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9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thur\OneDrive\Thesis\Final\"/>
    </mc:Choice>
  </mc:AlternateContent>
  <bookViews>
    <workbookView xWindow="0" yWindow="0" windowWidth="28800" windowHeight="12210" firstSheet="1" activeTab="9"/>
  </bookViews>
  <sheets>
    <sheet name="Cover NOKIA" sheetId="1" r:id="rId1"/>
    <sheet name="Nokia" sheetId="2" r:id="rId2"/>
    <sheet name="Actual Returns" sheetId="3" r:id="rId3"/>
    <sheet name="Mean Adj Return" sheetId="4" r:id="rId4"/>
    <sheet name="GSAR" sheetId="6" r:id="rId5"/>
    <sheet name="Market Adj Return" sheetId="5" r:id="rId6"/>
    <sheet name="GSAR Mark" sheetId="7" r:id="rId7"/>
    <sheet name="CAPM Adj Return" sheetId="9" r:id="rId8"/>
    <sheet name="GSAR Capm" sheetId="8" r:id="rId9"/>
    <sheet name="Cover QDEL" sheetId="10" r:id="rId10"/>
    <sheet name="Quidel" sheetId="11" r:id="rId11"/>
    <sheet name="Actual Returns (2)" sheetId="12" r:id="rId12"/>
    <sheet name="Mean Adj Return (2)" sheetId="13" r:id="rId13"/>
    <sheet name="GSAR (2)" sheetId="14" r:id="rId14"/>
    <sheet name="Market Adj Return (2)" sheetId="15" r:id="rId15"/>
    <sheet name="GSAR Mark (2)" sheetId="16" r:id="rId16"/>
    <sheet name="Capm Adj Return (2)" sheetId="17" r:id="rId17"/>
    <sheet name="GSAR Capm (2)" sheetId="18" r:id="rId18"/>
  </sheets>
  <externalReferences>
    <externalReference r:id="rId19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" i="18" l="1"/>
  <c r="H3" i="18"/>
  <c r="I3" i="18"/>
  <c r="C4" i="18"/>
  <c r="G4" i="18"/>
  <c r="H4" i="18"/>
  <c r="I4" i="18" s="1"/>
  <c r="J4" i="18" s="1"/>
  <c r="C5" i="18"/>
  <c r="G5" i="18"/>
  <c r="H5" i="18"/>
  <c r="I5" i="18" s="1"/>
  <c r="J5" i="18"/>
  <c r="K5" i="18"/>
  <c r="L5" i="18" s="1"/>
  <c r="C6" i="18"/>
  <c r="G6" i="18"/>
  <c r="H6" i="18"/>
  <c r="I6" i="18" s="1"/>
  <c r="J6" i="18" s="1"/>
  <c r="C7" i="18"/>
  <c r="G7" i="18"/>
  <c r="H7" i="18"/>
  <c r="I7" i="18" s="1"/>
  <c r="J7" i="18"/>
  <c r="K7" i="18"/>
  <c r="L7" i="18" s="1"/>
  <c r="C8" i="18"/>
  <c r="G8" i="18"/>
  <c r="H8" i="18"/>
  <c r="I8" i="18" s="1"/>
  <c r="J8" i="18" s="1"/>
  <c r="C9" i="18"/>
  <c r="G9" i="18"/>
  <c r="H9" i="18"/>
  <c r="I9" i="18" s="1"/>
  <c r="J9" i="18"/>
  <c r="K9" i="18"/>
  <c r="L9" i="18" s="1"/>
  <c r="C10" i="18"/>
  <c r="G10" i="18"/>
  <c r="H10" i="18"/>
  <c r="I10" i="18" s="1"/>
  <c r="J10" i="18" s="1"/>
  <c r="C11" i="18"/>
  <c r="G11" i="18"/>
  <c r="H11" i="18"/>
  <c r="I11" i="18" s="1"/>
  <c r="J11" i="18"/>
  <c r="K11" i="18"/>
  <c r="L11" i="18" s="1"/>
  <c r="C12" i="18"/>
  <c r="G12" i="18"/>
  <c r="H12" i="18"/>
  <c r="I12" i="18" s="1"/>
  <c r="J12" i="18" s="1"/>
  <c r="C13" i="18"/>
  <c r="G13" i="18"/>
  <c r="H13" i="18"/>
  <c r="I13" i="18" s="1"/>
  <c r="J13" i="18"/>
  <c r="K13" i="18"/>
  <c r="L13" i="18" s="1"/>
  <c r="C14" i="18"/>
  <c r="G14" i="18"/>
  <c r="H14" i="18"/>
  <c r="I14" i="18" s="1"/>
  <c r="J14" i="18" s="1"/>
  <c r="C15" i="18"/>
  <c r="G15" i="18"/>
  <c r="H15" i="18"/>
  <c r="I15" i="18" s="1"/>
  <c r="J15" i="18"/>
  <c r="K15" i="18"/>
  <c r="L15" i="18" s="1"/>
  <c r="C16" i="18"/>
  <c r="G16" i="18"/>
  <c r="H16" i="18"/>
  <c r="I16" i="18" s="1"/>
  <c r="J16" i="18" s="1"/>
  <c r="C17" i="18"/>
  <c r="G17" i="18"/>
  <c r="H17" i="18"/>
  <c r="I17" i="18" s="1"/>
  <c r="J17" i="18"/>
  <c r="K17" i="18"/>
  <c r="L17" i="18" s="1"/>
  <c r="C18" i="18"/>
  <c r="G18" i="18"/>
  <c r="H18" i="18"/>
  <c r="I18" i="18" s="1"/>
  <c r="J18" i="18" s="1"/>
  <c r="C19" i="18"/>
  <c r="G19" i="18"/>
  <c r="H19" i="18"/>
  <c r="I19" i="18" s="1"/>
  <c r="J19" i="18"/>
  <c r="K19" i="18"/>
  <c r="L19" i="18" s="1"/>
  <c r="C20" i="18"/>
  <c r="G20" i="18"/>
  <c r="H20" i="18"/>
  <c r="I20" i="18" s="1"/>
  <c r="J20" i="18" s="1"/>
  <c r="C21" i="18"/>
  <c r="G21" i="18"/>
  <c r="H21" i="18"/>
  <c r="I21" i="18" s="1"/>
  <c r="J21" i="18"/>
  <c r="K21" i="18"/>
  <c r="L21" i="18" s="1"/>
  <c r="C22" i="18"/>
  <c r="G22" i="18"/>
  <c r="H22" i="18"/>
  <c r="I22" i="18" s="1"/>
  <c r="J22" i="18" s="1"/>
  <c r="C23" i="18"/>
  <c r="G23" i="18"/>
  <c r="H23" i="18"/>
  <c r="I23" i="18" s="1"/>
  <c r="J23" i="18"/>
  <c r="K23" i="18"/>
  <c r="L23" i="18" s="1"/>
  <c r="C24" i="18"/>
  <c r="G24" i="18"/>
  <c r="H24" i="18"/>
  <c r="I24" i="18" s="1"/>
  <c r="J24" i="18" s="1"/>
  <c r="C25" i="18"/>
  <c r="G25" i="18"/>
  <c r="H25" i="18"/>
  <c r="I25" i="18"/>
  <c r="C26" i="18"/>
  <c r="G26" i="18"/>
  <c r="H26" i="18" s="1"/>
  <c r="I26" i="18" s="1"/>
  <c r="C27" i="18"/>
  <c r="G27" i="18"/>
  <c r="H27" i="18"/>
  <c r="I27" i="18"/>
  <c r="C28" i="18"/>
  <c r="G28" i="18"/>
  <c r="H28" i="18" s="1"/>
  <c r="I28" i="18" s="1"/>
  <c r="K28" i="18" s="1"/>
  <c r="L28" i="18" s="1"/>
  <c r="C29" i="18"/>
  <c r="G29" i="18"/>
  <c r="H29" i="18"/>
  <c r="I29" i="18"/>
  <c r="C30" i="18"/>
  <c r="G30" i="18"/>
  <c r="H30" i="18" s="1"/>
  <c r="I30" i="18" s="1"/>
  <c r="K30" i="18" s="1"/>
  <c r="L30" i="18" s="1"/>
  <c r="J30" i="18"/>
  <c r="C31" i="18"/>
  <c r="G31" i="18"/>
  <c r="H31" i="18" s="1"/>
  <c r="I31" i="18" s="1"/>
  <c r="J31" i="18" s="1"/>
  <c r="C32" i="18"/>
  <c r="G32" i="18"/>
  <c r="H32" i="18" s="1"/>
  <c r="I32" i="18"/>
  <c r="K32" i="18" s="1"/>
  <c r="L32" i="18" s="1"/>
  <c r="J32" i="18"/>
  <c r="C33" i="18"/>
  <c r="G33" i="18"/>
  <c r="H33" i="18" s="1"/>
  <c r="I33" i="18" s="1"/>
  <c r="J33" i="18" s="1"/>
  <c r="C34" i="18"/>
  <c r="G34" i="18"/>
  <c r="H34" i="18" s="1"/>
  <c r="I34" i="18"/>
  <c r="K34" i="18" s="1"/>
  <c r="L34" i="18" s="1"/>
  <c r="J34" i="18"/>
  <c r="C35" i="18"/>
  <c r="G35" i="18"/>
  <c r="H35" i="18" s="1"/>
  <c r="I35" i="18" s="1"/>
  <c r="J35" i="18" s="1"/>
  <c r="C36" i="18"/>
  <c r="G36" i="18"/>
  <c r="H36" i="18" s="1"/>
  <c r="I36" i="18"/>
  <c r="K36" i="18" s="1"/>
  <c r="L36" i="18" s="1"/>
  <c r="J36" i="18"/>
  <c r="C37" i="18"/>
  <c r="G37" i="18"/>
  <c r="H37" i="18" s="1"/>
  <c r="I37" i="18" s="1"/>
  <c r="J37" i="18" s="1"/>
  <c r="C38" i="18"/>
  <c r="G38" i="18"/>
  <c r="H38" i="18" s="1"/>
  <c r="I38" i="18"/>
  <c r="J38" i="18"/>
  <c r="C39" i="18"/>
  <c r="G39" i="18"/>
  <c r="H39" i="18" s="1"/>
  <c r="I39" i="18" s="1"/>
  <c r="C40" i="18"/>
  <c r="G40" i="18"/>
  <c r="H40" i="18" s="1"/>
  <c r="I40" i="18"/>
  <c r="J40" i="18"/>
  <c r="C41" i="18"/>
  <c r="G41" i="18"/>
  <c r="H41" i="18" s="1"/>
  <c r="I41" i="18" s="1"/>
  <c r="C42" i="18"/>
  <c r="G42" i="18"/>
  <c r="H42" i="18"/>
  <c r="I42" i="18"/>
  <c r="J42" i="18" s="1"/>
  <c r="C43" i="18"/>
  <c r="G43" i="18"/>
  <c r="H43" i="18" s="1"/>
  <c r="I43" i="18" s="1"/>
  <c r="C44" i="18"/>
  <c r="G44" i="18"/>
  <c r="H44" i="18"/>
  <c r="I44" i="18"/>
  <c r="J44" i="18" s="1"/>
  <c r="C45" i="18"/>
  <c r="G45" i="18"/>
  <c r="H45" i="18"/>
  <c r="I45" i="18" s="1"/>
  <c r="J45" i="18" s="1"/>
  <c r="K45" i="18"/>
  <c r="L45" i="18" s="1"/>
  <c r="C46" i="18"/>
  <c r="K46" i="18" s="1"/>
  <c r="L46" i="18" s="1"/>
  <c r="G46" i="18"/>
  <c r="H46" i="18"/>
  <c r="I46" i="18"/>
  <c r="J46" i="18"/>
  <c r="C47" i="18"/>
  <c r="G47" i="18"/>
  <c r="H47" i="18"/>
  <c r="I47" i="18" s="1"/>
  <c r="C48" i="18"/>
  <c r="G48" i="18"/>
  <c r="H48" i="18"/>
  <c r="I48" i="18"/>
  <c r="J48" i="18"/>
  <c r="C49" i="18"/>
  <c r="G49" i="18"/>
  <c r="H49" i="18" s="1"/>
  <c r="I49" i="18" s="1"/>
  <c r="C50" i="18"/>
  <c r="G50" i="18"/>
  <c r="H50" i="18"/>
  <c r="I50" i="18"/>
  <c r="J50" i="18" s="1"/>
  <c r="C51" i="18"/>
  <c r="G51" i="18"/>
  <c r="H51" i="18" s="1"/>
  <c r="I51" i="18" s="1"/>
  <c r="C52" i="18"/>
  <c r="G52" i="18"/>
  <c r="H52" i="18"/>
  <c r="I52" i="18"/>
  <c r="J52" i="18" s="1"/>
  <c r="C53" i="18"/>
  <c r="G53" i="18"/>
  <c r="H53" i="18"/>
  <c r="I53" i="18" s="1"/>
  <c r="J53" i="18" s="1"/>
  <c r="K53" i="18"/>
  <c r="L53" i="18" s="1"/>
  <c r="C54" i="18"/>
  <c r="K54" i="18" s="1"/>
  <c r="L54" i="18" s="1"/>
  <c r="G54" i="18"/>
  <c r="H54" i="18"/>
  <c r="I54" i="18"/>
  <c r="J54" i="18"/>
  <c r="C55" i="18"/>
  <c r="G55" i="18"/>
  <c r="H55" i="18"/>
  <c r="I55" i="18" s="1"/>
  <c r="C56" i="18"/>
  <c r="G56" i="18"/>
  <c r="H56" i="18"/>
  <c r="I56" i="18"/>
  <c r="J56" i="18"/>
  <c r="C57" i="18"/>
  <c r="G57" i="18"/>
  <c r="H57" i="18" s="1"/>
  <c r="I57" i="18" s="1"/>
  <c r="C58" i="18"/>
  <c r="G58" i="18"/>
  <c r="H58" i="18"/>
  <c r="I58" i="18"/>
  <c r="J58" i="18" s="1"/>
  <c r="C59" i="18"/>
  <c r="G59" i="18"/>
  <c r="H59" i="18" s="1"/>
  <c r="I59" i="18" s="1"/>
  <c r="C60" i="18"/>
  <c r="G60" i="18"/>
  <c r="H60" i="18"/>
  <c r="I60" i="18"/>
  <c r="J60" i="18" s="1"/>
  <c r="C61" i="18"/>
  <c r="G61" i="18"/>
  <c r="H61" i="18"/>
  <c r="I61" i="18" s="1"/>
  <c r="J61" i="18" s="1"/>
  <c r="K61" i="18"/>
  <c r="L61" i="18" s="1"/>
  <c r="C62" i="18"/>
  <c r="K62" i="18" s="1"/>
  <c r="L62" i="18" s="1"/>
  <c r="G62" i="18"/>
  <c r="H62" i="18"/>
  <c r="I62" i="18"/>
  <c r="J62" i="18"/>
  <c r="C63" i="18"/>
  <c r="G63" i="18"/>
  <c r="H63" i="18" s="1"/>
  <c r="I63" i="18" s="1"/>
  <c r="C64" i="18"/>
  <c r="G64" i="18"/>
  <c r="H64" i="18"/>
  <c r="I64" i="18"/>
  <c r="J64" i="18" s="1"/>
  <c r="C65" i="18"/>
  <c r="G65" i="18"/>
  <c r="H65" i="18"/>
  <c r="I65" i="18" s="1"/>
  <c r="J65" i="18" s="1"/>
  <c r="C66" i="18"/>
  <c r="G66" i="18"/>
  <c r="H66" i="18" s="1"/>
  <c r="I66" i="18"/>
  <c r="J66" i="18" s="1"/>
  <c r="C67" i="18"/>
  <c r="G67" i="18"/>
  <c r="H67" i="18"/>
  <c r="I67" i="18" s="1"/>
  <c r="J67" i="18" s="1"/>
  <c r="C68" i="18"/>
  <c r="G68" i="18"/>
  <c r="H68" i="18" s="1"/>
  <c r="I68" i="18"/>
  <c r="J68" i="18" s="1"/>
  <c r="C69" i="18"/>
  <c r="G69" i="18"/>
  <c r="H69" i="18"/>
  <c r="I69" i="18" s="1"/>
  <c r="J69" i="18" s="1"/>
  <c r="C70" i="18"/>
  <c r="G70" i="18"/>
  <c r="H70" i="18" s="1"/>
  <c r="I70" i="18"/>
  <c r="J70" i="18" s="1"/>
  <c r="C71" i="18"/>
  <c r="G71" i="18"/>
  <c r="H71" i="18"/>
  <c r="I71" i="18" s="1"/>
  <c r="J71" i="18" s="1"/>
  <c r="C72" i="18"/>
  <c r="G72" i="18"/>
  <c r="H72" i="18" s="1"/>
  <c r="I72" i="18"/>
  <c r="J72" i="18" s="1"/>
  <c r="C73" i="18"/>
  <c r="G73" i="18"/>
  <c r="H73" i="18"/>
  <c r="I73" i="18" s="1"/>
  <c r="J73" i="18" s="1"/>
  <c r="C74" i="18"/>
  <c r="G74" i="18"/>
  <c r="H74" i="18" s="1"/>
  <c r="I74" i="18"/>
  <c r="J74" i="18" s="1"/>
  <c r="C75" i="18"/>
  <c r="G75" i="18"/>
  <c r="H75" i="18"/>
  <c r="I75" i="18" s="1"/>
  <c r="J75" i="18" s="1"/>
  <c r="C76" i="18"/>
  <c r="G76" i="18"/>
  <c r="H76" i="18" s="1"/>
  <c r="I76" i="18"/>
  <c r="J76" i="18" s="1"/>
  <c r="C77" i="18"/>
  <c r="G77" i="18"/>
  <c r="H77" i="18"/>
  <c r="I77" i="18" s="1"/>
  <c r="C78" i="18"/>
  <c r="K78" i="18" s="1"/>
  <c r="L78" i="18" s="1"/>
  <c r="G78" i="18"/>
  <c r="H78" i="18" s="1"/>
  <c r="I78" i="18"/>
  <c r="J78" i="18" s="1"/>
  <c r="C79" i="18"/>
  <c r="G79" i="18"/>
  <c r="H79" i="18"/>
  <c r="I79" i="18" s="1"/>
  <c r="C80" i="18"/>
  <c r="K80" i="18" s="1"/>
  <c r="L80" i="18" s="1"/>
  <c r="G80" i="18"/>
  <c r="H80" i="18" s="1"/>
  <c r="I80" i="18"/>
  <c r="J80" i="18" s="1"/>
  <c r="C81" i="18"/>
  <c r="G81" i="18"/>
  <c r="H81" i="18"/>
  <c r="I81" i="18" s="1"/>
  <c r="C82" i="18"/>
  <c r="G82" i="18"/>
  <c r="H82" i="18"/>
  <c r="I82" i="18"/>
  <c r="J82" i="18"/>
  <c r="C83" i="18"/>
  <c r="G83" i="18"/>
  <c r="H83" i="18" s="1"/>
  <c r="I83" i="18" s="1"/>
  <c r="C84" i="18"/>
  <c r="G84" i="18"/>
  <c r="H84" i="18"/>
  <c r="I84" i="18"/>
  <c r="J84" i="18" s="1"/>
  <c r="C85" i="18"/>
  <c r="G85" i="18"/>
  <c r="H85" i="18"/>
  <c r="I85" i="18" s="1"/>
  <c r="C86" i="18"/>
  <c r="G86" i="18"/>
  <c r="H86" i="18"/>
  <c r="I86" i="18" s="1"/>
  <c r="J86" i="18" s="1"/>
  <c r="C87" i="18"/>
  <c r="G87" i="18"/>
  <c r="H87" i="18" s="1"/>
  <c r="I87" i="18" s="1"/>
  <c r="C88" i="18"/>
  <c r="G88" i="18"/>
  <c r="H88" i="18" s="1"/>
  <c r="I88" i="18" s="1"/>
  <c r="J88" i="18" s="1"/>
  <c r="K88" i="18"/>
  <c r="L88" i="18" s="1"/>
  <c r="C89" i="18"/>
  <c r="G89" i="18"/>
  <c r="H89" i="18" s="1"/>
  <c r="I89" i="18" s="1"/>
  <c r="C90" i="18"/>
  <c r="G90" i="18"/>
  <c r="H90" i="18"/>
  <c r="I90" i="18" s="1"/>
  <c r="C91" i="18"/>
  <c r="G91" i="18"/>
  <c r="H91" i="18" s="1"/>
  <c r="I91" i="18"/>
  <c r="J91" i="18" s="1"/>
  <c r="K91" i="18"/>
  <c r="L91" i="18" s="1"/>
  <c r="C92" i="18"/>
  <c r="G92" i="18"/>
  <c r="H92" i="18"/>
  <c r="I92" i="18" s="1"/>
  <c r="J92" i="18"/>
  <c r="C93" i="18"/>
  <c r="G93" i="18"/>
  <c r="H93" i="18"/>
  <c r="I93" i="18" s="1"/>
  <c r="J93" i="18" s="1"/>
  <c r="C94" i="18"/>
  <c r="G94" i="18"/>
  <c r="H94" i="18"/>
  <c r="I94" i="18" s="1"/>
  <c r="J94" i="18" s="1"/>
  <c r="C95" i="18"/>
  <c r="G95" i="18"/>
  <c r="H95" i="18"/>
  <c r="I95" i="18" s="1"/>
  <c r="J95" i="18" s="1"/>
  <c r="C96" i="18"/>
  <c r="G96" i="18"/>
  <c r="H96" i="18"/>
  <c r="I96" i="18" s="1"/>
  <c r="J96" i="18"/>
  <c r="C97" i="18"/>
  <c r="G97" i="18"/>
  <c r="H97" i="18"/>
  <c r="I97" i="18" s="1"/>
  <c r="J97" i="18" s="1"/>
  <c r="C98" i="18"/>
  <c r="G98" i="18"/>
  <c r="H98" i="18"/>
  <c r="I98" i="18" s="1"/>
  <c r="J98" i="18" s="1"/>
  <c r="C99" i="18"/>
  <c r="G99" i="18"/>
  <c r="H99" i="18"/>
  <c r="I99" i="18" s="1"/>
  <c r="J99" i="18" s="1"/>
  <c r="C100" i="18"/>
  <c r="G100" i="18"/>
  <c r="H100" i="18"/>
  <c r="I100" i="18" s="1"/>
  <c r="J100" i="18"/>
  <c r="C101" i="18"/>
  <c r="G101" i="18"/>
  <c r="H101" i="18"/>
  <c r="I101" i="18" s="1"/>
  <c r="J101" i="18" s="1"/>
  <c r="C102" i="18"/>
  <c r="G102" i="18"/>
  <c r="H102" i="18"/>
  <c r="I102" i="18" s="1"/>
  <c r="J102" i="18" s="1"/>
  <c r="C103" i="18"/>
  <c r="G103" i="18"/>
  <c r="H103" i="18"/>
  <c r="I103" i="18" s="1"/>
  <c r="J103" i="18" s="1"/>
  <c r="C104" i="18"/>
  <c r="G104" i="18"/>
  <c r="H104" i="18"/>
  <c r="I104" i="18" s="1"/>
  <c r="J104" i="18"/>
  <c r="C105" i="18"/>
  <c r="G105" i="18"/>
  <c r="H105" i="18"/>
  <c r="I105" i="18" s="1"/>
  <c r="J105" i="18" s="1"/>
  <c r="C106" i="18"/>
  <c r="G106" i="18"/>
  <c r="H106" i="18"/>
  <c r="I106" i="18" s="1"/>
  <c r="J106" i="18" s="1"/>
  <c r="C107" i="18"/>
  <c r="G107" i="18"/>
  <c r="H107" i="18"/>
  <c r="I107" i="18" s="1"/>
  <c r="J107" i="18" s="1"/>
  <c r="C108" i="18"/>
  <c r="G108" i="18"/>
  <c r="H108" i="18"/>
  <c r="I108" i="18" s="1"/>
  <c r="J108" i="18"/>
  <c r="C109" i="18"/>
  <c r="G109" i="18"/>
  <c r="H109" i="18"/>
  <c r="I109" i="18" s="1"/>
  <c r="J109" i="18" s="1"/>
  <c r="C110" i="18"/>
  <c r="G110" i="18"/>
  <c r="H110" i="18"/>
  <c r="I110" i="18" s="1"/>
  <c r="J110" i="18" s="1"/>
  <c r="C111" i="18"/>
  <c r="G111" i="18"/>
  <c r="H111" i="18"/>
  <c r="I111" i="18" s="1"/>
  <c r="J111" i="18" s="1"/>
  <c r="C112" i="18"/>
  <c r="G112" i="18"/>
  <c r="H112" i="18"/>
  <c r="I112" i="18" s="1"/>
  <c r="J112" i="18"/>
  <c r="C113" i="18"/>
  <c r="G113" i="18"/>
  <c r="H113" i="18"/>
  <c r="I113" i="18" s="1"/>
  <c r="J113" i="18" s="1"/>
  <c r="C114" i="18"/>
  <c r="G114" i="18"/>
  <c r="H114" i="18"/>
  <c r="I114" i="18" s="1"/>
  <c r="J114" i="18" s="1"/>
  <c r="C115" i="18"/>
  <c r="G115" i="18"/>
  <c r="H115" i="18"/>
  <c r="I115" i="18" s="1"/>
  <c r="J115" i="18" s="1"/>
  <c r="C116" i="18"/>
  <c r="G116" i="18"/>
  <c r="H116" i="18"/>
  <c r="I116" i="18" s="1"/>
  <c r="J116" i="18"/>
  <c r="C117" i="18"/>
  <c r="G117" i="18"/>
  <c r="H117" i="18"/>
  <c r="I117" i="18" s="1"/>
  <c r="J117" i="18"/>
  <c r="C118" i="18"/>
  <c r="G118" i="18"/>
  <c r="H118" i="18"/>
  <c r="I118" i="18" s="1"/>
  <c r="J118" i="18"/>
  <c r="C119" i="18"/>
  <c r="G119" i="18"/>
  <c r="H119" i="18"/>
  <c r="I119" i="18" s="1"/>
  <c r="J119" i="18"/>
  <c r="C120" i="18"/>
  <c r="G120" i="18"/>
  <c r="H120" i="18"/>
  <c r="I120" i="18" s="1"/>
  <c r="J120" i="18"/>
  <c r="C121" i="18"/>
  <c r="G121" i="18"/>
  <c r="H121" i="18"/>
  <c r="I121" i="18" s="1"/>
  <c r="J121" i="18"/>
  <c r="C122" i="18"/>
  <c r="G122" i="18"/>
  <c r="H122" i="18"/>
  <c r="I122" i="18" s="1"/>
  <c r="J122" i="18"/>
  <c r="C123" i="18"/>
  <c r="G123" i="18"/>
  <c r="H123" i="18"/>
  <c r="I123" i="18" s="1"/>
  <c r="J123" i="18"/>
  <c r="Q123" i="18"/>
  <c r="S123" i="18"/>
  <c r="C124" i="18"/>
  <c r="G124" i="18"/>
  <c r="H124" i="18"/>
  <c r="I124" i="18" s="1"/>
  <c r="J124" i="18"/>
  <c r="C125" i="18"/>
  <c r="G125" i="18"/>
  <c r="H125" i="18"/>
  <c r="I125" i="18" s="1"/>
  <c r="J125" i="18" s="1"/>
  <c r="C126" i="18"/>
  <c r="G126" i="18"/>
  <c r="H126" i="18"/>
  <c r="I126" i="18" s="1"/>
  <c r="J126" i="18"/>
  <c r="C127" i="18"/>
  <c r="G127" i="18"/>
  <c r="H127" i="18"/>
  <c r="I127" i="18" s="1"/>
  <c r="J127" i="18" s="1"/>
  <c r="C128" i="18"/>
  <c r="G128" i="18"/>
  <c r="H128" i="18"/>
  <c r="I128" i="18" s="1"/>
  <c r="J128" i="18"/>
  <c r="C129" i="18"/>
  <c r="G129" i="18"/>
  <c r="H129" i="18" s="1"/>
  <c r="I129" i="18" s="1"/>
  <c r="J129" i="18" s="1"/>
  <c r="K129" i="18"/>
  <c r="L129" i="18" s="1"/>
  <c r="C130" i="18"/>
  <c r="G130" i="18"/>
  <c r="H130" i="18" s="1"/>
  <c r="I130" i="18" s="1"/>
  <c r="C131" i="18"/>
  <c r="G131" i="18"/>
  <c r="H131" i="18" s="1"/>
  <c r="I131" i="18" s="1"/>
  <c r="J131" i="18" s="1"/>
  <c r="K131" i="18"/>
  <c r="L131" i="18" s="1"/>
  <c r="C132" i="18"/>
  <c r="G132" i="18"/>
  <c r="H132" i="18" s="1"/>
  <c r="I132" i="18" s="1"/>
  <c r="J132" i="18" s="1"/>
  <c r="C133" i="18"/>
  <c r="G133" i="18"/>
  <c r="H133" i="18" s="1"/>
  <c r="I133" i="18" s="1"/>
  <c r="J133" i="18" s="1"/>
  <c r="K133" i="18"/>
  <c r="L133" i="18" s="1"/>
  <c r="C134" i="18"/>
  <c r="G134" i="18"/>
  <c r="H134" i="18" s="1"/>
  <c r="I134" i="18" s="1"/>
  <c r="C135" i="18"/>
  <c r="G135" i="18"/>
  <c r="H135" i="18" s="1"/>
  <c r="I135" i="18" s="1"/>
  <c r="J135" i="18" s="1"/>
  <c r="K135" i="18"/>
  <c r="L135" i="18" s="1"/>
  <c r="C136" i="18"/>
  <c r="G136" i="18"/>
  <c r="H136" i="18" s="1"/>
  <c r="I136" i="18" s="1"/>
  <c r="J136" i="18" s="1"/>
  <c r="C137" i="18"/>
  <c r="G137" i="18"/>
  <c r="H137" i="18" s="1"/>
  <c r="I137" i="18" s="1"/>
  <c r="J137" i="18" s="1"/>
  <c r="K137" i="18"/>
  <c r="L137" i="18" s="1"/>
  <c r="C138" i="18"/>
  <c r="G138" i="18"/>
  <c r="H138" i="18" s="1"/>
  <c r="I138" i="18" s="1"/>
  <c r="C139" i="18"/>
  <c r="G139" i="18"/>
  <c r="H139" i="18" s="1"/>
  <c r="I139" i="18" s="1"/>
  <c r="J139" i="18" s="1"/>
  <c r="K139" i="18"/>
  <c r="L139" i="18" s="1"/>
  <c r="C140" i="18"/>
  <c r="G140" i="18"/>
  <c r="H140" i="18" s="1"/>
  <c r="I140" i="18" s="1"/>
  <c r="J140" i="18" s="1"/>
  <c r="C141" i="18"/>
  <c r="G141" i="18"/>
  <c r="H141" i="18" s="1"/>
  <c r="I141" i="18" s="1"/>
  <c r="J141" i="18" s="1"/>
  <c r="K141" i="18"/>
  <c r="L141" i="18" s="1"/>
  <c r="C142" i="18"/>
  <c r="G142" i="18"/>
  <c r="H142" i="18" s="1"/>
  <c r="I142" i="18" s="1"/>
  <c r="C143" i="18"/>
  <c r="G143" i="18"/>
  <c r="H143" i="18" s="1"/>
  <c r="I143" i="18" s="1"/>
  <c r="J143" i="18" s="1"/>
  <c r="K143" i="18"/>
  <c r="L143" i="18" s="1"/>
  <c r="C144" i="18"/>
  <c r="G144" i="18"/>
  <c r="H144" i="18" s="1"/>
  <c r="I144" i="18" s="1"/>
  <c r="J144" i="18" s="1"/>
  <c r="C145" i="18"/>
  <c r="G145" i="18"/>
  <c r="H145" i="18" s="1"/>
  <c r="I145" i="18" s="1"/>
  <c r="J145" i="18" s="1"/>
  <c r="K145" i="18"/>
  <c r="L145" i="18" s="1"/>
  <c r="C146" i="18"/>
  <c r="G146" i="18"/>
  <c r="H146" i="18" s="1"/>
  <c r="I146" i="18" s="1"/>
  <c r="C147" i="18"/>
  <c r="G147" i="18"/>
  <c r="H147" i="18" s="1"/>
  <c r="I147" i="18" s="1"/>
  <c r="J147" i="18" s="1"/>
  <c r="K147" i="18"/>
  <c r="L147" i="18" s="1"/>
  <c r="C148" i="18"/>
  <c r="G148" i="18"/>
  <c r="H148" i="18" s="1"/>
  <c r="I148" i="18" s="1"/>
  <c r="J148" i="18" s="1"/>
  <c r="C149" i="18"/>
  <c r="G149" i="18"/>
  <c r="H149" i="18" s="1"/>
  <c r="I149" i="18" s="1"/>
  <c r="J149" i="18" s="1"/>
  <c r="K149" i="18"/>
  <c r="L149" i="18" s="1"/>
  <c r="C150" i="18"/>
  <c r="G150" i="18"/>
  <c r="H150" i="18" s="1"/>
  <c r="I150" i="18" s="1"/>
  <c r="C151" i="18"/>
  <c r="G151" i="18"/>
  <c r="H151" i="18" s="1"/>
  <c r="I151" i="18" s="1"/>
  <c r="J151" i="18" s="1"/>
  <c r="K151" i="18"/>
  <c r="L151" i="18" s="1"/>
  <c r="C152" i="18"/>
  <c r="G152" i="18"/>
  <c r="H152" i="18" s="1"/>
  <c r="I152" i="18" s="1"/>
  <c r="J152" i="18" s="1"/>
  <c r="C153" i="18"/>
  <c r="G153" i="18"/>
  <c r="H153" i="18" s="1"/>
  <c r="I153" i="18" s="1"/>
  <c r="J153" i="18" s="1"/>
  <c r="K153" i="18"/>
  <c r="L153" i="18" s="1"/>
  <c r="C154" i="18"/>
  <c r="G154" i="18"/>
  <c r="H154" i="18" s="1"/>
  <c r="I154" i="18" s="1"/>
  <c r="C155" i="18"/>
  <c r="G155" i="18"/>
  <c r="H155" i="18" s="1"/>
  <c r="I155" i="18" s="1"/>
  <c r="J155" i="18" s="1"/>
  <c r="K155" i="18"/>
  <c r="L155" i="18" s="1"/>
  <c r="C156" i="18"/>
  <c r="G156" i="18"/>
  <c r="H156" i="18" s="1"/>
  <c r="I156" i="18" s="1"/>
  <c r="J156" i="18" s="1"/>
  <c r="C157" i="18"/>
  <c r="G157" i="18"/>
  <c r="H157" i="18" s="1"/>
  <c r="I157" i="18" s="1"/>
  <c r="J157" i="18" s="1"/>
  <c r="K157" i="18"/>
  <c r="L157" i="18" s="1"/>
  <c r="C158" i="18"/>
  <c r="G158" i="18"/>
  <c r="H158" i="18" s="1"/>
  <c r="I158" i="18" s="1"/>
  <c r="C159" i="18"/>
  <c r="G159" i="18"/>
  <c r="H159" i="18" s="1"/>
  <c r="I159" i="18" s="1"/>
  <c r="J159" i="18" s="1"/>
  <c r="K159" i="18"/>
  <c r="L159" i="18" s="1"/>
  <c r="C160" i="18"/>
  <c r="G160" i="18"/>
  <c r="H160" i="18" s="1"/>
  <c r="I160" i="18" s="1"/>
  <c r="J160" i="18" s="1"/>
  <c r="C161" i="18"/>
  <c r="G161" i="18"/>
  <c r="H161" i="18" s="1"/>
  <c r="I161" i="18" s="1"/>
  <c r="J161" i="18" s="1"/>
  <c r="K161" i="18"/>
  <c r="L161" i="18" s="1"/>
  <c r="C162" i="18"/>
  <c r="G162" i="18"/>
  <c r="H162" i="18" s="1"/>
  <c r="I162" i="18" s="1"/>
  <c r="C163" i="18"/>
  <c r="G163" i="18"/>
  <c r="H163" i="18" s="1"/>
  <c r="I163" i="18" s="1"/>
  <c r="J163" i="18" s="1"/>
  <c r="K163" i="18"/>
  <c r="L163" i="18" s="1"/>
  <c r="C164" i="18"/>
  <c r="G164" i="18"/>
  <c r="H164" i="18" s="1"/>
  <c r="I164" i="18" s="1"/>
  <c r="J164" i="18" s="1"/>
  <c r="C165" i="18"/>
  <c r="G165" i="18"/>
  <c r="H165" i="18" s="1"/>
  <c r="I165" i="18" s="1"/>
  <c r="J165" i="18" s="1"/>
  <c r="K165" i="18"/>
  <c r="L165" i="18" s="1"/>
  <c r="C166" i="18"/>
  <c r="G166" i="18"/>
  <c r="H166" i="18" s="1"/>
  <c r="I166" i="18" s="1"/>
  <c r="C167" i="18"/>
  <c r="G167" i="18"/>
  <c r="H167" i="18" s="1"/>
  <c r="I167" i="18" s="1"/>
  <c r="J167" i="18" s="1"/>
  <c r="K167" i="18"/>
  <c r="L167" i="18" s="1"/>
  <c r="C168" i="18"/>
  <c r="G168" i="18"/>
  <c r="H168" i="18" s="1"/>
  <c r="I168" i="18" s="1"/>
  <c r="J168" i="18" s="1"/>
  <c r="C169" i="18"/>
  <c r="G169" i="18"/>
  <c r="H169" i="18" s="1"/>
  <c r="I169" i="18" s="1"/>
  <c r="J169" i="18" s="1"/>
  <c r="K169" i="18"/>
  <c r="L169" i="18" s="1"/>
  <c r="C170" i="18"/>
  <c r="G170" i="18"/>
  <c r="H170" i="18" s="1"/>
  <c r="I170" i="18" s="1"/>
  <c r="C171" i="18"/>
  <c r="G171" i="18"/>
  <c r="H171" i="18" s="1"/>
  <c r="I171" i="18" s="1"/>
  <c r="J171" i="18" s="1"/>
  <c r="K171" i="18"/>
  <c r="L171" i="18" s="1"/>
  <c r="C172" i="18"/>
  <c r="G172" i="18"/>
  <c r="H172" i="18" s="1"/>
  <c r="I172" i="18" s="1"/>
  <c r="J172" i="18" s="1"/>
  <c r="C173" i="18"/>
  <c r="G173" i="18"/>
  <c r="H173" i="18" s="1"/>
  <c r="I173" i="18" s="1"/>
  <c r="J173" i="18" s="1"/>
  <c r="K173" i="18"/>
  <c r="L173" i="18" s="1"/>
  <c r="C174" i="18"/>
  <c r="G174" i="18"/>
  <c r="H174" i="18" s="1"/>
  <c r="I174" i="18" s="1"/>
  <c r="C175" i="18"/>
  <c r="G175" i="18"/>
  <c r="H175" i="18" s="1"/>
  <c r="I175" i="18" s="1"/>
  <c r="J175" i="18" s="1"/>
  <c r="K175" i="18"/>
  <c r="L175" i="18" s="1"/>
  <c r="C176" i="18"/>
  <c r="G176" i="18"/>
  <c r="H176" i="18" s="1"/>
  <c r="I176" i="18" s="1"/>
  <c r="J176" i="18" s="1"/>
  <c r="C177" i="18"/>
  <c r="G177" i="18"/>
  <c r="H177" i="18" s="1"/>
  <c r="I177" i="18" s="1"/>
  <c r="J177" i="18" s="1"/>
  <c r="K177" i="18"/>
  <c r="L177" i="18" s="1"/>
  <c r="C178" i="18"/>
  <c r="G178" i="18"/>
  <c r="H178" i="18" s="1"/>
  <c r="I178" i="18" s="1"/>
  <c r="C179" i="18"/>
  <c r="G179" i="18"/>
  <c r="H179" i="18" s="1"/>
  <c r="I179" i="18" s="1"/>
  <c r="J179" i="18" s="1"/>
  <c r="K179" i="18"/>
  <c r="L179" i="18" s="1"/>
  <c r="C180" i="18"/>
  <c r="G180" i="18"/>
  <c r="H180" i="18" s="1"/>
  <c r="I180" i="18" s="1"/>
  <c r="J180" i="18" s="1"/>
  <c r="C181" i="18"/>
  <c r="G181" i="18"/>
  <c r="H181" i="18" s="1"/>
  <c r="I181" i="18" s="1"/>
  <c r="J181" i="18" s="1"/>
  <c r="K181" i="18"/>
  <c r="L181" i="18" s="1"/>
  <c r="C182" i="18"/>
  <c r="G182" i="18"/>
  <c r="H182" i="18" s="1"/>
  <c r="I182" i="18" s="1"/>
  <c r="C183" i="18"/>
  <c r="G183" i="18"/>
  <c r="H183" i="18" s="1"/>
  <c r="I183" i="18" s="1"/>
  <c r="J183" i="18" s="1"/>
  <c r="K183" i="18"/>
  <c r="L183" i="18" s="1"/>
  <c r="C184" i="18"/>
  <c r="G184" i="18"/>
  <c r="H184" i="18" s="1"/>
  <c r="I184" i="18" s="1"/>
  <c r="J184" i="18" s="1"/>
  <c r="C185" i="18"/>
  <c r="G185" i="18"/>
  <c r="H185" i="18" s="1"/>
  <c r="I185" i="18" s="1"/>
  <c r="J185" i="18" s="1"/>
  <c r="K185" i="18"/>
  <c r="L185" i="18" s="1"/>
  <c r="C186" i="18"/>
  <c r="G186" i="18"/>
  <c r="H186" i="18" s="1"/>
  <c r="I186" i="18" s="1"/>
  <c r="C187" i="18"/>
  <c r="G187" i="18"/>
  <c r="H187" i="18" s="1"/>
  <c r="I187" i="18" s="1"/>
  <c r="J187" i="18" s="1"/>
  <c r="K187" i="18"/>
  <c r="L187" i="18" s="1"/>
  <c r="C188" i="18"/>
  <c r="G188" i="18"/>
  <c r="H188" i="18" s="1"/>
  <c r="I188" i="18" s="1"/>
  <c r="J188" i="18" s="1"/>
  <c r="C189" i="18"/>
  <c r="G189" i="18"/>
  <c r="H189" i="18" s="1"/>
  <c r="I189" i="18" s="1"/>
  <c r="J189" i="18" s="1"/>
  <c r="K189" i="18"/>
  <c r="L189" i="18" s="1"/>
  <c r="C190" i="18"/>
  <c r="G190" i="18"/>
  <c r="H190" i="18" s="1"/>
  <c r="I190" i="18" s="1"/>
  <c r="C191" i="18"/>
  <c r="G191" i="18"/>
  <c r="H191" i="18" s="1"/>
  <c r="I191" i="18" s="1"/>
  <c r="J191" i="18" s="1"/>
  <c r="K191" i="18"/>
  <c r="L191" i="18" s="1"/>
  <c r="C192" i="18"/>
  <c r="G192" i="18"/>
  <c r="H192" i="18" s="1"/>
  <c r="I192" i="18" s="1"/>
  <c r="J192" i="18" s="1"/>
  <c r="C193" i="18"/>
  <c r="G193" i="18"/>
  <c r="H193" i="18" s="1"/>
  <c r="I193" i="18" s="1"/>
  <c r="J193" i="18" s="1"/>
  <c r="K193" i="18"/>
  <c r="L193" i="18" s="1"/>
  <c r="C194" i="18"/>
  <c r="G194" i="18"/>
  <c r="H194" i="18" s="1"/>
  <c r="I194" i="18" s="1"/>
  <c r="C195" i="18"/>
  <c r="G195" i="18"/>
  <c r="H195" i="18" s="1"/>
  <c r="I195" i="18" s="1"/>
  <c r="J195" i="18" s="1"/>
  <c r="K195" i="18"/>
  <c r="L195" i="18" s="1"/>
  <c r="C196" i="18"/>
  <c r="G196" i="18"/>
  <c r="H196" i="18" s="1"/>
  <c r="I196" i="18" s="1"/>
  <c r="J196" i="18" s="1"/>
  <c r="C197" i="18"/>
  <c r="G197" i="18"/>
  <c r="H197" i="18" s="1"/>
  <c r="I197" i="18" s="1"/>
  <c r="J197" i="18" s="1"/>
  <c r="K197" i="18"/>
  <c r="L197" i="18" s="1"/>
  <c r="C198" i="18"/>
  <c r="G198" i="18"/>
  <c r="H198" i="18" s="1"/>
  <c r="I198" i="18" s="1"/>
  <c r="C199" i="18"/>
  <c r="G199" i="18"/>
  <c r="H199" i="18" s="1"/>
  <c r="I199" i="18" s="1"/>
  <c r="J199" i="18" s="1"/>
  <c r="K199" i="18"/>
  <c r="L199" i="18" s="1"/>
  <c r="C200" i="18"/>
  <c r="G200" i="18"/>
  <c r="H200" i="18" s="1"/>
  <c r="I200" i="18" s="1"/>
  <c r="J200" i="18" s="1"/>
  <c r="C201" i="18"/>
  <c r="G201" i="18"/>
  <c r="H201" i="18" s="1"/>
  <c r="I201" i="18" s="1"/>
  <c r="J201" i="18" s="1"/>
  <c r="K201" i="18"/>
  <c r="L201" i="18" s="1"/>
  <c r="C202" i="18"/>
  <c r="G202" i="18"/>
  <c r="H202" i="18" s="1"/>
  <c r="I202" i="18" s="1"/>
  <c r="C203" i="18"/>
  <c r="G203" i="18"/>
  <c r="H203" i="18" s="1"/>
  <c r="I203" i="18" s="1"/>
  <c r="J203" i="18" s="1"/>
  <c r="K203" i="18"/>
  <c r="L203" i="18" s="1"/>
  <c r="C204" i="18"/>
  <c r="G204" i="18"/>
  <c r="H204" i="18" s="1"/>
  <c r="I204" i="18" s="1"/>
  <c r="J204" i="18" s="1"/>
  <c r="C205" i="18"/>
  <c r="G205" i="18"/>
  <c r="H205" i="18" s="1"/>
  <c r="I205" i="18" s="1"/>
  <c r="J205" i="18" s="1"/>
  <c r="K205" i="18"/>
  <c r="L205" i="18" s="1"/>
  <c r="C206" i="18"/>
  <c r="G206" i="18"/>
  <c r="H206" i="18" s="1"/>
  <c r="I206" i="18" s="1"/>
  <c r="C207" i="18"/>
  <c r="G207" i="18"/>
  <c r="H207" i="18" s="1"/>
  <c r="I207" i="18" s="1"/>
  <c r="J207" i="18" s="1"/>
  <c r="K207" i="18"/>
  <c r="L207" i="18" s="1"/>
  <c r="C208" i="18"/>
  <c r="G208" i="18"/>
  <c r="H208" i="18" s="1"/>
  <c r="I208" i="18" s="1"/>
  <c r="J208" i="18" s="1"/>
  <c r="C209" i="18"/>
  <c r="G209" i="18"/>
  <c r="H209" i="18" s="1"/>
  <c r="I209" i="18" s="1"/>
  <c r="J209" i="18" s="1"/>
  <c r="K209" i="18"/>
  <c r="L209" i="18" s="1"/>
  <c r="C210" i="18"/>
  <c r="G210" i="18"/>
  <c r="H210" i="18" s="1"/>
  <c r="I210" i="18" s="1"/>
  <c r="C211" i="18"/>
  <c r="G211" i="18"/>
  <c r="H211" i="18" s="1"/>
  <c r="I211" i="18" s="1"/>
  <c r="J211" i="18" s="1"/>
  <c r="K211" i="18"/>
  <c r="L211" i="18" s="1"/>
  <c r="C212" i="18"/>
  <c r="G212" i="18"/>
  <c r="H212" i="18" s="1"/>
  <c r="I212" i="18" s="1"/>
  <c r="J212" i="18" s="1"/>
  <c r="C213" i="18"/>
  <c r="G213" i="18"/>
  <c r="H213" i="18" s="1"/>
  <c r="I213" i="18" s="1"/>
  <c r="J213" i="18" s="1"/>
  <c r="K213" i="18"/>
  <c r="L213" i="18" s="1"/>
  <c r="C214" i="18"/>
  <c r="G214" i="18"/>
  <c r="H214" i="18" s="1"/>
  <c r="I214" i="18" s="1"/>
  <c r="C215" i="18"/>
  <c r="G215" i="18"/>
  <c r="H215" i="18" s="1"/>
  <c r="I215" i="18" s="1"/>
  <c r="J215" i="18" s="1"/>
  <c r="K215" i="18"/>
  <c r="L215" i="18" s="1"/>
  <c r="C216" i="18"/>
  <c r="G216" i="18"/>
  <c r="H216" i="18" s="1"/>
  <c r="I216" i="18" s="1"/>
  <c r="J216" i="18" s="1"/>
  <c r="C217" i="18"/>
  <c r="G217" i="18"/>
  <c r="H217" i="18" s="1"/>
  <c r="I217" i="18" s="1"/>
  <c r="J217" i="18" s="1"/>
  <c r="K217" i="18"/>
  <c r="L217" i="18" s="1"/>
  <c r="C218" i="18"/>
  <c r="G218" i="18"/>
  <c r="H218" i="18" s="1"/>
  <c r="I218" i="18" s="1"/>
  <c r="C219" i="18"/>
  <c r="G219" i="18"/>
  <c r="H219" i="18" s="1"/>
  <c r="I219" i="18" s="1"/>
  <c r="J219" i="18" s="1"/>
  <c r="K219" i="18"/>
  <c r="L219" i="18" s="1"/>
  <c r="C220" i="18"/>
  <c r="G220" i="18"/>
  <c r="H220" i="18" s="1"/>
  <c r="I220" i="18" s="1"/>
  <c r="J220" i="18" s="1"/>
  <c r="C221" i="18"/>
  <c r="G221" i="18"/>
  <c r="H221" i="18" s="1"/>
  <c r="I221" i="18" s="1"/>
  <c r="J221" i="18" s="1"/>
  <c r="K221" i="18"/>
  <c r="L221" i="18" s="1"/>
  <c r="C222" i="18"/>
  <c r="G222" i="18"/>
  <c r="H222" i="18" s="1"/>
  <c r="I222" i="18" s="1"/>
  <c r="C223" i="18"/>
  <c r="G223" i="18"/>
  <c r="H223" i="18" s="1"/>
  <c r="I223" i="18" s="1"/>
  <c r="J223" i="18" s="1"/>
  <c r="K223" i="18"/>
  <c r="L223" i="18" s="1"/>
  <c r="C224" i="18"/>
  <c r="G224" i="18"/>
  <c r="H224" i="18" s="1"/>
  <c r="I224" i="18" s="1"/>
  <c r="J224" i="18" s="1"/>
  <c r="C225" i="18"/>
  <c r="G225" i="18"/>
  <c r="H225" i="18" s="1"/>
  <c r="I225" i="18" s="1"/>
  <c r="J225" i="18" s="1"/>
  <c r="K225" i="18"/>
  <c r="L225" i="18" s="1"/>
  <c r="C226" i="18"/>
  <c r="G226" i="18"/>
  <c r="H226" i="18" s="1"/>
  <c r="I226" i="18" s="1"/>
  <c r="C227" i="18"/>
  <c r="G227" i="18"/>
  <c r="H227" i="18" s="1"/>
  <c r="I227" i="18" s="1"/>
  <c r="J227" i="18" s="1"/>
  <c r="K227" i="18"/>
  <c r="L227" i="18" s="1"/>
  <c r="C228" i="18"/>
  <c r="G228" i="18"/>
  <c r="H228" i="18" s="1"/>
  <c r="I228" i="18" s="1"/>
  <c r="J228" i="18" s="1"/>
  <c r="C229" i="18"/>
  <c r="G229" i="18"/>
  <c r="H229" i="18" s="1"/>
  <c r="I229" i="18" s="1"/>
  <c r="J229" i="18" s="1"/>
  <c r="K229" i="18"/>
  <c r="L229" i="18" s="1"/>
  <c r="C230" i="18"/>
  <c r="G230" i="18"/>
  <c r="H230" i="18" s="1"/>
  <c r="I230" i="18" s="1"/>
  <c r="C231" i="18"/>
  <c r="G231" i="18"/>
  <c r="H231" i="18" s="1"/>
  <c r="I231" i="18" s="1"/>
  <c r="J231" i="18" s="1"/>
  <c r="K231" i="18"/>
  <c r="L231" i="18" s="1"/>
  <c r="C232" i="18"/>
  <c r="G232" i="18"/>
  <c r="H232" i="18" s="1"/>
  <c r="I232" i="18" s="1"/>
  <c r="J232" i="18" s="1"/>
  <c r="C233" i="18"/>
  <c r="G233" i="18"/>
  <c r="H233" i="18" s="1"/>
  <c r="I233" i="18" s="1"/>
  <c r="J233" i="18" s="1"/>
  <c r="K233" i="18"/>
  <c r="L233" i="18" s="1"/>
  <c r="C234" i="18"/>
  <c r="G234" i="18"/>
  <c r="H234" i="18" s="1"/>
  <c r="I234" i="18" s="1"/>
  <c r="C235" i="18"/>
  <c r="G235" i="18"/>
  <c r="H235" i="18" s="1"/>
  <c r="I235" i="18" s="1"/>
  <c r="J235" i="18" s="1"/>
  <c r="K235" i="18"/>
  <c r="L235" i="18" s="1"/>
  <c r="C236" i="18"/>
  <c r="G236" i="18"/>
  <c r="H236" i="18" s="1"/>
  <c r="I236" i="18" s="1"/>
  <c r="J236" i="18" s="1"/>
  <c r="C237" i="18"/>
  <c r="G237" i="18"/>
  <c r="H237" i="18" s="1"/>
  <c r="I237" i="18" s="1"/>
  <c r="J237" i="18" s="1"/>
  <c r="K237" i="18"/>
  <c r="L237" i="18" s="1"/>
  <c r="C238" i="18"/>
  <c r="G238" i="18"/>
  <c r="H238" i="18" s="1"/>
  <c r="I238" i="18" s="1"/>
  <c r="C239" i="18"/>
  <c r="G239" i="18"/>
  <c r="H239" i="18" s="1"/>
  <c r="I239" i="18" s="1"/>
  <c r="J239" i="18" s="1"/>
  <c r="K239" i="18"/>
  <c r="L239" i="18" s="1"/>
  <c r="C240" i="18"/>
  <c r="G240" i="18"/>
  <c r="H240" i="18" s="1"/>
  <c r="I240" i="18" s="1"/>
  <c r="J240" i="18" s="1"/>
  <c r="C241" i="18"/>
  <c r="G241" i="18"/>
  <c r="H241" i="18" s="1"/>
  <c r="I241" i="18" s="1"/>
  <c r="J241" i="18" s="1"/>
  <c r="K241" i="18"/>
  <c r="L241" i="18" s="1"/>
  <c r="C242" i="18"/>
  <c r="G242" i="18"/>
  <c r="H242" i="18" s="1"/>
  <c r="I242" i="18" s="1"/>
  <c r="C243" i="18"/>
  <c r="G243" i="18"/>
  <c r="H243" i="18" s="1"/>
  <c r="I243" i="18" s="1"/>
  <c r="J243" i="18" s="1"/>
  <c r="K243" i="18"/>
  <c r="L243" i="18" s="1"/>
  <c r="C244" i="18"/>
  <c r="G244" i="18"/>
  <c r="H244" i="18" s="1"/>
  <c r="I244" i="18" s="1"/>
  <c r="J244" i="18" s="1"/>
  <c r="G3" i="17"/>
  <c r="H3" i="17" s="1"/>
  <c r="I3" i="17" s="1"/>
  <c r="AB3" i="17" s="1"/>
  <c r="J3" i="17"/>
  <c r="S3" i="17"/>
  <c r="C4" i="17"/>
  <c r="G4" i="17"/>
  <c r="H4" i="17"/>
  <c r="I4" i="17" s="1"/>
  <c r="S4" i="17"/>
  <c r="C5" i="17"/>
  <c r="G5" i="17"/>
  <c r="H5" i="17"/>
  <c r="I5" i="17"/>
  <c r="J5" i="17" s="1"/>
  <c r="S5" i="17"/>
  <c r="C6" i="17"/>
  <c r="G6" i="17"/>
  <c r="H6" i="17" s="1"/>
  <c r="I6" i="17" s="1"/>
  <c r="J6" i="17" s="1"/>
  <c r="S6" i="17"/>
  <c r="X6" i="17"/>
  <c r="C7" i="17"/>
  <c r="G7" i="17"/>
  <c r="H7" i="17" s="1"/>
  <c r="I7" i="17" s="1"/>
  <c r="J7" i="17" s="1"/>
  <c r="K7" i="17"/>
  <c r="L7" i="17" s="1"/>
  <c r="S7" i="17"/>
  <c r="X7" i="17"/>
  <c r="C8" i="17"/>
  <c r="G8" i="17"/>
  <c r="H8" i="17"/>
  <c r="I8" i="17" s="1"/>
  <c r="S8" i="17"/>
  <c r="X8" i="17"/>
  <c r="X9" i="17" s="1"/>
  <c r="C9" i="17"/>
  <c r="K9" i="17" s="1"/>
  <c r="L9" i="17" s="1"/>
  <c r="G9" i="17"/>
  <c r="H9" i="17"/>
  <c r="I9" i="17"/>
  <c r="J9" i="17" s="1"/>
  <c r="C10" i="17"/>
  <c r="G10" i="17"/>
  <c r="H10" i="17"/>
  <c r="I10" i="17" s="1"/>
  <c r="C11" i="17"/>
  <c r="G11" i="17"/>
  <c r="H11" i="17"/>
  <c r="I11" i="17"/>
  <c r="J11" i="17" s="1"/>
  <c r="S11" i="17"/>
  <c r="C12" i="17"/>
  <c r="G12" i="17"/>
  <c r="H12" i="17"/>
  <c r="I12" i="17" s="1"/>
  <c r="S12" i="17"/>
  <c r="C13" i="17"/>
  <c r="G13" i="17"/>
  <c r="H13" i="17" s="1"/>
  <c r="I13" i="17" s="1"/>
  <c r="J13" i="17" s="1"/>
  <c r="S13" i="17"/>
  <c r="C14" i="17"/>
  <c r="G14" i="17"/>
  <c r="H14" i="17"/>
  <c r="I14" i="17" s="1"/>
  <c r="S14" i="17"/>
  <c r="C15" i="17"/>
  <c r="G15" i="17"/>
  <c r="H15" i="17" s="1"/>
  <c r="I15" i="17" s="1"/>
  <c r="J15" i="17" s="1"/>
  <c r="S15" i="17"/>
  <c r="C16" i="17"/>
  <c r="G16" i="17"/>
  <c r="H16" i="17"/>
  <c r="I16" i="17" s="1"/>
  <c r="S16" i="17"/>
  <c r="X16" i="17"/>
  <c r="X17" i="17" s="1"/>
  <c r="C17" i="17"/>
  <c r="K17" i="17" s="1"/>
  <c r="L17" i="17" s="1"/>
  <c r="G17" i="17"/>
  <c r="H17" i="17" s="1"/>
  <c r="I17" i="17" s="1"/>
  <c r="J17" i="17"/>
  <c r="S17" i="17"/>
  <c r="C18" i="17"/>
  <c r="G18" i="17"/>
  <c r="H18" i="17"/>
  <c r="I18" i="17" s="1"/>
  <c r="S18" i="17"/>
  <c r="X18" i="17"/>
  <c r="X19" i="17" s="1"/>
  <c r="C19" i="17"/>
  <c r="G19" i="17"/>
  <c r="H19" i="17" s="1"/>
  <c r="I19" i="17" s="1"/>
  <c r="J19" i="17" s="1"/>
  <c r="S19" i="17"/>
  <c r="C20" i="17"/>
  <c r="G20" i="17"/>
  <c r="H20" i="17"/>
  <c r="I20" i="17" s="1"/>
  <c r="S20" i="17"/>
  <c r="C21" i="17"/>
  <c r="G21" i="17"/>
  <c r="H21" i="17" s="1"/>
  <c r="I21" i="17" s="1"/>
  <c r="S21" i="17"/>
  <c r="C22" i="17"/>
  <c r="G22" i="17"/>
  <c r="H22" i="17" s="1"/>
  <c r="I22" i="17" s="1"/>
  <c r="J22" i="17"/>
  <c r="S22" i="17"/>
  <c r="C23" i="17"/>
  <c r="G23" i="17"/>
  <c r="H23" i="17"/>
  <c r="I23" i="17"/>
  <c r="J23" i="17" s="1"/>
  <c r="S23" i="17"/>
  <c r="C24" i="17"/>
  <c r="G24" i="17"/>
  <c r="H24" i="17" s="1"/>
  <c r="I24" i="17" s="1"/>
  <c r="J24" i="17" s="1"/>
  <c r="S24" i="17"/>
  <c r="C25" i="17"/>
  <c r="G25" i="17"/>
  <c r="H25" i="17" s="1"/>
  <c r="I25" i="17" s="1"/>
  <c r="S25" i="17"/>
  <c r="C26" i="17"/>
  <c r="G26" i="17"/>
  <c r="H26" i="17" s="1"/>
  <c r="I26" i="17" s="1"/>
  <c r="J26" i="17" s="1"/>
  <c r="S26" i="17"/>
  <c r="C27" i="17"/>
  <c r="G27" i="17"/>
  <c r="H27" i="17"/>
  <c r="I27" i="17"/>
  <c r="J27" i="17" s="1"/>
  <c r="S27" i="17"/>
  <c r="C28" i="17"/>
  <c r="G28" i="17"/>
  <c r="H28" i="17" s="1"/>
  <c r="I28" i="17" s="1"/>
  <c r="J28" i="17" s="1"/>
  <c r="K28" i="17"/>
  <c r="L28" i="17" s="1"/>
  <c r="S28" i="17"/>
  <c r="C29" i="17"/>
  <c r="G29" i="17"/>
  <c r="H29" i="17" s="1"/>
  <c r="I29" i="17" s="1"/>
  <c r="S29" i="17"/>
  <c r="C30" i="17"/>
  <c r="G30" i="17"/>
  <c r="H30" i="17" s="1"/>
  <c r="I30" i="17" s="1"/>
  <c r="K30" i="17" s="1"/>
  <c r="L30" i="17" s="1"/>
  <c r="J30" i="17"/>
  <c r="S30" i="17"/>
  <c r="C31" i="17"/>
  <c r="G31" i="17"/>
  <c r="H31" i="17"/>
  <c r="I31" i="17" s="1"/>
  <c r="J31" i="17" s="1"/>
  <c r="S31" i="17"/>
  <c r="C32" i="17"/>
  <c r="G32" i="17"/>
  <c r="H32" i="17"/>
  <c r="I32" i="17" s="1"/>
  <c r="J32" i="17" s="1"/>
  <c r="K32" i="17"/>
  <c r="L32" i="17" s="1"/>
  <c r="S32" i="17"/>
  <c r="C33" i="17"/>
  <c r="G33" i="17"/>
  <c r="H33" i="17" s="1"/>
  <c r="I33" i="17" s="1"/>
  <c r="S33" i="17"/>
  <c r="C34" i="17"/>
  <c r="G34" i="17"/>
  <c r="H34" i="17" s="1"/>
  <c r="I34" i="17" s="1"/>
  <c r="S34" i="17"/>
  <c r="C35" i="17"/>
  <c r="G35" i="17"/>
  <c r="H35" i="17"/>
  <c r="I35" i="17" s="1"/>
  <c r="J35" i="17" s="1"/>
  <c r="S35" i="17"/>
  <c r="C36" i="17"/>
  <c r="G36" i="17"/>
  <c r="H36" i="17"/>
  <c r="I36" i="17" s="1"/>
  <c r="S36" i="17"/>
  <c r="C37" i="17"/>
  <c r="G37" i="17"/>
  <c r="H37" i="17" s="1"/>
  <c r="I37" i="17" s="1"/>
  <c r="S37" i="17"/>
  <c r="C38" i="17"/>
  <c r="G38" i="17"/>
  <c r="H38" i="17" s="1"/>
  <c r="I38" i="17" s="1"/>
  <c r="K38" i="17" s="1"/>
  <c r="L38" i="17" s="1"/>
  <c r="J38" i="17"/>
  <c r="S38" i="17"/>
  <c r="C39" i="17"/>
  <c r="K39" i="17" s="1"/>
  <c r="L39" i="17" s="1"/>
  <c r="G39" i="17"/>
  <c r="H39" i="17"/>
  <c r="I39" i="17" s="1"/>
  <c r="J39" i="17" s="1"/>
  <c r="S39" i="17"/>
  <c r="C40" i="17"/>
  <c r="K40" i="17" s="1"/>
  <c r="L40" i="17" s="1"/>
  <c r="G40" i="17"/>
  <c r="H40" i="17"/>
  <c r="I40" i="17" s="1"/>
  <c r="J40" i="17"/>
  <c r="S40" i="17"/>
  <c r="C41" i="17"/>
  <c r="G41" i="17"/>
  <c r="H41" i="17" s="1"/>
  <c r="I41" i="17" s="1"/>
  <c r="S41" i="17"/>
  <c r="C42" i="17"/>
  <c r="G42" i="17"/>
  <c r="H42" i="17"/>
  <c r="I42" i="17" s="1"/>
  <c r="J42" i="17" s="1"/>
  <c r="S42" i="17"/>
  <c r="C43" i="17"/>
  <c r="G43" i="17"/>
  <c r="H43" i="17" s="1"/>
  <c r="I43" i="17" s="1"/>
  <c r="J43" i="17" s="1"/>
  <c r="K43" i="17"/>
  <c r="L43" i="17" s="1"/>
  <c r="S43" i="17"/>
  <c r="C44" i="17"/>
  <c r="K44" i="17" s="1"/>
  <c r="L44" i="17" s="1"/>
  <c r="G44" i="17"/>
  <c r="H44" i="17"/>
  <c r="I44" i="17" s="1"/>
  <c r="J44" i="17" s="1"/>
  <c r="S44" i="17"/>
  <c r="C45" i="17"/>
  <c r="G45" i="17"/>
  <c r="H45" i="17" s="1"/>
  <c r="I45" i="17"/>
  <c r="S45" i="17"/>
  <c r="C46" i="17"/>
  <c r="G46" i="17"/>
  <c r="H46" i="17"/>
  <c r="I46" i="17" s="1"/>
  <c r="J46" i="17" s="1"/>
  <c r="S46" i="17"/>
  <c r="C47" i="17"/>
  <c r="G47" i="17"/>
  <c r="H47" i="17" s="1"/>
  <c r="I47" i="17" s="1"/>
  <c r="S47" i="17"/>
  <c r="C48" i="17"/>
  <c r="G48" i="17"/>
  <c r="H48" i="17"/>
  <c r="I48" i="17" s="1"/>
  <c r="J48" i="17"/>
  <c r="S48" i="17"/>
  <c r="T48" i="17"/>
  <c r="C49" i="17"/>
  <c r="G49" i="17"/>
  <c r="H49" i="17" s="1"/>
  <c r="I49" i="17" s="1"/>
  <c r="S49" i="17"/>
  <c r="C50" i="17"/>
  <c r="K50" i="17" s="1"/>
  <c r="G50" i="17"/>
  <c r="H50" i="17"/>
  <c r="I50" i="17" s="1"/>
  <c r="J50" i="17" s="1"/>
  <c r="L50" i="17"/>
  <c r="S50" i="17"/>
  <c r="C51" i="17"/>
  <c r="G51" i="17"/>
  <c r="H51" i="17" s="1"/>
  <c r="I51" i="17" s="1"/>
  <c r="J51" i="17" s="1"/>
  <c r="K51" i="17"/>
  <c r="L51" i="17" s="1"/>
  <c r="S51" i="17"/>
  <c r="C52" i="17"/>
  <c r="G52" i="17"/>
  <c r="H52" i="17"/>
  <c r="I52" i="17" s="1"/>
  <c r="J52" i="17" s="1"/>
  <c r="S52" i="17"/>
  <c r="C53" i="17"/>
  <c r="G53" i="17"/>
  <c r="H53" i="17" s="1"/>
  <c r="I53" i="17" s="1"/>
  <c r="S53" i="17"/>
  <c r="C54" i="17"/>
  <c r="K54" i="17" s="1"/>
  <c r="L54" i="17" s="1"/>
  <c r="G54" i="17"/>
  <c r="H54" i="17"/>
  <c r="I54" i="17" s="1"/>
  <c r="J54" i="17" s="1"/>
  <c r="S54" i="17"/>
  <c r="C55" i="17"/>
  <c r="G55" i="17"/>
  <c r="H55" i="17" s="1"/>
  <c r="I55" i="17" s="1"/>
  <c r="J55" i="17" s="1"/>
  <c r="S55" i="17"/>
  <c r="C56" i="17"/>
  <c r="K56" i="17" s="1"/>
  <c r="L56" i="17" s="1"/>
  <c r="G56" i="17"/>
  <c r="H56" i="17"/>
  <c r="I56" i="17" s="1"/>
  <c r="J56" i="17"/>
  <c r="S56" i="17"/>
  <c r="C57" i="17"/>
  <c r="G57" i="17"/>
  <c r="H57" i="17" s="1"/>
  <c r="I57" i="17" s="1"/>
  <c r="S57" i="17"/>
  <c r="C58" i="17"/>
  <c r="G58" i="17"/>
  <c r="H58" i="17"/>
  <c r="I58" i="17" s="1"/>
  <c r="J58" i="17" s="1"/>
  <c r="S58" i="17"/>
  <c r="C59" i="17"/>
  <c r="G59" i="17"/>
  <c r="H59" i="17" s="1"/>
  <c r="I59" i="17" s="1"/>
  <c r="S59" i="17"/>
  <c r="C60" i="17"/>
  <c r="K60" i="17" s="1"/>
  <c r="L60" i="17" s="1"/>
  <c r="G60" i="17"/>
  <c r="H60" i="17"/>
  <c r="I60" i="17" s="1"/>
  <c r="J60" i="17" s="1"/>
  <c r="S60" i="17"/>
  <c r="C61" i="17"/>
  <c r="G61" i="17"/>
  <c r="H61" i="17" s="1"/>
  <c r="I61" i="17"/>
  <c r="S61" i="17"/>
  <c r="C62" i="17"/>
  <c r="G62" i="17"/>
  <c r="H62" i="17"/>
  <c r="I62" i="17" s="1"/>
  <c r="J62" i="17" s="1"/>
  <c r="S62" i="17"/>
  <c r="C63" i="17"/>
  <c r="G63" i="17"/>
  <c r="H63" i="17" s="1"/>
  <c r="I63" i="17" s="1"/>
  <c r="S63" i="17"/>
  <c r="C64" i="17"/>
  <c r="G64" i="17"/>
  <c r="H64" i="17"/>
  <c r="I64" i="17" s="1"/>
  <c r="J64" i="17" s="1"/>
  <c r="S64" i="17"/>
  <c r="T64" i="17"/>
  <c r="C65" i="17"/>
  <c r="G65" i="17"/>
  <c r="H65" i="17" s="1"/>
  <c r="I65" i="17" s="1"/>
  <c r="S65" i="17"/>
  <c r="C66" i="17"/>
  <c r="K66" i="17" s="1"/>
  <c r="L66" i="17" s="1"/>
  <c r="G66" i="17"/>
  <c r="H66" i="17"/>
  <c r="I66" i="17" s="1"/>
  <c r="J66" i="17" s="1"/>
  <c r="S66" i="17"/>
  <c r="C67" i="17"/>
  <c r="G67" i="17"/>
  <c r="H67" i="17" s="1"/>
  <c r="I67" i="17" s="1"/>
  <c r="J67" i="17" s="1"/>
  <c r="K67" i="17"/>
  <c r="L67" i="17" s="1"/>
  <c r="S67" i="17"/>
  <c r="C68" i="17"/>
  <c r="G68" i="17"/>
  <c r="H68" i="17"/>
  <c r="I68" i="17" s="1"/>
  <c r="J68" i="17"/>
  <c r="S68" i="17"/>
  <c r="C69" i="17"/>
  <c r="G69" i="17"/>
  <c r="H69" i="17" s="1"/>
  <c r="I69" i="17" s="1"/>
  <c r="S69" i="17"/>
  <c r="C70" i="17"/>
  <c r="K70" i="17" s="1"/>
  <c r="L70" i="17" s="1"/>
  <c r="G70" i="17"/>
  <c r="H70" i="17"/>
  <c r="I70" i="17" s="1"/>
  <c r="J70" i="17" s="1"/>
  <c r="S70" i="17"/>
  <c r="C71" i="17"/>
  <c r="G71" i="17"/>
  <c r="H71" i="17" s="1"/>
  <c r="I71" i="17" s="1"/>
  <c r="J71" i="17" s="1"/>
  <c r="S71" i="17"/>
  <c r="C72" i="17"/>
  <c r="K72" i="17" s="1"/>
  <c r="L72" i="17" s="1"/>
  <c r="G72" i="17"/>
  <c r="H72" i="17"/>
  <c r="I72" i="17" s="1"/>
  <c r="J72" i="17"/>
  <c r="S72" i="17"/>
  <c r="C73" i="17"/>
  <c r="G73" i="17"/>
  <c r="H73" i="17" s="1"/>
  <c r="I73" i="17"/>
  <c r="S73" i="17"/>
  <c r="C74" i="17"/>
  <c r="G74" i="17"/>
  <c r="H74" i="17"/>
  <c r="I74" i="17" s="1"/>
  <c r="J74" i="17" s="1"/>
  <c r="S74" i="17"/>
  <c r="C75" i="17"/>
  <c r="G75" i="17"/>
  <c r="H75" i="17" s="1"/>
  <c r="I75" i="17" s="1"/>
  <c r="S75" i="17"/>
  <c r="C76" i="17"/>
  <c r="K76" i="17" s="1"/>
  <c r="L76" i="17" s="1"/>
  <c r="G76" i="17"/>
  <c r="H76" i="17"/>
  <c r="I76" i="17" s="1"/>
  <c r="J76" i="17" s="1"/>
  <c r="S76" i="17"/>
  <c r="T76" i="17"/>
  <c r="C77" i="17"/>
  <c r="G77" i="17"/>
  <c r="H77" i="17" s="1"/>
  <c r="I77" i="17"/>
  <c r="S77" i="17"/>
  <c r="C78" i="17"/>
  <c r="G78" i="17"/>
  <c r="H78" i="17"/>
  <c r="I78" i="17" s="1"/>
  <c r="J78" i="17" s="1"/>
  <c r="S78" i="17"/>
  <c r="C79" i="17"/>
  <c r="G79" i="17"/>
  <c r="H79" i="17" s="1"/>
  <c r="I79" i="17" s="1"/>
  <c r="J79" i="17" s="1"/>
  <c r="K79" i="17"/>
  <c r="L79" i="17" s="1"/>
  <c r="S79" i="17"/>
  <c r="C80" i="17"/>
  <c r="G80" i="17"/>
  <c r="H80" i="17"/>
  <c r="I80" i="17" s="1"/>
  <c r="J80" i="17" s="1"/>
  <c r="S80" i="17"/>
  <c r="T80" i="17"/>
  <c r="C81" i="17"/>
  <c r="G81" i="17"/>
  <c r="H81" i="17" s="1"/>
  <c r="I81" i="17" s="1"/>
  <c r="S81" i="17"/>
  <c r="C82" i="17"/>
  <c r="K82" i="17" s="1"/>
  <c r="G82" i="17"/>
  <c r="H82" i="17"/>
  <c r="I82" i="17" s="1"/>
  <c r="J82" i="17" s="1"/>
  <c r="L82" i="17"/>
  <c r="S82" i="17"/>
  <c r="C83" i="17"/>
  <c r="G83" i="17"/>
  <c r="H83" i="17" s="1"/>
  <c r="I83" i="17" s="1"/>
  <c r="J83" i="17" s="1"/>
  <c r="K83" i="17"/>
  <c r="L83" i="17" s="1"/>
  <c r="S83" i="17"/>
  <c r="C84" i="17"/>
  <c r="G84" i="17"/>
  <c r="H84" i="17"/>
  <c r="I84" i="17" s="1"/>
  <c r="J84" i="17" s="1"/>
  <c r="S84" i="17"/>
  <c r="C85" i="17"/>
  <c r="G85" i="17"/>
  <c r="H85" i="17" s="1"/>
  <c r="I85" i="17" s="1"/>
  <c r="S85" i="17"/>
  <c r="C86" i="17"/>
  <c r="K86" i="17" s="1"/>
  <c r="L86" i="17" s="1"/>
  <c r="G86" i="17"/>
  <c r="H86" i="17"/>
  <c r="I86" i="17" s="1"/>
  <c r="J86" i="17" s="1"/>
  <c r="S86" i="17"/>
  <c r="C87" i="17"/>
  <c r="G87" i="17"/>
  <c r="H87" i="17" s="1"/>
  <c r="I87" i="17" s="1"/>
  <c r="J87" i="17" s="1"/>
  <c r="K87" i="17"/>
  <c r="L87" i="17" s="1"/>
  <c r="S87" i="17"/>
  <c r="C88" i="17"/>
  <c r="K88" i="17" s="1"/>
  <c r="L88" i="17" s="1"/>
  <c r="G88" i="17"/>
  <c r="H88" i="17"/>
  <c r="I88" i="17" s="1"/>
  <c r="J88" i="17"/>
  <c r="S88" i="17"/>
  <c r="C89" i="17"/>
  <c r="G89" i="17"/>
  <c r="H89" i="17" s="1"/>
  <c r="I89" i="17" s="1"/>
  <c r="S89" i="17"/>
  <c r="C90" i="17"/>
  <c r="G90" i="17"/>
  <c r="H90" i="17"/>
  <c r="I90" i="17" s="1"/>
  <c r="J90" i="17" s="1"/>
  <c r="S90" i="17"/>
  <c r="C91" i="17"/>
  <c r="G91" i="17"/>
  <c r="H91" i="17" s="1"/>
  <c r="I91" i="17" s="1"/>
  <c r="S91" i="17"/>
  <c r="C92" i="17"/>
  <c r="K92" i="17" s="1"/>
  <c r="L92" i="17" s="1"/>
  <c r="G92" i="17"/>
  <c r="H92" i="17"/>
  <c r="I92" i="17" s="1"/>
  <c r="J92" i="17"/>
  <c r="S92" i="17"/>
  <c r="C93" i="17"/>
  <c r="G93" i="17"/>
  <c r="H93" i="17" s="1"/>
  <c r="I93" i="17"/>
  <c r="S93" i="17"/>
  <c r="C94" i="17"/>
  <c r="G94" i="17"/>
  <c r="H94" i="17"/>
  <c r="I94" i="17" s="1"/>
  <c r="J94" i="17" s="1"/>
  <c r="S94" i="17"/>
  <c r="C95" i="17"/>
  <c r="G95" i="17"/>
  <c r="H95" i="17" s="1"/>
  <c r="I95" i="17" s="1"/>
  <c r="J95" i="17" s="1"/>
  <c r="K95" i="17"/>
  <c r="L95" i="17" s="1"/>
  <c r="S95" i="17"/>
  <c r="C96" i="17"/>
  <c r="G96" i="17"/>
  <c r="H96" i="17"/>
  <c r="I96" i="17" s="1"/>
  <c r="J96" i="17" s="1"/>
  <c r="S96" i="17"/>
  <c r="C97" i="17"/>
  <c r="G97" i="17"/>
  <c r="H97" i="17" s="1"/>
  <c r="I97" i="17"/>
  <c r="S97" i="17"/>
  <c r="C98" i="17"/>
  <c r="K98" i="17" s="1"/>
  <c r="L98" i="17" s="1"/>
  <c r="G98" i="17"/>
  <c r="H98" i="17"/>
  <c r="I98" i="17" s="1"/>
  <c r="J98" i="17" s="1"/>
  <c r="S98" i="17"/>
  <c r="C99" i="17"/>
  <c r="G99" i="17"/>
  <c r="H99" i="17" s="1"/>
  <c r="I99" i="17" s="1"/>
  <c r="J99" i="17" s="1"/>
  <c r="K99" i="17"/>
  <c r="L99" i="17" s="1"/>
  <c r="S99" i="17"/>
  <c r="C100" i="17"/>
  <c r="G100" i="17"/>
  <c r="H100" i="17"/>
  <c r="I100" i="17" s="1"/>
  <c r="J100" i="17"/>
  <c r="S100" i="17"/>
  <c r="C101" i="17"/>
  <c r="G101" i="17"/>
  <c r="H101" i="17" s="1"/>
  <c r="I101" i="17" s="1"/>
  <c r="S101" i="17"/>
  <c r="C102" i="17"/>
  <c r="K102" i="17" s="1"/>
  <c r="L102" i="17" s="1"/>
  <c r="G102" i="17"/>
  <c r="H102" i="17"/>
  <c r="I102" i="17" s="1"/>
  <c r="J102" i="17" s="1"/>
  <c r="S102" i="17"/>
  <c r="C103" i="17"/>
  <c r="G103" i="17"/>
  <c r="H103" i="17" s="1"/>
  <c r="I103" i="17" s="1"/>
  <c r="J103" i="17" s="1"/>
  <c r="K103" i="17"/>
  <c r="L103" i="17" s="1"/>
  <c r="S103" i="17"/>
  <c r="C104" i="17"/>
  <c r="K104" i="17" s="1"/>
  <c r="L104" i="17" s="1"/>
  <c r="G104" i="17"/>
  <c r="H104" i="17"/>
  <c r="I104" i="17" s="1"/>
  <c r="J104" i="17"/>
  <c r="S104" i="17"/>
  <c r="C105" i="17"/>
  <c r="G105" i="17"/>
  <c r="H105" i="17" s="1"/>
  <c r="I105" i="17"/>
  <c r="S105" i="17"/>
  <c r="C106" i="17"/>
  <c r="G106" i="17"/>
  <c r="H106" i="17"/>
  <c r="I106" i="17" s="1"/>
  <c r="J106" i="17" s="1"/>
  <c r="S106" i="17"/>
  <c r="C107" i="17"/>
  <c r="G107" i="17"/>
  <c r="H107" i="17" s="1"/>
  <c r="I107" i="17" s="1"/>
  <c r="S107" i="17"/>
  <c r="C108" i="17"/>
  <c r="K108" i="17" s="1"/>
  <c r="L108" i="17" s="1"/>
  <c r="G108" i="17"/>
  <c r="H108" i="17"/>
  <c r="I108" i="17" s="1"/>
  <c r="J108" i="17"/>
  <c r="S108" i="17"/>
  <c r="C109" i="17"/>
  <c r="G109" i="17"/>
  <c r="H109" i="17" s="1"/>
  <c r="I109" i="17"/>
  <c r="S109" i="17"/>
  <c r="C110" i="17"/>
  <c r="G110" i="17"/>
  <c r="H110" i="17"/>
  <c r="I110" i="17" s="1"/>
  <c r="J110" i="17" s="1"/>
  <c r="S110" i="17"/>
  <c r="C111" i="17"/>
  <c r="G111" i="17"/>
  <c r="H111" i="17" s="1"/>
  <c r="I111" i="17" s="1"/>
  <c r="S111" i="17"/>
  <c r="C112" i="17"/>
  <c r="G112" i="17"/>
  <c r="H112" i="17"/>
  <c r="I112" i="17" s="1"/>
  <c r="J112" i="17" s="1"/>
  <c r="S112" i="17"/>
  <c r="C113" i="17"/>
  <c r="G113" i="17"/>
  <c r="H113" i="17" s="1"/>
  <c r="I113" i="17"/>
  <c r="S113" i="17"/>
  <c r="C114" i="17"/>
  <c r="K114" i="17" s="1"/>
  <c r="L114" i="17" s="1"/>
  <c r="G114" i="17"/>
  <c r="H114" i="17"/>
  <c r="I114" i="17" s="1"/>
  <c r="J114" i="17" s="1"/>
  <c r="S114" i="17"/>
  <c r="C115" i="17"/>
  <c r="G115" i="17"/>
  <c r="H115" i="17" s="1"/>
  <c r="I115" i="17" s="1"/>
  <c r="J115" i="17" s="1"/>
  <c r="K115" i="17"/>
  <c r="L115" i="17" s="1"/>
  <c r="S115" i="17"/>
  <c r="C116" i="17"/>
  <c r="G116" i="17"/>
  <c r="H116" i="17"/>
  <c r="I116" i="17" s="1"/>
  <c r="J116" i="17"/>
  <c r="S116" i="17"/>
  <c r="C117" i="17"/>
  <c r="G117" i="17"/>
  <c r="H117" i="17" s="1"/>
  <c r="I117" i="17" s="1"/>
  <c r="S117" i="17"/>
  <c r="C118" i="17"/>
  <c r="K118" i="17" s="1"/>
  <c r="L118" i="17" s="1"/>
  <c r="G118" i="17"/>
  <c r="H118" i="17"/>
  <c r="I118" i="17" s="1"/>
  <c r="J118" i="17" s="1"/>
  <c r="S118" i="17"/>
  <c r="C119" i="17"/>
  <c r="G119" i="17"/>
  <c r="H119" i="17" s="1"/>
  <c r="I119" i="17" s="1"/>
  <c r="J119" i="17" s="1"/>
  <c r="K119" i="17"/>
  <c r="L119" i="17" s="1"/>
  <c r="S119" i="17"/>
  <c r="C120" i="17"/>
  <c r="K120" i="17" s="1"/>
  <c r="L120" i="17" s="1"/>
  <c r="G120" i="17"/>
  <c r="H120" i="17"/>
  <c r="I120" i="17" s="1"/>
  <c r="J120" i="17"/>
  <c r="S120" i="17"/>
  <c r="C121" i="17"/>
  <c r="G121" i="17"/>
  <c r="H121" i="17" s="1"/>
  <c r="I121" i="17"/>
  <c r="S121" i="17"/>
  <c r="C122" i="17"/>
  <c r="G122" i="17"/>
  <c r="H122" i="17"/>
  <c r="I122" i="17" s="1"/>
  <c r="J122" i="17" s="1"/>
  <c r="S122" i="17"/>
  <c r="C123" i="17"/>
  <c r="G123" i="17"/>
  <c r="H123" i="17" s="1"/>
  <c r="I123" i="17" s="1"/>
  <c r="S123" i="17"/>
  <c r="C124" i="17"/>
  <c r="K124" i="17" s="1"/>
  <c r="L124" i="17" s="1"/>
  <c r="G124" i="17"/>
  <c r="H124" i="17"/>
  <c r="I124" i="17" s="1"/>
  <c r="T4" i="17" s="1"/>
  <c r="J124" i="17"/>
  <c r="S124" i="17"/>
  <c r="C125" i="17"/>
  <c r="G125" i="17"/>
  <c r="H125" i="17" s="1"/>
  <c r="I125" i="17"/>
  <c r="S125" i="17"/>
  <c r="T125" i="17"/>
  <c r="C126" i="17"/>
  <c r="G126" i="17"/>
  <c r="H126" i="17"/>
  <c r="I126" i="17" s="1"/>
  <c r="S126" i="17"/>
  <c r="T126" i="17"/>
  <c r="C127" i="17"/>
  <c r="G127" i="17"/>
  <c r="H127" i="17" s="1"/>
  <c r="I127" i="17" s="1"/>
  <c r="K127" i="17"/>
  <c r="L127" i="17" s="1"/>
  <c r="S127" i="17"/>
  <c r="T127" i="17"/>
  <c r="C128" i="17"/>
  <c r="G128" i="17"/>
  <c r="H128" i="17"/>
  <c r="I128" i="17" s="1"/>
  <c r="T8" i="17" s="1"/>
  <c r="J128" i="17"/>
  <c r="S128" i="17"/>
  <c r="T128" i="17"/>
  <c r="C129" i="17"/>
  <c r="G129" i="17"/>
  <c r="H129" i="17" s="1"/>
  <c r="I129" i="17" s="1"/>
  <c r="S129" i="17"/>
  <c r="T129" i="17"/>
  <c r="C130" i="17"/>
  <c r="K130" i="17" s="1"/>
  <c r="L130" i="17" s="1"/>
  <c r="G130" i="17"/>
  <c r="H130" i="17"/>
  <c r="I130" i="17" s="1"/>
  <c r="J130" i="17" s="1"/>
  <c r="S130" i="17"/>
  <c r="T130" i="17"/>
  <c r="C131" i="17"/>
  <c r="G131" i="17"/>
  <c r="H131" i="17" s="1"/>
  <c r="I131" i="17" s="1"/>
  <c r="K131" i="17"/>
  <c r="L131" i="17" s="1"/>
  <c r="S131" i="17"/>
  <c r="T131" i="17"/>
  <c r="C132" i="17"/>
  <c r="K132" i="17" s="1"/>
  <c r="L132" i="17" s="1"/>
  <c r="G132" i="17"/>
  <c r="H132" i="17"/>
  <c r="I132" i="17" s="1"/>
  <c r="T12" i="17" s="1"/>
  <c r="J132" i="17"/>
  <c r="S132" i="17"/>
  <c r="T132" i="17"/>
  <c r="C133" i="17"/>
  <c r="G133" i="17"/>
  <c r="H133" i="17" s="1"/>
  <c r="I133" i="17"/>
  <c r="C134" i="17"/>
  <c r="K134" i="17" s="1"/>
  <c r="L134" i="17" s="1"/>
  <c r="G134" i="17"/>
  <c r="H134" i="17"/>
  <c r="I134" i="17" s="1"/>
  <c r="T14" i="17" s="1"/>
  <c r="J134" i="17"/>
  <c r="C135" i="17"/>
  <c r="G135" i="17"/>
  <c r="H135" i="17" s="1"/>
  <c r="I135" i="17" s="1"/>
  <c r="K135" i="17"/>
  <c r="L135" i="17" s="1"/>
  <c r="C136" i="17"/>
  <c r="K136" i="17" s="1"/>
  <c r="L136" i="17" s="1"/>
  <c r="G136" i="17"/>
  <c r="H136" i="17"/>
  <c r="I136" i="17" s="1"/>
  <c r="C137" i="17"/>
  <c r="G137" i="17"/>
  <c r="H137" i="17" s="1"/>
  <c r="I137" i="17" s="1"/>
  <c r="C138" i="17"/>
  <c r="G138" i="17"/>
  <c r="H138" i="17"/>
  <c r="I138" i="17" s="1"/>
  <c r="C139" i="17"/>
  <c r="G139" i="17"/>
  <c r="H139" i="17" s="1"/>
  <c r="I139" i="17" s="1"/>
  <c r="C140" i="17"/>
  <c r="G140" i="17"/>
  <c r="H140" i="17"/>
  <c r="I140" i="17" s="1"/>
  <c r="C141" i="17"/>
  <c r="G141" i="17"/>
  <c r="H141" i="17" s="1"/>
  <c r="I141" i="17"/>
  <c r="C142" i="17"/>
  <c r="K142" i="17" s="1"/>
  <c r="L142" i="17" s="1"/>
  <c r="G142" i="17"/>
  <c r="H142" i="17"/>
  <c r="I142" i="17" s="1"/>
  <c r="T22" i="17" s="1"/>
  <c r="J142" i="17"/>
  <c r="C143" i="17"/>
  <c r="G143" i="17"/>
  <c r="H143" i="17" s="1"/>
  <c r="I143" i="17" s="1"/>
  <c r="K143" i="17"/>
  <c r="L143" i="17" s="1"/>
  <c r="C144" i="17"/>
  <c r="K144" i="17" s="1"/>
  <c r="L144" i="17" s="1"/>
  <c r="G144" i="17"/>
  <c r="H144" i="17"/>
  <c r="I144" i="17" s="1"/>
  <c r="C145" i="17"/>
  <c r="G145" i="17"/>
  <c r="H145" i="17" s="1"/>
  <c r="I145" i="17" s="1"/>
  <c r="C146" i="17"/>
  <c r="G146" i="17"/>
  <c r="H146" i="17"/>
  <c r="I146" i="17" s="1"/>
  <c r="C147" i="17"/>
  <c r="G147" i="17"/>
  <c r="H147" i="17" s="1"/>
  <c r="I147" i="17" s="1"/>
  <c r="C148" i="17"/>
  <c r="G148" i="17"/>
  <c r="H148" i="17"/>
  <c r="I148" i="17" s="1"/>
  <c r="C149" i="17"/>
  <c r="G149" i="17"/>
  <c r="H149" i="17" s="1"/>
  <c r="I149" i="17"/>
  <c r="C150" i="17"/>
  <c r="K150" i="17" s="1"/>
  <c r="L150" i="17" s="1"/>
  <c r="G150" i="17"/>
  <c r="H150" i="17"/>
  <c r="I150" i="17" s="1"/>
  <c r="T30" i="17" s="1"/>
  <c r="J150" i="17"/>
  <c r="C151" i="17"/>
  <c r="G151" i="17"/>
  <c r="H151" i="17" s="1"/>
  <c r="I151" i="17" s="1"/>
  <c r="K151" i="17"/>
  <c r="L151" i="17" s="1"/>
  <c r="C152" i="17"/>
  <c r="K152" i="17" s="1"/>
  <c r="L152" i="17" s="1"/>
  <c r="G152" i="17"/>
  <c r="H152" i="17"/>
  <c r="I152" i="17" s="1"/>
  <c r="C153" i="17"/>
  <c r="G153" i="17"/>
  <c r="H153" i="17" s="1"/>
  <c r="I153" i="17" s="1"/>
  <c r="C154" i="17"/>
  <c r="G154" i="17"/>
  <c r="H154" i="17"/>
  <c r="I154" i="17" s="1"/>
  <c r="C155" i="17"/>
  <c r="G155" i="17"/>
  <c r="H155" i="17" s="1"/>
  <c r="I155" i="17" s="1"/>
  <c r="K155" i="17"/>
  <c r="L155" i="17" s="1"/>
  <c r="C156" i="17"/>
  <c r="G156" i="17"/>
  <c r="H156" i="17"/>
  <c r="I156" i="17" s="1"/>
  <c r="C157" i="17"/>
  <c r="G157" i="17"/>
  <c r="H157" i="17" s="1"/>
  <c r="I157" i="17"/>
  <c r="C158" i="17"/>
  <c r="K158" i="17" s="1"/>
  <c r="L158" i="17" s="1"/>
  <c r="G158" i="17"/>
  <c r="H158" i="17"/>
  <c r="I158" i="17" s="1"/>
  <c r="T38" i="17" s="1"/>
  <c r="J158" i="17"/>
  <c r="C159" i="17"/>
  <c r="G159" i="17"/>
  <c r="H159" i="17" s="1"/>
  <c r="I159" i="17" s="1"/>
  <c r="K159" i="17"/>
  <c r="L159" i="17" s="1"/>
  <c r="C160" i="17"/>
  <c r="K160" i="17" s="1"/>
  <c r="L160" i="17" s="1"/>
  <c r="G160" i="17"/>
  <c r="H160" i="17"/>
  <c r="I160" i="17" s="1"/>
  <c r="J160" i="17" s="1"/>
  <c r="C161" i="17"/>
  <c r="G161" i="17"/>
  <c r="H161" i="17" s="1"/>
  <c r="I161" i="17" s="1"/>
  <c r="C162" i="17"/>
  <c r="G162" i="17"/>
  <c r="H162" i="17"/>
  <c r="I162" i="17" s="1"/>
  <c r="C163" i="17"/>
  <c r="G163" i="17"/>
  <c r="H163" i="17" s="1"/>
  <c r="I163" i="17" s="1"/>
  <c r="K163" i="17"/>
  <c r="L163" i="17" s="1"/>
  <c r="C164" i="17"/>
  <c r="G164" i="17"/>
  <c r="H164" i="17"/>
  <c r="I164" i="17" s="1"/>
  <c r="T44" i="17" s="1"/>
  <c r="J164" i="17"/>
  <c r="C165" i="17"/>
  <c r="G165" i="17"/>
  <c r="H165" i="17" s="1"/>
  <c r="I165" i="17"/>
  <c r="C166" i="17"/>
  <c r="G166" i="17"/>
  <c r="H166" i="17"/>
  <c r="I166" i="17" s="1"/>
  <c r="C167" i="17"/>
  <c r="G167" i="17"/>
  <c r="H167" i="17" s="1"/>
  <c r="I167" i="17" s="1"/>
  <c r="C168" i="17"/>
  <c r="K168" i="17" s="1"/>
  <c r="G168" i="17"/>
  <c r="H168" i="17"/>
  <c r="I168" i="17" s="1"/>
  <c r="J168" i="17"/>
  <c r="L168" i="17"/>
  <c r="C169" i="17"/>
  <c r="G169" i="17"/>
  <c r="H169" i="17" s="1"/>
  <c r="I169" i="17"/>
  <c r="K169" i="17"/>
  <c r="L169" i="17" s="1"/>
  <c r="C170" i="17"/>
  <c r="K170" i="17" s="1"/>
  <c r="G170" i="17"/>
  <c r="H170" i="17"/>
  <c r="I170" i="17" s="1"/>
  <c r="T50" i="17" s="1"/>
  <c r="J170" i="17"/>
  <c r="L170" i="17"/>
  <c r="C171" i="17"/>
  <c r="G171" i="17"/>
  <c r="H171" i="17" s="1"/>
  <c r="I171" i="17"/>
  <c r="C172" i="17"/>
  <c r="G172" i="17"/>
  <c r="H172" i="17"/>
  <c r="I172" i="17" s="1"/>
  <c r="C173" i="17"/>
  <c r="G173" i="17"/>
  <c r="H173" i="17" s="1"/>
  <c r="I173" i="17"/>
  <c r="C174" i="17"/>
  <c r="G174" i="17"/>
  <c r="H174" i="17"/>
  <c r="I174" i="17" s="1"/>
  <c r="C175" i="17"/>
  <c r="G175" i="17"/>
  <c r="H175" i="17" s="1"/>
  <c r="I175" i="17" s="1"/>
  <c r="C176" i="17"/>
  <c r="K176" i="17" s="1"/>
  <c r="G176" i="17"/>
  <c r="H176" i="17"/>
  <c r="I176" i="17" s="1"/>
  <c r="T56" i="17" s="1"/>
  <c r="J176" i="17"/>
  <c r="L176" i="17"/>
  <c r="C177" i="17"/>
  <c r="G177" i="17"/>
  <c r="H177" i="17" s="1"/>
  <c r="I177" i="17"/>
  <c r="K177" i="17"/>
  <c r="L177" i="17" s="1"/>
  <c r="C178" i="17"/>
  <c r="K178" i="17" s="1"/>
  <c r="G178" i="17"/>
  <c r="H178" i="17"/>
  <c r="I178" i="17" s="1"/>
  <c r="T58" i="17" s="1"/>
  <c r="J178" i="17"/>
  <c r="L178" i="17"/>
  <c r="C179" i="17"/>
  <c r="G179" i="17"/>
  <c r="H179" i="17" s="1"/>
  <c r="I179" i="17"/>
  <c r="K179" i="17"/>
  <c r="L179" i="17" s="1"/>
  <c r="C180" i="17"/>
  <c r="G180" i="17"/>
  <c r="H180" i="17"/>
  <c r="I180" i="17" s="1"/>
  <c r="T60" i="17" s="1"/>
  <c r="J180" i="17"/>
  <c r="C181" i="17"/>
  <c r="G181" i="17"/>
  <c r="H181" i="17" s="1"/>
  <c r="I181" i="17"/>
  <c r="C182" i="17"/>
  <c r="G182" i="17"/>
  <c r="H182" i="17"/>
  <c r="I182" i="17" s="1"/>
  <c r="C183" i="17"/>
  <c r="G183" i="17"/>
  <c r="H183" i="17" s="1"/>
  <c r="I183" i="17" s="1"/>
  <c r="C184" i="17"/>
  <c r="K184" i="17" s="1"/>
  <c r="G184" i="17"/>
  <c r="H184" i="17"/>
  <c r="I184" i="17" s="1"/>
  <c r="J184" i="17"/>
  <c r="L184" i="17"/>
  <c r="C185" i="17"/>
  <c r="G185" i="17"/>
  <c r="H185" i="17" s="1"/>
  <c r="I185" i="17"/>
  <c r="K185" i="17"/>
  <c r="L185" i="17" s="1"/>
  <c r="C186" i="17"/>
  <c r="K186" i="17" s="1"/>
  <c r="G186" i="17"/>
  <c r="H186" i="17"/>
  <c r="I186" i="17" s="1"/>
  <c r="T66" i="17" s="1"/>
  <c r="J186" i="17"/>
  <c r="L186" i="17"/>
  <c r="C187" i="17"/>
  <c r="G187" i="17"/>
  <c r="H187" i="17" s="1"/>
  <c r="I187" i="17"/>
  <c r="C188" i="17"/>
  <c r="G188" i="17"/>
  <c r="H188" i="17"/>
  <c r="I188" i="17" s="1"/>
  <c r="C189" i="17"/>
  <c r="G189" i="17"/>
  <c r="H189" i="17" s="1"/>
  <c r="I189" i="17"/>
  <c r="C190" i="17"/>
  <c r="G190" i="17"/>
  <c r="H190" i="17"/>
  <c r="I190" i="17" s="1"/>
  <c r="C191" i="17"/>
  <c r="G191" i="17"/>
  <c r="H191" i="17" s="1"/>
  <c r="I191" i="17" s="1"/>
  <c r="C192" i="17"/>
  <c r="K192" i="17" s="1"/>
  <c r="G192" i="17"/>
  <c r="H192" i="17"/>
  <c r="I192" i="17" s="1"/>
  <c r="T72" i="17" s="1"/>
  <c r="J192" i="17"/>
  <c r="L192" i="17"/>
  <c r="C193" i="17"/>
  <c r="G193" i="17"/>
  <c r="H193" i="17" s="1"/>
  <c r="I193" i="17"/>
  <c r="K193" i="17"/>
  <c r="L193" i="17" s="1"/>
  <c r="C194" i="17"/>
  <c r="K194" i="17" s="1"/>
  <c r="G194" i="17"/>
  <c r="H194" i="17"/>
  <c r="I194" i="17" s="1"/>
  <c r="T74" i="17" s="1"/>
  <c r="J194" i="17"/>
  <c r="L194" i="17"/>
  <c r="C195" i="17"/>
  <c r="G195" i="17"/>
  <c r="H195" i="17" s="1"/>
  <c r="I195" i="17"/>
  <c r="K195" i="17"/>
  <c r="L195" i="17" s="1"/>
  <c r="C196" i="17"/>
  <c r="G196" i="17"/>
  <c r="H196" i="17"/>
  <c r="I196" i="17" s="1"/>
  <c r="J196" i="17"/>
  <c r="C197" i="17"/>
  <c r="G197" i="17"/>
  <c r="H197" i="17" s="1"/>
  <c r="I197" i="17"/>
  <c r="C198" i="17"/>
  <c r="G198" i="17"/>
  <c r="H198" i="17"/>
  <c r="I198" i="17" s="1"/>
  <c r="C199" i="17"/>
  <c r="G199" i="17"/>
  <c r="H199" i="17" s="1"/>
  <c r="I199" i="17" s="1"/>
  <c r="C200" i="17"/>
  <c r="K200" i="17" s="1"/>
  <c r="G200" i="17"/>
  <c r="H200" i="17"/>
  <c r="I200" i="17" s="1"/>
  <c r="J200" i="17"/>
  <c r="L200" i="17"/>
  <c r="C201" i="17"/>
  <c r="G201" i="17"/>
  <c r="H201" i="17" s="1"/>
  <c r="I201" i="17"/>
  <c r="K201" i="17"/>
  <c r="L201" i="17" s="1"/>
  <c r="C202" i="17"/>
  <c r="K202" i="17" s="1"/>
  <c r="G202" i="17"/>
  <c r="H202" i="17"/>
  <c r="I202" i="17" s="1"/>
  <c r="T82" i="17" s="1"/>
  <c r="J202" i="17"/>
  <c r="L202" i="17"/>
  <c r="C203" i="17"/>
  <c r="G203" i="17"/>
  <c r="H203" i="17" s="1"/>
  <c r="I203" i="17"/>
  <c r="C204" i="17"/>
  <c r="G204" i="17"/>
  <c r="H204" i="17"/>
  <c r="I204" i="17" s="1"/>
  <c r="C205" i="17"/>
  <c r="G205" i="17"/>
  <c r="H205" i="17" s="1"/>
  <c r="I205" i="17"/>
  <c r="C206" i="17"/>
  <c r="G206" i="17"/>
  <c r="H206" i="17"/>
  <c r="I206" i="17" s="1"/>
  <c r="C207" i="17"/>
  <c r="G207" i="17"/>
  <c r="H207" i="17" s="1"/>
  <c r="I207" i="17" s="1"/>
  <c r="C208" i="17"/>
  <c r="K208" i="17" s="1"/>
  <c r="G208" i="17"/>
  <c r="H208" i="17"/>
  <c r="I208" i="17" s="1"/>
  <c r="T88" i="17" s="1"/>
  <c r="J208" i="17"/>
  <c r="L208" i="17"/>
  <c r="C209" i="17"/>
  <c r="G209" i="17"/>
  <c r="H209" i="17" s="1"/>
  <c r="I209" i="17"/>
  <c r="K209" i="17"/>
  <c r="L209" i="17" s="1"/>
  <c r="C210" i="17"/>
  <c r="K210" i="17" s="1"/>
  <c r="G210" i="17"/>
  <c r="H210" i="17"/>
  <c r="I210" i="17" s="1"/>
  <c r="T90" i="17" s="1"/>
  <c r="J210" i="17"/>
  <c r="L210" i="17"/>
  <c r="C211" i="17"/>
  <c r="G211" i="17"/>
  <c r="H211" i="17" s="1"/>
  <c r="I211" i="17"/>
  <c r="K211" i="17"/>
  <c r="L211" i="17" s="1"/>
  <c r="C212" i="17"/>
  <c r="G212" i="17"/>
  <c r="H212" i="17"/>
  <c r="I212" i="17"/>
  <c r="J212" i="17" s="1"/>
  <c r="C213" i="17"/>
  <c r="K213" i="17" s="1"/>
  <c r="L213" i="17" s="1"/>
  <c r="G213" i="17"/>
  <c r="H213" i="17" s="1"/>
  <c r="I213" i="17" s="1"/>
  <c r="C214" i="17"/>
  <c r="G214" i="17"/>
  <c r="H214" i="17"/>
  <c r="I214" i="17"/>
  <c r="C215" i="17"/>
  <c r="G215" i="17"/>
  <c r="H215" i="17"/>
  <c r="I215" i="17"/>
  <c r="C216" i="17"/>
  <c r="K216" i="17" s="1"/>
  <c r="L216" i="17" s="1"/>
  <c r="G216" i="17"/>
  <c r="H216" i="17" s="1"/>
  <c r="I216" i="17" s="1"/>
  <c r="T96" i="17" s="1"/>
  <c r="J216" i="17"/>
  <c r="C217" i="17"/>
  <c r="G217" i="17"/>
  <c r="H217" i="17" s="1"/>
  <c r="I217" i="17" s="1"/>
  <c r="C218" i="17"/>
  <c r="G218" i="17"/>
  <c r="H218" i="17"/>
  <c r="I218" i="17"/>
  <c r="C219" i="17"/>
  <c r="G219" i="17"/>
  <c r="H219" i="17"/>
  <c r="I219" i="17"/>
  <c r="T99" i="17" s="1"/>
  <c r="C220" i="17"/>
  <c r="G220" i="17"/>
  <c r="H220" i="17" s="1"/>
  <c r="I220" i="17" s="1"/>
  <c r="T100" i="17" s="1"/>
  <c r="J220" i="17"/>
  <c r="K220" i="17"/>
  <c r="L220" i="17" s="1"/>
  <c r="C221" i="17"/>
  <c r="G221" i="17"/>
  <c r="H221" i="17"/>
  <c r="I221" i="17" s="1"/>
  <c r="K221" i="17" s="1"/>
  <c r="L221" i="17" s="1"/>
  <c r="C222" i="17"/>
  <c r="G222" i="17"/>
  <c r="H222" i="17"/>
  <c r="I222" i="17" s="1"/>
  <c r="C223" i="17"/>
  <c r="K223" i="17" s="1"/>
  <c r="L223" i="17" s="1"/>
  <c r="G223" i="17"/>
  <c r="H223" i="17"/>
  <c r="I223" i="17"/>
  <c r="T103" i="17" s="1"/>
  <c r="J223" i="17"/>
  <c r="C224" i="17"/>
  <c r="K224" i="17" s="1"/>
  <c r="L224" i="17" s="1"/>
  <c r="G224" i="17"/>
  <c r="H224" i="17" s="1"/>
  <c r="I224" i="17" s="1"/>
  <c r="T104" i="17" s="1"/>
  <c r="J224" i="17"/>
  <c r="C225" i="17"/>
  <c r="G225" i="17"/>
  <c r="H225" i="17"/>
  <c r="I225" i="17" s="1"/>
  <c r="K225" i="17"/>
  <c r="L225" i="17"/>
  <c r="C226" i="17"/>
  <c r="G226" i="17"/>
  <c r="H226" i="17"/>
  <c r="I226" i="17"/>
  <c r="C227" i="17"/>
  <c r="K227" i="17" s="1"/>
  <c r="L227" i="17" s="1"/>
  <c r="G227" i="17"/>
  <c r="H227" i="17"/>
  <c r="I227" i="17"/>
  <c r="T107" i="17" s="1"/>
  <c r="J227" i="17"/>
  <c r="C228" i="17"/>
  <c r="K228" i="17" s="1"/>
  <c r="L228" i="17" s="1"/>
  <c r="G228" i="17"/>
  <c r="H228" i="17" s="1"/>
  <c r="I228" i="17" s="1"/>
  <c r="J228" i="17" s="1"/>
  <c r="C229" i="17"/>
  <c r="G229" i="17"/>
  <c r="H229" i="17" s="1"/>
  <c r="I229" i="17" s="1"/>
  <c r="C230" i="17"/>
  <c r="G230" i="17"/>
  <c r="H230" i="17"/>
  <c r="I230" i="17"/>
  <c r="C231" i="17"/>
  <c r="G231" i="17"/>
  <c r="H231" i="17"/>
  <c r="I231" i="17"/>
  <c r="C232" i="17"/>
  <c r="K232" i="17" s="1"/>
  <c r="L232" i="17" s="1"/>
  <c r="G232" i="17"/>
  <c r="H232" i="17" s="1"/>
  <c r="I232" i="17" s="1"/>
  <c r="T112" i="17" s="1"/>
  <c r="J232" i="17"/>
  <c r="C233" i="17"/>
  <c r="G233" i="17"/>
  <c r="H233" i="17" s="1"/>
  <c r="I233" i="17" s="1"/>
  <c r="C234" i="17"/>
  <c r="G234" i="17"/>
  <c r="H234" i="17"/>
  <c r="I234" i="17"/>
  <c r="C235" i="17"/>
  <c r="G235" i="17"/>
  <c r="H235" i="17"/>
  <c r="I235" i="17"/>
  <c r="T115" i="17" s="1"/>
  <c r="C236" i="17"/>
  <c r="G236" i="17"/>
  <c r="H236" i="17" s="1"/>
  <c r="I236" i="17" s="1"/>
  <c r="T116" i="17" s="1"/>
  <c r="J236" i="17"/>
  <c r="K236" i="17"/>
  <c r="L236" i="17" s="1"/>
  <c r="C237" i="17"/>
  <c r="G237" i="17"/>
  <c r="H237" i="17"/>
  <c r="I237" i="17" s="1"/>
  <c r="K237" i="17" s="1"/>
  <c r="L237" i="17" s="1"/>
  <c r="C238" i="17"/>
  <c r="G238" i="17"/>
  <c r="H238" i="17"/>
  <c r="I238" i="17" s="1"/>
  <c r="C239" i="17"/>
  <c r="K239" i="17" s="1"/>
  <c r="L239" i="17" s="1"/>
  <c r="G239" i="17"/>
  <c r="H239" i="17"/>
  <c r="I239" i="17"/>
  <c r="T119" i="17" s="1"/>
  <c r="J239" i="17"/>
  <c r="C240" i="17"/>
  <c r="K240" i="17" s="1"/>
  <c r="L240" i="17" s="1"/>
  <c r="G240" i="17"/>
  <c r="H240" i="17" s="1"/>
  <c r="I240" i="17" s="1"/>
  <c r="T120" i="17" s="1"/>
  <c r="J240" i="17"/>
  <c r="C241" i="17"/>
  <c r="G241" i="17"/>
  <c r="H241" i="17"/>
  <c r="I241" i="17" s="1"/>
  <c r="K241" i="17"/>
  <c r="L241" i="17"/>
  <c r="C242" i="17"/>
  <c r="G242" i="17"/>
  <c r="H242" i="17"/>
  <c r="I242" i="17"/>
  <c r="C243" i="17"/>
  <c r="K243" i="17" s="1"/>
  <c r="L243" i="17" s="1"/>
  <c r="G243" i="17"/>
  <c r="H243" i="17"/>
  <c r="I243" i="17"/>
  <c r="T123" i="17" s="1"/>
  <c r="J243" i="17"/>
  <c r="C244" i="17"/>
  <c r="G244" i="17"/>
  <c r="H244" i="17" s="1"/>
  <c r="I244" i="17" s="1"/>
  <c r="F3" i="16"/>
  <c r="C4" i="16"/>
  <c r="F4" i="16"/>
  <c r="G4" i="16"/>
  <c r="C5" i="16"/>
  <c r="F5" i="16"/>
  <c r="G5" i="16" s="1"/>
  <c r="C6" i="16"/>
  <c r="F6" i="16"/>
  <c r="G6" i="16" s="1"/>
  <c r="C7" i="16"/>
  <c r="F7" i="16"/>
  <c r="G7" i="16" s="1"/>
  <c r="C8" i="16"/>
  <c r="F8" i="16"/>
  <c r="G8" i="16" s="1"/>
  <c r="C9" i="16"/>
  <c r="F9" i="16"/>
  <c r="G9" i="16" s="1"/>
  <c r="C10" i="16"/>
  <c r="F10" i="16"/>
  <c r="G10" i="16" s="1"/>
  <c r="C11" i="16"/>
  <c r="F11" i="16"/>
  <c r="G11" i="16" s="1"/>
  <c r="C12" i="16"/>
  <c r="F12" i="16"/>
  <c r="G12" i="16" s="1"/>
  <c r="C13" i="16"/>
  <c r="F13" i="16"/>
  <c r="G13" i="16" s="1"/>
  <c r="C14" i="16"/>
  <c r="F14" i="16"/>
  <c r="G14" i="16" s="1"/>
  <c r="C15" i="16"/>
  <c r="F15" i="16"/>
  <c r="G15" i="16" s="1"/>
  <c r="C16" i="16"/>
  <c r="F16" i="16"/>
  <c r="G16" i="16" s="1"/>
  <c r="C17" i="16"/>
  <c r="F17" i="16"/>
  <c r="G17" i="16" s="1"/>
  <c r="C18" i="16"/>
  <c r="F18" i="16"/>
  <c r="G18" i="16" s="1"/>
  <c r="C19" i="16"/>
  <c r="F19" i="16"/>
  <c r="G19" i="16" s="1"/>
  <c r="C20" i="16"/>
  <c r="F20" i="16"/>
  <c r="G20" i="16" s="1"/>
  <c r="C21" i="16"/>
  <c r="F21" i="16"/>
  <c r="G21" i="16" s="1"/>
  <c r="C22" i="16"/>
  <c r="F22" i="16"/>
  <c r="G22" i="16" s="1"/>
  <c r="C23" i="16"/>
  <c r="F23" i="16"/>
  <c r="G23" i="16" s="1"/>
  <c r="C24" i="16"/>
  <c r="F24" i="16"/>
  <c r="G24" i="16" s="1"/>
  <c r="C25" i="16"/>
  <c r="F25" i="16"/>
  <c r="G25" i="16" s="1"/>
  <c r="C26" i="16"/>
  <c r="F26" i="16"/>
  <c r="G26" i="16" s="1"/>
  <c r="C27" i="16"/>
  <c r="F27" i="16"/>
  <c r="G27" i="16" s="1"/>
  <c r="C28" i="16"/>
  <c r="F28" i="16"/>
  <c r="G28" i="16" s="1"/>
  <c r="C29" i="16"/>
  <c r="F29" i="16"/>
  <c r="G29" i="16" s="1"/>
  <c r="C30" i="16"/>
  <c r="F30" i="16"/>
  <c r="G30" i="16" s="1"/>
  <c r="C31" i="16"/>
  <c r="F31" i="16"/>
  <c r="G31" i="16" s="1"/>
  <c r="C32" i="16"/>
  <c r="F32" i="16"/>
  <c r="G32" i="16" s="1"/>
  <c r="C33" i="16"/>
  <c r="F33" i="16"/>
  <c r="G33" i="16" s="1"/>
  <c r="C34" i="16"/>
  <c r="F34" i="16"/>
  <c r="G34" i="16" s="1"/>
  <c r="C35" i="16"/>
  <c r="F35" i="16"/>
  <c r="G35" i="16" s="1"/>
  <c r="C36" i="16"/>
  <c r="F36" i="16"/>
  <c r="G36" i="16" s="1"/>
  <c r="C37" i="16"/>
  <c r="F37" i="16"/>
  <c r="G37" i="16" s="1"/>
  <c r="C38" i="16"/>
  <c r="F38" i="16"/>
  <c r="G38" i="16" s="1"/>
  <c r="C39" i="16"/>
  <c r="F39" i="16"/>
  <c r="G39" i="16" s="1"/>
  <c r="C40" i="16"/>
  <c r="F40" i="16"/>
  <c r="G40" i="16" s="1"/>
  <c r="C41" i="16"/>
  <c r="F41" i="16"/>
  <c r="G41" i="16" s="1"/>
  <c r="C42" i="16"/>
  <c r="F42" i="16"/>
  <c r="G42" i="16" s="1"/>
  <c r="C43" i="16"/>
  <c r="F43" i="16"/>
  <c r="G43" i="16" s="1"/>
  <c r="C44" i="16"/>
  <c r="F44" i="16"/>
  <c r="G44" i="16" s="1"/>
  <c r="C45" i="16"/>
  <c r="F45" i="16"/>
  <c r="G45" i="16" s="1"/>
  <c r="C46" i="16"/>
  <c r="F46" i="16"/>
  <c r="G46" i="16" s="1"/>
  <c r="C47" i="16"/>
  <c r="F47" i="16"/>
  <c r="G47" i="16" s="1"/>
  <c r="C48" i="16"/>
  <c r="F48" i="16"/>
  <c r="G48" i="16" s="1"/>
  <c r="C49" i="16"/>
  <c r="F49" i="16"/>
  <c r="G49" i="16" s="1"/>
  <c r="C50" i="16"/>
  <c r="F50" i="16"/>
  <c r="G50" i="16" s="1"/>
  <c r="C51" i="16"/>
  <c r="F51" i="16"/>
  <c r="G51" i="16" s="1"/>
  <c r="C52" i="16"/>
  <c r="F52" i="16"/>
  <c r="G52" i="16" s="1"/>
  <c r="C53" i="16"/>
  <c r="F53" i="16"/>
  <c r="G53" i="16" s="1"/>
  <c r="C54" i="16"/>
  <c r="F54" i="16"/>
  <c r="G54" i="16" s="1"/>
  <c r="C55" i="16"/>
  <c r="F55" i="16"/>
  <c r="G55" i="16" s="1"/>
  <c r="C56" i="16"/>
  <c r="F56" i="16"/>
  <c r="G56" i="16" s="1"/>
  <c r="C57" i="16"/>
  <c r="F57" i="16"/>
  <c r="G57" i="16" s="1"/>
  <c r="C58" i="16"/>
  <c r="F58" i="16"/>
  <c r="G58" i="16" s="1"/>
  <c r="C59" i="16"/>
  <c r="F59" i="16"/>
  <c r="G59" i="16" s="1"/>
  <c r="C60" i="16"/>
  <c r="F60" i="16"/>
  <c r="G60" i="16" s="1"/>
  <c r="C61" i="16"/>
  <c r="F61" i="16"/>
  <c r="G61" i="16" s="1"/>
  <c r="C62" i="16"/>
  <c r="F62" i="16"/>
  <c r="G62" i="16" s="1"/>
  <c r="C63" i="16"/>
  <c r="F63" i="16"/>
  <c r="G63" i="16" s="1"/>
  <c r="C64" i="16"/>
  <c r="F64" i="16"/>
  <c r="G64" i="16" s="1"/>
  <c r="C65" i="16"/>
  <c r="F65" i="16"/>
  <c r="G65" i="16" s="1"/>
  <c r="C66" i="16"/>
  <c r="F66" i="16"/>
  <c r="G66" i="16" s="1"/>
  <c r="C67" i="16"/>
  <c r="F67" i="16"/>
  <c r="G67" i="16" s="1"/>
  <c r="C68" i="16"/>
  <c r="F68" i="16"/>
  <c r="G68" i="16" s="1"/>
  <c r="C69" i="16"/>
  <c r="F69" i="16"/>
  <c r="G69" i="16" s="1"/>
  <c r="C70" i="16"/>
  <c r="F70" i="16"/>
  <c r="G70" i="16" s="1"/>
  <c r="C71" i="16"/>
  <c r="F71" i="16"/>
  <c r="G71" i="16" s="1"/>
  <c r="C72" i="16"/>
  <c r="F72" i="16"/>
  <c r="G72" i="16" s="1"/>
  <c r="C73" i="16"/>
  <c r="F73" i="16"/>
  <c r="G73" i="16" s="1"/>
  <c r="C74" i="16"/>
  <c r="F74" i="16"/>
  <c r="G74" i="16" s="1"/>
  <c r="C75" i="16"/>
  <c r="F75" i="16"/>
  <c r="G75" i="16" s="1"/>
  <c r="C76" i="16"/>
  <c r="F76" i="16"/>
  <c r="G76" i="16" s="1"/>
  <c r="C77" i="16"/>
  <c r="F77" i="16"/>
  <c r="G77" i="16" s="1"/>
  <c r="C78" i="16"/>
  <c r="F78" i="16"/>
  <c r="G78" i="16" s="1"/>
  <c r="C79" i="16"/>
  <c r="F79" i="16"/>
  <c r="G79" i="16" s="1"/>
  <c r="C80" i="16"/>
  <c r="F80" i="16"/>
  <c r="G80" i="16" s="1"/>
  <c r="C81" i="16"/>
  <c r="F81" i="16"/>
  <c r="G81" i="16" s="1"/>
  <c r="C82" i="16"/>
  <c r="F82" i="16"/>
  <c r="G82" i="16" s="1"/>
  <c r="C83" i="16"/>
  <c r="F83" i="16"/>
  <c r="G83" i="16" s="1"/>
  <c r="C84" i="16"/>
  <c r="F84" i="16"/>
  <c r="G84" i="16" s="1"/>
  <c r="C85" i="16"/>
  <c r="F85" i="16"/>
  <c r="G85" i="16" s="1"/>
  <c r="C86" i="16"/>
  <c r="F86" i="16"/>
  <c r="G86" i="16" s="1"/>
  <c r="C87" i="16"/>
  <c r="F87" i="16"/>
  <c r="G87" i="16" s="1"/>
  <c r="C88" i="16"/>
  <c r="F88" i="16"/>
  <c r="G88" i="16" s="1"/>
  <c r="C89" i="16"/>
  <c r="F89" i="16"/>
  <c r="G89" i="16" s="1"/>
  <c r="C90" i="16"/>
  <c r="F90" i="16"/>
  <c r="G90" i="16" s="1"/>
  <c r="C91" i="16"/>
  <c r="F91" i="16"/>
  <c r="G91" i="16" s="1"/>
  <c r="C92" i="16"/>
  <c r="F92" i="16"/>
  <c r="G92" i="16" s="1"/>
  <c r="C93" i="16"/>
  <c r="F93" i="16"/>
  <c r="G93" i="16" s="1"/>
  <c r="C94" i="16"/>
  <c r="F94" i="16"/>
  <c r="G94" i="16" s="1"/>
  <c r="C95" i="16"/>
  <c r="F95" i="16"/>
  <c r="G95" i="16" s="1"/>
  <c r="C96" i="16"/>
  <c r="F96" i="16"/>
  <c r="G96" i="16" s="1"/>
  <c r="C97" i="16"/>
  <c r="F97" i="16"/>
  <c r="G97" i="16" s="1"/>
  <c r="C98" i="16"/>
  <c r="F98" i="16"/>
  <c r="G98" i="16" s="1"/>
  <c r="C99" i="16"/>
  <c r="F99" i="16"/>
  <c r="G99" i="16" s="1"/>
  <c r="C100" i="16"/>
  <c r="F100" i="16"/>
  <c r="G100" i="16" s="1"/>
  <c r="C101" i="16"/>
  <c r="F101" i="16"/>
  <c r="G101" i="16" s="1"/>
  <c r="C102" i="16"/>
  <c r="F102" i="16"/>
  <c r="G102" i="16" s="1"/>
  <c r="C103" i="16"/>
  <c r="F103" i="16"/>
  <c r="G103" i="16" s="1"/>
  <c r="C104" i="16"/>
  <c r="F104" i="16"/>
  <c r="G104" i="16" s="1"/>
  <c r="C105" i="16"/>
  <c r="F105" i="16"/>
  <c r="G105" i="16" s="1"/>
  <c r="C106" i="16"/>
  <c r="F106" i="16"/>
  <c r="G106" i="16" s="1"/>
  <c r="C107" i="16"/>
  <c r="F107" i="16"/>
  <c r="G107" i="16" s="1"/>
  <c r="C108" i="16"/>
  <c r="F108" i="16"/>
  <c r="G108" i="16" s="1"/>
  <c r="C109" i="16"/>
  <c r="F109" i="16"/>
  <c r="G109" i="16" s="1"/>
  <c r="C110" i="16"/>
  <c r="F110" i="16"/>
  <c r="G110" i="16" s="1"/>
  <c r="C111" i="16"/>
  <c r="F111" i="16"/>
  <c r="G111" i="16" s="1"/>
  <c r="C112" i="16"/>
  <c r="F112" i="16"/>
  <c r="G112" i="16" s="1"/>
  <c r="C113" i="16"/>
  <c r="F113" i="16"/>
  <c r="G113" i="16" s="1"/>
  <c r="C114" i="16"/>
  <c r="F114" i="16"/>
  <c r="G114" i="16" s="1"/>
  <c r="C115" i="16"/>
  <c r="F115" i="16"/>
  <c r="G115" i="16" s="1"/>
  <c r="C116" i="16"/>
  <c r="F116" i="16"/>
  <c r="G116" i="16" s="1"/>
  <c r="C117" i="16"/>
  <c r="F117" i="16"/>
  <c r="G117" i="16" s="1"/>
  <c r="C118" i="16"/>
  <c r="F118" i="16"/>
  <c r="G118" i="16" s="1"/>
  <c r="C119" i="16"/>
  <c r="F119" i="16"/>
  <c r="G119" i="16" s="1"/>
  <c r="C120" i="16"/>
  <c r="F120" i="16"/>
  <c r="G120" i="16" s="1"/>
  <c r="C121" i="16"/>
  <c r="F121" i="16"/>
  <c r="G121" i="16" s="1"/>
  <c r="C122" i="16"/>
  <c r="F122" i="16"/>
  <c r="G122" i="16" s="1"/>
  <c r="C123" i="16"/>
  <c r="F123" i="16"/>
  <c r="G123" i="16" s="1"/>
  <c r="N123" i="16"/>
  <c r="P123" i="16"/>
  <c r="C124" i="16"/>
  <c r="F124" i="16"/>
  <c r="G124" i="16" s="1"/>
  <c r="C125" i="16"/>
  <c r="F125" i="16"/>
  <c r="G125" i="16"/>
  <c r="H125" i="16"/>
  <c r="I125" i="16" s="1"/>
  <c r="C126" i="16"/>
  <c r="F126" i="16"/>
  <c r="G126" i="16" s="1"/>
  <c r="C127" i="16"/>
  <c r="F127" i="16"/>
  <c r="G127" i="16" s="1"/>
  <c r="C128" i="16"/>
  <c r="F128" i="16"/>
  <c r="G128" i="16" s="1"/>
  <c r="C129" i="16"/>
  <c r="F129" i="16"/>
  <c r="G129" i="16" s="1"/>
  <c r="C130" i="16"/>
  <c r="F130" i="16"/>
  <c r="G130" i="16"/>
  <c r="H130" i="16"/>
  <c r="I130" i="16" s="1"/>
  <c r="C131" i="16"/>
  <c r="F131" i="16"/>
  <c r="G131" i="16" s="1"/>
  <c r="C132" i="16"/>
  <c r="F132" i="16"/>
  <c r="G132" i="16"/>
  <c r="H132" i="16"/>
  <c r="I132" i="16" s="1"/>
  <c r="C133" i="16"/>
  <c r="F133" i="16"/>
  <c r="G133" i="16" s="1"/>
  <c r="C134" i="16"/>
  <c r="F134" i="16"/>
  <c r="G134" i="16"/>
  <c r="H134" i="16"/>
  <c r="I134" i="16" s="1"/>
  <c r="C135" i="16"/>
  <c r="F135" i="16"/>
  <c r="G135" i="16" s="1"/>
  <c r="C136" i="16"/>
  <c r="F136" i="16"/>
  <c r="G136" i="16"/>
  <c r="H136" i="16"/>
  <c r="I136" i="16" s="1"/>
  <c r="C137" i="16"/>
  <c r="F137" i="16"/>
  <c r="G137" i="16" s="1"/>
  <c r="C138" i="16"/>
  <c r="F138" i="16"/>
  <c r="G138" i="16"/>
  <c r="H138" i="16"/>
  <c r="I138" i="16" s="1"/>
  <c r="C139" i="16"/>
  <c r="F139" i="16"/>
  <c r="G139" i="16" s="1"/>
  <c r="C140" i="16"/>
  <c r="F140" i="16"/>
  <c r="G140" i="16"/>
  <c r="H140" i="16"/>
  <c r="I140" i="16" s="1"/>
  <c r="C141" i="16"/>
  <c r="F141" i="16"/>
  <c r="G141" i="16" s="1"/>
  <c r="C142" i="16"/>
  <c r="F142" i="16"/>
  <c r="G142" i="16"/>
  <c r="H142" i="16"/>
  <c r="I142" i="16" s="1"/>
  <c r="C143" i="16"/>
  <c r="F143" i="16"/>
  <c r="G143" i="16" s="1"/>
  <c r="C144" i="16"/>
  <c r="F144" i="16"/>
  <c r="G144" i="16"/>
  <c r="H144" i="16"/>
  <c r="I144" i="16" s="1"/>
  <c r="C145" i="16"/>
  <c r="F145" i="16"/>
  <c r="G145" i="16" s="1"/>
  <c r="C146" i="16"/>
  <c r="F146" i="16"/>
  <c r="G146" i="16"/>
  <c r="H146" i="16"/>
  <c r="I146" i="16" s="1"/>
  <c r="C147" i="16"/>
  <c r="F147" i="16"/>
  <c r="G147" i="16" s="1"/>
  <c r="C148" i="16"/>
  <c r="F148" i="16"/>
  <c r="G148" i="16"/>
  <c r="H148" i="16"/>
  <c r="I148" i="16" s="1"/>
  <c r="C149" i="16"/>
  <c r="F149" i="16"/>
  <c r="G149" i="16" s="1"/>
  <c r="C150" i="16"/>
  <c r="F150" i="16"/>
  <c r="G150" i="16"/>
  <c r="H150" i="16"/>
  <c r="I150" i="16" s="1"/>
  <c r="C151" i="16"/>
  <c r="F151" i="16"/>
  <c r="G151" i="16" s="1"/>
  <c r="C152" i="16"/>
  <c r="F152" i="16"/>
  <c r="G152" i="16"/>
  <c r="H152" i="16"/>
  <c r="I152" i="16" s="1"/>
  <c r="C153" i="16"/>
  <c r="F153" i="16"/>
  <c r="G153" i="16" s="1"/>
  <c r="C154" i="16"/>
  <c r="F154" i="16"/>
  <c r="G154" i="16"/>
  <c r="H154" i="16"/>
  <c r="I154" i="16" s="1"/>
  <c r="C155" i="16"/>
  <c r="F155" i="16"/>
  <c r="G155" i="16" s="1"/>
  <c r="C156" i="16"/>
  <c r="F156" i="16"/>
  <c r="C157" i="16"/>
  <c r="F157" i="16"/>
  <c r="G157" i="16" s="1"/>
  <c r="C158" i="16"/>
  <c r="F158" i="16"/>
  <c r="C159" i="16"/>
  <c r="H159" i="16" s="1"/>
  <c r="I159" i="16" s="1"/>
  <c r="F159" i="16"/>
  <c r="G159" i="16" s="1"/>
  <c r="C160" i="16"/>
  <c r="F160" i="16"/>
  <c r="G160" i="16" s="1"/>
  <c r="H160" i="16"/>
  <c r="I160" i="16" s="1"/>
  <c r="C161" i="16"/>
  <c r="F161" i="16"/>
  <c r="G161" i="16" s="1"/>
  <c r="C162" i="16"/>
  <c r="F162" i="16"/>
  <c r="G162" i="16" s="1"/>
  <c r="C163" i="16"/>
  <c r="F163" i="16"/>
  <c r="G163" i="16" s="1"/>
  <c r="C164" i="16"/>
  <c r="F164" i="16"/>
  <c r="G164" i="16"/>
  <c r="H164" i="16"/>
  <c r="I164" i="16" s="1"/>
  <c r="C165" i="16"/>
  <c r="F165" i="16"/>
  <c r="G165" i="16" s="1"/>
  <c r="H165" i="16"/>
  <c r="I165" i="16" s="1"/>
  <c r="C166" i="16"/>
  <c r="F166" i="16"/>
  <c r="G166" i="16" s="1"/>
  <c r="H166" i="16"/>
  <c r="I166" i="16" s="1"/>
  <c r="C167" i="16"/>
  <c r="F167" i="16"/>
  <c r="G167" i="16" s="1"/>
  <c r="H167" i="16"/>
  <c r="I167" i="16"/>
  <c r="C168" i="16"/>
  <c r="F168" i="16"/>
  <c r="H168" i="16" s="1"/>
  <c r="I168" i="16" s="1"/>
  <c r="G168" i="16"/>
  <c r="C169" i="16"/>
  <c r="F169" i="16"/>
  <c r="G169" i="16" s="1"/>
  <c r="H169" i="16"/>
  <c r="I169" i="16" s="1"/>
  <c r="C170" i="16"/>
  <c r="F170" i="16"/>
  <c r="G170" i="16" s="1"/>
  <c r="H170" i="16"/>
  <c r="I170" i="16" s="1"/>
  <c r="C171" i="16"/>
  <c r="F171" i="16"/>
  <c r="G171" i="16" s="1"/>
  <c r="H171" i="16"/>
  <c r="I171" i="16" s="1"/>
  <c r="C172" i="16"/>
  <c r="F172" i="16"/>
  <c r="C173" i="16"/>
  <c r="F173" i="16"/>
  <c r="G173" i="16" s="1"/>
  <c r="C174" i="16"/>
  <c r="F174" i="16"/>
  <c r="C175" i="16"/>
  <c r="H175" i="16" s="1"/>
  <c r="I175" i="16" s="1"/>
  <c r="F175" i="16"/>
  <c r="G175" i="16" s="1"/>
  <c r="C176" i="16"/>
  <c r="F176" i="16"/>
  <c r="G176" i="16"/>
  <c r="H176" i="16"/>
  <c r="I176" i="16" s="1"/>
  <c r="C177" i="16"/>
  <c r="H177" i="16" s="1"/>
  <c r="I177" i="16" s="1"/>
  <c r="F177" i="16"/>
  <c r="G177" i="16"/>
  <c r="C178" i="16"/>
  <c r="F178" i="16"/>
  <c r="G178" i="16"/>
  <c r="H178" i="16"/>
  <c r="I178" i="16" s="1"/>
  <c r="C179" i="16"/>
  <c r="F179" i="16"/>
  <c r="G179" i="16"/>
  <c r="C180" i="16"/>
  <c r="F180" i="16"/>
  <c r="G180" i="16"/>
  <c r="C181" i="16"/>
  <c r="H181" i="16" s="1"/>
  <c r="I181" i="16" s="1"/>
  <c r="F181" i="16"/>
  <c r="G181" i="16"/>
  <c r="C182" i="16"/>
  <c r="F182" i="16"/>
  <c r="G182" i="16"/>
  <c r="H182" i="16"/>
  <c r="I182" i="16" s="1"/>
  <c r="C183" i="16"/>
  <c r="F183" i="16"/>
  <c r="G183" i="16"/>
  <c r="C184" i="16"/>
  <c r="F184" i="16"/>
  <c r="G184" i="16"/>
  <c r="C185" i="16"/>
  <c r="H185" i="16" s="1"/>
  <c r="I185" i="16" s="1"/>
  <c r="F185" i="16"/>
  <c r="G185" i="16"/>
  <c r="C186" i="16"/>
  <c r="F186" i="16"/>
  <c r="G186" i="16"/>
  <c r="H186" i="16"/>
  <c r="I186" i="16" s="1"/>
  <c r="C187" i="16"/>
  <c r="F187" i="16"/>
  <c r="G187" i="16"/>
  <c r="C188" i="16"/>
  <c r="F188" i="16"/>
  <c r="G188" i="16"/>
  <c r="C189" i="16"/>
  <c r="H189" i="16" s="1"/>
  <c r="I189" i="16" s="1"/>
  <c r="F189" i="16"/>
  <c r="G189" i="16"/>
  <c r="C190" i="16"/>
  <c r="F190" i="16"/>
  <c r="G190" i="16"/>
  <c r="H190" i="16"/>
  <c r="I190" i="16" s="1"/>
  <c r="C191" i="16"/>
  <c r="F191" i="16"/>
  <c r="G191" i="16"/>
  <c r="C192" i="16"/>
  <c r="F192" i="16"/>
  <c r="G192" i="16"/>
  <c r="C193" i="16"/>
  <c r="H193" i="16" s="1"/>
  <c r="I193" i="16" s="1"/>
  <c r="F193" i="16"/>
  <c r="G193" i="16"/>
  <c r="C194" i="16"/>
  <c r="F194" i="16"/>
  <c r="G194" i="16"/>
  <c r="H194" i="16"/>
  <c r="I194" i="16" s="1"/>
  <c r="C195" i="16"/>
  <c r="F195" i="16"/>
  <c r="G195" i="16"/>
  <c r="C196" i="16"/>
  <c r="F196" i="16"/>
  <c r="G196" i="16"/>
  <c r="C197" i="16"/>
  <c r="H197" i="16" s="1"/>
  <c r="I197" i="16" s="1"/>
  <c r="F197" i="16"/>
  <c r="G197" i="16"/>
  <c r="C198" i="16"/>
  <c r="F198" i="16"/>
  <c r="G198" i="16"/>
  <c r="H198" i="16"/>
  <c r="I198" i="16" s="1"/>
  <c r="C199" i="16"/>
  <c r="F199" i="16"/>
  <c r="G199" i="16"/>
  <c r="C200" i="16"/>
  <c r="F200" i="16"/>
  <c r="G200" i="16"/>
  <c r="C201" i="16"/>
  <c r="H201" i="16" s="1"/>
  <c r="I201" i="16" s="1"/>
  <c r="F201" i="16"/>
  <c r="G201" i="16"/>
  <c r="C202" i="16"/>
  <c r="F202" i="16"/>
  <c r="G202" i="16"/>
  <c r="H202" i="16"/>
  <c r="I202" i="16" s="1"/>
  <c r="C203" i="16"/>
  <c r="F203" i="16"/>
  <c r="G203" i="16"/>
  <c r="C204" i="16"/>
  <c r="H204" i="16" s="1"/>
  <c r="I204" i="16" s="1"/>
  <c r="F204" i="16"/>
  <c r="G204" i="16" s="1"/>
  <c r="C205" i="16"/>
  <c r="F205" i="16"/>
  <c r="G205" i="16"/>
  <c r="H205" i="16"/>
  <c r="I205" i="16" s="1"/>
  <c r="C206" i="16"/>
  <c r="F206" i="16"/>
  <c r="G206" i="16" s="1"/>
  <c r="C207" i="16"/>
  <c r="F207" i="16"/>
  <c r="G207" i="16"/>
  <c r="H207" i="16"/>
  <c r="I207" i="16" s="1"/>
  <c r="C208" i="16"/>
  <c r="H208" i="16" s="1"/>
  <c r="I208" i="16" s="1"/>
  <c r="F208" i="16"/>
  <c r="G208" i="16" s="1"/>
  <c r="C209" i="16"/>
  <c r="F209" i="16"/>
  <c r="G209" i="16"/>
  <c r="H209" i="16"/>
  <c r="I209" i="16" s="1"/>
  <c r="C210" i="16"/>
  <c r="F210" i="16"/>
  <c r="G210" i="16" s="1"/>
  <c r="C211" i="16"/>
  <c r="F211" i="16"/>
  <c r="G211" i="16"/>
  <c r="H211" i="16"/>
  <c r="I211" i="16" s="1"/>
  <c r="C212" i="16"/>
  <c r="H212" i="16" s="1"/>
  <c r="F212" i="16"/>
  <c r="G212" i="16" s="1"/>
  <c r="I212" i="16"/>
  <c r="C213" i="16"/>
  <c r="F213" i="16"/>
  <c r="G213" i="16"/>
  <c r="H213" i="16"/>
  <c r="I213" i="16" s="1"/>
  <c r="C214" i="16"/>
  <c r="H214" i="16" s="1"/>
  <c r="F214" i="16"/>
  <c r="G214" i="16" s="1"/>
  <c r="I214" i="16"/>
  <c r="C215" i="16"/>
  <c r="F215" i="16"/>
  <c r="G215" i="16"/>
  <c r="H215" i="16"/>
  <c r="I215" i="16" s="1"/>
  <c r="C216" i="16"/>
  <c r="H216" i="16" s="1"/>
  <c r="F216" i="16"/>
  <c r="G216" i="16" s="1"/>
  <c r="I216" i="16"/>
  <c r="C217" i="16"/>
  <c r="F217" i="16"/>
  <c r="G217" i="16"/>
  <c r="H217" i="16"/>
  <c r="I217" i="16" s="1"/>
  <c r="C218" i="16"/>
  <c r="H218" i="16" s="1"/>
  <c r="F218" i="16"/>
  <c r="G218" i="16" s="1"/>
  <c r="I218" i="16"/>
  <c r="C219" i="16"/>
  <c r="F219" i="16"/>
  <c r="G219" i="16"/>
  <c r="H219" i="16"/>
  <c r="I219" i="16" s="1"/>
  <c r="C220" i="16"/>
  <c r="H220" i="16" s="1"/>
  <c r="F220" i="16"/>
  <c r="G220" i="16" s="1"/>
  <c r="I220" i="16"/>
  <c r="C221" i="16"/>
  <c r="F221" i="16"/>
  <c r="G221" i="16"/>
  <c r="H221" i="16"/>
  <c r="I221" i="16" s="1"/>
  <c r="C222" i="16"/>
  <c r="H222" i="16" s="1"/>
  <c r="F222" i="16"/>
  <c r="G222" i="16" s="1"/>
  <c r="I222" i="16"/>
  <c r="C223" i="16"/>
  <c r="F223" i="16"/>
  <c r="G223" i="16"/>
  <c r="H223" i="16"/>
  <c r="I223" i="16" s="1"/>
  <c r="C224" i="16"/>
  <c r="H224" i="16" s="1"/>
  <c r="F224" i="16"/>
  <c r="G224" i="16" s="1"/>
  <c r="I224" i="16"/>
  <c r="C225" i="16"/>
  <c r="F225" i="16"/>
  <c r="G225" i="16"/>
  <c r="H225" i="16"/>
  <c r="I225" i="16" s="1"/>
  <c r="C226" i="16"/>
  <c r="H226" i="16" s="1"/>
  <c r="F226" i="16"/>
  <c r="G226" i="16" s="1"/>
  <c r="I226" i="16"/>
  <c r="C227" i="16"/>
  <c r="F227" i="16"/>
  <c r="G227" i="16"/>
  <c r="H227" i="16"/>
  <c r="I227" i="16" s="1"/>
  <c r="C228" i="16"/>
  <c r="H228" i="16" s="1"/>
  <c r="F228" i="16"/>
  <c r="G228" i="16" s="1"/>
  <c r="I228" i="16"/>
  <c r="C229" i="16"/>
  <c r="F229" i="16"/>
  <c r="G229" i="16"/>
  <c r="H229" i="16"/>
  <c r="I229" i="16" s="1"/>
  <c r="C230" i="16"/>
  <c r="H230" i="16" s="1"/>
  <c r="F230" i="16"/>
  <c r="G230" i="16" s="1"/>
  <c r="I230" i="16"/>
  <c r="C231" i="16"/>
  <c r="F231" i="16"/>
  <c r="G231" i="16"/>
  <c r="H231" i="16"/>
  <c r="I231" i="16" s="1"/>
  <c r="C232" i="16"/>
  <c r="H232" i="16" s="1"/>
  <c r="F232" i="16"/>
  <c r="G232" i="16" s="1"/>
  <c r="I232" i="16"/>
  <c r="C233" i="16"/>
  <c r="F233" i="16"/>
  <c r="G233" i="16"/>
  <c r="H233" i="16"/>
  <c r="I233" i="16" s="1"/>
  <c r="C234" i="16"/>
  <c r="H234" i="16" s="1"/>
  <c r="F234" i="16"/>
  <c r="G234" i="16" s="1"/>
  <c r="I234" i="16"/>
  <c r="C235" i="16"/>
  <c r="F235" i="16"/>
  <c r="G235" i="16"/>
  <c r="H235" i="16"/>
  <c r="I235" i="16" s="1"/>
  <c r="C236" i="16"/>
  <c r="H236" i="16" s="1"/>
  <c r="F236" i="16"/>
  <c r="G236" i="16" s="1"/>
  <c r="I236" i="16"/>
  <c r="C237" i="16"/>
  <c r="F237" i="16"/>
  <c r="G237" i="16"/>
  <c r="H237" i="16"/>
  <c r="I237" i="16" s="1"/>
  <c r="C238" i="16"/>
  <c r="H238" i="16" s="1"/>
  <c r="F238" i="16"/>
  <c r="G238" i="16" s="1"/>
  <c r="I238" i="16"/>
  <c r="C239" i="16"/>
  <c r="F239" i="16"/>
  <c r="G239" i="16"/>
  <c r="H239" i="16"/>
  <c r="I239" i="16" s="1"/>
  <c r="C240" i="16"/>
  <c r="H240" i="16" s="1"/>
  <c r="F240" i="16"/>
  <c r="G240" i="16" s="1"/>
  <c r="I240" i="16"/>
  <c r="C241" i="16"/>
  <c r="F241" i="16"/>
  <c r="G241" i="16"/>
  <c r="H241" i="16"/>
  <c r="I241" i="16" s="1"/>
  <c r="C242" i="16"/>
  <c r="H242" i="16" s="1"/>
  <c r="F242" i="16"/>
  <c r="G242" i="16" s="1"/>
  <c r="I242" i="16"/>
  <c r="C243" i="16"/>
  <c r="F243" i="16"/>
  <c r="G243" i="16"/>
  <c r="H243" i="16"/>
  <c r="I243" i="16" s="1"/>
  <c r="C244" i="16"/>
  <c r="H244" i="16" s="1"/>
  <c r="F244" i="16"/>
  <c r="G244" i="16" s="1"/>
  <c r="I244" i="16"/>
  <c r="F3" i="15"/>
  <c r="G3" i="15" s="1"/>
  <c r="P3" i="15"/>
  <c r="C4" i="15"/>
  <c r="H4" i="15" s="1"/>
  <c r="I4" i="15" s="1"/>
  <c r="F4" i="15"/>
  <c r="G4" i="15" s="1"/>
  <c r="P4" i="15"/>
  <c r="Q4" i="15"/>
  <c r="C5" i="15"/>
  <c r="F5" i="15"/>
  <c r="G5" i="15" s="1"/>
  <c r="P5" i="15"/>
  <c r="C6" i="15"/>
  <c r="F6" i="15"/>
  <c r="H6" i="15" s="1"/>
  <c r="I6" i="15" s="1"/>
  <c r="G6" i="15"/>
  <c r="P6" i="15"/>
  <c r="C7" i="15"/>
  <c r="F7" i="15"/>
  <c r="G7" i="15"/>
  <c r="H7" i="15"/>
  <c r="I7" i="15" s="1"/>
  <c r="P7" i="15"/>
  <c r="C8" i="15"/>
  <c r="H8" i="15" s="1"/>
  <c r="I8" i="15" s="1"/>
  <c r="F8" i="15"/>
  <c r="G8" i="15" s="1"/>
  <c r="P8" i="15"/>
  <c r="Q8" i="15"/>
  <c r="C9" i="15"/>
  <c r="F9" i="15"/>
  <c r="G9" i="15" s="1"/>
  <c r="C10" i="15"/>
  <c r="F10" i="15"/>
  <c r="C11" i="15"/>
  <c r="H11" i="15" s="1"/>
  <c r="F11" i="15"/>
  <c r="G11" i="15" s="1"/>
  <c r="I11" i="15"/>
  <c r="P11" i="15"/>
  <c r="C12" i="15"/>
  <c r="F12" i="15"/>
  <c r="G12" i="15" s="1"/>
  <c r="H12" i="15"/>
  <c r="I12" i="15"/>
  <c r="P12" i="15"/>
  <c r="C13" i="15"/>
  <c r="F13" i="15"/>
  <c r="H13" i="15" s="1"/>
  <c r="I13" i="15" s="1"/>
  <c r="G13" i="15"/>
  <c r="P13" i="15"/>
  <c r="Q13" i="15"/>
  <c r="C14" i="15"/>
  <c r="H14" i="15" s="1"/>
  <c r="I14" i="15" s="1"/>
  <c r="F14" i="15"/>
  <c r="G14" i="15" s="1"/>
  <c r="P14" i="15"/>
  <c r="C15" i="15"/>
  <c r="F15" i="15"/>
  <c r="P15" i="15"/>
  <c r="C16" i="15"/>
  <c r="H16" i="15" s="1"/>
  <c r="I16" i="15" s="1"/>
  <c r="F16" i="15"/>
  <c r="G16" i="15" s="1"/>
  <c r="P16" i="15"/>
  <c r="C17" i="15"/>
  <c r="F17" i="15"/>
  <c r="H17" i="15" s="1"/>
  <c r="I17" i="15" s="1"/>
  <c r="G17" i="15"/>
  <c r="P17" i="15"/>
  <c r="Q17" i="15"/>
  <c r="C18" i="15"/>
  <c r="F18" i="15"/>
  <c r="G18" i="15" s="1"/>
  <c r="H18" i="15"/>
  <c r="I18" i="15" s="1"/>
  <c r="P18" i="15"/>
  <c r="C19" i="15"/>
  <c r="F19" i="15"/>
  <c r="H19" i="15" s="1"/>
  <c r="I19" i="15" s="1"/>
  <c r="P19" i="15"/>
  <c r="C20" i="15"/>
  <c r="F20" i="15"/>
  <c r="G20" i="15" s="1"/>
  <c r="H20" i="15"/>
  <c r="I20" i="15"/>
  <c r="P20" i="15"/>
  <c r="C21" i="15"/>
  <c r="F21" i="15"/>
  <c r="G21" i="15"/>
  <c r="H21" i="15"/>
  <c r="I21" i="15" s="1"/>
  <c r="P21" i="15"/>
  <c r="Q21" i="15"/>
  <c r="C22" i="15"/>
  <c r="F22" i="15"/>
  <c r="H22" i="15" s="1"/>
  <c r="I22" i="15" s="1"/>
  <c r="P22" i="15"/>
  <c r="C23" i="15"/>
  <c r="H23" i="15" s="1"/>
  <c r="F23" i="15"/>
  <c r="G23" i="15" s="1"/>
  <c r="I23" i="15"/>
  <c r="P23" i="15"/>
  <c r="C24" i="15"/>
  <c r="F24" i="15"/>
  <c r="G24" i="15" s="1"/>
  <c r="H24" i="15"/>
  <c r="I24" i="15"/>
  <c r="P24" i="15"/>
  <c r="C25" i="15"/>
  <c r="F25" i="15"/>
  <c r="G25" i="15"/>
  <c r="H25" i="15"/>
  <c r="I25" i="15" s="1"/>
  <c r="P25" i="15"/>
  <c r="Q25" i="15"/>
  <c r="C26" i="15"/>
  <c r="F26" i="15"/>
  <c r="H26" i="15" s="1"/>
  <c r="I26" i="15" s="1"/>
  <c r="P26" i="15"/>
  <c r="C27" i="15"/>
  <c r="H27" i="15" s="1"/>
  <c r="F27" i="15"/>
  <c r="G27" i="15" s="1"/>
  <c r="I27" i="15"/>
  <c r="P27" i="15"/>
  <c r="C28" i="15"/>
  <c r="F28" i="15"/>
  <c r="G28" i="15" s="1"/>
  <c r="H28" i="15"/>
  <c r="I28" i="15"/>
  <c r="P28" i="15"/>
  <c r="C29" i="15"/>
  <c r="F29" i="15"/>
  <c r="G29" i="15"/>
  <c r="H29" i="15"/>
  <c r="I29" i="15" s="1"/>
  <c r="P29" i="15"/>
  <c r="Q29" i="15"/>
  <c r="C30" i="15"/>
  <c r="F30" i="15"/>
  <c r="H30" i="15" s="1"/>
  <c r="I30" i="15" s="1"/>
  <c r="P30" i="15"/>
  <c r="C31" i="15"/>
  <c r="H31" i="15" s="1"/>
  <c r="F31" i="15"/>
  <c r="G31" i="15" s="1"/>
  <c r="I31" i="15"/>
  <c r="P31" i="15"/>
  <c r="C32" i="15"/>
  <c r="F32" i="15"/>
  <c r="G32" i="15" s="1"/>
  <c r="H32" i="15"/>
  <c r="I32" i="15"/>
  <c r="P32" i="15"/>
  <c r="C33" i="15"/>
  <c r="F33" i="15"/>
  <c r="G33" i="15"/>
  <c r="H33" i="15"/>
  <c r="I33" i="15" s="1"/>
  <c r="P33" i="15"/>
  <c r="Q33" i="15"/>
  <c r="C34" i="15"/>
  <c r="F34" i="15"/>
  <c r="H34" i="15" s="1"/>
  <c r="I34" i="15" s="1"/>
  <c r="P34" i="15"/>
  <c r="C35" i="15"/>
  <c r="H35" i="15" s="1"/>
  <c r="F35" i="15"/>
  <c r="G35" i="15" s="1"/>
  <c r="I35" i="15"/>
  <c r="P35" i="15"/>
  <c r="C36" i="15"/>
  <c r="F36" i="15"/>
  <c r="G36" i="15"/>
  <c r="H36" i="15"/>
  <c r="I36" i="15" s="1"/>
  <c r="P36" i="15"/>
  <c r="C37" i="15"/>
  <c r="F37" i="15"/>
  <c r="G37" i="15"/>
  <c r="H37" i="15"/>
  <c r="I37" i="15" s="1"/>
  <c r="P37" i="15"/>
  <c r="Q37" i="15"/>
  <c r="C38" i="15"/>
  <c r="H38" i="15" s="1"/>
  <c r="I38" i="15" s="1"/>
  <c r="F38" i="15"/>
  <c r="G38" i="15"/>
  <c r="P38" i="15"/>
  <c r="C39" i="15"/>
  <c r="F39" i="15"/>
  <c r="G39" i="15" s="1"/>
  <c r="P39" i="15"/>
  <c r="C40" i="15"/>
  <c r="H40" i="15" s="1"/>
  <c r="I40" i="15" s="1"/>
  <c r="F40" i="15"/>
  <c r="G40" i="15"/>
  <c r="P40" i="15"/>
  <c r="C41" i="15"/>
  <c r="F41" i="15"/>
  <c r="G41" i="15"/>
  <c r="H41" i="15"/>
  <c r="I41" i="15" s="1"/>
  <c r="P41" i="15"/>
  <c r="Q41" i="15"/>
  <c r="C42" i="15"/>
  <c r="F42" i="15"/>
  <c r="G42" i="15" s="1"/>
  <c r="P42" i="15"/>
  <c r="C43" i="15"/>
  <c r="H43" i="15" s="1"/>
  <c r="I43" i="15" s="1"/>
  <c r="F43" i="15"/>
  <c r="G43" i="15" s="1"/>
  <c r="P43" i="15"/>
  <c r="C44" i="15"/>
  <c r="F44" i="15"/>
  <c r="G44" i="15"/>
  <c r="H44" i="15"/>
  <c r="I44" i="15" s="1"/>
  <c r="P44" i="15"/>
  <c r="C45" i="15"/>
  <c r="F45" i="15"/>
  <c r="G45" i="15"/>
  <c r="H45" i="15"/>
  <c r="I45" i="15" s="1"/>
  <c r="P45" i="15"/>
  <c r="Q45" i="15"/>
  <c r="C46" i="15"/>
  <c r="H46" i="15" s="1"/>
  <c r="I46" i="15" s="1"/>
  <c r="F46" i="15"/>
  <c r="G46" i="15"/>
  <c r="P46" i="15"/>
  <c r="Q46" i="15"/>
  <c r="C47" i="15"/>
  <c r="F47" i="15"/>
  <c r="G47" i="15" s="1"/>
  <c r="P47" i="15"/>
  <c r="C48" i="15"/>
  <c r="H48" i="15" s="1"/>
  <c r="I48" i="15" s="1"/>
  <c r="F48" i="15"/>
  <c r="G48" i="15"/>
  <c r="P48" i="15"/>
  <c r="C49" i="15"/>
  <c r="F49" i="15"/>
  <c r="G49" i="15"/>
  <c r="H49" i="15"/>
  <c r="I49" i="15" s="1"/>
  <c r="P49" i="15"/>
  <c r="Q49" i="15"/>
  <c r="C50" i="15"/>
  <c r="F50" i="15"/>
  <c r="G50" i="15" s="1"/>
  <c r="P50" i="15"/>
  <c r="C51" i="15"/>
  <c r="H51" i="15" s="1"/>
  <c r="F51" i="15"/>
  <c r="G51" i="15" s="1"/>
  <c r="I51" i="15"/>
  <c r="P51" i="15"/>
  <c r="C52" i="15"/>
  <c r="F52" i="15"/>
  <c r="G52" i="15"/>
  <c r="H52" i="15"/>
  <c r="I52" i="15" s="1"/>
  <c r="P52" i="15"/>
  <c r="C53" i="15"/>
  <c r="F53" i="15"/>
  <c r="G53" i="15"/>
  <c r="H53" i="15"/>
  <c r="I53" i="15" s="1"/>
  <c r="P53" i="15"/>
  <c r="Q53" i="15"/>
  <c r="C54" i="15"/>
  <c r="F54" i="15"/>
  <c r="H54" i="15" s="1"/>
  <c r="I54" i="15" s="1"/>
  <c r="G54" i="15"/>
  <c r="P54" i="15"/>
  <c r="C55" i="15"/>
  <c r="F55" i="15"/>
  <c r="G55" i="15" s="1"/>
  <c r="P55" i="15"/>
  <c r="C56" i="15"/>
  <c r="H56" i="15" s="1"/>
  <c r="I56" i="15" s="1"/>
  <c r="F56" i="15"/>
  <c r="G56" i="15" s="1"/>
  <c r="P56" i="15"/>
  <c r="C57" i="15"/>
  <c r="F57" i="15"/>
  <c r="G57" i="15"/>
  <c r="H57" i="15"/>
  <c r="I57" i="15" s="1"/>
  <c r="P57" i="15"/>
  <c r="Q57" i="15"/>
  <c r="C58" i="15"/>
  <c r="F58" i="15"/>
  <c r="H58" i="15" s="1"/>
  <c r="I58" i="15" s="1"/>
  <c r="G58" i="15"/>
  <c r="P58" i="15"/>
  <c r="C59" i="15"/>
  <c r="F59" i="15"/>
  <c r="G59" i="15" s="1"/>
  <c r="P59" i="15"/>
  <c r="C60" i="15"/>
  <c r="H60" i="15" s="1"/>
  <c r="I60" i="15" s="1"/>
  <c r="F60" i="15"/>
  <c r="G60" i="15" s="1"/>
  <c r="P60" i="15"/>
  <c r="C61" i="15"/>
  <c r="F61" i="15"/>
  <c r="G61" i="15"/>
  <c r="H61" i="15"/>
  <c r="I61" i="15" s="1"/>
  <c r="P61" i="15"/>
  <c r="Q61" i="15"/>
  <c r="C62" i="15"/>
  <c r="F62" i="15"/>
  <c r="H62" i="15" s="1"/>
  <c r="I62" i="15" s="1"/>
  <c r="G62" i="15"/>
  <c r="P62" i="15"/>
  <c r="C63" i="15"/>
  <c r="F63" i="15"/>
  <c r="G63" i="15" s="1"/>
  <c r="P63" i="15"/>
  <c r="C64" i="15"/>
  <c r="H64" i="15" s="1"/>
  <c r="I64" i="15" s="1"/>
  <c r="F64" i="15"/>
  <c r="G64" i="15" s="1"/>
  <c r="P64" i="15"/>
  <c r="C65" i="15"/>
  <c r="F65" i="15"/>
  <c r="G65" i="15"/>
  <c r="H65" i="15"/>
  <c r="I65" i="15" s="1"/>
  <c r="P65" i="15"/>
  <c r="Q65" i="15"/>
  <c r="C66" i="15"/>
  <c r="F66" i="15"/>
  <c r="H66" i="15" s="1"/>
  <c r="I66" i="15" s="1"/>
  <c r="G66" i="15"/>
  <c r="P66" i="15"/>
  <c r="C67" i="15"/>
  <c r="F67" i="15"/>
  <c r="G67" i="15" s="1"/>
  <c r="P67" i="15"/>
  <c r="C68" i="15"/>
  <c r="H68" i="15" s="1"/>
  <c r="I68" i="15" s="1"/>
  <c r="F68" i="15"/>
  <c r="G68" i="15" s="1"/>
  <c r="P68" i="15"/>
  <c r="C69" i="15"/>
  <c r="F69" i="15"/>
  <c r="G69" i="15"/>
  <c r="H69" i="15"/>
  <c r="I69" i="15" s="1"/>
  <c r="P69" i="15"/>
  <c r="Q69" i="15"/>
  <c r="C70" i="15"/>
  <c r="F70" i="15"/>
  <c r="H70" i="15" s="1"/>
  <c r="I70" i="15" s="1"/>
  <c r="G70" i="15"/>
  <c r="P70" i="15"/>
  <c r="C71" i="15"/>
  <c r="F71" i="15"/>
  <c r="G71" i="15" s="1"/>
  <c r="P71" i="15"/>
  <c r="C72" i="15"/>
  <c r="H72" i="15" s="1"/>
  <c r="I72" i="15" s="1"/>
  <c r="F72" i="15"/>
  <c r="G72" i="15" s="1"/>
  <c r="P72" i="15"/>
  <c r="C73" i="15"/>
  <c r="F73" i="15"/>
  <c r="G73" i="15"/>
  <c r="H73" i="15"/>
  <c r="I73" i="15" s="1"/>
  <c r="P73" i="15"/>
  <c r="Q73" i="15"/>
  <c r="C74" i="15"/>
  <c r="F74" i="15"/>
  <c r="H74" i="15" s="1"/>
  <c r="I74" i="15" s="1"/>
  <c r="G74" i="15"/>
  <c r="P74" i="15"/>
  <c r="C75" i="15"/>
  <c r="F75" i="15"/>
  <c r="G75" i="15" s="1"/>
  <c r="P75" i="15"/>
  <c r="C76" i="15"/>
  <c r="H76" i="15" s="1"/>
  <c r="I76" i="15" s="1"/>
  <c r="F76" i="15"/>
  <c r="G76" i="15" s="1"/>
  <c r="P76" i="15"/>
  <c r="C77" i="15"/>
  <c r="F77" i="15"/>
  <c r="G77" i="15"/>
  <c r="H77" i="15"/>
  <c r="I77" i="15" s="1"/>
  <c r="P77" i="15"/>
  <c r="Q77" i="15"/>
  <c r="C78" i="15"/>
  <c r="F78" i="15"/>
  <c r="H78" i="15" s="1"/>
  <c r="I78" i="15" s="1"/>
  <c r="G78" i="15"/>
  <c r="P78" i="15"/>
  <c r="C79" i="15"/>
  <c r="F79" i="15"/>
  <c r="G79" i="15" s="1"/>
  <c r="P79" i="15"/>
  <c r="C80" i="15"/>
  <c r="H80" i="15" s="1"/>
  <c r="I80" i="15" s="1"/>
  <c r="F80" i="15"/>
  <c r="G80" i="15" s="1"/>
  <c r="P80" i="15"/>
  <c r="C81" i="15"/>
  <c r="F81" i="15"/>
  <c r="G81" i="15"/>
  <c r="H81" i="15"/>
  <c r="I81" i="15" s="1"/>
  <c r="P81" i="15"/>
  <c r="Q81" i="15"/>
  <c r="C82" i="15"/>
  <c r="F82" i="15"/>
  <c r="H82" i="15" s="1"/>
  <c r="I82" i="15" s="1"/>
  <c r="G82" i="15"/>
  <c r="P82" i="15"/>
  <c r="C83" i="15"/>
  <c r="F83" i="15"/>
  <c r="G83" i="15" s="1"/>
  <c r="P83" i="15"/>
  <c r="C84" i="15"/>
  <c r="H84" i="15" s="1"/>
  <c r="I84" i="15" s="1"/>
  <c r="F84" i="15"/>
  <c r="G84" i="15" s="1"/>
  <c r="P84" i="15"/>
  <c r="C85" i="15"/>
  <c r="F85" i="15"/>
  <c r="G85" i="15"/>
  <c r="H85" i="15"/>
  <c r="I85" i="15" s="1"/>
  <c r="P85" i="15"/>
  <c r="Q85" i="15"/>
  <c r="C86" i="15"/>
  <c r="F86" i="15"/>
  <c r="H86" i="15" s="1"/>
  <c r="I86" i="15" s="1"/>
  <c r="G86" i="15"/>
  <c r="P86" i="15"/>
  <c r="C87" i="15"/>
  <c r="F87" i="15"/>
  <c r="G87" i="15" s="1"/>
  <c r="P87" i="15"/>
  <c r="C88" i="15"/>
  <c r="H88" i="15" s="1"/>
  <c r="I88" i="15" s="1"/>
  <c r="F88" i="15"/>
  <c r="G88" i="15" s="1"/>
  <c r="P88" i="15"/>
  <c r="C89" i="15"/>
  <c r="F89" i="15"/>
  <c r="G89" i="15"/>
  <c r="H89" i="15"/>
  <c r="I89" i="15" s="1"/>
  <c r="P89" i="15"/>
  <c r="Q89" i="15"/>
  <c r="C90" i="15"/>
  <c r="F90" i="15"/>
  <c r="H90" i="15" s="1"/>
  <c r="I90" i="15" s="1"/>
  <c r="G90" i="15"/>
  <c r="P90" i="15"/>
  <c r="C91" i="15"/>
  <c r="F91" i="15"/>
  <c r="G91" i="15" s="1"/>
  <c r="P91" i="15"/>
  <c r="C92" i="15"/>
  <c r="H92" i="15" s="1"/>
  <c r="I92" i="15" s="1"/>
  <c r="F92" i="15"/>
  <c r="G92" i="15" s="1"/>
  <c r="P92" i="15"/>
  <c r="C93" i="15"/>
  <c r="F93" i="15"/>
  <c r="G93" i="15"/>
  <c r="H93" i="15"/>
  <c r="I93" i="15" s="1"/>
  <c r="P93" i="15"/>
  <c r="Q93" i="15"/>
  <c r="C94" i="15"/>
  <c r="F94" i="15"/>
  <c r="H94" i="15" s="1"/>
  <c r="I94" i="15" s="1"/>
  <c r="G94" i="15"/>
  <c r="P94" i="15"/>
  <c r="C95" i="15"/>
  <c r="F95" i="15"/>
  <c r="G95" i="15" s="1"/>
  <c r="P95" i="15"/>
  <c r="C96" i="15"/>
  <c r="H96" i="15" s="1"/>
  <c r="I96" i="15" s="1"/>
  <c r="F96" i="15"/>
  <c r="G96" i="15" s="1"/>
  <c r="P96" i="15"/>
  <c r="C97" i="15"/>
  <c r="F97" i="15"/>
  <c r="G97" i="15"/>
  <c r="H97" i="15"/>
  <c r="I97" i="15" s="1"/>
  <c r="P97" i="15"/>
  <c r="Q97" i="15"/>
  <c r="C98" i="15"/>
  <c r="F98" i="15"/>
  <c r="H98" i="15" s="1"/>
  <c r="I98" i="15" s="1"/>
  <c r="G98" i="15"/>
  <c r="P98" i="15"/>
  <c r="C99" i="15"/>
  <c r="F99" i="15"/>
  <c r="G99" i="15" s="1"/>
  <c r="P99" i="15"/>
  <c r="C100" i="15"/>
  <c r="H100" i="15" s="1"/>
  <c r="I100" i="15" s="1"/>
  <c r="F100" i="15"/>
  <c r="G100" i="15" s="1"/>
  <c r="P100" i="15"/>
  <c r="C101" i="15"/>
  <c r="F101" i="15"/>
  <c r="G101" i="15"/>
  <c r="H101" i="15"/>
  <c r="I101" i="15" s="1"/>
  <c r="P101" i="15"/>
  <c r="Q101" i="15"/>
  <c r="C102" i="15"/>
  <c r="F102" i="15"/>
  <c r="H102" i="15" s="1"/>
  <c r="I102" i="15" s="1"/>
  <c r="G102" i="15"/>
  <c r="P102" i="15"/>
  <c r="C103" i="15"/>
  <c r="F103" i="15"/>
  <c r="G103" i="15" s="1"/>
  <c r="P103" i="15"/>
  <c r="C104" i="15"/>
  <c r="H104" i="15" s="1"/>
  <c r="I104" i="15" s="1"/>
  <c r="F104" i="15"/>
  <c r="G104" i="15" s="1"/>
  <c r="P104" i="15"/>
  <c r="C105" i="15"/>
  <c r="F105" i="15"/>
  <c r="G105" i="15"/>
  <c r="H105" i="15"/>
  <c r="I105" i="15" s="1"/>
  <c r="P105" i="15"/>
  <c r="Q105" i="15"/>
  <c r="C106" i="15"/>
  <c r="F106" i="15"/>
  <c r="H106" i="15" s="1"/>
  <c r="I106" i="15" s="1"/>
  <c r="G106" i="15"/>
  <c r="P106" i="15"/>
  <c r="C107" i="15"/>
  <c r="F107" i="15"/>
  <c r="G107" i="15" s="1"/>
  <c r="P107" i="15"/>
  <c r="C108" i="15"/>
  <c r="H108" i="15" s="1"/>
  <c r="I108" i="15" s="1"/>
  <c r="F108" i="15"/>
  <c r="G108" i="15" s="1"/>
  <c r="P108" i="15"/>
  <c r="C109" i="15"/>
  <c r="F109" i="15"/>
  <c r="G109" i="15"/>
  <c r="H109" i="15"/>
  <c r="I109" i="15" s="1"/>
  <c r="P109" i="15"/>
  <c r="Q109" i="15"/>
  <c r="C110" i="15"/>
  <c r="F110" i="15"/>
  <c r="H110" i="15" s="1"/>
  <c r="I110" i="15" s="1"/>
  <c r="G110" i="15"/>
  <c r="P110" i="15"/>
  <c r="C111" i="15"/>
  <c r="F111" i="15"/>
  <c r="G111" i="15" s="1"/>
  <c r="P111" i="15"/>
  <c r="C112" i="15"/>
  <c r="H112" i="15" s="1"/>
  <c r="I112" i="15" s="1"/>
  <c r="F112" i="15"/>
  <c r="G112" i="15" s="1"/>
  <c r="P112" i="15"/>
  <c r="C113" i="15"/>
  <c r="F113" i="15"/>
  <c r="G113" i="15"/>
  <c r="H113" i="15"/>
  <c r="I113" i="15" s="1"/>
  <c r="P113" i="15"/>
  <c r="Q113" i="15"/>
  <c r="C114" i="15"/>
  <c r="F114" i="15"/>
  <c r="H114" i="15" s="1"/>
  <c r="I114" i="15" s="1"/>
  <c r="G114" i="15"/>
  <c r="P114" i="15"/>
  <c r="C115" i="15"/>
  <c r="F115" i="15"/>
  <c r="G115" i="15" s="1"/>
  <c r="P115" i="15"/>
  <c r="C116" i="15"/>
  <c r="H116" i="15" s="1"/>
  <c r="I116" i="15" s="1"/>
  <c r="F116" i="15"/>
  <c r="G116" i="15" s="1"/>
  <c r="P116" i="15"/>
  <c r="C117" i="15"/>
  <c r="F117" i="15"/>
  <c r="G117" i="15"/>
  <c r="H117" i="15"/>
  <c r="I117" i="15" s="1"/>
  <c r="P117" i="15"/>
  <c r="Q117" i="15"/>
  <c r="C118" i="15"/>
  <c r="F118" i="15"/>
  <c r="H118" i="15" s="1"/>
  <c r="I118" i="15" s="1"/>
  <c r="G118" i="15"/>
  <c r="P118" i="15"/>
  <c r="C119" i="15"/>
  <c r="F119" i="15"/>
  <c r="G119" i="15" s="1"/>
  <c r="P119" i="15"/>
  <c r="C120" i="15"/>
  <c r="H120" i="15" s="1"/>
  <c r="I120" i="15" s="1"/>
  <c r="F120" i="15"/>
  <c r="G120" i="15" s="1"/>
  <c r="P120" i="15"/>
  <c r="C121" i="15"/>
  <c r="F121" i="15"/>
  <c r="G121" i="15"/>
  <c r="H121" i="15"/>
  <c r="I121" i="15" s="1"/>
  <c r="P121" i="15"/>
  <c r="Q121" i="15"/>
  <c r="C122" i="15"/>
  <c r="F122" i="15"/>
  <c r="H122" i="15" s="1"/>
  <c r="I122" i="15" s="1"/>
  <c r="G122" i="15"/>
  <c r="P122" i="15"/>
  <c r="C123" i="15"/>
  <c r="F123" i="15"/>
  <c r="P123" i="15"/>
  <c r="C124" i="15"/>
  <c r="H124" i="15" s="1"/>
  <c r="I124" i="15" s="1"/>
  <c r="F124" i="15"/>
  <c r="Q12" i="15" s="1"/>
  <c r="P124" i="15"/>
  <c r="C125" i="15"/>
  <c r="F125" i="15"/>
  <c r="Q5" i="15" s="1"/>
  <c r="G125" i="15"/>
  <c r="H125" i="15"/>
  <c r="I125" i="15" s="1"/>
  <c r="P125" i="15"/>
  <c r="Q125" i="15"/>
  <c r="C126" i="15"/>
  <c r="F126" i="15"/>
  <c r="G126" i="15"/>
  <c r="P126" i="15"/>
  <c r="C127" i="15"/>
  <c r="F127" i="15"/>
  <c r="P127" i="15"/>
  <c r="C128" i="15"/>
  <c r="H128" i="15" s="1"/>
  <c r="I128" i="15" s="1"/>
  <c r="F128" i="15"/>
  <c r="Q16" i="15" s="1"/>
  <c r="P128" i="15"/>
  <c r="C129" i="15"/>
  <c r="F129" i="15"/>
  <c r="G129" i="15"/>
  <c r="H129" i="15"/>
  <c r="I129" i="15" s="1"/>
  <c r="P129" i="15"/>
  <c r="Q129" i="15"/>
  <c r="C130" i="15"/>
  <c r="F130" i="15"/>
  <c r="G130" i="15"/>
  <c r="P130" i="15"/>
  <c r="C131" i="15"/>
  <c r="F131" i="15"/>
  <c r="P131" i="15"/>
  <c r="C132" i="15"/>
  <c r="H132" i="15" s="1"/>
  <c r="I132" i="15" s="1"/>
  <c r="F132" i="15"/>
  <c r="Q20" i="15" s="1"/>
  <c r="P132" i="15"/>
  <c r="C133" i="15"/>
  <c r="F133" i="15"/>
  <c r="G133" i="15"/>
  <c r="H133" i="15"/>
  <c r="I133" i="15" s="1"/>
  <c r="C134" i="15"/>
  <c r="F134" i="15"/>
  <c r="C135" i="15"/>
  <c r="H135" i="15" s="1"/>
  <c r="F135" i="15"/>
  <c r="I135" i="15"/>
  <c r="C136" i="15"/>
  <c r="H136" i="15" s="1"/>
  <c r="F136" i="15"/>
  <c r="Q24" i="15" s="1"/>
  <c r="I136" i="15"/>
  <c r="C137" i="15"/>
  <c r="F137" i="15"/>
  <c r="G137" i="15"/>
  <c r="H137" i="15"/>
  <c r="I137" i="15" s="1"/>
  <c r="C138" i="15"/>
  <c r="F138" i="15"/>
  <c r="H138" i="15" s="1"/>
  <c r="I138" i="15" s="1"/>
  <c r="C139" i="15"/>
  <c r="H139" i="15" s="1"/>
  <c r="I139" i="15" s="1"/>
  <c r="F139" i="15"/>
  <c r="C140" i="15"/>
  <c r="F140" i="15"/>
  <c r="Q28" i="15" s="1"/>
  <c r="H140" i="15"/>
  <c r="I140" i="15"/>
  <c r="C141" i="15"/>
  <c r="F141" i="15"/>
  <c r="G141" i="15"/>
  <c r="H141" i="15"/>
  <c r="I141" i="15" s="1"/>
  <c r="C142" i="15"/>
  <c r="F142" i="15"/>
  <c r="C143" i="15"/>
  <c r="H143" i="15" s="1"/>
  <c r="F143" i="15"/>
  <c r="I143" i="15"/>
  <c r="C144" i="15"/>
  <c r="H144" i="15" s="1"/>
  <c r="F144" i="15"/>
  <c r="Q32" i="15" s="1"/>
  <c r="I144" i="15"/>
  <c r="C145" i="15"/>
  <c r="F145" i="15"/>
  <c r="G145" i="15"/>
  <c r="H145" i="15"/>
  <c r="I145" i="15" s="1"/>
  <c r="C146" i="15"/>
  <c r="F146" i="15"/>
  <c r="H146" i="15" s="1"/>
  <c r="I146" i="15" s="1"/>
  <c r="C147" i="15"/>
  <c r="H147" i="15" s="1"/>
  <c r="I147" i="15" s="1"/>
  <c r="F147" i="15"/>
  <c r="C148" i="15"/>
  <c r="F148" i="15"/>
  <c r="Q36" i="15" s="1"/>
  <c r="H148" i="15"/>
  <c r="I148" i="15"/>
  <c r="C149" i="15"/>
  <c r="F149" i="15"/>
  <c r="G149" i="15"/>
  <c r="H149" i="15"/>
  <c r="I149" i="15" s="1"/>
  <c r="C150" i="15"/>
  <c r="F150" i="15"/>
  <c r="C151" i="15"/>
  <c r="H151" i="15" s="1"/>
  <c r="F151" i="15"/>
  <c r="I151" i="15"/>
  <c r="C152" i="15"/>
  <c r="H152" i="15" s="1"/>
  <c r="F152" i="15"/>
  <c r="Q40" i="15" s="1"/>
  <c r="I152" i="15"/>
  <c r="C153" i="15"/>
  <c r="F153" i="15"/>
  <c r="G153" i="15"/>
  <c r="H153" i="15"/>
  <c r="I153" i="15" s="1"/>
  <c r="C154" i="15"/>
  <c r="F154" i="15"/>
  <c r="H154" i="15" s="1"/>
  <c r="I154" i="15" s="1"/>
  <c r="C155" i="15"/>
  <c r="H155" i="15" s="1"/>
  <c r="I155" i="15" s="1"/>
  <c r="F155" i="15"/>
  <c r="C156" i="15"/>
  <c r="F156" i="15"/>
  <c r="Q44" i="15" s="1"/>
  <c r="H156" i="15"/>
  <c r="I156" i="15"/>
  <c r="C157" i="15"/>
  <c r="F157" i="15"/>
  <c r="G157" i="15"/>
  <c r="H157" i="15"/>
  <c r="I157" i="15" s="1"/>
  <c r="C158" i="15"/>
  <c r="F158" i="15"/>
  <c r="C159" i="15"/>
  <c r="H159" i="15" s="1"/>
  <c r="F159" i="15"/>
  <c r="I159" i="15"/>
  <c r="C160" i="15"/>
  <c r="H160" i="15" s="1"/>
  <c r="F160" i="15"/>
  <c r="Q48" i="15" s="1"/>
  <c r="I160" i="15"/>
  <c r="C161" i="15"/>
  <c r="F161" i="15"/>
  <c r="G161" i="15"/>
  <c r="H161" i="15"/>
  <c r="I161" i="15" s="1"/>
  <c r="C162" i="15"/>
  <c r="F162" i="15"/>
  <c r="H162" i="15" s="1"/>
  <c r="I162" i="15" s="1"/>
  <c r="C163" i="15"/>
  <c r="H163" i="15" s="1"/>
  <c r="I163" i="15" s="1"/>
  <c r="F163" i="15"/>
  <c r="C164" i="15"/>
  <c r="F164" i="15"/>
  <c r="Q52" i="15" s="1"/>
  <c r="H164" i="15"/>
  <c r="I164" i="15"/>
  <c r="C165" i="15"/>
  <c r="F165" i="15"/>
  <c r="G165" i="15"/>
  <c r="H165" i="15"/>
  <c r="I165" i="15" s="1"/>
  <c r="C166" i="15"/>
  <c r="F166" i="15"/>
  <c r="C167" i="15"/>
  <c r="H167" i="15" s="1"/>
  <c r="F167" i="15"/>
  <c r="I167" i="15"/>
  <c r="C168" i="15"/>
  <c r="H168" i="15" s="1"/>
  <c r="F168" i="15"/>
  <c r="Q56" i="15" s="1"/>
  <c r="I168" i="15"/>
  <c r="C169" i="15"/>
  <c r="F169" i="15"/>
  <c r="G169" i="15"/>
  <c r="H169" i="15"/>
  <c r="I169" i="15" s="1"/>
  <c r="C170" i="15"/>
  <c r="F170" i="15"/>
  <c r="H170" i="15" s="1"/>
  <c r="I170" i="15" s="1"/>
  <c r="C171" i="15"/>
  <c r="H171" i="15" s="1"/>
  <c r="I171" i="15" s="1"/>
  <c r="F171" i="15"/>
  <c r="C172" i="15"/>
  <c r="F172" i="15"/>
  <c r="Q60" i="15" s="1"/>
  <c r="H172" i="15"/>
  <c r="I172" i="15"/>
  <c r="C173" i="15"/>
  <c r="F173" i="15"/>
  <c r="G173" i="15"/>
  <c r="H173" i="15"/>
  <c r="I173" i="15" s="1"/>
  <c r="C174" i="15"/>
  <c r="F174" i="15"/>
  <c r="C175" i="15"/>
  <c r="H175" i="15" s="1"/>
  <c r="F175" i="15"/>
  <c r="I175" i="15"/>
  <c r="C176" i="15"/>
  <c r="H176" i="15" s="1"/>
  <c r="F176" i="15"/>
  <c r="Q64" i="15" s="1"/>
  <c r="I176" i="15"/>
  <c r="C177" i="15"/>
  <c r="F177" i="15"/>
  <c r="G177" i="15"/>
  <c r="H177" i="15"/>
  <c r="I177" i="15" s="1"/>
  <c r="C178" i="15"/>
  <c r="F178" i="15"/>
  <c r="H178" i="15" s="1"/>
  <c r="I178" i="15" s="1"/>
  <c r="C179" i="15"/>
  <c r="H179" i="15" s="1"/>
  <c r="I179" i="15" s="1"/>
  <c r="F179" i="15"/>
  <c r="C180" i="15"/>
  <c r="F180" i="15"/>
  <c r="Q68" i="15" s="1"/>
  <c r="H180" i="15"/>
  <c r="I180" i="15"/>
  <c r="C181" i="15"/>
  <c r="F181" i="15"/>
  <c r="G181" i="15"/>
  <c r="H181" i="15"/>
  <c r="I181" i="15" s="1"/>
  <c r="C182" i="15"/>
  <c r="F182" i="15"/>
  <c r="C183" i="15"/>
  <c r="H183" i="15" s="1"/>
  <c r="F183" i="15"/>
  <c r="I183" i="15"/>
  <c r="C184" i="15"/>
  <c r="H184" i="15" s="1"/>
  <c r="F184" i="15"/>
  <c r="Q72" i="15" s="1"/>
  <c r="I184" i="15"/>
  <c r="C185" i="15"/>
  <c r="F185" i="15"/>
  <c r="G185" i="15"/>
  <c r="H185" i="15"/>
  <c r="I185" i="15" s="1"/>
  <c r="C186" i="15"/>
  <c r="F186" i="15"/>
  <c r="H186" i="15" s="1"/>
  <c r="I186" i="15" s="1"/>
  <c r="C187" i="15"/>
  <c r="H187" i="15" s="1"/>
  <c r="I187" i="15" s="1"/>
  <c r="F187" i="15"/>
  <c r="C188" i="15"/>
  <c r="F188" i="15"/>
  <c r="Q76" i="15" s="1"/>
  <c r="H188" i="15"/>
  <c r="I188" i="15"/>
  <c r="C189" i="15"/>
  <c r="F189" i="15"/>
  <c r="G189" i="15"/>
  <c r="H189" i="15"/>
  <c r="I189" i="15" s="1"/>
  <c r="C190" i="15"/>
  <c r="F190" i="15"/>
  <c r="C191" i="15"/>
  <c r="H191" i="15" s="1"/>
  <c r="F191" i="15"/>
  <c r="I191" i="15"/>
  <c r="C192" i="15"/>
  <c r="H192" i="15" s="1"/>
  <c r="F192" i="15"/>
  <c r="Q80" i="15" s="1"/>
  <c r="I192" i="15"/>
  <c r="C193" i="15"/>
  <c r="F193" i="15"/>
  <c r="G193" i="15"/>
  <c r="H193" i="15"/>
  <c r="I193" i="15" s="1"/>
  <c r="C194" i="15"/>
  <c r="F194" i="15"/>
  <c r="H194" i="15" s="1"/>
  <c r="I194" i="15" s="1"/>
  <c r="C195" i="15"/>
  <c r="H195" i="15" s="1"/>
  <c r="I195" i="15" s="1"/>
  <c r="F195" i="15"/>
  <c r="C196" i="15"/>
  <c r="F196" i="15"/>
  <c r="Q84" i="15" s="1"/>
  <c r="H196" i="15"/>
  <c r="I196" i="15"/>
  <c r="C197" i="15"/>
  <c r="F197" i="15"/>
  <c r="G197" i="15"/>
  <c r="H197" i="15"/>
  <c r="I197" i="15" s="1"/>
  <c r="C198" i="15"/>
  <c r="F198" i="15"/>
  <c r="C199" i="15"/>
  <c r="H199" i="15" s="1"/>
  <c r="F199" i="15"/>
  <c r="I199" i="15"/>
  <c r="C200" i="15"/>
  <c r="H200" i="15" s="1"/>
  <c r="F200" i="15"/>
  <c r="Q88" i="15" s="1"/>
  <c r="I200" i="15"/>
  <c r="C201" i="15"/>
  <c r="F201" i="15"/>
  <c r="G201" i="15"/>
  <c r="H201" i="15"/>
  <c r="I201" i="15" s="1"/>
  <c r="C202" i="15"/>
  <c r="F202" i="15"/>
  <c r="H202" i="15" s="1"/>
  <c r="I202" i="15" s="1"/>
  <c r="C203" i="15"/>
  <c r="H203" i="15" s="1"/>
  <c r="I203" i="15" s="1"/>
  <c r="F203" i="15"/>
  <c r="C204" i="15"/>
  <c r="F204" i="15"/>
  <c r="Q92" i="15" s="1"/>
  <c r="H204" i="15"/>
  <c r="I204" i="15"/>
  <c r="C205" i="15"/>
  <c r="F205" i="15"/>
  <c r="G205" i="15"/>
  <c r="H205" i="15"/>
  <c r="I205" i="15" s="1"/>
  <c r="C206" i="15"/>
  <c r="F206" i="15"/>
  <c r="C207" i="15"/>
  <c r="H207" i="15" s="1"/>
  <c r="F207" i="15"/>
  <c r="I207" i="15"/>
  <c r="C208" i="15"/>
  <c r="H208" i="15" s="1"/>
  <c r="F208" i="15"/>
  <c r="Q96" i="15" s="1"/>
  <c r="I208" i="15"/>
  <c r="C209" i="15"/>
  <c r="F209" i="15"/>
  <c r="G209" i="15"/>
  <c r="H209" i="15"/>
  <c r="I209" i="15" s="1"/>
  <c r="C210" i="15"/>
  <c r="F210" i="15"/>
  <c r="H210" i="15" s="1"/>
  <c r="I210" i="15" s="1"/>
  <c r="C211" i="15"/>
  <c r="H211" i="15" s="1"/>
  <c r="I211" i="15" s="1"/>
  <c r="F211" i="15"/>
  <c r="C212" i="15"/>
  <c r="F212" i="15"/>
  <c r="Q100" i="15" s="1"/>
  <c r="H212" i="15"/>
  <c r="I212" i="15"/>
  <c r="C213" i="15"/>
  <c r="F213" i="15"/>
  <c r="G213" i="15"/>
  <c r="H213" i="15"/>
  <c r="I213" i="15" s="1"/>
  <c r="C214" i="15"/>
  <c r="F214" i="15"/>
  <c r="C215" i="15"/>
  <c r="H215" i="15" s="1"/>
  <c r="F215" i="15"/>
  <c r="I215" i="15"/>
  <c r="C216" i="15"/>
  <c r="H216" i="15" s="1"/>
  <c r="F216" i="15"/>
  <c r="Q104" i="15" s="1"/>
  <c r="I216" i="15"/>
  <c r="C217" i="15"/>
  <c r="F217" i="15"/>
  <c r="G217" i="15"/>
  <c r="H217" i="15"/>
  <c r="I217" i="15" s="1"/>
  <c r="C218" i="15"/>
  <c r="F218" i="15"/>
  <c r="H218" i="15" s="1"/>
  <c r="I218" i="15" s="1"/>
  <c r="C219" i="15"/>
  <c r="H219" i="15" s="1"/>
  <c r="I219" i="15" s="1"/>
  <c r="F219" i="15"/>
  <c r="C220" i="15"/>
  <c r="F220" i="15"/>
  <c r="Q108" i="15" s="1"/>
  <c r="H220" i="15"/>
  <c r="I220" i="15"/>
  <c r="C221" i="15"/>
  <c r="F221" i="15"/>
  <c r="G221" i="15"/>
  <c r="H221" i="15"/>
  <c r="I221" i="15" s="1"/>
  <c r="C222" i="15"/>
  <c r="F222" i="15"/>
  <c r="C223" i="15"/>
  <c r="H223" i="15" s="1"/>
  <c r="F223" i="15"/>
  <c r="I223" i="15"/>
  <c r="C224" i="15"/>
  <c r="H224" i="15" s="1"/>
  <c r="F224" i="15"/>
  <c r="Q112" i="15" s="1"/>
  <c r="I224" i="15"/>
  <c r="C225" i="15"/>
  <c r="F225" i="15"/>
  <c r="G225" i="15"/>
  <c r="H225" i="15"/>
  <c r="I225" i="15" s="1"/>
  <c r="C226" i="15"/>
  <c r="F226" i="15"/>
  <c r="H226" i="15" s="1"/>
  <c r="I226" i="15" s="1"/>
  <c r="C227" i="15"/>
  <c r="H227" i="15" s="1"/>
  <c r="I227" i="15" s="1"/>
  <c r="F227" i="15"/>
  <c r="C228" i="15"/>
  <c r="F228" i="15"/>
  <c r="Q116" i="15" s="1"/>
  <c r="H228" i="15"/>
  <c r="I228" i="15"/>
  <c r="C229" i="15"/>
  <c r="F229" i="15"/>
  <c r="G229" i="15"/>
  <c r="H229" i="15"/>
  <c r="I229" i="15" s="1"/>
  <c r="C230" i="15"/>
  <c r="F230" i="15"/>
  <c r="C231" i="15"/>
  <c r="H231" i="15" s="1"/>
  <c r="F231" i="15"/>
  <c r="I231" i="15"/>
  <c r="C232" i="15"/>
  <c r="H232" i="15" s="1"/>
  <c r="F232" i="15"/>
  <c r="Q120" i="15" s="1"/>
  <c r="I232" i="15"/>
  <c r="C233" i="15"/>
  <c r="F233" i="15"/>
  <c r="G233" i="15"/>
  <c r="H233" i="15"/>
  <c r="I233" i="15" s="1"/>
  <c r="C234" i="15"/>
  <c r="F234" i="15"/>
  <c r="H234" i="15" s="1"/>
  <c r="I234" i="15" s="1"/>
  <c r="C235" i="15"/>
  <c r="H235" i="15" s="1"/>
  <c r="I235" i="15" s="1"/>
  <c r="F235" i="15"/>
  <c r="C236" i="15"/>
  <c r="H236" i="15" s="1"/>
  <c r="I236" i="15" s="1"/>
  <c r="F236" i="15"/>
  <c r="Q124" i="15" s="1"/>
  <c r="C237" i="15"/>
  <c r="F237" i="15"/>
  <c r="G237" i="15"/>
  <c r="H237" i="15"/>
  <c r="I237" i="15" s="1"/>
  <c r="C238" i="15"/>
  <c r="F238" i="15"/>
  <c r="C239" i="15"/>
  <c r="H239" i="15" s="1"/>
  <c r="F239" i="15"/>
  <c r="I239" i="15"/>
  <c r="C240" i="15"/>
  <c r="F240" i="15"/>
  <c r="Q128" i="15" s="1"/>
  <c r="H240" i="15"/>
  <c r="I240" i="15"/>
  <c r="C241" i="15"/>
  <c r="F241" i="15"/>
  <c r="G241" i="15"/>
  <c r="H241" i="15"/>
  <c r="I241" i="15" s="1"/>
  <c r="C242" i="15"/>
  <c r="F242" i="15"/>
  <c r="H242" i="15" s="1"/>
  <c r="I242" i="15" s="1"/>
  <c r="C243" i="15"/>
  <c r="H243" i="15" s="1"/>
  <c r="I243" i="15" s="1"/>
  <c r="F243" i="15"/>
  <c r="C244" i="15"/>
  <c r="H244" i="15" s="1"/>
  <c r="I244" i="15" s="1"/>
  <c r="F244" i="15"/>
  <c r="Q132" i="15" s="1"/>
  <c r="C4" i="14"/>
  <c r="C5" i="14"/>
  <c r="C6" i="14"/>
  <c r="C7" i="14"/>
  <c r="C8" i="14"/>
  <c r="C9" i="14"/>
  <c r="C10" i="14"/>
  <c r="C11" i="14"/>
  <c r="C12" i="14"/>
  <c r="C13" i="14"/>
  <c r="C14" i="14"/>
  <c r="C15" i="14"/>
  <c r="C16" i="14"/>
  <c r="C17" i="14"/>
  <c r="C18" i="14"/>
  <c r="C19" i="14"/>
  <c r="C20" i="14"/>
  <c r="C21" i="14"/>
  <c r="C22" i="14"/>
  <c r="C23" i="14"/>
  <c r="C24" i="14"/>
  <c r="C25" i="14"/>
  <c r="C26" i="14"/>
  <c r="C27" i="14"/>
  <c r="C28" i="14"/>
  <c r="C29" i="14"/>
  <c r="C30" i="14"/>
  <c r="C31" i="14"/>
  <c r="C32" i="14"/>
  <c r="C33" i="14"/>
  <c r="C34" i="14"/>
  <c r="C35" i="14"/>
  <c r="C36" i="14"/>
  <c r="C37" i="14"/>
  <c r="C38" i="14"/>
  <c r="C39" i="14"/>
  <c r="C40" i="14"/>
  <c r="C41" i="14"/>
  <c r="C42" i="14"/>
  <c r="C43" i="14"/>
  <c r="C44" i="14"/>
  <c r="C45" i="14"/>
  <c r="C46" i="14"/>
  <c r="C47" i="14"/>
  <c r="C48" i="14"/>
  <c r="C49" i="14"/>
  <c r="C50" i="14"/>
  <c r="C51" i="14"/>
  <c r="C52" i="14"/>
  <c r="C53" i="14"/>
  <c r="C54" i="14"/>
  <c r="C55" i="14"/>
  <c r="C56" i="14"/>
  <c r="C57" i="14"/>
  <c r="C58" i="14"/>
  <c r="C59" i="14"/>
  <c r="C60" i="14"/>
  <c r="C61" i="14"/>
  <c r="C62" i="14"/>
  <c r="C63" i="14"/>
  <c r="C64" i="14"/>
  <c r="C65" i="14"/>
  <c r="C66" i="14"/>
  <c r="C67" i="14"/>
  <c r="C68" i="14"/>
  <c r="C69" i="14"/>
  <c r="C70" i="14"/>
  <c r="C71" i="14"/>
  <c r="C72" i="14"/>
  <c r="C73" i="14"/>
  <c r="C74" i="14"/>
  <c r="C75" i="14"/>
  <c r="C76" i="14"/>
  <c r="C77" i="14"/>
  <c r="C78" i="14"/>
  <c r="C79" i="14"/>
  <c r="C80" i="14"/>
  <c r="C81" i="14"/>
  <c r="C82" i="14"/>
  <c r="C83" i="14"/>
  <c r="C84" i="14"/>
  <c r="C85" i="14"/>
  <c r="C86" i="14"/>
  <c r="C87" i="14"/>
  <c r="C88" i="14"/>
  <c r="C89" i="14"/>
  <c r="C90" i="14"/>
  <c r="C91" i="14"/>
  <c r="C92" i="14"/>
  <c r="C93" i="14"/>
  <c r="C94" i="14"/>
  <c r="C95" i="14"/>
  <c r="C96" i="14"/>
  <c r="C97" i="14"/>
  <c r="C98" i="14"/>
  <c r="C99" i="14"/>
  <c r="C100" i="14"/>
  <c r="C101" i="14"/>
  <c r="C102" i="14"/>
  <c r="C103" i="14"/>
  <c r="C104" i="14"/>
  <c r="C105" i="14"/>
  <c r="C106" i="14"/>
  <c r="C107" i="14"/>
  <c r="C108" i="14"/>
  <c r="C109" i="14"/>
  <c r="C110" i="14"/>
  <c r="C111" i="14"/>
  <c r="C112" i="14"/>
  <c r="C113" i="14"/>
  <c r="C114" i="14"/>
  <c r="C115" i="14"/>
  <c r="C116" i="14"/>
  <c r="C117" i="14"/>
  <c r="C118" i="14"/>
  <c r="C119" i="14"/>
  <c r="C120" i="14"/>
  <c r="C121" i="14"/>
  <c r="C122" i="14"/>
  <c r="C123" i="14"/>
  <c r="L123" i="14"/>
  <c r="N123" i="14"/>
  <c r="C124" i="14"/>
  <c r="C125" i="14"/>
  <c r="C126" i="14"/>
  <c r="C127" i="14"/>
  <c r="C128" i="14"/>
  <c r="C129" i="14"/>
  <c r="C130" i="14"/>
  <c r="C131" i="14"/>
  <c r="C132" i="14"/>
  <c r="C133" i="14"/>
  <c r="C134" i="14"/>
  <c r="C135" i="14"/>
  <c r="C136" i="14"/>
  <c r="C137" i="14"/>
  <c r="C138" i="14"/>
  <c r="C139" i="14"/>
  <c r="C140" i="14"/>
  <c r="C141" i="14"/>
  <c r="C142" i="14"/>
  <c r="C143" i="14"/>
  <c r="C144" i="14"/>
  <c r="C145" i="14"/>
  <c r="C146" i="14"/>
  <c r="C147" i="14"/>
  <c r="C148" i="14"/>
  <c r="C149" i="14"/>
  <c r="C150" i="14"/>
  <c r="C151" i="14"/>
  <c r="C152" i="14"/>
  <c r="C153" i="14"/>
  <c r="C154" i="14"/>
  <c r="C155" i="14"/>
  <c r="C156" i="14"/>
  <c r="C157" i="14"/>
  <c r="C158" i="14"/>
  <c r="C159" i="14"/>
  <c r="C160" i="14"/>
  <c r="C161" i="14"/>
  <c r="C162" i="14"/>
  <c r="C163" i="14"/>
  <c r="C164" i="14"/>
  <c r="C165" i="14"/>
  <c r="C166" i="14"/>
  <c r="C167" i="14"/>
  <c r="C168" i="14"/>
  <c r="C169" i="14"/>
  <c r="C170" i="14"/>
  <c r="C171" i="14"/>
  <c r="C172" i="14"/>
  <c r="C173" i="14"/>
  <c r="C174" i="14"/>
  <c r="C175" i="14"/>
  <c r="C176" i="14"/>
  <c r="C177" i="14"/>
  <c r="C178" i="14"/>
  <c r="C179" i="14"/>
  <c r="C180" i="14"/>
  <c r="C181" i="14"/>
  <c r="C182" i="14"/>
  <c r="C183" i="14"/>
  <c r="C184" i="14"/>
  <c r="C185" i="14"/>
  <c r="C186" i="14"/>
  <c r="C187" i="14"/>
  <c r="C188" i="14"/>
  <c r="C189" i="14"/>
  <c r="C190" i="14"/>
  <c r="C191" i="14"/>
  <c r="C192" i="14"/>
  <c r="C193" i="14"/>
  <c r="C194" i="14"/>
  <c r="C195" i="14"/>
  <c r="C196" i="14"/>
  <c r="C197" i="14"/>
  <c r="C198" i="14"/>
  <c r="C199" i="14"/>
  <c r="C200" i="14"/>
  <c r="C201" i="14"/>
  <c r="C202" i="14"/>
  <c r="C203" i="14"/>
  <c r="C204" i="14"/>
  <c r="C205" i="14"/>
  <c r="C206" i="14"/>
  <c r="C207" i="14"/>
  <c r="C208" i="14"/>
  <c r="C209" i="14"/>
  <c r="C210" i="14"/>
  <c r="C211" i="14"/>
  <c r="C212" i="14"/>
  <c r="C213" i="14"/>
  <c r="C214" i="14"/>
  <c r="C215" i="14"/>
  <c r="C216" i="14"/>
  <c r="C217" i="14"/>
  <c r="C218" i="14"/>
  <c r="C219" i="14"/>
  <c r="C220" i="14"/>
  <c r="C221" i="14"/>
  <c r="C222" i="14"/>
  <c r="C223" i="14"/>
  <c r="C224" i="14"/>
  <c r="C225" i="14"/>
  <c r="C226" i="14"/>
  <c r="C227" i="14"/>
  <c r="C228" i="14"/>
  <c r="C229" i="14"/>
  <c r="C230" i="14"/>
  <c r="C231" i="14"/>
  <c r="C232" i="14"/>
  <c r="C233" i="14"/>
  <c r="C234" i="14"/>
  <c r="C235" i="14"/>
  <c r="C236" i="14"/>
  <c r="C237" i="14"/>
  <c r="C238" i="14"/>
  <c r="C239" i="14"/>
  <c r="C240" i="14"/>
  <c r="C241" i="14"/>
  <c r="C242" i="14"/>
  <c r="C243" i="14"/>
  <c r="C244" i="14"/>
  <c r="N3" i="13"/>
  <c r="C4" i="13"/>
  <c r="N4" i="13"/>
  <c r="C5" i="13"/>
  <c r="N5" i="13"/>
  <c r="C6" i="13"/>
  <c r="N6" i="13"/>
  <c r="C7" i="13"/>
  <c r="N7" i="13"/>
  <c r="C8" i="13"/>
  <c r="N8" i="13"/>
  <c r="C9" i="13"/>
  <c r="C10" i="13"/>
  <c r="C11" i="13"/>
  <c r="N11" i="13"/>
  <c r="C12" i="13"/>
  <c r="N12" i="13"/>
  <c r="C13" i="13"/>
  <c r="N13" i="13"/>
  <c r="C14" i="13"/>
  <c r="N14" i="13"/>
  <c r="C15" i="13"/>
  <c r="N15" i="13"/>
  <c r="C16" i="13"/>
  <c r="N16" i="13"/>
  <c r="C17" i="13"/>
  <c r="N17" i="13"/>
  <c r="C18" i="13"/>
  <c r="N18" i="13"/>
  <c r="C19" i="13"/>
  <c r="N19" i="13"/>
  <c r="C20" i="13"/>
  <c r="N20" i="13"/>
  <c r="C21" i="13"/>
  <c r="N21" i="13"/>
  <c r="C22" i="13"/>
  <c r="N22" i="13"/>
  <c r="C23" i="13"/>
  <c r="N23" i="13"/>
  <c r="C24" i="13"/>
  <c r="N24" i="13"/>
  <c r="C25" i="13"/>
  <c r="N25" i="13"/>
  <c r="C26" i="13"/>
  <c r="N26" i="13"/>
  <c r="C27" i="13"/>
  <c r="N27" i="13"/>
  <c r="C28" i="13"/>
  <c r="N28" i="13"/>
  <c r="C29" i="13"/>
  <c r="N29" i="13"/>
  <c r="C30" i="13"/>
  <c r="N30" i="13"/>
  <c r="C31" i="13"/>
  <c r="N31" i="13"/>
  <c r="C32" i="13"/>
  <c r="N32" i="13"/>
  <c r="C33" i="13"/>
  <c r="N33" i="13"/>
  <c r="C34" i="13"/>
  <c r="N34" i="13"/>
  <c r="C35" i="13"/>
  <c r="N35" i="13"/>
  <c r="C36" i="13"/>
  <c r="N36" i="13"/>
  <c r="C37" i="13"/>
  <c r="N37" i="13"/>
  <c r="C38" i="13"/>
  <c r="N38" i="13"/>
  <c r="C39" i="13"/>
  <c r="N39" i="13"/>
  <c r="C40" i="13"/>
  <c r="N40" i="13"/>
  <c r="C41" i="13"/>
  <c r="N41" i="13"/>
  <c r="C42" i="13"/>
  <c r="N42" i="13"/>
  <c r="C43" i="13"/>
  <c r="N43" i="13"/>
  <c r="C44" i="13"/>
  <c r="N44" i="13"/>
  <c r="C45" i="13"/>
  <c r="N45" i="13"/>
  <c r="C46" i="13"/>
  <c r="N46" i="13"/>
  <c r="C47" i="13"/>
  <c r="N47" i="13"/>
  <c r="C48" i="13"/>
  <c r="N48" i="13"/>
  <c r="C49" i="13"/>
  <c r="N49" i="13"/>
  <c r="C50" i="13"/>
  <c r="N50" i="13"/>
  <c r="C51" i="13"/>
  <c r="N51" i="13"/>
  <c r="C52" i="13"/>
  <c r="N52" i="13"/>
  <c r="C53" i="13"/>
  <c r="N53" i="13"/>
  <c r="C54" i="13"/>
  <c r="N54" i="13"/>
  <c r="C55" i="13"/>
  <c r="N55" i="13"/>
  <c r="C56" i="13"/>
  <c r="N56" i="13"/>
  <c r="C57" i="13"/>
  <c r="N57" i="13"/>
  <c r="C58" i="13"/>
  <c r="N58" i="13"/>
  <c r="C59" i="13"/>
  <c r="N59" i="13"/>
  <c r="C60" i="13"/>
  <c r="N60" i="13"/>
  <c r="C61" i="13"/>
  <c r="N61" i="13"/>
  <c r="C62" i="13"/>
  <c r="N62" i="13"/>
  <c r="C63" i="13"/>
  <c r="N63" i="13"/>
  <c r="C64" i="13"/>
  <c r="N64" i="13"/>
  <c r="C65" i="13"/>
  <c r="N65" i="13"/>
  <c r="C66" i="13"/>
  <c r="N66" i="13"/>
  <c r="C67" i="13"/>
  <c r="N67" i="13"/>
  <c r="C68" i="13"/>
  <c r="N68" i="13"/>
  <c r="C69" i="13"/>
  <c r="N69" i="13"/>
  <c r="C70" i="13"/>
  <c r="N70" i="13"/>
  <c r="C71" i="13"/>
  <c r="N71" i="13"/>
  <c r="C72" i="13"/>
  <c r="N72" i="13"/>
  <c r="C73" i="13"/>
  <c r="N73" i="13"/>
  <c r="C74" i="13"/>
  <c r="N74" i="13"/>
  <c r="C75" i="13"/>
  <c r="N75" i="13"/>
  <c r="C76" i="13"/>
  <c r="N76" i="13"/>
  <c r="C77" i="13"/>
  <c r="N77" i="13"/>
  <c r="C78" i="13"/>
  <c r="N78" i="13"/>
  <c r="C79" i="13"/>
  <c r="N79" i="13"/>
  <c r="C80" i="13"/>
  <c r="N80" i="13"/>
  <c r="C81" i="13"/>
  <c r="N81" i="13"/>
  <c r="C82" i="13"/>
  <c r="N82" i="13"/>
  <c r="C83" i="13"/>
  <c r="N83" i="13"/>
  <c r="C84" i="13"/>
  <c r="N84" i="13"/>
  <c r="C85" i="13"/>
  <c r="N85" i="13"/>
  <c r="C86" i="13"/>
  <c r="N86" i="13"/>
  <c r="C87" i="13"/>
  <c r="N87" i="13"/>
  <c r="C88" i="13"/>
  <c r="N88" i="13"/>
  <c r="C89" i="13"/>
  <c r="N89" i="13"/>
  <c r="C90" i="13"/>
  <c r="N90" i="13"/>
  <c r="C91" i="13"/>
  <c r="N91" i="13"/>
  <c r="C92" i="13"/>
  <c r="N92" i="13"/>
  <c r="C93" i="13"/>
  <c r="N93" i="13"/>
  <c r="C94" i="13"/>
  <c r="N94" i="13"/>
  <c r="C95" i="13"/>
  <c r="N95" i="13"/>
  <c r="C96" i="13"/>
  <c r="N96" i="13"/>
  <c r="C97" i="13"/>
  <c r="N97" i="13"/>
  <c r="C98" i="13"/>
  <c r="N98" i="13"/>
  <c r="C99" i="13"/>
  <c r="N99" i="13"/>
  <c r="C100" i="13"/>
  <c r="N100" i="13"/>
  <c r="C101" i="13"/>
  <c r="N101" i="13"/>
  <c r="C102" i="13"/>
  <c r="N102" i="13"/>
  <c r="C103" i="13"/>
  <c r="N103" i="13"/>
  <c r="C104" i="13"/>
  <c r="N104" i="13"/>
  <c r="C105" i="13"/>
  <c r="N105" i="13"/>
  <c r="C106" i="13"/>
  <c r="N106" i="13"/>
  <c r="C107" i="13"/>
  <c r="N107" i="13"/>
  <c r="C108" i="13"/>
  <c r="N108" i="13"/>
  <c r="C109" i="13"/>
  <c r="N109" i="13"/>
  <c r="C110" i="13"/>
  <c r="N110" i="13"/>
  <c r="C111" i="13"/>
  <c r="N111" i="13"/>
  <c r="C112" i="13"/>
  <c r="N112" i="13"/>
  <c r="C113" i="13"/>
  <c r="N113" i="13"/>
  <c r="C114" i="13"/>
  <c r="N114" i="13"/>
  <c r="C115" i="13"/>
  <c r="N115" i="13"/>
  <c r="C116" i="13"/>
  <c r="N116" i="13"/>
  <c r="C117" i="13"/>
  <c r="N117" i="13"/>
  <c r="C118" i="13"/>
  <c r="N118" i="13"/>
  <c r="C119" i="13"/>
  <c r="N119" i="13"/>
  <c r="C120" i="13"/>
  <c r="N120" i="13"/>
  <c r="C121" i="13"/>
  <c r="N121" i="13"/>
  <c r="C122" i="13"/>
  <c r="N122" i="13"/>
  <c r="C123" i="13"/>
  <c r="N123" i="13"/>
  <c r="C124" i="13"/>
  <c r="N124" i="13"/>
  <c r="C125" i="13"/>
  <c r="N125" i="13"/>
  <c r="C126" i="13"/>
  <c r="N126" i="13"/>
  <c r="C127" i="13"/>
  <c r="N127" i="13"/>
  <c r="C128" i="13"/>
  <c r="N128" i="13"/>
  <c r="C129" i="13"/>
  <c r="N129" i="13"/>
  <c r="C130" i="13"/>
  <c r="N130" i="13"/>
  <c r="C131" i="13"/>
  <c r="N131" i="13"/>
  <c r="C132" i="13"/>
  <c r="N132" i="13"/>
  <c r="C133" i="13"/>
  <c r="C134" i="13"/>
  <c r="C135" i="13"/>
  <c r="C136" i="13"/>
  <c r="C137" i="13"/>
  <c r="C138" i="13"/>
  <c r="C139" i="13"/>
  <c r="C140" i="13"/>
  <c r="C141" i="13"/>
  <c r="C142" i="13"/>
  <c r="C143" i="13"/>
  <c r="C144" i="13"/>
  <c r="C145" i="13"/>
  <c r="C146" i="13"/>
  <c r="C147" i="13"/>
  <c r="C148" i="13"/>
  <c r="C149" i="13"/>
  <c r="C150" i="13"/>
  <c r="C151" i="13"/>
  <c r="C152" i="13"/>
  <c r="C153" i="13"/>
  <c r="C154" i="13"/>
  <c r="C155" i="13"/>
  <c r="C156" i="13"/>
  <c r="C157" i="13"/>
  <c r="C158" i="13"/>
  <c r="C159" i="13"/>
  <c r="C160" i="13"/>
  <c r="C161" i="13"/>
  <c r="C162" i="13"/>
  <c r="C163" i="13"/>
  <c r="C164" i="13"/>
  <c r="C165" i="13"/>
  <c r="C166" i="13"/>
  <c r="C167" i="13"/>
  <c r="C168" i="13"/>
  <c r="C169" i="13"/>
  <c r="C170" i="13"/>
  <c r="C171" i="13"/>
  <c r="C172" i="13"/>
  <c r="C173" i="13"/>
  <c r="C174" i="13"/>
  <c r="C175" i="13"/>
  <c r="C176" i="13"/>
  <c r="C177" i="13"/>
  <c r="C178" i="13"/>
  <c r="C179" i="13"/>
  <c r="C180" i="13"/>
  <c r="C181" i="13"/>
  <c r="C182" i="13"/>
  <c r="C183" i="13"/>
  <c r="C184" i="13"/>
  <c r="C185" i="13"/>
  <c r="C186" i="13"/>
  <c r="C187" i="13"/>
  <c r="C188" i="13"/>
  <c r="C189" i="13"/>
  <c r="C190" i="13"/>
  <c r="C191" i="13"/>
  <c r="C192" i="13"/>
  <c r="C193" i="13"/>
  <c r="C194" i="13"/>
  <c r="C195" i="13"/>
  <c r="C196" i="13"/>
  <c r="C197" i="13"/>
  <c r="C198" i="13"/>
  <c r="C199" i="13"/>
  <c r="C200" i="13"/>
  <c r="C201" i="13"/>
  <c r="C202" i="13"/>
  <c r="C203" i="13"/>
  <c r="C204" i="13"/>
  <c r="C205" i="13"/>
  <c r="C206" i="13"/>
  <c r="C207" i="13"/>
  <c r="C208" i="13"/>
  <c r="C209" i="13"/>
  <c r="C210" i="13"/>
  <c r="C211" i="13"/>
  <c r="C212" i="13"/>
  <c r="C213" i="13"/>
  <c r="C214" i="13"/>
  <c r="C215" i="13"/>
  <c r="C216" i="13"/>
  <c r="C217" i="13"/>
  <c r="C218" i="13"/>
  <c r="C219" i="13"/>
  <c r="C220" i="13"/>
  <c r="C221" i="13"/>
  <c r="C222" i="13"/>
  <c r="C223" i="13"/>
  <c r="C224" i="13"/>
  <c r="C225" i="13"/>
  <c r="C226" i="13"/>
  <c r="C227" i="13"/>
  <c r="C228" i="13"/>
  <c r="C229" i="13"/>
  <c r="C230" i="13"/>
  <c r="C231" i="13"/>
  <c r="C232" i="13"/>
  <c r="C233" i="13"/>
  <c r="C234" i="13"/>
  <c r="C235" i="13"/>
  <c r="C236" i="13"/>
  <c r="C237" i="13"/>
  <c r="C238" i="13"/>
  <c r="C239" i="13"/>
  <c r="C240" i="13"/>
  <c r="C241" i="13"/>
  <c r="C242" i="13"/>
  <c r="C243" i="13"/>
  <c r="C244" i="13"/>
  <c r="C4" i="12"/>
  <c r="C5" i="12"/>
  <c r="C6" i="12"/>
  <c r="C7" i="12"/>
  <c r="C8" i="12"/>
  <c r="C9" i="12"/>
  <c r="C10" i="12"/>
  <c r="C11" i="12"/>
  <c r="C12" i="12"/>
  <c r="C13" i="12"/>
  <c r="C14" i="12"/>
  <c r="C15" i="12"/>
  <c r="C16" i="12"/>
  <c r="C17" i="12"/>
  <c r="C18" i="12"/>
  <c r="C19" i="12"/>
  <c r="C20" i="12"/>
  <c r="C21" i="12"/>
  <c r="C22" i="12"/>
  <c r="C23" i="12"/>
  <c r="C24" i="12"/>
  <c r="C25" i="12"/>
  <c r="C26" i="12"/>
  <c r="C27" i="12"/>
  <c r="C28" i="12"/>
  <c r="C29" i="12"/>
  <c r="C30" i="12"/>
  <c r="C31" i="12"/>
  <c r="C32" i="12"/>
  <c r="C33" i="12"/>
  <c r="C34" i="12"/>
  <c r="C35" i="12"/>
  <c r="C36" i="12"/>
  <c r="C37" i="12"/>
  <c r="C38" i="12"/>
  <c r="C39" i="12"/>
  <c r="C40" i="12"/>
  <c r="C41" i="12"/>
  <c r="C42" i="12"/>
  <c r="C43" i="12"/>
  <c r="C44" i="12"/>
  <c r="C45" i="12"/>
  <c r="C46" i="12"/>
  <c r="C47" i="12"/>
  <c r="C48" i="12"/>
  <c r="C49" i="12"/>
  <c r="C50" i="12"/>
  <c r="C51" i="12"/>
  <c r="C52" i="12"/>
  <c r="C53" i="12"/>
  <c r="C54" i="12"/>
  <c r="C55" i="12"/>
  <c r="C56" i="12"/>
  <c r="C57" i="12"/>
  <c r="C58" i="12"/>
  <c r="C59" i="12"/>
  <c r="C60" i="12"/>
  <c r="C61" i="12"/>
  <c r="C62" i="12"/>
  <c r="C63" i="12"/>
  <c r="C64" i="12"/>
  <c r="C65" i="12"/>
  <c r="C66" i="12"/>
  <c r="C67" i="12"/>
  <c r="C68" i="12"/>
  <c r="C69" i="12"/>
  <c r="C70" i="12"/>
  <c r="C71" i="12"/>
  <c r="C72" i="12"/>
  <c r="C73" i="12"/>
  <c r="C74" i="12"/>
  <c r="C75" i="12"/>
  <c r="C76" i="12"/>
  <c r="C77" i="12"/>
  <c r="C78" i="12"/>
  <c r="C79" i="12"/>
  <c r="C80" i="12"/>
  <c r="C81" i="12"/>
  <c r="C82" i="12"/>
  <c r="C83" i="12"/>
  <c r="C84" i="12"/>
  <c r="C85" i="12"/>
  <c r="C86" i="12"/>
  <c r="C87" i="12"/>
  <c r="C88" i="12"/>
  <c r="C89" i="12"/>
  <c r="C90" i="12"/>
  <c r="C91" i="12"/>
  <c r="C92" i="12"/>
  <c r="C93" i="12"/>
  <c r="C94" i="12"/>
  <c r="C95" i="12"/>
  <c r="C96" i="12"/>
  <c r="C97" i="12"/>
  <c r="C98" i="12"/>
  <c r="C99" i="12"/>
  <c r="C100" i="12"/>
  <c r="C101" i="12"/>
  <c r="C102" i="12"/>
  <c r="C103" i="12"/>
  <c r="C104" i="12"/>
  <c r="C105" i="12"/>
  <c r="C106" i="12"/>
  <c r="C107" i="12"/>
  <c r="C108" i="12"/>
  <c r="C109" i="12"/>
  <c r="C110" i="12"/>
  <c r="C111" i="12"/>
  <c r="C112" i="12"/>
  <c r="C113" i="12"/>
  <c r="C114" i="12"/>
  <c r="C115" i="12"/>
  <c r="C116" i="12"/>
  <c r="C117" i="12"/>
  <c r="C118" i="12"/>
  <c r="C119" i="12"/>
  <c r="C120" i="12"/>
  <c r="C121" i="12"/>
  <c r="C122" i="12"/>
  <c r="C123" i="12"/>
  <c r="C124" i="12"/>
  <c r="C125" i="12"/>
  <c r="C126" i="12"/>
  <c r="C127" i="12"/>
  <c r="C128" i="12"/>
  <c r="C129" i="12"/>
  <c r="C130" i="12"/>
  <c r="C131" i="12"/>
  <c r="C132" i="12"/>
  <c r="C133" i="12"/>
  <c r="C134" i="12"/>
  <c r="C135" i="12"/>
  <c r="C136" i="12"/>
  <c r="C137" i="12"/>
  <c r="C138" i="12"/>
  <c r="C139" i="12"/>
  <c r="C140" i="12"/>
  <c r="C141" i="12"/>
  <c r="C142" i="12"/>
  <c r="C143" i="12"/>
  <c r="C144" i="12"/>
  <c r="C145" i="12"/>
  <c r="C146" i="12"/>
  <c r="C147" i="12"/>
  <c r="C148" i="12"/>
  <c r="C149" i="12"/>
  <c r="C150" i="12"/>
  <c r="C151" i="12"/>
  <c r="C152" i="12"/>
  <c r="C153" i="12"/>
  <c r="C154" i="12"/>
  <c r="C155" i="12"/>
  <c r="C156" i="12"/>
  <c r="C157" i="12"/>
  <c r="C158" i="12"/>
  <c r="C159" i="12"/>
  <c r="C160" i="12"/>
  <c r="C161" i="12"/>
  <c r="C162" i="12"/>
  <c r="C163" i="12"/>
  <c r="C164" i="12"/>
  <c r="C165" i="12"/>
  <c r="C166" i="12"/>
  <c r="C167" i="12"/>
  <c r="C168" i="12"/>
  <c r="C169" i="12"/>
  <c r="C170" i="12"/>
  <c r="C171" i="12"/>
  <c r="C172" i="12"/>
  <c r="C173" i="12"/>
  <c r="C174" i="12"/>
  <c r="C175" i="12"/>
  <c r="C176" i="12"/>
  <c r="C177" i="12"/>
  <c r="C178" i="12"/>
  <c r="C179" i="12"/>
  <c r="C180" i="12"/>
  <c r="C181" i="12"/>
  <c r="C182" i="12"/>
  <c r="C183" i="12"/>
  <c r="C184" i="12"/>
  <c r="C185" i="12"/>
  <c r="C186" i="12"/>
  <c r="C187" i="12"/>
  <c r="C188" i="12"/>
  <c r="C189" i="12"/>
  <c r="C190" i="12"/>
  <c r="C191" i="12"/>
  <c r="C192" i="12"/>
  <c r="C193" i="12"/>
  <c r="C194" i="12"/>
  <c r="C195" i="12"/>
  <c r="C196" i="12"/>
  <c r="C197" i="12"/>
  <c r="C198" i="12"/>
  <c r="C199" i="12"/>
  <c r="C200" i="12"/>
  <c r="C201" i="12"/>
  <c r="C202" i="12"/>
  <c r="C203" i="12"/>
  <c r="C204" i="12"/>
  <c r="C205" i="12"/>
  <c r="C206" i="12"/>
  <c r="C207" i="12"/>
  <c r="C208" i="12"/>
  <c r="C209" i="12"/>
  <c r="C210" i="12"/>
  <c r="C211" i="12"/>
  <c r="C212" i="12"/>
  <c r="C213" i="12"/>
  <c r="C214" i="12"/>
  <c r="C215" i="12"/>
  <c r="C216" i="12"/>
  <c r="C217" i="12"/>
  <c r="C218" i="12"/>
  <c r="C219" i="12"/>
  <c r="C220" i="12"/>
  <c r="C221" i="12"/>
  <c r="C222" i="12"/>
  <c r="C223" i="12"/>
  <c r="C224" i="12"/>
  <c r="C225" i="12"/>
  <c r="C226" i="12"/>
  <c r="C227" i="12"/>
  <c r="C228" i="12"/>
  <c r="C229" i="12"/>
  <c r="C230" i="12"/>
  <c r="C231" i="12"/>
  <c r="C232" i="12"/>
  <c r="C233" i="12"/>
  <c r="C234" i="12"/>
  <c r="C235" i="12"/>
  <c r="C236" i="12"/>
  <c r="C237" i="12"/>
  <c r="C238" i="12"/>
  <c r="C239" i="12"/>
  <c r="C240" i="12"/>
  <c r="C241" i="12"/>
  <c r="C242" i="12"/>
  <c r="C243" i="12"/>
  <c r="C244" i="12"/>
  <c r="E109" i="13" l="1"/>
  <c r="E77" i="13"/>
  <c r="E53" i="13"/>
  <c r="E84" i="13"/>
  <c r="E40" i="13"/>
  <c r="H15" i="15"/>
  <c r="I15" i="15" s="1"/>
  <c r="G15" i="15"/>
  <c r="H10" i="15"/>
  <c r="I10" i="15" s="1"/>
  <c r="G10" i="15"/>
  <c r="E90" i="13"/>
  <c r="E58" i="13"/>
  <c r="E21" i="13"/>
  <c r="G131" i="15"/>
  <c r="Q19" i="15"/>
  <c r="Q11" i="15"/>
  <c r="G123" i="15"/>
  <c r="Q3" i="15"/>
  <c r="G174" i="16"/>
  <c r="H174" i="16"/>
  <c r="I174" i="16" s="1"/>
  <c r="T97" i="17"/>
  <c r="J217" i="17"/>
  <c r="K217" i="17"/>
  <c r="L217" i="17" s="1"/>
  <c r="E80" i="13"/>
  <c r="E46" i="13"/>
  <c r="D3" i="13"/>
  <c r="H163" i="16"/>
  <c r="I163" i="16" s="1"/>
  <c r="H161" i="16"/>
  <c r="I161" i="16" s="1"/>
  <c r="E76" i="13"/>
  <c r="E52" i="13"/>
  <c r="E16" i="13"/>
  <c r="E41" i="13"/>
  <c r="E33" i="13"/>
  <c r="H238" i="15"/>
  <c r="I238" i="15" s="1"/>
  <c r="G238" i="15"/>
  <c r="Q126" i="15"/>
  <c r="G127" i="15"/>
  <c r="Q7" i="15"/>
  <c r="Q15" i="15"/>
  <c r="G172" i="16"/>
  <c r="H172" i="16"/>
  <c r="I172" i="16" s="1"/>
  <c r="AH4" i="16"/>
  <c r="G3" i="16"/>
  <c r="T122" i="17"/>
  <c r="J242" i="17"/>
  <c r="K242" i="17"/>
  <c r="L242" i="17" s="1"/>
  <c r="T19" i="17"/>
  <c r="J139" i="17"/>
  <c r="K139" i="17"/>
  <c r="L139" i="17" s="1"/>
  <c r="E120" i="13"/>
  <c r="E88" i="13"/>
  <c r="E64" i="13"/>
  <c r="E34" i="13"/>
  <c r="E30" i="13"/>
  <c r="E7" i="13"/>
  <c r="E118" i="13"/>
  <c r="E110" i="13"/>
  <c r="E86" i="13"/>
  <c r="E78" i="13"/>
  <c r="E54" i="13"/>
  <c r="E43" i="13"/>
  <c r="E31" i="13"/>
  <c r="E27" i="13"/>
  <c r="E15" i="13"/>
  <c r="E5" i="13"/>
  <c r="H230" i="15"/>
  <c r="I230" i="15" s="1"/>
  <c r="G230" i="15"/>
  <c r="Q118" i="15"/>
  <c r="H222" i="15"/>
  <c r="I222" i="15" s="1"/>
  <c r="G222" i="15"/>
  <c r="Q110" i="15"/>
  <c r="H214" i="15"/>
  <c r="I214" i="15" s="1"/>
  <c r="G214" i="15"/>
  <c r="Q102" i="15"/>
  <c r="H206" i="15"/>
  <c r="I206" i="15" s="1"/>
  <c r="G206" i="15"/>
  <c r="Q94" i="15"/>
  <c r="H198" i="15"/>
  <c r="I198" i="15" s="1"/>
  <c r="G198" i="15"/>
  <c r="Q86" i="15"/>
  <c r="H190" i="15"/>
  <c r="I190" i="15" s="1"/>
  <c r="G190" i="15"/>
  <c r="Q78" i="15"/>
  <c r="H182" i="15"/>
  <c r="I182" i="15" s="1"/>
  <c r="G182" i="15"/>
  <c r="Q70" i="15"/>
  <c r="H174" i="15"/>
  <c r="I174" i="15" s="1"/>
  <c r="G174" i="15"/>
  <c r="Q62" i="15"/>
  <c r="H166" i="15"/>
  <c r="I166" i="15" s="1"/>
  <c r="G166" i="15"/>
  <c r="Q54" i="15"/>
  <c r="H158" i="15"/>
  <c r="I158" i="15" s="1"/>
  <c r="G158" i="15"/>
  <c r="H150" i="15"/>
  <c r="I150" i="15" s="1"/>
  <c r="G150" i="15"/>
  <c r="Q38" i="15"/>
  <c r="H142" i="15"/>
  <c r="I142" i="15" s="1"/>
  <c r="Q30" i="15"/>
  <c r="G142" i="15"/>
  <c r="H134" i="15"/>
  <c r="I134" i="15" s="1"/>
  <c r="Q22" i="15"/>
  <c r="G134" i="15"/>
  <c r="U13" i="15" s="1"/>
  <c r="U15" i="15" s="1"/>
  <c r="U3" i="15"/>
  <c r="U5" i="15" s="1"/>
  <c r="S5" i="15" s="1"/>
  <c r="G242" i="15"/>
  <c r="Q127" i="15"/>
  <c r="G239" i="15"/>
  <c r="G234" i="15"/>
  <c r="Q119" i="15"/>
  <c r="G231" i="15"/>
  <c r="G226" i="15"/>
  <c r="Q111" i="15"/>
  <c r="G223" i="15"/>
  <c r="G218" i="15"/>
  <c r="Q103" i="15"/>
  <c r="G215" i="15"/>
  <c r="G210" i="15"/>
  <c r="Q95" i="15"/>
  <c r="G207" i="15"/>
  <c r="G202" i="15"/>
  <c r="Q87" i="15"/>
  <c r="G199" i="15"/>
  <c r="G194" i="15"/>
  <c r="Q79" i="15"/>
  <c r="G191" i="15"/>
  <c r="G186" i="15"/>
  <c r="Q71" i="15"/>
  <c r="G183" i="15"/>
  <c r="G178" i="15"/>
  <c r="Q63" i="15"/>
  <c r="G175" i="15"/>
  <c r="G170" i="15"/>
  <c r="Q55" i="15"/>
  <c r="G167" i="15"/>
  <c r="G162" i="15"/>
  <c r="Q47" i="15"/>
  <c r="G159" i="15"/>
  <c r="G154" i="15"/>
  <c r="Q39" i="15"/>
  <c r="G151" i="15"/>
  <c r="G146" i="15"/>
  <c r="Q31" i="15"/>
  <c r="G143" i="15"/>
  <c r="G138" i="15"/>
  <c r="Q23" i="15"/>
  <c r="G135" i="15"/>
  <c r="H131" i="15"/>
  <c r="I131" i="15" s="1"/>
  <c r="H130" i="15"/>
  <c r="I130" i="15" s="1"/>
  <c r="Q18" i="15"/>
  <c r="H127" i="15"/>
  <c r="I127" i="15" s="1"/>
  <c r="Q6" i="15"/>
  <c r="H126" i="15"/>
  <c r="I126" i="15" s="1"/>
  <c r="Q14" i="15"/>
  <c r="H123" i="15"/>
  <c r="I123" i="15" s="1"/>
  <c r="H119" i="15"/>
  <c r="I119" i="15" s="1"/>
  <c r="H115" i="15"/>
  <c r="I115" i="15" s="1"/>
  <c r="H111" i="15"/>
  <c r="I111" i="15" s="1"/>
  <c r="H107" i="15"/>
  <c r="I107" i="15" s="1"/>
  <c r="H103" i="15"/>
  <c r="I103" i="15" s="1"/>
  <c r="H99" i="15"/>
  <c r="I99" i="15" s="1"/>
  <c r="H95" i="15"/>
  <c r="I95" i="15" s="1"/>
  <c r="H91" i="15"/>
  <c r="I91" i="15" s="1"/>
  <c r="H87" i="15"/>
  <c r="I87" i="15" s="1"/>
  <c r="H83" i="15"/>
  <c r="I83" i="15" s="1"/>
  <c r="H79" i="15"/>
  <c r="I79" i="15" s="1"/>
  <c r="H75" i="15"/>
  <c r="I75" i="15" s="1"/>
  <c r="H71" i="15"/>
  <c r="I71" i="15" s="1"/>
  <c r="H67" i="15"/>
  <c r="I67" i="15" s="1"/>
  <c r="H63" i="15"/>
  <c r="I63" i="15" s="1"/>
  <c r="H59" i="15"/>
  <c r="I59" i="15" s="1"/>
  <c r="H55" i="15"/>
  <c r="I55" i="15" s="1"/>
  <c r="Q42" i="15"/>
  <c r="H42" i="15"/>
  <c r="I42" i="15" s="1"/>
  <c r="H39" i="15"/>
  <c r="I39" i="15" s="1"/>
  <c r="G34" i="15"/>
  <c r="G30" i="15"/>
  <c r="G26" i="15"/>
  <c r="G22" i="15"/>
  <c r="G19" i="15"/>
  <c r="H9" i="15"/>
  <c r="I9" i="15" s="1"/>
  <c r="H5" i="15"/>
  <c r="I5" i="15" s="1"/>
  <c r="K2" i="15" s="1"/>
  <c r="X3" i="15"/>
  <c r="H210" i="16"/>
  <c r="I210" i="16" s="1"/>
  <c r="H157" i="16"/>
  <c r="I157" i="16" s="1"/>
  <c r="T106" i="17"/>
  <c r="J226" i="17"/>
  <c r="K226" i="17"/>
  <c r="L226" i="17" s="1"/>
  <c r="T20" i="17"/>
  <c r="J140" i="17"/>
  <c r="G158" i="16"/>
  <c r="H158" i="16"/>
  <c r="I158" i="16" s="1"/>
  <c r="G156" i="16"/>
  <c r="H156" i="16"/>
  <c r="I156" i="16" s="1"/>
  <c r="T85" i="17"/>
  <c r="J205" i="17"/>
  <c r="K205" i="17"/>
  <c r="L205" i="17" s="1"/>
  <c r="T67" i="17"/>
  <c r="J187" i="17"/>
  <c r="K187" i="17"/>
  <c r="L187" i="17" s="1"/>
  <c r="T53" i="17"/>
  <c r="J173" i="17"/>
  <c r="K173" i="17"/>
  <c r="L173" i="17" s="1"/>
  <c r="T28" i="17"/>
  <c r="J148" i="17"/>
  <c r="J145" i="17"/>
  <c r="K145" i="17"/>
  <c r="L145" i="17" s="1"/>
  <c r="T25" i="17"/>
  <c r="J141" i="17"/>
  <c r="K141" i="17"/>
  <c r="L141" i="17" s="1"/>
  <c r="T21" i="17"/>
  <c r="J109" i="17"/>
  <c r="K109" i="17"/>
  <c r="L109" i="17" s="1"/>
  <c r="J57" i="17"/>
  <c r="K57" i="17"/>
  <c r="L57" i="17" s="1"/>
  <c r="J47" i="17"/>
  <c r="K47" i="17"/>
  <c r="L47" i="17" s="1"/>
  <c r="Q130" i="15"/>
  <c r="Q122" i="15"/>
  <c r="Q114" i="15"/>
  <c r="Q106" i="15"/>
  <c r="Q98" i="15"/>
  <c r="Q90" i="15"/>
  <c r="Q82" i="15"/>
  <c r="Q74" i="15"/>
  <c r="Q66" i="15"/>
  <c r="Q58" i="15"/>
  <c r="D3" i="14"/>
  <c r="E105" i="14" s="1"/>
  <c r="Q131" i="15"/>
  <c r="G243" i="15"/>
  <c r="Q123" i="15"/>
  <c r="G235" i="15"/>
  <c r="Q115" i="15"/>
  <c r="G227" i="15"/>
  <c r="Q107" i="15"/>
  <c r="G219" i="15"/>
  <c r="Q99" i="15"/>
  <c r="G211" i="15"/>
  <c r="Q91" i="15"/>
  <c r="G203" i="15"/>
  <c r="Q83" i="15"/>
  <c r="G195" i="15"/>
  <c r="Q75" i="15"/>
  <c r="G187" i="15"/>
  <c r="Q67" i="15"/>
  <c r="G179" i="15"/>
  <c r="Q59" i="15"/>
  <c r="G171" i="15"/>
  <c r="Q51" i="15"/>
  <c r="G163" i="15"/>
  <c r="Q43" i="15"/>
  <c r="G155" i="15"/>
  <c r="Q35" i="15"/>
  <c r="G147" i="15"/>
  <c r="Q27" i="15"/>
  <c r="G139" i="15"/>
  <c r="Q50" i="15"/>
  <c r="H50" i="15"/>
  <c r="I50" i="15" s="1"/>
  <c r="H47" i="15"/>
  <c r="I47" i="15" s="1"/>
  <c r="Q34" i="15"/>
  <c r="Q26" i="15"/>
  <c r="S4" i="15"/>
  <c r="H206" i="16"/>
  <c r="I206" i="16" s="1"/>
  <c r="H173" i="16"/>
  <c r="I173" i="16" s="1"/>
  <c r="T113" i="17"/>
  <c r="J233" i="17"/>
  <c r="K233" i="17"/>
  <c r="L233" i="17" s="1"/>
  <c r="J111" i="17"/>
  <c r="K111" i="17"/>
  <c r="L111" i="17" s="1"/>
  <c r="J89" i="17"/>
  <c r="K89" i="17"/>
  <c r="L89" i="17" s="1"/>
  <c r="J85" i="17"/>
  <c r="K85" i="17"/>
  <c r="L85" i="17" s="1"/>
  <c r="J81" i="17"/>
  <c r="K81" i="17"/>
  <c r="L81" i="17" s="1"/>
  <c r="J61" i="17"/>
  <c r="K61" i="17"/>
  <c r="L61" i="17" s="1"/>
  <c r="J59" i="17"/>
  <c r="K59" i="17"/>
  <c r="L59" i="17" s="1"/>
  <c r="H123" i="16"/>
  <c r="I123" i="16" s="1"/>
  <c r="H121" i="16"/>
  <c r="I121" i="16" s="1"/>
  <c r="H119" i="16"/>
  <c r="I119" i="16" s="1"/>
  <c r="H117" i="16"/>
  <c r="I117" i="16" s="1"/>
  <c r="H115" i="16"/>
  <c r="I115" i="16" s="1"/>
  <c r="H113" i="16"/>
  <c r="I113" i="16" s="1"/>
  <c r="H111" i="16"/>
  <c r="I111" i="16" s="1"/>
  <c r="H109" i="16"/>
  <c r="I109" i="16" s="1"/>
  <c r="H107" i="16"/>
  <c r="I107" i="16" s="1"/>
  <c r="H105" i="16"/>
  <c r="I105" i="16" s="1"/>
  <c r="H103" i="16"/>
  <c r="I103" i="16" s="1"/>
  <c r="H101" i="16"/>
  <c r="I101" i="16" s="1"/>
  <c r="H99" i="16"/>
  <c r="I99" i="16" s="1"/>
  <c r="H97" i="16"/>
  <c r="I97" i="16" s="1"/>
  <c r="H95" i="16"/>
  <c r="I95" i="16" s="1"/>
  <c r="H93" i="16"/>
  <c r="I93" i="16" s="1"/>
  <c r="H91" i="16"/>
  <c r="I91" i="16" s="1"/>
  <c r="H89" i="16"/>
  <c r="I89" i="16" s="1"/>
  <c r="H87" i="16"/>
  <c r="I87" i="16" s="1"/>
  <c r="H85" i="16"/>
  <c r="I85" i="16" s="1"/>
  <c r="H83" i="16"/>
  <c r="I83" i="16" s="1"/>
  <c r="H81" i="16"/>
  <c r="I81" i="16" s="1"/>
  <c r="H79" i="16"/>
  <c r="I79" i="16" s="1"/>
  <c r="H77" i="16"/>
  <c r="I77" i="16" s="1"/>
  <c r="H75" i="16"/>
  <c r="I75" i="16" s="1"/>
  <c r="H73" i="16"/>
  <c r="I73" i="16" s="1"/>
  <c r="H71" i="16"/>
  <c r="I71" i="16" s="1"/>
  <c r="H69" i="16"/>
  <c r="I69" i="16" s="1"/>
  <c r="H67" i="16"/>
  <c r="I67" i="16" s="1"/>
  <c r="H65" i="16"/>
  <c r="I65" i="16" s="1"/>
  <c r="H63" i="16"/>
  <c r="I63" i="16" s="1"/>
  <c r="H61" i="16"/>
  <c r="I61" i="16" s="1"/>
  <c r="H59" i="16"/>
  <c r="I59" i="16" s="1"/>
  <c r="H57" i="16"/>
  <c r="I57" i="16" s="1"/>
  <c r="H55" i="16"/>
  <c r="I55" i="16" s="1"/>
  <c r="H53" i="16"/>
  <c r="I53" i="16" s="1"/>
  <c r="H51" i="16"/>
  <c r="I51" i="16" s="1"/>
  <c r="H49" i="16"/>
  <c r="I49" i="16" s="1"/>
  <c r="H47" i="16"/>
  <c r="I47" i="16" s="1"/>
  <c r="H45" i="16"/>
  <c r="I45" i="16" s="1"/>
  <c r="H43" i="16"/>
  <c r="I43" i="16" s="1"/>
  <c r="H41" i="16"/>
  <c r="I41" i="16" s="1"/>
  <c r="H39" i="16"/>
  <c r="I39" i="16" s="1"/>
  <c r="H37" i="16"/>
  <c r="I37" i="16" s="1"/>
  <c r="H35" i="16"/>
  <c r="I35" i="16" s="1"/>
  <c r="T124" i="17"/>
  <c r="J244" i="17"/>
  <c r="J235" i="17"/>
  <c r="K235" i="17"/>
  <c r="L235" i="17" s="1"/>
  <c r="T111" i="17"/>
  <c r="J231" i="17"/>
  <c r="J219" i="17"/>
  <c r="K219" i="17"/>
  <c r="L219" i="17" s="1"/>
  <c r="T95" i="17"/>
  <c r="J215" i="17"/>
  <c r="T86" i="17"/>
  <c r="J206" i="17"/>
  <c r="T68" i="17"/>
  <c r="J188" i="17"/>
  <c r="T63" i="17"/>
  <c r="J183" i="17"/>
  <c r="K183" i="17"/>
  <c r="L183" i="17" s="1"/>
  <c r="T54" i="17"/>
  <c r="J174" i="17"/>
  <c r="J153" i="17"/>
  <c r="T33" i="17"/>
  <c r="K153" i="17"/>
  <c r="L153" i="17" s="1"/>
  <c r="J149" i="17"/>
  <c r="K149" i="17"/>
  <c r="L149" i="17" s="1"/>
  <c r="T29" i="17"/>
  <c r="J91" i="17"/>
  <c r="K91" i="17"/>
  <c r="L91" i="17" s="1"/>
  <c r="J63" i="17"/>
  <c r="K63" i="17"/>
  <c r="L63" i="17" s="1"/>
  <c r="E4" i="14"/>
  <c r="G244" i="15"/>
  <c r="G240" i="15"/>
  <c r="G236" i="15"/>
  <c r="G232" i="15"/>
  <c r="G228" i="15"/>
  <c r="G224" i="15"/>
  <c r="G220" i="15"/>
  <c r="G216" i="15"/>
  <c r="G212" i="15"/>
  <c r="G208" i="15"/>
  <c r="G204" i="15"/>
  <c r="G200" i="15"/>
  <c r="G196" i="15"/>
  <c r="G192" i="15"/>
  <c r="G188" i="15"/>
  <c r="G184" i="15"/>
  <c r="G180" i="15"/>
  <c r="G176" i="15"/>
  <c r="G172" i="15"/>
  <c r="G168" i="15"/>
  <c r="G164" i="15"/>
  <c r="G160" i="15"/>
  <c r="G156" i="15"/>
  <c r="G152" i="15"/>
  <c r="G148" i="15"/>
  <c r="G144" i="15"/>
  <c r="G140" i="15"/>
  <c r="G136" i="15"/>
  <c r="G132" i="15"/>
  <c r="G128" i="15"/>
  <c r="G124" i="15"/>
  <c r="H203" i="16"/>
  <c r="I203" i="16" s="1"/>
  <c r="H200" i="16"/>
  <c r="I200" i="16" s="1"/>
  <c r="H199" i="16"/>
  <c r="I199" i="16" s="1"/>
  <c r="H196" i="16"/>
  <c r="I196" i="16" s="1"/>
  <c r="H195" i="16"/>
  <c r="I195" i="16" s="1"/>
  <c r="H192" i="16"/>
  <c r="I192" i="16" s="1"/>
  <c r="H191" i="16"/>
  <c r="I191" i="16" s="1"/>
  <c r="H188" i="16"/>
  <c r="I188" i="16" s="1"/>
  <c r="H187" i="16"/>
  <c r="I187" i="16" s="1"/>
  <c r="H184" i="16"/>
  <c r="I184" i="16" s="1"/>
  <c r="H183" i="16"/>
  <c r="I183" i="16" s="1"/>
  <c r="H180" i="16"/>
  <c r="I180" i="16" s="1"/>
  <c r="H179" i="16"/>
  <c r="I179" i="16" s="1"/>
  <c r="H162" i="16"/>
  <c r="I162" i="16" s="1"/>
  <c r="H124" i="16"/>
  <c r="I124" i="16" s="1"/>
  <c r="K244" i="17"/>
  <c r="L244" i="17" s="1"/>
  <c r="T118" i="17"/>
  <c r="J238" i="17"/>
  <c r="K238" i="17"/>
  <c r="L238" i="17" s="1"/>
  <c r="T117" i="17"/>
  <c r="J237" i="17"/>
  <c r="T110" i="17"/>
  <c r="J230" i="17"/>
  <c r="K230" i="17"/>
  <c r="L230" i="17" s="1"/>
  <c r="T102" i="17"/>
  <c r="J222" i="17"/>
  <c r="K222" i="17"/>
  <c r="L222" i="17" s="1"/>
  <c r="T101" i="17"/>
  <c r="J221" i="17"/>
  <c r="T94" i="17"/>
  <c r="J214" i="17"/>
  <c r="K214" i="17"/>
  <c r="L214" i="17" s="1"/>
  <c r="T83" i="17"/>
  <c r="J203" i="17"/>
  <c r="K203" i="17"/>
  <c r="L203" i="17" s="1"/>
  <c r="T69" i="17"/>
  <c r="J189" i="17"/>
  <c r="K189" i="17"/>
  <c r="L189" i="17" s="1"/>
  <c r="T51" i="17"/>
  <c r="J171" i="17"/>
  <c r="K171" i="17"/>
  <c r="L171" i="17" s="1"/>
  <c r="T42" i="17"/>
  <c r="J162" i="17"/>
  <c r="T34" i="17"/>
  <c r="J154" i="17"/>
  <c r="J129" i="17"/>
  <c r="K129" i="17"/>
  <c r="L129" i="17" s="1"/>
  <c r="T5" i="17"/>
  <c r="J125" i="17"/>
  <c r="K125" i="17"/>
  <c r="L125" i="17" s="1"/>
  <c r="J121" i="17"/>
  <c r="K121" i="17"/>
  <c r="L121" i="17" s="1"/>
  <c r="T92" i="17"/>
  <c r="H122" i="16"/>
  <c r="I122" i="16" s="1"/>
  <c r="H120" i="16"/>
  <c r="I120" i="16" s="1"/>
  <c r="H118" i="16"/>
  <c r="I118" i="16" s="1"/>
  <c r="H116" i="16"/>
  <c r="I116" i="16" s="1"/>
  <c r="H114" i="16"/>
  <c r="I114" i="16" s="1"/>
  <c r="H112" i="16"/>
  <c r="I112" i="16" s="1"/>
  <c r="H110" i="16"/>
  <c r="I110" i="16" s="1"/>
  <c r="H108" i="16"/>
  <c r="I108" i="16" s="1"/>
  <c r="H106" i="16"/>
  <c r="I106" i="16" s="1"/>
  <c r="H104" i="16"/>
  <c r="I104" i="16" s="1"/>
  <c r="H102" i="16"/>
  <c r="I102" i="16" s="1"/>
  <c r="H100" i="16"/>
  <c r="I100" i="16" s="1"/>
  <c r="H98" i="16"/>
  <c r="I98" i="16" s="1"/>
  <c r="H96" i="16"/>
  <c r="I96" i="16" s="1"/>
  <c r="H94" i="16"/>
  <c r="I94" i="16" s="1"/>
  <c r="H92" i="16"/>
  <c r="I92" i="16" s="1"/>
  <c r="H90" i="16"/>
  <c r="I90" i="16" s="1"/>
  <c r="H88" i="16"/>
  <c r="I88" i="16" s="1"/>
  <c r="H86" i="16"/>
  <c r="I86" i="16" s="1"/>
  <c r="H84" i="16"/>
  <c r="I84" i="16" s="1"/>
  <c r="H82" i="16"/>
  <c r="I82" i="16" s="1"/>
  <c r="H80" i="16"/>
  <c r="I80" i="16" s="1"/>
  <c r="H78" i="16"/>
  <c r="I78" i="16" s="1"/>
  <c r="H76" i="16"/>
  <c r="I76" i="16" s="1"/>
  <c r="H74" i="16"/>
  <c r="I74" i="16" s="1"/>
  <c r="H72" i="16"/>
  <c r="I72" i="16" s="1"/>
  <c r="H70" i="16"/>
  <c r="I70" i="16" s="1"/>
  <c r="H68" i="16"/>
  <c r="I68" i="16" s="1"/>
  <c r="H66" i="16"/>
  <c r="I66" i="16" s="1"/>
  <c r="H64" i="16"/>
  <c r="I64" i="16" s="1"/>
  <c r="H62" i="16"/>
  <c r="I62" i="16" s="1"/>
  <c r="H60" i="16"/>
  <c r="I60" i="16" s="1"/>
  <c r="H58" i="16"/>
  <c r="I58" i="16" s="1"/>
  <c r="H56" i="16"/>
  <c r="I56" i="16" s="1"/>
  <c r="H54" i="16"/>
  <c r="I54" i="16" s="1"/>
  <c r="H52" i="16"/>
  <c r="I52" i="16" s="1"/>
  <c r="H50" i="16"/>
  <c r="I50" i="16" s="1"/>
  <c r="H48" i="16"/>
  <c r="I48" i="16" s="1"/>
  <c r="H46" i="16"/>
  <c r="I46" i="16" s="1"/>
  <c r="H44" i="16"/>
  <c r="I44" i="16" s="1"/>
  <c r="H42" i="16"/>
  <c r="I42" i="16" s="1"/>
  <c r="H40" i="16"/>
  <c r="I40" i="16" s="1"/>
  <c r="H38" i="16"/>
  <c r="I38" i="16" s="1"/>
  <c r="H36" i="16"/>
  <c r="I36" i="16" s="1"/>
  <c r="H34" i="16"/>
  <c r="I34" i="16" s="1"/>
  <c r="T109" i="17"/>
  <c r="J229" i="17"/>
  <c r="K229" i="17"/>
  <c r="L229" i="17" s="1"/>
  <c r="T84" i="17"/>
  <c r="J204" i="17"/>
  <c r="T79" i="17"/>
  <c r="J199" i="17"/>
  <c r="K199" i="17"/>
  <c r="L199" i="17" s="1"/>
  <c r="T70" i="17"/>
  <c r="J190" i="17"/>
  <c r="T52" i="17"/>
  <c r="J172" i="17"/>
  <c r="T47" i="17"/>
  <c r="J167" i="17"/>
  <c r="K167" i="17"/>
  <c r="L167" i="17" s="1"/>
  <c r="T27" i="17"/>
  <c r="J147" i="17"/>
  <c r="K147" i="17"/>
  <c r="L147" i="17" s="1"/>
  <c r="T108" i="17"/>
  <c r="J53" i="17"/>
  <c r="K53" i="17"/>
  <c r="L53" i="17" s="1"/>
  <c r="J49" i="17"/>
  <c r="K49" i="17"/>
  <c r="L49" i="17" s="1"/>
  <c r="J45" i="17"/>
  <c r="K45" i="17"/>
  <c r="L45" i="17" s="1"/>
  <c r="J41" i="17"/>
  <c r="K41" i="17"/>
  <c r="L41" i="17" s="1"/>
  <c r="K37" i="17"/>
  <c r="L37" i="17" s="1"/>
  <c r="J37" i="17"/>
  <c r="H33" i="16"/>
  <c r="I33" i="16" s="1"/>
  <c r="H32" i="16"/>
  <c r="I32" i="16" s="1"/>
  <c r="H31" i="16"/>
  <c r="I31" i="16" s="1"/>
  <c r="H30" i="16"/>
  <c r="I30" i="16" s="1"/>
  <c r="H29" i="16"/>
  <c r="I29" i="16" s="1"/>
  <c r="H28" i="16"/>
  <c r="I28" i="16" s="1"/>
  <c r="H27" i="16"/>
  <c r="I27" i="16" s="1"/>
  <c r="H26" i="16"/>
  <c r="I26" i="16" s="1"/>
  <c r="H25" i="16"/>
  <c r="I25" i="16" s="1"/>
  <c r="H24" i="16"/>
  <c r="I24" i="16" s="1"/>
  <c r="H23" i="16"/>
  <c r="I23" i="16" s="1"/>
  <c r="H22" i="16"/>
  <c r="I22" i="16" s="1"/>
  <c r="H21" i="16"/>
  <c r="I21" i="16" s="1"/>
  <c r="H20" i="16"/>
  <c r="I20" i="16" s="1"/>
  <c r="H19" i="16"/>
  <c r="I19" i="16" s="1"/>
  <c r="H18" i="16"/>
  <c r="I18" i="16" s="1"/>
  <c r="H17" i="16"/>
  <c r="I17" i="16" s="1"/>
  <c r="H16" i="16"/>
  <c r="I16" i="16" s="1"/>
  <c r="H15" i="16"/>
  <c r="I15" i="16" s="1"/>
  <c r="H14" i="16"/>
  <c r="I14" i="16" s="1"/>
  <c r="H13" i="16"/>
  <c r="I13" i="16" s="1"/>
  <c r="H12" i="16"/>
  <c r="I12" i="16" s="1"/>
  <c r="H11" i="16"/>
  <c r="I11" i="16" s="1"/>
  <c r="H10" i="16"/>
  <c r="I10" i="16" s="1"/>
  <c r="H9" i="16"/>
  <c r="I9" i="16" s="1"/>
  <c r="H8" i="16"/>
  <c r="I8" i="16" s="1"/>
  <c r="H7" i="16"/>
  <c r="I7" i="16" s="1"/>
  <c r="H6" i="16"/>
  <c r="I6" i="16" s="1"/>
  <c r="H5" i="16"/>
  <c r="I5" i="16" s="1"/>
  <c r="T121" i="17"/>
  <c r="J241" i="17"/>
  <c r="T114" i="17"/>
  <c r="J234" i="17"/>
  <c r="K234" i="17"/>
  <c r="L234" i="17" s="1"/>
  <c r="T105" i="17"/>
  <c r="J225" i="17"/>
  <c r="T98" i="17"/>
  <c r="J218" i="17"/>
  <c r="K218" i="17"/>
  <c r="L218" i="17" s="1"/>
  <c r="T91" i="17"/>
  <c r="J211" i="17"/>
  <c r="T77" i="17"/>
  <c r="J197" i="17"/>
  <c r="K197" i="17"/>
  <c r="L197" i="17" s="1"/>
  <c r="T75" i="17"/>
  <c r="J195" i="17"/>
  <c r="T61" i="17"/>
  <c r="J181" i="17"/>
  <c r="K181" i="17"/>
  <c r="L181" i="17" s="1"/>
  <c r="T59" i="17"/>
  <c r="J179" i="17"/>
  <c r="T45" i="17"/>
  <c r="J165" i="17"/>
  <c r="K165" i="17"/>
  <c r="L165" i="17" s="1"/>
  <c r="T43" i="17"/>
  <c r="J163" i="17"/>
  <c r="T26" i="17"/>
  <c r="J146" i="17"/>
  <c r="J137" i="17"/>
  <c r="T17" i="17"/>
  <c r="K137" i="17"/>
  <c r="L137" i="17" s="1"/>
  <c r="T13" i="17"/>
  <c r="J133" i="17"/>
  <c r="K133" i="17"/>
  <c r="L133" i="17" s="1"/>
  <c r="T11" i="17"/>
  <c r="J131" i="17"/>
  <c r="T3" i="17"/>
  <c r="J123" i="17"/>
  <c r="K123" i="17"/>
  <c r="L123" i="17" s="1"/>
  <c r="J117" i="17"/>
  <c r="K117" i="17"/>
  <c r="L117" i="17" s="1"/>
  <c r="J105" i="17"/>
  <c r="K105" i="17"/>
  <c r="L105" i="17" s="1"/>
  <c r="J93" i="17"/>
  <c r="K93" i="17"/>
  <c r="L93" i="17" s="1"/>
  <c r="J77" i="17"/>
  <c r="K77" i="17"/>
  <c r="L77" i="17" s="1"/>
  <c r="J73" i="17"/>
  <c r="K73" i="17"/>
  <c r="L73" i="17" s="1"/>
  <c r="J69" i="17"/>
  <c r="K69" i="17"/>
  <c r="L69" i="17" s="1"/>
  <c r="J238" i="18"/>
  <c r="K238" i="18"/>
  <c r="L238" i="18" s="1"/>
  <c r="J230" i="18"/>
  <c r="K230" i="18"/>
  <c r="L230" i="18" s="1"/>
  <c r="J222" i="18"/>
  <c r="K222" i="18"/>
  <c r="L222" i="18" s="1"/>
  <c r="J214" i="18"/>
  <c r="K214" i="18"/>
  <c r="L214" i="18" s="1"/>
  <c r="J206" i="18"/>
  <c r="K206" i="18"/>
  <c r="L206" i="18" s="1"/>
  <c r="J198" i="18"/>
  <c r="K198" i="18"/>
  <c r="L198" i="18" s="1"/>
  <c r="J190" i="18"/>
  <c r="K190" i="18"/>
  <c r="L190" i="18" s="1"/>
  <c r="J182" i="18"/>
  <c r="K182" i="18"/>
  <c r="L182" i="18" s="1"/>
  <c r="J174" i="18"/>
  <c r="K174" i="18"/>
  <c r="L174" i="18" s="1"/>
  <c r="J166" i="18"/>
  <c r="K166" i="18"/>
  <c r="L166" i="18" s="1"/>
  <c r="J158" i="18"/>
  <c r="K158" i="18"/>
  <c r="L158" i="18" s="1"/>
  <c r="J150" i="18"/>
  <c r="K150" i="18"/>
  <c r="L150" i="18" s="1"/>
  <c r="J142" i="18"/>
  <c r="K142" i="18"/>
  <c r="L142" i="18" s="1"/>
  <c r="J134" i="18"/>
  <c r="K134" i="18"/>
  <c r="L134" i="18" s="1"/>
  <c r="K125" i="18"/>
  <c r="L125" i="18" s="1"/>
  <c r="H155" i="16"/>
  <c r="I155" i="16" s="1"/>
  <c r="H153" i="16"/>
  <c r="I153" i="16" s="1"/>
  <c r="H151" i="16"/>
  <c r="I151" i="16" s="1"/>
  <c r="H149" i="16"/>
  <c r="I149" i="16" s="1"/>
  <c r="H147" i="16"/>
  <c r="I147" i="16" s="1"/>
  <c r="H145" i="16"/>
  <c r="I145" i="16" s="1"/>
  <c r="H143" i="16"/>
  <c r="I143" i="16" s="1"/>
  <c r="H141" i="16"/>
  <c r="I141" i="16" s="1"/>
  <c r="H139" i="16"/>
  <c r="I139" i="16" s="1"/>
  <c r="H137" i="16"/>
  <c r="I137" i="16" s="1"/>
  <c r="H135" i="16"/>
  <c r="I135" i="16" s="1"/>
  <c r="H133" i="16"/>
  <c r="I133" i="16" s="1"/>
  <c r="H131" i="16"/>
  <c r="I131" i="16" s="1"/>
  <c r="H129" i="16"/>
  <c r="I129" i="16" s="1"/>
  <c r="H128" i="16"/>
  <c r="I128" i="16" s="1"/>
  <c r="H127" i="16"/>
  <c r="I127" i="16" s="1"/>
  <c r="H126" i="16"/>
  <c r="I126" i="16" s="1"/>
  <c r="H4" i="16"/>
  <c r="I4" i="16" s="1"/>
  <c r="K231" i="17"/>
  <c r="L231" i="17" s="1"/>
  <c r="K215" i="17"/>
  <c r="L215" i="17" s="1"/>
  <c r="T93" i="17"/>
  <c r="J213" i="17"/>
  <c r="T87" i="17"/>
  <c r="J207" i="17"/>
  <c r="K207" i="17"/>
  <c r="L207" i="17" s="1"/>
  <c r="T78" i="17"/>
  <c r="J198" i="17"/>
  <c r="T71" i="17"/>
  <c r="J191" i="17"/>
  <c r="K191" i="17"/>
  <c r="L191" i="17" s="1"/>
  <c r="T62" i="17"/>
  <c r="J182" i="17"/>
  <c r="T55" i="17"/>
  <c r="J175" i="17"/>
  <c r="K175" i="17"/>
  <c r="L175" i="17" s="1"/>
  <c r="T46" i="17"/>
  <c r="J166" i="17"/>
  <c r="T41" i="17"/>
  <c r="J161" i="17"/>
  <c r="K161" i="17"/>
  <c r="L161" i="17" s="1"/>
  <c r="J157" i="17"/>
  <c r="K157" i="17"/>
  <c r="L157" i="17" s="1"/>
  <c r="T37" i="17"/>
  <c r="T36" i="17"/>
  <c r="J156" i="17"/>
  <c r="T35" i="17"/>
  <c r="J155" i="17"/>
  <c r="T18" i="17"/>
  <c r="J138" i="17"/>
  <c r="T6" i="17"/>
  <c r="J126" i="17"/>
  <c r="J107" i="17"/>
  <c r="K107" i="17"/>
  <c r="L107" i="17" s="1"/>
  <c r="J101" i="17"/>
  <c r="K101" i="17"/>
  <c r="L101" i="17" s="1"/>
  <c r="J75" i="17"/>
  <c r="K75" i="17"/>
  <c r="L75" i="17" s="1"/>
  <c r="J65" i="17"/>
  <c r="K65" i="17"/>
  <c r="L65" i="17" s="1"/>
  <c r="T89" i="17"/>
  <c r="J209" i="17"/>
  <c r="K206" i="17"/>
  <c r="L206" i="17" s="1"/>
  <c r="T81" i="17"/>
  <c r="J201" i="17"/>
  <c r="K198" i="17"/>
  <c r="L198" i="17" s="1"/>
  <c r="T73" i="17"/>
  <c r="J193" i="17"/>
  <c r="K190" i="17"/>
  <c r="L190" i="17" s="1"/>
  <c r="T65" i="17"/>
  <c r="J185" i="17"/>
  <c r="K182" i="17"/>
  <c r="L182" i="17" s="1"/>
  <c r="T57" i="17"/>
  <c r="J177" i="17"/>
  <c r="K174" i="17"/>
  <c r="L174" i="17" s="1"/>
  <c r="T49" i="17"/>
  <c r="J169" i="17"/>
  <c r="K166" i="17"/>
  <c r="L166" i="17" s="1"/>
  <c r="K162" i="17"/>
  <c r="L162" i="17" s="1"/>
  <c r="K154" i="17"/>
  <c r="L154" i="17" s="1"/>
  <c r="K146" i="17"/>
  <c r="L146" i="17" s="1"/>
  <c r="K138" i="17"/>
  <c r="L138" i="17" s="1"/>
  <c r="K126" i="17"/>
  <c r="L126" i="17" s="1"/>
  <c r="K122" i="17"/>
  <c r="L122" i="17" s="1"/>
  <c r="J113" i="17"/>
  <c r="K113" i="17"/>
  <c r="L113" i="17" s="1"/>
  <c r="K112" i="17"/>
  <c r="L112" i="17" s="1"/>
  <c r="K106" i="17"/>
  <c r="L106" i="17" s="1"/>
  <c r="J97" i="17"/>
  <c r="K97" i="17"/>
  <c r="L97" i="17" s="1"/>
  <c r="K96" i="17"/>
  <c r="L96" i="17" s="1"/>
  <c r="K90" i="17"/>
  <c r="L90" i="17" s="1"/>
  <c r="K80" i="17"/>
  <c r="L80" i="17" s="1"/>
  <c r="K74" i="17"/>
  <c r="L74" i="17" s="1"/>
  <c r="K71" i="17"/>
  <c r="L71" i="17" s="1"/>
  <c r="K64" i="17"/>
  <c r="L64" i="17" s="1"/>
  <c r="K58" i="17"/>
  <c r="L58" i="17" s="1"/>
  <c r="K55" i="17"/>
  <c r="L55" i="17" s="1"/>
  <c r="K48" i="17"/>
  <c r="L48" i="17" s="1"/>
  <c r="K42" i="17"/>
  <c r="L42" i="17" s="1"/>
  <c r="J29" i="17"/>
  <c r="K29" i="17"/>
  <c r="L29" i="17" s="1"/>
  <c r="K24" i="17"/>
  <c r="L24" i="17" s="1"/>
  <c r="K212" i="17"/>
  <c r="L212" i="17" s="1"/>
  <c r="K204" i="17"/>
  <c r="L204" i="17" s="1"/>
  <c r="K196" i="17"/>
  <c r="L196" i="17" s="1"/>
  <c r="K188" i="17"/>
  <c r="L188" i="17" s="1"/>
  <c r="K180" i="17"/>
  <c r="L180" i="17" s="1"/>
  <c r="K172" i="17"/>
  <c r="L172" i="17" s="1"/>
  <c r="K164" i="17"/>
  <c r="L164" i="17" s="1"/>
  <c r="T39" i="17"/>
  <c r="J159" i="17"/>
  <c r="K156" i="17"/>
  <c r="L156" i="17" s="1"/>
  <c r="T32" i="17"/>
  <c r="J152" i="17"/>
  <c r="T31" i="17"/>
  <c r="J151" i="17"/>
  <c r="K148" i="17"/>
  <c r="L148" i="17" s="1"/>
  <c r="T24" i="17"/>
  <c r="J144" i="17"/>
  <c r="T23" i="17"/>
  <c r="J143" i="17"/>
  <c r="K140" i="17"/>
  <c r="L140" i="17" s="1"/>
  <c r="T16" i="17"/>
  <c r="J136" i="17"/>
  <c r="T15" i="17"/>
  <c r="J135" i="17"/>
  <c r="K128" i="17"/>
  <c r="L128" i="17" s="1"/>
  <c r="T7" i="17"/>
  <c r="J127" i="17"/>
  <c r="K116" i="17"/>
  <c r="L116" i="17" s="1"/>
  <c r="K110" i="17"/>
  <c r="L110" i="17" s="1"/>
  <c r="K100" i="17"/>
  <c r="L100" i="17" s="1"/>
  <c r="K94" i="17"/>
  <c r="L94" i="17" s="1"/>
  <c r="K84" i="17"/>
  <c r="L84" i="17" s="1"/>
  <c r="K78" i="17"/>
  <c r="L78" i="17" s="1"/>
  <c r="K68" i="17"/>
  <c r="L68" i="17" s="1"/>
  <c r="K62" i="17"/>
  <c r="L62" i="17" s="1"/>
  <c r="K52" i="17"/>
  <c r="L52" i="17" s="1"/>
  <c r="K46" i="17"/>
  <c r="L46" i="17" s="1"/>
  <c r="T40" i="17"/>
  <c r="K31" i="17"/>
  <c r="L31" i="17" s="1"/>
  <c r="J25" i="17"/>
  <c r="K25" i="17"/>
  <c r="L25" i="17" s="1"/>
  <c r="J20" i="17"/>
  <c r="K20" i="17"/>
  <c r="L20" i="17" s="1"/>
  <c r="J14" i="17"/>
  <c r="K14" i="17"/>
  <c r="L14" i="17" s="1"/>
  <c r="J242" i="18"/>
  <c r="K242" i="18"/>
  <c r="L242" i="18" s="1"/>
  <c r="J234" i="18"/>
  <c r="K234" i="18"/>
  <c r="L234" i="18" s="1"/>
  <c r="J226" i="18"/>
  <c r="K226" i="18"/>
  <c r="L226" i="18" s="1"/>
  <c r="J218" i="18"/>
  <c r="K218" i="18"/>
  <c r="L218" i="18" s="1"/>
  <c r="J210" i="18"/>
  <c r="K210" i="18"/>
  <c r="L210" i="18" s="1"/>
  <c r="J202" i="18"/>
  <c r="K202" i="18"/>
  <c r="L202" i="18" s="1"/>
  <c r="J194" i="18"/>
  <c r="K194" i="18"/>
  <c r="L194" i="18" s="1"/>
  <c r="J186" i="18"/>
  <c r="K186" i="18"/>
  <c r="L186" i="18" s="1"/>
  <c r="J178" i="18"/>
  <c r="K178" i="18"/>
  <c r="L178" i="18" s="1"/>
  <c r="J170" i="18"/>
  <c r="K170" i="18"/>
  <c r="L170" i="18" s="1"/>
  <c r="J162" i="18"/>
  <c r="K162" i="18"/>
  <c r="L162" i="18" s="1"/>
  <c r="J154" i="18"/>
  <c r="K154" i="18"/>
  <c r="L154" i="18" s="1"/>
  <c r="J146" i="18"/>
  <c r="K146" i="18"/>
  <c r="L146" i="18" s="1"/>
  <c r="J138" i="18"/>
  <c r="K138" i="18"/>
  <c r="L138" i="18" s="1"/>
  <c r="J130" i="18"/>
  <c r="K130" i="18"/>
  <c r="L130" i="18" s="1"/>
  <c r="J36" i="17"/>
  <c r="K36" i="17"/>
  <c r="L36" i="17" s="1"/>
  <c r="J34" i="17"/>
  <c r="K34" i="17"/>
  <c r="L34" i="17" s="1"/>
  <c r="J33" i="17"/>
  <c r="K33" i="17"/>
  <c r="L33" i="17" s="1"/>
  <c r="J21" i="17"/>
  <c r="K21" i="17"/>
  <c r="L21" i="17" s="1"/>
  <c r="K27" i="17"/>
  <c r="L27" i="17" s="1"/>
  <c r="K23" i="17"/>
  <c r="L23" i="17" s="1"/>
  <c r="K15" i="17"/>
  <c r="L15" i="17" s="1"/>
  <c r="K11" i="17"/>
  <c r="L11" i="17" s="1"/>
  <c r="K5" i="17"/>
  <c r="L5" i="17" s="1"/>
  <c r="J4" i="17"/>
  <c r="K4" i="17"/>
  <c r="L4" i="17" s="1"/>
  <c r="K244" i="18"/>
  <c r="L244" i="18" s="1"/>
  <c r="K240" i="18"/>
  <c r="L240" i="18" s="1"/>
  <c r="K236" i="18"/>
  <c r="L236" i="18" s="1"/>
  <c r="K232" i="18"/>
  <c r="L232" i="18" s="1"/>
  <c r="K228" i="18"/>
  <c r="L228" i="18" s="1"/>
  <c r="K224" i="18"/>
  <c r="L224" i="18" s="1"/>
  <c r="K220" i="18"/>
  <c r="L220" i="18" s="1"/>
  <c r="K216" i="18"/>
  <c r="L216" i="18" s="1"/>
  <c r="K212" i="18"/>
  <c r="L212" i="18" s="1"/>
  <c r="K208" i="18"/>
  <c r="L208" i="18" s="1"/>
  <c r="K204" i="18"/>
  <c r="L204" i="18" s="1"/>
  <c r="K200" i="18"/>
  <c r="L200" i="18" s="1"/>
  <c r="K196" i="18"/>
  <c r="L196" i="18" s="1"/>
  <c r="K192" i="18"/>
  <c r="L192" i="18" s="1"/>
  <c r="K188" i="18"/>
  <c r="L188" i="18" s="1"/>
  <c r="K184" i="18"/>
  <c r="L184" i="18" s="1"/>
  <c r="K180" i="18"/>
  <c r="L180" i="18" s="1"/>
  <c r="K176" i="18"/>
  <c r="L176" i="18" s="1"/>
  <c r="K172" i="18"/>
  <c r="L172" i="18" s="1"/>
  <c r="K168" i="18"/>
  <c r="L168" i="18" s="1"/>
  <c r="K164" i="18"/>
  <c r="L164" i="18" s="1"/>
  <c r="K160" i="18"/>
  <c r="L160" i="18" s="1"/>
  <c r="K156" i="18"/>
  <c r="L156" i="18" s="1"/>
  <c r="K152" i="18"/>
  <c r="L152" i="18" s="1"/>
  <c r="K148" i="18"/>
  <c r="L148" i="18" s="1"/>
  <c r="K144" i="18"/>
  <c r="L144" i="18" s="1"/>
  <c r="K140" i="18"/>
  <c r="L140" i="18" s="1"/>
  <c r="K136" i="18"/>
  <c r="L136" i="18" s="1"/>
  <c r="K132" i="18"/>
  <c r="L132" i="18" s="1"/>
  <c r="K110" i="18"/>
  <c r="L110" i="18" s="1"/>
  <c r="K102" i="18"/>
  <c r="L102" i="18" s="1"/>
  <c r="K94" i="18"/>
  <c r="L94" i="18" s="1"/>
  <c r="K35" i="17"/>
  <c r="L35" i="17" s="1"/>
  <c r="J16" i="17"/>
  <c r="K16" i="17"/>
  <c r="L16" i="17" s="1"/>
  <c r="J12" i="17"/>
  <c r="K12" i="17"/>
  <c r="L12" i="17" s="1"/>
  <c r="J8" i="17"/>
  <c r="K8" i="17"/>
  <c r="L8" i="17" s="1"/>
  <c r="K26" i="17"/>
  <c r="L26" i="17" s="1"/>
  <c r="K22" i="17"/>
  <c r="L22" i="17" s="1"/>
  <c r="K19" i="17"/>
  <c r="L19" i="17" s="1"/>
  <c r="J18" i="17"/>
  <c r="K18" i="17"/>
  <c r="L18" i="17" s="1"/>
  <c r="K13" i="17"/>
  <c r="L13" i="17" s="1"/>
  <c r="J10" i="17"/>
  <c r="K10" i="17"/>
  <c r="L10" i="17" s="1"/>
  <c r="K6" i="17"/>
  <c r="L6" i="17" s="1"/>
  <c r="J43" i="18"/>
  <c r="K43" i="18"/>
  <c r="L43" i="18" s="1"/>
  <c r="K127" i="18"/>
  <c r="L127" i="18" s="1"/>
  <c r="K123" i="18"/>
  <c r="L123" i="18" s="1"/>
  <c r="K121" i="18"/>
  <c r="L121" i="18" s="1"/>
  <c r="K119" i="18"/>
  <c r="L119" i="18" s="1"/>
  <c r="K117" i="18"/>
  <c r="L117" i="18" s="1"/>
  <c r="K116" i="18"/>
  <c r="L116" i="18" s="1"/>
  <c r="K108" i="18"/>
  <c r="L108" i="18" s="1"/>
  <c r="K100" i="18"/>
  <c r="L100" i="18" s="1"/>
  <c r="K92" i="18"/>
  <c r="L92" i="18" s="1"/>
  <c r="K114" i="18"/>
  <c r="L114" i="18" s="1"/>
  <c r="K106" i="18"/>
  <c r="L106" i="18" s="1"/>
  <c r="K98" i="18"/>
  <c r="L98" i="18" s="1"/>
  <c r="J90" i="18"/>
  <c r="K90" i="18"/>
  <c r="L90" i="18" s="1"/>
  <c r="J83" i="18"/>
  <c r="K83" i="18"/>
  <c r="L83" i="18" s="1"/>
  <c r="K128" i="18"/>
  <c r="L128" i="18" s="1"/>
  <c r="K126" i="18"/>
  <c r="L126" i="18" s="1"/>
  <c r="K124" i="18"/>
  <c r="L124" i="18" s="1"/>
  <c r="K122" i="18"/>
  <c r="L122" i="18" s="1"/>
  <c r="K120" i="18"/>
  <c r="L120" i="18" s="1"/>
  <c r="K118" i="18"/>
  <c r="L118" i="18" s="1"/>
  <c r="K112" i="18"/>
  <c r="L112" i="18" s="1"/>
  <c r="K104" i="18"/>
  <c r="L104" i="18" s="1"/>
  <c r="K96" i="18"/>
  <c r="L96" i="18" s="1"/>
  <c r="J89" i="18"/>
  <c r="K89" i="18"/>
  <c r="L89" i="18" s="1"/>
  <c r="J87" i="18"/>
  <c r="K87" i="18"/>
  <c r="L87" i="18" s="1"/>
  <c r="J63" i="18"/>
  <c r="K63" i="18"/>
  <c r="L63" i="18" s="1"/>
  <c r="K115" i="18"/>
  <c r="L115" i="18" s="1"/>
  <c r="K113" i="18"/>
  <c r="L113" i="18" s="1"/>
  <c r="K111" i="18"/>
  <c r="L111" i="18" s="1"/>
  <c r="K109" i="18"/>
  <c r="L109" i="18" s="1"/>
  <c r="K107" i="18"/>
  <c r="L107" i="18" s="1"/>
  <c r="K105" i="18"/>
  <c r="L105" i="18" s="1"/>
  <c r="K103" i="18"/>
  <c r="L103" i="18" s="1"/>
  <c r="K101" i="18"/>
  <c r="L101" i="18" s="1"/>
  <c r="K99" i="18"/>
  <c r="L99" i="18" s="1"/>
  <c r="K97" i="18"/>
  <c r="L97" i="18" s="1"/>
  <c r="K95" i="18"/>
  <c r="L95" i="18" s="1"/>
  <c r="K93" i="18"/>
  <c r="L93" i="18" s="1"/>
  <c r="K82" i="18"/>
  <c r="L82" i="18" s="1"/>
  <c r="J81" i="18"/>
  <c r="K81" i="18"/>
  <c r="L81" i="18" s="1"/>
  <c r="J79" i="18"/>
  <c r="K79" i="18"/>
  <c r="L79" i="18" s="1"/>
  <c r="J77" i="18"/>
  <c r="K77" i="18"/>
  <c r="L77" i="18" s="1"/>
  <c r="K86" i="18"/>
  <c r="L86" i="18" s="1"/>
  <c r="J85" i="18"/>
  <c r="K85" i="18"/>
  <c r="L85" i="18" s="1"/>
  <c r="J55" i="18"/>
  <c r="K55" i="18"/>
  <c r="L55" i="18" s="1"/>
  <c r="J49" i="18"/>
  <c r="K49" i="18"/>
  <c r="L49" i="18" s="1"/>
  <c r="K84" i="18"/>
  <c r="L84" i="18" s="1"/>
  <c r="K75" i="18"/>
  <c r="L75" i="18" s="1"/>
  <c r="K73" i="18"/>
  <c r="L73" i="18" s="1"/>
  <c r="K71" i="18"/>
  <c r="L71" i="18" s="1"/>
  <c r="K69" i="18"/>
  <c r="L69" i="18" s="1"/>
  <c r="K67" i="18"/>
  <c r="L67" i="18" s="1"/>
  <c r="K65" i="18"/>
  <c r="L65" i="18" s="1"/>
  <c r="K64" i="18"/>
  <c r="L64" i="18" s="1"/>
  <c r="J47" i="18"/>
  <c r="K47" i="18"/>
  <c r="L47" i="18" s="1"/>
  <c r="J41" i="18"/>
  <c r="K41" i="18"/>
  <c r="L41" i="18" s="1"/>
  <c r="J27" i="18"/>
  <c r="K27" i="18"/>
  <c r="L27" i="18" s="1"/>
  <c r="K76" i="18"/>
  <c r="L76" i="18" s="1"/>
  <c r="K74" i="18"/>
  <c r="L74" i="18" s="1"/>
  <c r="K72" i="18"/>
  <c r="L72" i="18" s="1"/>
  <c r="K70" i="18"/>
  <c r="L70" i="18" s="1"/>
  <c r="K68" i="18"/>
  <c r="L68" i="18" s="1"/>
  <c r="K66" i="18"/>
  <c r="L66" i="18" s="1"/>
  <c r="J59" i="18"/>
  <c r="K59" i="18"/>
  <c r="L59" i="18" s="1"/>
  <c r="K56" i="18"/>
  <c r="L56" i="18" s="1"/>
  <c r="J39" i="18"/>
  <c r="K39" i="18"/>
  <c r="L39" i="18" s="1"/>
  <c r="K26" i="18"/>
  <c r="L26" i="18" s="1"/>
  <c r="J26" i="18"/>
  <c r="J57" i="18"/>
  <c r="K57" i="18"/>
  <c r="L57" i="18" s="1"/>
  <c r="J51" i="18"/>
  <c r="K51" i="18"/>
  <c r="L51" i="18" s="1"/>
  <c r="K48" i="18"/>
  <c r="L48" i="18" s="1"/>
  <c r="J25" i="18"/>
  <c r="K25" i="18"/>
  <c r="L25" i="18" s="1"/>
  <c r="J3" i="18"/>
  <c r="W3" i="18"/>
  <c r="K60" i="18"/>
  <c r="L60" i="18" s="1"/>
  <c r="K52" i="18"/>
  <c r="L52" i="18" s="1"/>
  <c r="K44" i="18"/>
  <c r="L44" i="18" s="1"/>
  <c r="K37" i="18"/>
  <c r="L37" i="18" s="1"/>
  <c r="K35" i="18"/>
  <c r="L35" i="18" s="1"/>
  <c r="K33" i="18"/>
  <c r="L33" i="18" s="1"/>
  <c r="K31" i="18"/>
  <c r="L31" i="18" s="1"/>
  <c r="J28" i="18"/>
  <c r="K58" i="18"/>
  <c r="L58" i="18" s="1"/>
  <c r="K50" i="18"/>
  <c r="L50" i="18" s="1"/>
  <c r="K42" i="18"/>
  <c r="L42" i="18" s="1"/>
  <c r="K40" i="18"/>
  <c r="L40" i="18" s="1"/>
  <c r="K38" i="18"/>
  <c r="L38" i="18" s="1"/>
  <c r="J29" i="18"/>
  <c r="K29" i="18"/>
  <c r="L29" i="18" s="1"/>
  <c r="K24" i="18"/>
  <c r="L24" i="18" s="1"/>
  <c r="K22" i="18"/>
  <c r="L22" i="18" s="1"/>
  <c r="K20" i="18"/>
  <c r="L20" i="18" s="1"/>
  <c r="K18" i="18"/>
  <c r="L18" i="18" s="1"/>
  <c r="K16" i="18"/>
  <c r="L16" i="18" s="1"/>
  <c r="K14" i="18"/>
  <c r="L14" i="18" s="1"/>
  <c r="K12" i="18"/>
  <c r="L12" i="18" s="1"/>
  <c r="K10" i="18"/>
  <c r="L10" i="18" s="1"/>
  <c r="K8" i="18"/>
  <c r="L8" i="18" s="1"/>
  <c r="K6" i="18"/>
  <c r="L6" i="18" s="1"/>
  <c r="K4" i="18"/>
  <c r="L4" i="18" s="1"/>
  <c r="N2" i="18" s="1"/>
  <c r="N3" i="18" s="1"/>
  <c r="O165" i="18" s="1"/>
  <c r="V121" i="8"/>
  <c r="S121" i="8"/>
  <c r="Q121" i="8"/>
  <c r="Q5" i="8"/>
  <c r="Q6" i="8"/>
  <c r="Q7" i="8"/>
  <c r="Q8" i="8"/>
  <c r="R8" i="8" s="1"/>
  <c r="V8" i="8" s="1"/>
  <c r="Q9" i="8"/>
  <c r="Q10" i="8"/>
  <c r="Q11" i="8"/>
  <c r="Q12" i="8"/>
  <c r="R12" i="8" s="1"/>
  <c r="V12" i="8" s="1"/>
  <c r="Q13" i="8"/>
  <c r="Q14" i="8"/>
  <c r="Q15" i="8"/>
  <c r="Q16" i="8"/>
  <c r="R16" i="8" s="1"/>
  <c r="V16" i="8" s="1"/>
  <c r="Q17" i="8"/>
  <c r="Q18" i="8"/>
  <c r="Q19" i="8"/>
  <c r="Q20" i="8"/>
  <c r="R20" i="8" s="1"/>
  <c r="V20" i="8" s="1"/>
  <c r="Q21" i="8"/>
  <c r="Q22" i="8"/>
  <c r="Q23" i="8"/>
  <c r="Q24" i="8"/>
  <c r="R24" i="8" s="1"/>
  <c r="V24" i="8" s="1"/>
  <c r="Q25" i="8"/>
  <c r="Q26" i="8"/>
  <c r="Q27" i="8"/>
  <c r="Q28" i="8"/>
  <c r="R28" i="8" s="1"/>
  <c r="V28" i="8" s="1"/>
  <c r="Q29" i="8"/>
  <c r="Q30" i="8"/>
  <c r="Q31" i="8"/>
  <c r="Q32" i="8"/>
  <c r="R32" i="8" s="1"/>
  <c r="V32" i="8" s="1"/>
  <c r="Q33" i="8"/>
  <c r="Q34" i="8"/>
  <c r="Q35" i="8"/>
  <c r="Q36" i="8"/>
  <c r="R36" i="8" s="1"/>
  <c r="V36" i="8" s="1"/>
  <c r="Q37" i="8"/>
  <c r="Q38" i="8"/>
  <c r="Q39" i="8"/>
  <c r="Q40" i="8"/>
  <c r="R40" i="8" s="1"/>
  <c r="V40" i="8" s="1"/>
  <c r="Q41" i="8"/>
  <c r="Q42" i="8"/>
  <c r="Q43" i="8"/>
  <c r="Q44" i="8"/>
  <c r="R44" i="8" s="1"/>
  <c r="V44" i="8" s="1"/>
  <c r="Q45" i="8"/>
  <c r="Q46" i="8"/>
  <c r="Q47" i="8"/>
  <c r="Q48" i="8"/>
  <c r="R48" i="8" s="1"/>
  <c r="V48" i="8" s="1"/>
  <c r="Q49" i="8"/>
  <c r="Q50" i="8"/>
  <c r="Q51" i="8"/>
  <c r="Q52" i="8"/>
  <c r="R52" i="8" s="1"/>
  <c r="V52" i="8" s="1"/>
  <c r="Q53" i="8"/>
  <c r="Q54" i="8"/>
  <c r="Q55" i="8"/>
  <c r="Q56" i="8"/>
  <c r="R56" i="8" s="1"/>
  <c r="V56" i="8" s="1"/>
  <c r="Q57" i="8"/>
  <c r="Q58" i="8"/>
  <c r="Q59" i="8"/>
  <c r="Q60" i="8"/>
  <c r="R60" i="8" s="1"/>
  <c r="V60" i="8" s="1"/>
  <c r="Q61" i="8"/>
  <c r="Q62" i="8"/>
  <c r="Q63" i="8"/>
  <c r="Q64" i="8"/>
  <c r="R64" i="8" s="1"/>
  <c r="V64" i="8" s="1"/>
  <c r="Q65" i="8"/>
  <c r="Q66" i="8"/>
  <c r="Q67" i="8"/>
  <c r="Q68" i="8"/>
  <c r="R68" i="8" s="1"/>
  <c r="V68" i="8" s="1"/>
  <c r="Q69" i="8"/>
  <c r="Q70" i="8"/>
  <c r="Q71" i="8"/>
  <c r="Q72" i="8"/>
  <c r="R72" i="8" s="1"/>
  <c r="V72" i="8" s="1"/>
  <c r="Q73" i="8"/>
  <c r="Q74" i="8"/>
  <c r="Q75" i="8"/>
  <c r="Q76" i="8"/>
  <c r="R76" i="8" s="1"/>
  <c r="V76" i="8" s="1"/>
  <c r="Q77" i="8"/>
  <c r="Q78" i="8"/>
  <c r="Q79" i="8"/>
  <c r="Q80" i="8"/>
  <c r="R80" i="8" s="1"/>
  <c r="V80" i="8" s="1"/>
  <c r="Q81" i="8"/>
  <c r="Q82" i="8"/>
  <c r="Q83" i="8"/>
  <c r="Q84" i="8"/>
  <c r="R84" i="8" s="1"/>
  <c r="V84" i="8" s="1"/>
  <c r="Q85" i="8"/>
  <c r="Q86" i="8"/>
  <c r="Q87" i="8"/>
  <c r="Q88" i="8"/>
  <c r="R88" i="8" s="1"/>
  <c r="V88" i="8" s="1"/>
  <c r="Q89" i="8"/>
  <c r="Q90" i="8"/>
  <c r="Q91" i="8"/>
  <c r="Q92" i="8"/>
  <c r="R92" i="8" s="1"/>
  <c r="V92" i="8" s="1"/>
  <c r="Q93" i="8"/>
  <c r="Q94" i="8"/>
  <c r="Q95" i="8"/>
  <c r="Q96" i="8"/>
  <c r="R96" i="8" s="1"/>
  <c r="V96" i="8" s="1"/>
  <c r="Q97" i="8"/>
  <c r="Q98" i="8"/>
  <c r="Q99" i="8"/>
  <c r="Q100" i="8"/>
  <c r="R100" i="8" s="1"/>
  <c r="V100" i="8" s="1"/>
  <c r="Q101" i="8"/>
  <c r="Q102" i="8"/>
  <c r="Q103" i="8"/>
  <c r="Q104" i="8"/>
  <c r="R104" i="8" s="1"/>
  <c r="V104" i="8" s="1"/>
  <c r="Q105" i="8"/>
  <c r="Q106" i="8"/>
  <c r="Q107" i="8"/>
  <c r="Q108" i="8"/>
  <c r="R108" i="8" s="1"/>
  <c r="V108" i="8" s="1"/>
  <c r="Q109" i="8"/>
  <c r="Q110" i="8"/>
  <c r="Q111" i="8"/>
  <c r="Q112" i="8"/>
  <c r="R112" i="8" s="1"/>
  <c r="V112" i="8" s="1"/>
  <c r="Q113" i="8"/>
  <c r="Q114" i="8"/>
  <c r="Q115" i="8"/>
  <c r="Q116" i="8"/>
  <c r="R116" i="8" s="1"/>
  <c r="V116" i="8" s="1"/>
  <c r="Q117" i="8"/>
  <c r="Q118" i="8"/>
  <c r="Q119" i="8"/>
  <c r="Q120" i="8"/>
  <c r="R120" i="8" s="1"/>
  <c r="V120" i="8" s="1"/>
  <c r="R7" i="8"/>
  <c r="V7" i="8" s="1"/>
  <c r="R11" i="8"/>
  <c r="V11" i="8" s="1"/>
  <c r="R15" i="8"/>
  <c r="V15" i="8" s="1"/>
  <c r="R19" i="8"/>
  <c r="V19" i="8" s="1"/>
  <c r="R23" i="8"/>
  <c r="V23" i="8" s="1"/>
  <c r="R27" i="8"/>
  <c r="V27" i="8" s="1"/>
  <c r="R31" i="8"/>
  <c r="V31" i="8" s="1"/>
  <c r="R35" i="8"/>
  <c r="V35" i="8" s="1"/>
  <c r="R39" i="8"/>
  <c r="V39" i="8" s="1"/>
  <c r="R43" i="8"/>
  <c r="V43" i="8" s="1"/>
  <c r="R47" i="8"/>
  <c r="V47" i="8" s="1"/>
  <c r="R51" i="8"/>
  <c r="V51" i="8" s="1"/>
  <c r="R55" i="8"/>
  <c r="V55" i="8" s="1"/>
  <c r="R59" i="8"/>
  <c r="V59" i="8" s="1"/>
  <c r="R63" i="8"/>
  <c r="V63" i="8" s="1"/>
  <c r="R67" i="8"/>
  <c r="V67" i="8" s="1"/>
  <c r="R71" i="8"/>
  <c r="V71" i="8" s="1"/>
  <c r="R75" i="8"/>
  <c r="V75" i="8" s="1"/>
  <c r="R79" i="8"/>
  <c r="V79" i="8" s="1"/>
  <c r="R83" i="8"/>
  <c r="V83" i="8" s="1"/>
  <c r="R85" i="8"/>
  <c r="V85" i="8" s="1"/>
  <c r="R87" i="8"/>
  <c r="V87" i="8" s="1"/>
  <c r="R91" i="8"/>
  <c r="V91" i="8" s="1"/>
  <c r="R95" i="8"/>
  <c r="V95" i="8" s="1"/>
  <c r="R97" i="8"/>
  <c r="V97" i="8" s="1"/>
  <c r="R99" i="8"/>
  <c r="V99" i="8" s="1"/>
  <c r="R101" i="8"/>
  <c r="V101" i="8" s="1"/>
  <c r="R103" i="8"/>
  <c r="V103" i="8" s="1"/>
  <c r="R105" i="8"/>
  <c r="V105" i="8" s="1"/>
  <c r="R107" i="8"/>
  <c r="V107" i="8" s="1"/>
  <c r="R109" i="8"/>
  <c r="V109" i="8" s="1"/>
  <c r="R111" i="8"/>
  <c r="V111" i="8" s="1"/>
  <c r="R113" i="8"/>
  <c r="V113" i="8" s="1"/>
  <c r="R115" i="8"/>
  <c r="V115" i="8" s="1"/>
  <c r="R117" i="8"/>
  <c r="V117" i="8" s="1"/>
  <c r="R119" i="8"/>
  <c r="V119" i="8" s="1"/>
  <c r="R121" i="8"/>
  <c r="S5" i="8"/>
  <c r="S6" i="8"/>
  <c r="S7" i="8"/>
  <c r="S8" i="8"/>
  <c r="S9" i="8"/>
  <c r="S10" i="8"/>
  <c r="S11" i="8"/>
  <c r="S12" i="8"/>
  <c r="S13" i="8"/>
  <c r="S14" i="8"/>
  <c r="S15" i="8"/>
  <c r="S16" i="8"/>
  <c r="S17" i="8"/>
  <c r="S18" i="8"/>
  <c r="S19" i="8"/>
  <c r="S20" i="8"/>
  <c r="S21" i="8"/>
  <c r="S22" i="8"/>
  <c r="S23" i="8"/>
  <c r="S24" i="8"/>
  <c r="S25" i="8"/>
  <c r="S26" i="8"/>
  <c r="S27" i="8"/>
  <c r="S28" i="8"/>
  <c r="S29" i="8"/>
  <c r="S30" i="8"/>
  <c r="S31" i="8"/>
  <c r="S32" i="8"/>
  <c r="S33" i="8"/>
  <c r="S34" i="8"/>
  <c r="S35" i="8"/>
  <c r="S36" i="8"/>
  <c r="S37" i="8"/>
  <c r="S38" i="8"/>
  <c r="S39" i="8"/>
  <c r="S40" i="8"/>
  <c r="S41" i="8"/>
  <c r="S42" i="8"/>
  <c r="S43" i="8"/>
  <c r="S44" i="8"/>
  <c r="S45" i="8"/>
  <c r="S46" i="8"/>
  <c r="S47" i="8"/>
  <c r="S48" i="8"/>
  <c r="S49" i="8"/>
  <c r="S50" i="8"/>
  <c r="S51" i="8"/>
  <c r="S52" i="8"/>
  <c r="S53" i="8"/>
  <c r="S54" i="8"/>
  <c r="S55" i="8"/>
  <c r="S56" i="8"/>
  <c r="S57" i="8"/>
  <c r="S58" i="8"/>
  <c r="S59" i="8"/>
  <c r="S60" i="8"/>
  <c r="S61" i="8"/>
  <c r="S62" i="8"/>
  <c r="S63" i="8"/>
  <c r="S64" i="8"/>
  <c r="S65" i="8"/>
  <c r="S66" i="8"/>
  <c r="S67" i="8"/>
  <c r="S68" i="8"/>
  <c r="S69" i="8"/>
  <c r="S70" i="8"/>
  <c r="S71" i="8"/>
  <c r="S72" i="8"/>
  <c r="S73" i="8"/>
  <c r="S74" i="8"/>
  <c r="S75" i="8"/>
  <c r="S76" i="8"/>
  <c r="S77" i="8"/>
  <c r="S78" i="8"/>
  <c r="S79" i="8"/>
  <c r="S80" i="8"/>
  <c r="S81" i="8"/>
  <c r="S82" i="8"/>
  <c r="S83" i="8"/>
  <c r="S84" i="8"/>
  <c r="S85" i="8"/>
  <c r="S86" i="8"/>
  <c r="S87" i="8"/>
  <c r="S88" i="8"/>
  <c r="S89" i="8"/>
  <c r="S90" i="8"/>
  <c r="S91" i="8"/>
  <c r="S92" i="8"/>
  <c r="S93" i="8"/>
  <c r="S94" i="8"/>
  <c r="S95" i="8"/>
  <c r="S96" i="8"/>
  <c r="S97" i="8"/>
  <c r="S98" i="8"/>
  <c r="S99" i="8"/>
  <c r="S100" i="8"/>
  <c r="S101" i="8"/>
  <c r="S102" i="8"/>
  <c r="S103" i="8"/>
  <c r="S104" i="8"/>
  <c r="S105" i="8"/>
  <c r="S106" i="8"/>
  <c r="S107" i="8"/>
  <c r="S108" i="8"/>
  <c r="S109" i="8"/>
  <c r="S110" i="8"/>
  <c r="S111" i="8"/>
  <c r="S112" i="8"/>
  <c r="S113" i="8"/>
  <c r="S114" i="8"/>
  <c r="S115" i="8"/>
  <c r="S116" i="8"/>
  <c r="S117" i="8"/>
  <c r="S118" i="8"/>
  <c r="S119" i="8"/>
  <c r="S120" i="8"/>
  <c r="T7" i="8"/>
  <c r="Z7" i="8" s="1"/>
  <c r="T11" i="8"/>
  <c r="Z11" i="8" s="1"/>
  <c r="T23" i="8"/>
  <c r="Z23" i="8" s="1"/>
  <c r="T27" i="8"/>
  <c r="Z27" i="8" s="1"/>
  <c r="T39" i="8"/>
  <c r="Z39" i="8" s="1"/>
  <c r="T43" i="8"/>
  <c r="Z43" i="8" s="1"/>
  <c r="T55" i="8"/>
  <c r="Z55" i="8" s="1"/>
  <c r="T59" i="8"/>
  <c r="Z59" i="8" s="1"/>
  <c r="T71" i="8"/>
  <c r="Z71" i="8" s="1"/>
  <c r="T75" i="8"/>
  <c r="Z75" i="8" s="1"/>
  <c r="T87" i="8"/>
  <c r="Z87" i="8" s="1"/>
  <c r="T91" i="8"/>
  <c r="Z91" i="8" s="1"/>
  <c r="T103" i="8"/>
  <c r="Z103" i="8" s="1"/>
  <c r="T107" i="8"/>
  <c r="Z107" i="8" s="1"/>
  <c r="T119" i="8"/>
  <c r="Z119" i="8" s="1"/>
  <c r="R4" i="8"/>
  <c r="V4" i="8" s="1"/>
  <c r="S4" i="8"/>
  <c r="Q4" i="8"/>
  <c r="G105" i="14" l="1"/>
  <c r="F105" i="14"/>
  <c r="S17" i="15"/>
  <c r="S16" i="15"/>
  <c r="S116" i="15"/>
  <c r="S84" i="15"/>
  <c r="S52" i="15"/>
  <c r="S36" i="15"/>
  <c r="S28" i="15"/>
  <c r="S129" i="15"/>
  <c r="S40" i="15"/>
  <c r="S45" i="15"/>
  <c r="S24" i="15"/>
  <c r="S37" i="15"/>
  <c r="S100" i="15"/>
  <c r="S68" i="15"/>
  <c r="S125" i="15"/>
  <c r="S46" i="15"/>
  <c r="S20" i="15"/>
  <c r="S60" i="15"/>
  <c r="S117" i="15"/>
  <c r="S101" i="15"/>
  <c r="S77" i="15"/>
  <c r="S61" i="15"/>
  <c r="S33" i="15"/>
  <c r="S120" i="15"/>
  <c r="S88" i="15"/>
  <c r="S56" i="15"/>
  <c r="S32" i="15"/>
  <c r="S12" i="15"/>
  <c r="S108" i="15"/>
  <c r="S76" i="15"/>
  <c r="S121" i="15"/>
  <c r="S113" i="15"/>
  <c r="S105" i="15"/>
  <c r="S97" i="15"/>
  <c r="S89" i="15"/>
  <c r="S81" i="15"/>
  <c r="S73" i="15"/>
  <c r="S65" i="15"/>
  <c r="S57" i="15"/>
  <c r="S44" i="15"/>
  <c r="S49" i="15"/>
  <c r="S29" i="15"/>
  <c r="S21" i="15"/>
  <c r="S128" i="15"/>
  <c r="S112" i="15"/>
  <c r="S96" i="15"/>
  <c r="S80" i="15"/>
  <c r="S64" i="15"/>
  <c r="S132" i="15"/>
  <c r="S13" i="15"/>
  <c r="S48" i="15"/>
  <c r="S124" i="15"/>
  <c r="S92" i="15"/>
  <c r="S109" i="15"/>
  <c r="S93" i="15"/>
  <c r="S85" i="15"/>
  <c r="S69" i="15"/>
  <c r="S53" i="15"/>
  <c r="S25" i="15"/>
  <c r="S104" i="15"/>
  <c r="S72" i="15"/>
  <c r="S41" i="15"/>
  <c r="K3" i="15"/>
  <c r="K7" i="15"/>
  <c r="K6" i="15"/>
  <c r="O13" i="18"/>
  <c r="O23" i="18"/>
  <c r="O9" i="18"/>
  <c r="O36" i="18"/>
  <c r="O99" i="18"/>
  <c r="O112" i="18"/>
  <c r="O126" i="18"/>
  <c r="O93" i="18"/>
  <c r="O156" i="18"/>
  <c r="O172" i="18"/>
  <c r="O204" i="18"/>
  <c r="O220" i="18"/>
  <c r="O236" i="18"/>
  <c r="O155" i="18"/>
  <c r="O187" i="18"/>
  <c r="O203" i="18"/>
  <c r="O235" i="18"/>
  <c r="O146" i="18"/>
  <c r="O162" i="18"/>
  <c r="O178" i="18"/>
  <c r="O194" i="18"/>
  <c r="O202" i="18"/>
  <c r="O218" i="18"/>
  <c r="O234" i="18"/>
  <c r="O161" i="18"/>
  <c r="O225" i="18"/>
  <c r="O181" i="18"/>
  <c r="X12" i="17"/>
  <c r="F4" i="14"/>
  <c r="G4" i="14"/>
  <c r="E12" i="14"/>
  <c r="E20" i="14"/>
  <c r="E36" i="14"/>
  <c r="E52" i="14"/>
  <c r="S63" i="15"/>
  <c r="S95" i="15"/>
  <c r="S127" i="15"/>
  <c r="S78" i="15"/>
  <c r="E61" i="14"/>
  <c r="E127" i="14"/>
  <c r="G5" i="13"/>
  <c r="F5" i="13"/>
  <c r="G27" i="13"/>
  <c r="F27" i="13"/>
  <c r="G43" i="13"/>
  <c r="F43" i="13"/>
  <c r="F110" i="13"/>
  <c r="G110" i="13"/>
  <c r="E157" i="14"/>
  <c r="E169" i="14"/>
  <c r="E185" i="14"/>
  <c r="E197" i="14"/>
  <c r="E213" i="14"/>
  <c r="E227" i="14"/>
  <c r="G30" i="13"/>
  <c r="F30" i="13"/>
  <c r="F64" i="13"/>
  <c r="G64" i="13"/>
  <c r="G120" i="13"/>
  <c r="F120" i="13"/>
  <c r="S15" i="15"/>
  <c r="E38" i="14"/>
  <c r="E235" i="14"/>
  <c r="G33" i="13"/>
  <c r="F33" i="13"/>
  <c r="E75" i="14"/>
  <c r="F52" i="13"/>
  <c r="G52" i="13"/>
  <c r="E87" i="14"/>
  <c r="E135" i="14"/>
  <c r="E155" i="14"/>
  <c r="E193" i="14"/>
  <c r="E211" i="14"/>
  <c r="G46" i="13"/>
  <c r="F46" i="13"/>
  <c r="U12" i="15"/>
  <c r="S11" i="15"/>
  <c r="E231" i="14"/>
  <c r="G58" i="13"/>
  <c r="F58" i="13"/>
  <c r="G77" i="13"/>
  <c r="F77" i="13"/>
  <c r="O26" i="18"/>
  <c r="O45" i="18"/>
  <c r="O47" i="18"/>
  <c r="O63" i="18"/>
  <c r="O42" i="18"/>
  <c r="O11" i="18"/>
  <c r="O82" i="18"/>
  <c r="O91" i="18"/>
  <c r="O104" i="18"/>
  <c r="O120" i="18"/>
  <c r="O98" i="18"/>
  <c r="O117" i="18"/>
  <c r="O127" i="18"/>
  <c r="O144" i="18"/>
  <c r="O176" i="18"/>
  <c r="O208" i="18"/>
  <c r="O240" i="18"/>
  <c r="O143" i="18"/>
  <c r="O159" i="18"/>
  <c r="O191" i="18"/>
  <c r="O223" i="18"/>
  <c r="O239" i="18"/>
  <c r="O102" i="18"/>
  <c r="O153" i="18"/>
  <c r="O217" i="18"/>
  <c r="O173" i="18"/>
  <c r="O205" i="18"/>
  <c r="X3" i="17"/>
  <c r="X5" i="17" s="1"/>
  <c r="S27" i="15"/>
  <c r="S59" i="15"/>
  <c r="S75" i="15"/>
  <c r="S107" i="15"/>
  <c r="E5" i="14"/>
  <c r="E21" i="14"/>
  <c r="E37" i="14"/>
  <c r="E60" i="14"/>
  <c r="S58" i="15"/>
  <c r="S90" i="15"/>
  <c r="S122" i="15"/>
  <c r="S42" i="15"/>
  <c r="S14" i="15"/>
  <c r="S23" i="15"/>
  <c r="S55" i="15"/>
  <c r="S22" i="15"/>
  <c r="S38" i="15"/>
  <c r="S54" i="15"/>
  <c r="S86" i="15"/>
  <c r="S118" i="15"/>
  <c r="E77" i="14"/>
  <c r="E109" i="14"/>
  <c r="G15" i="13"/>
  <c r="F15" i="13"/>
  <c r="G31" i="13"/>
  <c r="F31" i="13"/>
  <c r="G86" i="13"/>
  <c r="F86" i="13"/>
  <c r="E161" i="14"/>
  <c r="E187" i="14"/>
  <c r="E201" i="14"/>
  <c r="G7" i="13"/>
  <c r="F7" i="13"/>
  <c r="E243" i="14"/>
  <c r="G16" i="13"/>
  <c r="F16" i="13"/>
  <c r="E137" i="14"/>
  <c r="O6" i="13"/>
  <c r="O14" i="13"/>
  <c r="O16" i="13"/>
  <c r="O18" i="13"/>
  <c r="O20" i="13"/>
  <c r="O22" i="13"/>
  <c r="O24" i="13"/>
  <c r="O26" i="13"/>
  <c r="O28" i="13"/>
  <c r="O30" i="13"/>
  <c r="O32" i="13"/>
  <c r="O34" i="13"/>
  <c r="O36" i="13"/>
  <c r="O38" i="13"/>
  <c r="O40" i="13"/>
  <c r="O42" i="13"/>
  <c r="O44" i="13"/>
  <c r="O46" i="13"/>
  <c r="O48" i="13"/>
  <c r="O50" i="13"/>
  <c r="O52" i="13"/>
  <c r="O54" i="13"/>
  <c r="O56" i="13"/>
  <c r="O58" i="13"/>
  <c r="O60" i="13"/>
  <c r="O62" i="13"/>
  <c r="O64" i="13"/>
  <c r="O66" i="13"/>
  <c r="O68" i="13"/>
  <c r="O70" i="13"/>
  <c r="O72" i="13"/>
  <c r="O74" i="13"/>
  <c r="O76" i="13"/>
  <c r="O78" i="13"/>
  <c r="O80" i="13"/>
  <c r="O82" i="13"/>
  <c r="O84" i="13"/>
  <c r="O86" i="13"/>
  <c r="O88" i="13"/>
  <c r="O90" i="13"/>
  <c r="O92" i="13"/>
  <c r="O94" i="13"/>
  <c r="O96" i="13"/>
  <c r="O98" i="13"/>
  <c r="O100" i="13"/>
  <c r="O102" i="13"/>
  <c r="O104" i="13"/>
  <c r="O106" i="13"/>
  <c r="O108" i="13"/>
  <c r="O110" i="13"/>
  <c r="O112" i="13"/>
  <c r="O114" i="13"/>
  <c r="O116" i="13"/>
  <c r="O118" i="13"/>
  <c r="O120" i="13"/>
  <c r="O122" i="13"/>
  <c r="O124" i="13"/>
  <c r="O3" i="13"/>
  <c r="O4" i="13"/>
  <c r="O8" i="13"/>
  <c r="O13" i="13"/>
  <c r="O15" i="13"/>
  <c r="O17" i="13"/>
  <c r="O19" i="13"/>
  <c r="O21" i="13"/>
  <c r="O23" i="13"/>
  <c r="O25" i="13"/>
  <c r="O27" i="13"/>
  <c r="O29" i="13"/>
  <c r="O31" i="13"/>
  <c r="O33" i="13"/>
  <c r="O35" i="13"/>
  <c r="O37" i="13"/>
  <c r="O39" i="13"/>
  <c r="O41" i="13"/>
  <c r="O43" i="13"/>
  <c r="O45" i="13"/>
  <c r="O5" i="13"/>
  <c r="O11" i="13"/>
  <c r="O47" i="13"/>
  <c r="O55" i="13"/>
  <c r="O63" i="13"/>
  <c r="O71" i="13"/>
  <c r="O79" i="13"/>
  <c r="O87" i="13"/>
  <c r="O95" i="13"/>
  <c r="O103" i="13"/>
  <c r="O111" i="13"/>
  <c r="O119" i="13"/>
  <c r="O128" i="13"/>
  <c r="O130" i="13"/>
  <c r="E4" i="13"/>
  <c r="O7" i="13"/>
  <c r="E11" i="13"/>
  <c r="O12" i="13"/>
  <c r="E47" i="13"/>
  <c r="O49" i="13"/>
  <c r="E55" i="13"/>
  <c r="O57" i="13"/>
  <c r="E71" i="13"/>
  <c r="O73" i="13"/>
  <c r="E79" i="13"/>
  <c r="O81" i="13"/>
  <c r="E87" i="13"/>
  <c r="O89" i="13"/>
  <c r="E95" i="13"/>
  <c r="O97" i="13"/>
  <c r="O113" i="13"/>
  <c r="E119" i="13"/>
  <c r="O121" i="13"/>
  <c r="E128" i="13"/>
  <c r="E130" i="13"/>
  <c r="E134" i="13"/>
  <c r="E135" i="13"/>
  <c r="E136" i="13"/>
  <c r="E138" i="13"/>
  <c r="E139" i="13"/>
  <c r="E140" i="13"/>
  <c r="E142" i="13"/>
  <c r="E144" i="13"/>
  <c r="E148" i="13"/>
  <c r="E149" i="13"/>
  <c r="E152" i="13"/>
  <c r="E156" i="13"/>
  <c r="E158" i="13"/>
  <c r="E161" i="13"/>
  <c r="E163" i="13"/>
  <c r="E165" i="13"/>
  <c r="E167" i="13"/>
  <c r="E168" i="13"/>
  <c r="E170" i="13"/>
  <c r="E173" i="13"/>
  <c r="E175" i="13"/>
  <c r="E177" i="13"/>
  <c r="E179" i="13"/>
  <c r="E182" i="13"/>
  <c r="E184" i="13"/>
  <c r="E185" i="13"/>
  <c r="E187" i="13"/>
  <c r="E189" i="13"/>
  <c r="E191" i="13"/>
  <c r="E193" i="13"/>
  <c r="E195" i="13"/>
  <c r="E197" i="13"/>
  <c r="E198" i="13"/>
  <c r="E200" i="13"/>
  <c r="E202" i="13"/>
  <c r="E203" i="13"/>
  <c r="E205" i="13"/>
  <c r="E207" i="13"/>
  <c r="E210" i="13"/>
  <c r="E212" i="13"/>
  <c r="E214" i="13"/>
  <c r="E216" i="13"/>
  <c r="E219" i="13"/>
  <c r="E220" i="13"/>
  <c r="E222" i="13"/>
  <c r="E224" i="13"/>
  <c r="E225" i="13"/>
  <c r="E227" i="13"/>
  <c r="E229" i="13"/>
  <c r="E230" i="13"/>
  <c r="E232" i="13"/>
  <c r="E234" i="13"/>
  <c r="E236" i="13"/>
  <c r="E238" i="13"/>
  <c r="E240" i="13"/>
  <c r="E242" i="13"/>
  <c r="E244" i="13"/>
  <c r="E10" i="13"/>
  <c r="E57" i="13"/>
  <c r="E65" i="13"/>
  <c r="E73" i="13"/>
  <c r="E81" i="13"/>
  <c r="E89" i="13"/>
  <c r="O91" i="13"/>
  <c r="O99" i="13"/>
  <c r="E105" i="13"/>
  <c r="E113" i="13"/>
  <c r="O115" i="13"/>
  <c r="E121" i="13"/>
  <c r="O123" i="13"/>
  <c r="O126" i="13"/>
  <c r="E131" i="13"/>
  <c r="O131" i="13"/>
  <c r="X3" i="13"/>
  <c r="E8" i="13"/>
  <c r="O53" i="13"/>
  <c r="E59" i="13"/>
  <c r="O61" i="13"/>
  <c r="E67" i="13"/>
  <c r="O77" i="13"/>
  <c r="E83" i="13"/>
  <c r="O85" i="13"/>
  <c r="O93" i="13"/>
  <c r="E99" i="13"/>
  <c r="O101" i="13"/>
  <c r="E107" i="13"/>
  <c r="O109" i="13"/>
  <c r="E115" i="13"/>
  <c r="O127" i="13"/>
  <c r="E129" i="13"/>
  <c r="E63" i="13"/>
  <c r="O65" i="13"/>
  <c r="E103" i="13"/>
  <c r="O105" i="13"/>
  <c r="E111" i="13"/>
  <c r="E133" i="13"/>
  <c r="E137" i="13"/>
  <c r="E141" i="13"/>
  <c r="E143" i="13"/>
  <c r="E145" i="13"/>
  <c r="E146" i="13"/>
  <c r="E147" i="13"/>
  <c r="E150" i="13"/>
  <c r="E151" i="13"/>
  <c r="E153" i="13"/>
  <c r="E154" i="13"/>
  <c r="E155" i="13"/>
  <c r="E157" i="13"/>
  <c r="E159" i="13"/>
  <c r="E160" i="13"/>
  <c r="E162" i="13"/>
  <c r="E164" i="13"/>
  <c r="E166" i="13"/>
  <c r="E169" i="13"/>
  <c r="E171" i="13"/>
  <c r="E172" i="13"/>
  <c r="E174" i="13"/>
  <c r="E176" i="13"/>
  <c r="E178" i="13"/>
  <c r="E180" i="13"/>
  <c r="E181" i="13"/>
  <c r="E183" i="13"/>
  <c r="E186" i="13"/>
  <c r="E188" i="13"/>
  <c r="E190" i="13"/>
  <c r="E192" i="13"/>
  <c r="E194" i="13"/>
  <c r="E196" i="13"/>
  <c r="E199" i="13"/>
  <c r="E201" i="13"/>
  <c r="E204" i="13"/>
  <c r="E206" i="13"/>
  <c r="E208" i="13"/>
  <c r="E209" i="13"/>
  <c r="E211" i="13"/>
  <c r="E213" i="13"/>
  <c r="E215" i="13"/>
  <c r="E217" i="13"/>
  <c r="E218" i="13"/>
  <c r="E221" i="13"/>
  <c r="E223" i="13"/>
  <c r="E226" i="13"/>
  <c r="E228" i="13"/>
  <c r="E231" i="13"/>
  <c r="E233" i="13"/>
  <c r="E235" i="13"/>
  <c r="E237" i="13"/>
  <c r="E239" i="13"/>
  <c r="E241" i="13"/>
  <c r="E243" i="13"/>
  <c r="E6" i="13"/>
  <c r="E12" i="13"/>
  <c r="E49" i="13"/>
  <c r="O51" i="13"/>
  <c r="O59" i="13"/>
  <c r="O67" i="13"/>
  <c r="O75" i="13"/>
  <c r="O83" i="13"/>
  <c r="E97" i="13"/>
  <c r="O107" i="13"/>
  <c r="E126" i="13"/>
  <c r="E51" i="13"/>
  <c r="O69" i="13"/>
  <c r="E75" i="13"/>
  <c r="E91" i="13"/>
  <c r="O117" i="13"/>
  <c r="E123" i="13"/>
  <c r="O125" i="13"/>
  <c r="O129" i="13"/>
  <c r="O132" i="13"/>
  <c r="E48" i="13"/>
  <c r="E96" i="13"/>
  <c r="S19" i="15"/>
  <c r="E53" i="14"/>
  <c r="E89" i="14"/>
  <c r="E239" i="14"/>
  <c r="E25" i="13"/>
  <c r="E66" i="13"/>
  <c r="E106" i="13"/>
  <c r="E20" i="13"/>
  <c r="E44" i="13"/>
  <c r="E100" i="13"/>
  <c r="E132" i="13"/>
  <c r="E117" i="13"/>
  <c r="O7" i="18"/>
  <c r="O28" i="18"/>
  <c r="O19" i="18"/>
  <c r="O56" i="18"/>
  <c r="O32" i="18"/>
  <c r="O50" i="18"/>
  <c r="O58" i="18"/>
  <c r="O51" i="18"/>
  <c r="O96" i="18"/>
  <c r="O115" i="18"/>
  <c r="O124" i="18"/>
  <c r="O128" i="18"/>
  <c r="O109" i="18"/>
  <c r="O103" i="18"/>
  <c r="O116" i="18"/>
  <c r="O148" i="18"/>
  <c r="O164" i="18"/>
  <c r="O180" i="18"/>
  <c r="O196" i="18"/>
  <c r="O212" i="18"/>
  <c r="O228" i="18"/>
  <c r="O244" i="18"/>
  <c r="O147" i="18"/>
  <c r="O163" i="18"/>
  <c r="O179" i="18"/>
  <c r="O195" i="18"/>
  <c r="O211" i="18"/>
  <c r="O227" i="18"/>
  <c r="O243" i="18"/>
  <c r="O94" i="18"/>
  <c r="O113" i="18"/>
  <c r="O142" i="18"/>
  <c r="O150" i="18"/>
  <c r="O158" i="18"/>
  <c r="O166" i="18"/>
  <c r="O174" i="18"/>
  <c r="O182" i="18"/>
  <c r="O190" i="18"/>
  <c r="O198" i="18"/>
  <c r="O206" i="18"/>
  <c r="O214" i="18"/>
  <c r="O222" i="18"/>
  <c r="O230" i="18"/>
  <c r="O238" i="18"/>
  <c r="N2" i="17"/>
  <c r="O177" i="18"/>
  <c r="O241" i="18"/>
  <c r="X2" i="17"/>
  <c r="S26" i="15"/>
  <c r="E8" i="14"/>
  <c r="E16" i="14"/>
  <c r="E24" i="14"/>
  <c r="E32" i="14"/>
  <c r="E40" i="14"/>
  <c r="E48" i="14"/>
  <c r="E68" i="14"/>
  <c r="S47" i="15"/>
  <c r="S79" i="15"/>
  <c r="S111" i="15"/>
  <c r="E56" i="14"/>
  <c r="S62" i="15"/>
  <c r="S94" i="15"/>
  <c r="E10" i="14"/>
  <c r="E42" i="14"/>
  <c r="E85" i="14"/>
  <c r="E117" i="14"/>
  <c r="E237" i="14"/>
  <c r="E19" i="13"/>
  <c r="E35" i="13"/>
  <c r="E62" i="13"/>
  <c r="E94" i="13"/>
  <c r="E145" i="14"/>
  <c r="E165" i="14"/>
  <c r="E177" i="14"/>
  <c r="E191" i="14"/>
  <c r="E203" i="14"/>
  <c r="E221" i="14"/>
  <c r="E14" i="13"/>
  <c r="E38" i="13"/>
  <c r="E104" i="13"/>
  <c r="E22" i="14"/>
  <c r="E97" i="14"/>
  <c r="E13" i="13"/>
  <c r="E45" i="13"/>
  <c r="E91" i="14"/>
  <c r="E32" i="13"/>
  <c r="E92" i="13"/>
  <c r="E57" i="14"/>
  <c r="E103" i="14"/>
  <c r="E131" i="14"/>
  <c r="E139" i="14"/>
  <c r="E149" i="14"/>
  <c r="E163" i="14"/>
  <c r="E183" i="14"/>
  <c r="E205" i="14"/>
  <c r="E219" i="14"/>
  <c r="E18" i="13"/>
  <c r="E56" i="13"/>
  <c r="S3" i="15"/>
  <c r="U2" i="15"/>
  <c r="E69" i="14"/>
  <c r="E9" i="13"/>
  <c r="E37" i="13"/>
  <c r="E74" i="13"/>
  <c r="E114" i="13"/>
  <c r="E24" i="13"/>
  <c r="E60" i="13"/>
  <c r="E108" i="13"/>
  <c r="E61" i="13"/>
  <c r="E93" i="13"/>
  <c r="E125" i="13"/>
  <c r="O4" i="18"/>
  <c r="O12" i="18"/>
  <c r="O20" i="18"/>
  <c r="O25" i="18"/>
  <c r="O27" i="18"/>
  <c r="O29" i="18"/>
  <c r="O31" i="18"/>
  <c r="O33" i="18"/>
  <c r="O35" i="18"/>
  <c r="O37" i="18"/>
  <c r="O39" i="18"/>
  <c r="O41" i="18"/>
  <c r="O6" i="18"/>
  <c r="O14" i="18"/>
  <c r="O22" i="18"/>
  <c r="O30" i="18"/>
  <c r="O8" i="18"/>
  <c r="O24" i="18"/>
  <c r="O38" i="18"/>
  <c r="O40" i="18"/>
  <c r="O65" i="18"/>
  <c r="O67" i="18"/>
  <c r="O69" i="18"/>
  <c r="O71" i="18"/>
  <c r="O73" i="18"/>
  <c r="O75" i="18"/>
  <c r="O77" i="18"/>
  <c r="O79" i="18"/>
  <c r="O10" i="18"/>
  <c r="O16" i="18"/>
  <c r="O44" i="18"/>
  <c r="O52" i="18"/>
  <c r="O60" i="18"/>
  <c r="O62" i="18"/>
  <c r="O66" i="18"/>
  <c r="O68" i="18"/>
  <c r="O70" i="18"/>
  <c r="O72" i="18"/>
  <c r="O74" i="18"/>
  <c r="O76" i="18"/>
  <c r="O18" i="18"/>
  <c r="O46" i="18"/>
  <c r="O84" i="18"/>
  <c r="O88" i="18"/>
  <c r="O78" i="18"/>
  <c r="O80" i="18"/>
  <c r="O86" i="18"/>
  <c r="O54" i="18"/>
  <c r="O87" i="18"/>
  <c r="O89" i="18"/>
  <c r="O129" i="18"/>
  <c r="O130" i="18"/>
  <c r="O131" i="18"/>
  <c r="O132" i="18"/>
  <c r="O133" i="18"/>
  <c r="O134" i="18"/>
  <c r="O135" i="18"/>
  <c r="O136" i="18"/>
  <c r="O137" i="18"/>
  <c r="O138" i="18"/>
  <c r="O139" i="18"/>
  <c r="O140" i="18"/>
  <c r="O141" i="18"/>
  <c r="O90" i="18"/>
  <c r="O57" i="18"/>
  <c r="O83" i="18"/>
  <c r="O81" i="18"/>
  <c r="O106" i="18"/>
  <c r="O100" i="18"/>
  <c r="O188" i="18"/>
  <c r="O85" i="18"/>
  <c r="O171" i="18"/>
  <c r="O219" i="18"/>
  <c r="O97" i="18"/>
  <c r="O110" i="18"/>
  <c r="O154" i="18"/>
  <c r="O170" i="18"/>
  <c r="O186" i="18"/>
  <c r="O210" i="18"/>
  <c r="O226" i="18"/>
  <c r="O242" i="18"/>
  <c r="O193" i="18"/>
  <c r="O149" i="18"/>
  <c r="O213" i="18"/>
  <c r="E7" i="14"/>
  <c r="E11" i="14"/>
  <c r="E15" i="14"/>
  <c r="E19" i="14"/>
  <c r="E23" i="14"/>
  <c r="E27" i="14"/>
  <c r="E31" i="14"/>
  <c r="E35" i="14"/>
  <c r="E39" i="14"/>
  <c r="E43" i="14"/>
  <c r="E47" i="14"/>
  <c r="E51" i="14"/>
  <c r="E58" i="14"/>
  <c r="E59" i="14"/>
  <c r="E66" i="14"/>
  <c r="E67" i="14"/>
  <c r="E74" i="14"/>
  <c r="E78" i="14"/>
  <c r="E82" i="14"/>
  <c r="E86" i="14"/>
  <c r="E90" i="14"/>
  <c r="E94" i="14"/>
  <c r="E98" i="14"/>
  <c r="E102" i="14"/>
  <c r="E106" i="14"/>
  <c r="E110" i="14"/>
  <c r="E114" i="14"/>
  <c r="E118" i="14"/>
  <c r="E122" i="14"/>
  <c r="E126" i="14"/>
  <c r="E132" i="14"/>
  <c r="E136" i="14"/>
  <c r="E140" i="14"/>
  <c r="E144" i="14"/>
  <c r="E148" i="14"/>
  <c r="E152" i="14"/>
  <c r="E156" i="14"/>
  <c r="E160" i="14"/>
  <c r="E164" i="14"/>
  <c r="E168" i="14"/>
  <c r="E172" i="14"/>
  <c r="E176" i="14"/>
  <c r="E180" i="14"/>
  <c r="E184" i="14"/>
  <c r="E188" i="14"/>
  <c r="E192" i="14"/>
  <c r="E196" i="14"/>
  <c r="E200" i="14"/>
  <c r="E204" i="14"/>
  <c r="E208" i="14"/>
  <c r="E212" i="14"/>
  <c r="E216" i="14"/>
  <c r="E220" i="14"/>
  <c r="E224" i="14"/>
  <c r="E228" i="14"/>
  <c r="AA3" i="14"/>
  <c r="E62" i="14"/>
  <c r="E63" i="14"/>
  <c r="E76" i="14"/>
  <c r="E84" i="14"/>
  <c r="E92" i="14"/>
  <c r="E100" i="14"/>
  <c r="E108" i="14"/>
  <c r="E116" i="14"/>
  <c r="E130" i="14"/>
  <c r="E134" i="14"/>
  <c r="E138" i="14"/>
  <c r="E142" i="14"/>
  <c r="E146" i="14"/>
  <c r="E150" i="14"/>
  <c r="E154" i="14"/>
  <c r="E158" i="14"/>
  <c r="E162" i="14"/>
  <c r="E166" i="14"/>
  <c r="E170" i="14"/>
  <c r="E174" i="14"/>
  <c r="E178" i="14"/>
  <c r="E182" i="14"/>
  <c r="E186" i="14"/>
  <c r="E190" i="14"/>
  <c r="E194" i="14"/>
  <c r="E198" i="14"/>
  <c r="E202" i="14"/>
  <c r="E206" i="14"/>
  <c r="E210" i="14"/>
  <c r="E214" i="14"/>
  <c r="E218" i="14"/>
  <c r="E222" i="14"/>
  <c r="E226" i="14"/>
  <c r="E230" i="14"/>
  <c r="E234" i="14"/>
  <c r="E238" i="14"/>
  <c r="E242" i="14"/>
  <c r="E54" i="14"/>
  <c r="E55" i="14"/>
  <c r="E70" i="14"/>
  <c r="E72" i="14"/>
  <c r="E104" i="14"/>
  <c r="E120" i="14"/>
  <c r="E232" i="14"/>
  <c r="E240" i="14"/>
  <c r="E128" i="14"/>
  <c r="E71" i="14"/>
  <c r="E80" i="14"/>
  <c r="E88" i="14"/>
  <c r="E96" i="14"/>
  <c r="E112" i="14"/>
  <c r="E124" i="14"/>
  <c r="E236" i="14"/>
  <c r="E244" i="14"/>
  <c r="E28" i="14"/>
  <c r="E44" i="14"/>
  <c r="S31" i="15"/>
  <c r="S110" i="15"/>
  <c r="E26" i="14"/>
  <c r="E101" i="14"/>
  <c r="G78" i="13"/>
  <c r="F78" i="13"/>
  <c r="E123" i="14"/>
  <c r="E119" i="14"/>
  <c r="E143" i="14"/>
  <c r="E175" i="14"/>
  <c r="E229" i="14"/>
  <c r="F80" i="13"/>
  <c r="G80" i="13"/>
  <c r="E14" i="14"/>
  <c r="E81" i="14"/>
  <c r="G21" i="13"/>
  <c r="F21" i="13"/>
  <c r="G90" i="13"/>
  <c r="F90" i="13"/>
  <c r="E115" i="14"/>
  <c r="G40" i="13"/>
  <c r="F40" i="13"/>
  <c r="F84" i="13"/>
  <c r="G84" i="13"/>
  <c r="G53" i="13"/>
  <c r="F53" i="13"/>
  <c r="G109" i="13"/>
  <c r="F109" i="13"/>
  <c r="O21" i="18"/>
  <c r="O61" i="18"/>
  <c r="O48" i="18"/>
  <c r="O92" i="18"/>
  <c r="O111" i="18"/>
  <c r="O121" i="18"/>
  <c r="O160" i="18"/>
  <c r="O192" i="18"/>
  <c r="O224" i="18"/>
  <c r="O175" i="18"/>
  <c r="O207" i="18"/>
  <c r="O185" i="18"/>
  <c r="O237" i="18"/>
  <c r="S8" i="15"/>
  <c r="S43" i="15"/>
  <c r="S91" i="15"/>
  <c r="S123" i="15"/>
  <c r="E13" i="14"/>
  <c r="E29" i="14"/>
  <c r="E45" i="14"/>
  <c r="S74" i="15"/>
  <c r="S106" i="15"/>
  <c r="S18" i="15"/>
  <c r="S87" i="15"/>
  <c r="S119" i="15"/>
  <c r="S30" i="15"/>
  <c r="E34" i="14"/>
  <c r="E233" i="14"/>
  <c r="F54" i="13"/>
  <c r="G54" i="13"/>
  <c r="F118" i="13"/>
  <c r="G118" i="13"/>
  <c r="E171" i="14"/>
  <c r="E215" i="14"/>
  <c r="G34" i="13"/>
  <c r="F34" i="13"/>
  <c r="F88" i="13"/>
  <c r="G88" i="13"/>
  <c r="S7" i="15"/>
  <c r="E46" i="14"/>
  <c r="G41" i="13"/>
  <c r="F41" i="13"/>
  <c r="E83" i="14"/>
  <c r="F76" i="13"/>
  <c r="G76" i="13"/>
  <c r="E95" i="14"/>
  <c r="E129" i="14"/>
  <c r="E147" i="14"/>
  <c r="E159" i="14"/>
  <c r="E181" i="14"/>
  <c r="E199" i="14"/>
  <c r="E217" i="14"/>
  <c r="E85" i="13"/>
  <c r="X13" i="17"/>
  <c r="X15" i="17" s="1"/>
  <c r="O145" i="18"/>
  <c r="O209" i="18"/>
  <c r="K2" i="16"/>
  <c r="K3" i="16" s="1"/>
  <c r="O125" i="18"/>
  <c r="O197" i="18"/>
  <c r="O229" i="18"/>
  <c r="O5" i="18"/>
  <c r="O15" i="18"/>
  <c r="O17" i="18"/>
  <c r="O53" i="18"/>
  <c r="O55" i="18"/>
  <c r="O49" i="18"/>
  <c r="O59" i="18"/>
  <c r="O34" i="18"/>
  <c r="O43" i="18"/>
  <c r="O64" i="18"/>
  <c r="O107" i="18"/>
  <c r="O118" i="18"/>
  <c r="O122" i="18"/>
  <c r="O101" i="18"/>
  <c r="O114" i="18"/>
  <c r="O95" i="18"/>
  <c r="O108" i="18"/>
  <c r="O119" i="18"/>
  <c r="O123" i="18"/>
  <c r="O152" i="18"/>
  <c r="O168" i="18"/>
  <c r="O184" i="18"/>
  <c r="O200" i="18"/>
  <c r="O216" i="18"/>
  <c r="O232" i="18"/>
  <c r="O151" i="18"/>
  <c r="O167" i="18"/>
  <c r="O183" i="18"/>
  <c r="O199" i="18"/>
  <c r="O215" i="18"/>
  <c r="O231" i="18"/>
  <c r="O105" i="18"/>
  <c r="O169" i="18"/>
  <c r="O201" i="18"/>
  <c r="O233" i="18"/>
  <c r="O157" i="18"/>
  <c r="O189" i="18"/>
  <c r="O221" i="18"/>
  <c r="S34" i="15"/>
  <c r="S50" i="15"/>
  <c r="S35" i="15"/>
  <c r="S51" i="15"/>
  <c r="S67" i="15"/>
  <c r="S83" i="15"/>
  <c r="S99" i="15"/>
  <c r="S115" i="15"/>
  <c r="S131" i="15"/>
  <c r="E9" i="14"/>
  <c r="E17" i="14"/>
  <c r="E25" i="14"/>
  <c r="E33" i="14"/>
  <c r="E41" i="14"/>
  <c r="E49" i="14"/>
  <c r="S66" i="15"/>
  <c r="S82" i="15"/>
  <c r="S98" i="15"/>
  <c r="S114" i="15"/>
  <c r="S130" i="15"/>
  <c r="S6" i="15"/>
  <c r="S39" i="15"/>
  <c r="S71" i="15"/>
  <c r="S103" i="15"/>
  <c r="E64" i="14"/>
  <c r="S70" i="15"/>
  <c r="S102" i="15"/>
  <c r="E18" i="14"/>
  <c r="E50" i="14"/>
  <c r="E93" i="14"/>
  <c r="E125" i="14"/>
  <c r="E241" i="14"/>
  <c r="E23" i="13"/>
  <c r="E39" i="13"/>
  <c r="E70" i="13"/>
  <c r="E102" i="13"/>
  <c r="E151" i="14"/>
  <c r="E167" i="14"/>
  <c r="E179" i="14"/>
  <c r="E195" i="14"/>
  <c r="E209" i="14"/>
  <c r="E223" i="14"/>
  <c r="E22" i="13"/>
  <c r="E42" i="13"/>
  <c r="E112" i="13"/>
  <c r="S126" i="15"/>
  <c r="E30" i="14"/>
  <c r="E113" i="14"/>
  <c r="E29" i="13"/>
  <c r="E98" i="13"/>
  <c r="E65" i="14"/>
  <c r="E107" i="14"/>
  <c r="E36" i="13"/>
  <c r="E124" i="13"/>
  <c r="E79" i="14"/>
  <c r="E111" i="14"/>
  <c r="E133" i="14"/>
  <c r="E141" i="14"/>
  <c r="E153" i="14"/>
  <c r="E173" i="14"/>
  <c r="E189" i="14"/>
  <c r="E207" i="14"/>
  <c r="E225" i="14"/>
  <c r="E26" i="13"/>
  <c r="E72" i="13"/>
  <c r="E6" i="14"/>
  <c r="E73" i="14"/>
  <c r="E121" i="14"/>
  <c r="E17" i="13"/>
  <c r="E50" i="13"/>
  <c r="E82" i="13"/>
  <c r="E122" i="13"/>
  <c r="E99" i="14"/>
  <c r="E28" i="13"/>
  <c r="E68" i="13"/>
  <c r="E116" i="13"/>
  <c r="E69" i="13"/>
  <c r="E101" i="13"/>
  <c r="E127" i="13"/>
  <c r="T15" i="8"/>
  <c r="Z15" i="8" s="1"/>
  <c r="T31" i="8"/>
  <c r="Z31" i="8" s="1"/>
  <c r="T47" i="8"/>
  <c r="Z47" i="8" s="1"/>
  <c r="T63" i="8"/>
  <c r="Z63" i="8" s="1"/>
  <c r="T79" i="8"/>
  <c r="Z79" i="8" s="1"/>
  <c r="T95" i="8"/>
  <c r="Z95" i="8" s="1"/>
  <c r="T111" i="8"/>
  <c r="Z111" i="8" s="1"/>
  <c r="T115" i="8"/>
  <c r="Z115" i="8" s="1"/>
  <c r="T19" i="8"/>
  <c r="Z19" i="8" s="1"/>
  <c r="T35" i="8"/>
  <c r="Z35" i="8" s="1"/>
  <c r="T51" i="8"/>
  <c r="Z51" i="8" s="1"/>
  <c r="T67" i="8"/>
  <c r="Z67" i="8" s="1"/>
  <c r="T83" i="8"/>
  <c r="Z83" i="8" s="1"/>
  <c r="T99" i="8"/>
  <c r="Z99" i="8" s="1"/>
  <c r="T120" i="8"/>
  <c r="Z120" i="8" s="1"/>
  <c r="T116" i="8"/>
  <c r="Z116" i="8" s="1"/>
  <c r="T112" i="8"/>
  <c r="Z112" i="8" s="1"/>
  <c r="T108" i="8"/>
  <c r="Z108" i="8" s="1"/>
  <c r="T104" i="8"/>
  <c r="Z104" i="8" s="1"/>
  <c r="T100" i="8"/>
  <c r="Z100" i="8" s="1"/>
  <c r="T96" i="8"/>
  <c r="Z96" i="8" s="1"/>
  <c r="T92" i="8"/>
  <c r="Z92" i="8" s="1"/>
  <c r="T88" i="8"/>
  <c r="Z88" i="8" s="1"/>
  <c r="T84" i="8"/>
  <c r="Z84" i="8" s="1"/>
  <c r="T80" i="8"/>
  <c r="Z80" i="8" s="1"/>
  <c r="T76" i="8"/>
  <c r="Z76" i="8" s="1"/>
  <c r="T72" i="8"/>
  <c r="Z72" i="8" s="1"/>
  <c r="T68" i="8"/>
  <c r="Z68" i="8" s="1"/>
  <c r="T64" i="8"/>
  <c r="Z64" i="8" s="1"/>
  <c r="T60" i="8"/>
  <c r="Z60" i="8" s="1"/>
  <c r="T56" i="8"/>
  <c r="Z56" i="8" s="1"/>
  <c r="T52" i="8"/>
  <c r="Z52" i="8" s="1"/>
  <c r="T48" i="8"/>
  <c r="Z48" i="8" s="1"/>
  <c r="T44" i="8"/>
  <c r="Z44" i="8" s="1"/>
  <c r="T40" i="8"/>
  <c r="Z40" i="8" s="1"/>
  <c r="T36" i="8"/>
  <c r="Z36" i="8" s="1"/>
  <c r="T32" i="8"/>
  <c r="Z32" i="8" s="1"/>
  <c r="T28" i="8"/>
  <c r="Z28" i="8" s="1"/>
  <c r="T24" i="8"/>
  <c r="Z24" i="8" s="1"/>
  <c r="T20" i="8"/>
  <c r="Z20" i="8" s="1"/>
  <c r="T16" i="8"/>
  <c r="Z16" i="8" s="1"/>
  <c r="T12" i="8"/>
  <c r="Z12" i="8" s="1"/>
  <c r="T8" i="8"/>
  <c r="Z8" i="8" s="1"/>
  <c r="R118" i="8"/>
  <c r="V118" i="8" s="1"/>
  <c r="R114" i="8"/>
  <c r="V114" i="8" s="1"/>
  <c r="R110" i="8"/>
  <c r="V110" i="8" s="1"/>
  <c r="R106" i="8"/>
  <c r="V106" i="8" s="1"/>
  <c r="R102" i="8"/>
  <c r="V102" i="8" s="1"/>
  <c r="R98" i="8"/>
  <c r="V98" i="8" s="1"/>
  <c r="R94" i="8"/>
  <c r="V94" i="8" s="1"/>
  <c r="R90" i="8"/>
  <c r="V90" i="8" s="1"/>
  <c r="R86" i="8"/>
  <c r="V86" i="8" s="1"/>
  <c r="R82" i="8"/>
  <c r="V82" i="8" s="1"/>
  <c r="R78" i="8"/>
  <c r="V78" i="8" s="1"/>
  <c r="R74" i="8"/>
  <c r="V74" i="8" s="1"/>
  <c r="R70" i="8"/>
  <c r="V70" i="8" s="1"/>
  <c r="R66" i="8"/>
  <c r="V66" i="8" s="1"/>
  <c r="R62" i="8"/>
  <c r="V62" i="8" s="1"/>
  <c r="R58" i="8"/>
  <c r="V58" i="8" s="1"/>
  <c r="R54" i="8"/>
  <c r="V54" i="8" s="1"/>
  <c r="R50" i="8"/>
  <c r="V50" i="8" s="1"/>
  <c r="R46" i="8"/>
  <c r="V46" i="8" s="1"/>
  <c r="R42" i="8"/>
  <c r="V42" i="8" s="1"/>
  <c r="R38" i="8"/>
  <c r="V38" i="8" s="1"/>
  <c r="R34" i="8"/>
  <c r="V34" i="8" s="1"/>
  <c r="R30" i="8"/>
  <c r="V30" i="8" s="1"/>
  <c r="R26" i="8"/>
  <c r="V26" i="8" s="1"/>
  <c r="R22" i="8"/>
  <c r="V22" i="8" s="1"/>
  <c r="R18" i="8"/>
  <c r="V18" i="8" s="1"/>
  <c r="R14" i="8"/>
  <c r="V14" i="8" s="1"/>
  <c r="R10" i="8"/>
  <c r="V10" i="8" s="1"/>
  <c r="R6" i="8"/>
  <c r="V6" i="8" s="1"/>
  <c r="R73" i="8"/>
  <c r="V73" i="8" s="1"/>
  <c r="R69" i="8"/>
  <c r="V69" i="8" s="1"/>
  <c r="R61" i="8"/>
  <c r="V61" i="8" s="1"/>
  <c r="R57" i="8"/>
  <c r="V57" i="8" s="1"/>
  <c r="R53" i="8"/>
  <c r="V53" i="8" s="1"/>
  <c r="R49" i="8"/>
  <c r="V49" i="8" s="1"/>
  <c r="R45" i="8"/>
  <c r="V45" i="8" s="1"/>
  <c r="R41" i="8"/>
  <c r="V41" i="8" s="1"/>
  <c r="R37" i="8"/>
  <c r="V37" i="8" s="1"/>
  <c r="R33" i="8"/>
  <c r="V33" i="8" s="1"/>
  <c r="R29" i="8"/>
  <c r="V29" i="8" s="1"/>
  <c r="R25" i="8"/>
  <c r="V25" i="8" s="1"/>
  <c r="R21" i="8"/>
  <c r="V21" i="8" s="1"/>
  <c r="R17" i="8"/>
  <c r="V17" i="8" s="1"/>
  <c r="R13" i="8"/>
  <c r="V13" i="8" s="1"/>
  <c r="R9" i="8"/>
  <c r="V9" i="8" s="1"/>
  <c r="R5" i="8"/>
  <c r="V5" i="8" s="1"/>
  <c r="R93" i="8"/>
  <c r="V93" i="8" s="1"/>
  <c r="R89" i="8"/>
  <c r="V89" i="8" s="1"/>
  <c r="R81" i="8"/>
  <c r="V81" i="8" s="1"/>
  <c r="R77" i="8"/>
  <c r="V77" i="8" s="1"/>
  <c r="R65" i="8"/>
  <c r="V65" i="8" s="1"/>
  <c r="T110" i="8"/>
  <c r="Z110" i="8" s="1"/>
  <c r="T102" i="8"/>
  <c r="Z102" i="8" s="1"/>
  <c r="T98" i="8"/>
  <c r="Z98" i="8" s="1"/>
  <c r="T94" i="8"/>
  <c r="Z94" i="8" s="1"/>
  <c r="T90" i="8"/>
  <c r="Z90" i="8" s="1"/>
  <c r="T86" i="8"/>
  <c r="Z86" i="8" s="1"/>
  <c r="T82" i="8"/>
  <c r="Z82" i="8" s="1"/>
  <c r="T78" i="8"/>
  <c r="Z78" i="8" s="1"/>
  <c r="T74" i="8"/>
  <c r="Z74" i="8" s="1"/>
  <c r="T70" i="8"/>
  <c r="Z70" i="8" s="1"/>
  <c r="T66" i="8"/>
  <c r="Z66" i="8" s="1"/>
  <c r="T62" i="8"/>
  <c r="Z62" i="8" s="1"/>
  <c r="T58" i="8"/>
  <c r="Z58" i="8" s="1"/>
  <c r="T54" i="8"/>
  <c r="Z54" i="8" s="1"/>
  <c r="T50" i="8"/>
  <c r="Z50" i="8" s="1"/>
  <c r="T46" i="8"/>
  <c r="Z46" i="8" s="1"/>
  <c r="T42" i="8"/>
  <c r="Z42" i="8" s="1"/>
  <c r="T38" i="8"/>
  <c r="Z38" i="8" s="1"/>
  <c r="T34" i="8"/>
  <c r="Z34" i="8" s="1"/>
  <c r="T30" i="8"/>
  <c r="Z30" i="8" s="1"/>
  <c r="T26" i="8"/>
  <c r="Z26" i="8" s="1"/>
  <c r="T22" i="8"/>
  <c r="Z22" i="8" s="1"/>
  <c r="T18" i="8"/>
  <c r="Z18" i="8" s="1"/>
  <c r="T14" i="8"/>
  <c r="Z14" i="8" s="1"/>
  <c r="T10" i="8"/>
  <c r="Z10" i="8" s="1"/>
  <c r="T6" i="8"/>
  <c r="Z6" i="8" s="1"/>
  <c r="T118" i="8"/>
  <c r="Z118" i="8" s="1"/>
  <c r="T114" i="8"/>
  <c r="Z114" i="8" s="1"/>
  <c r="T106" i="8"/>
  <c r="Z106" i="8" s="1"/>
  <c r="T121" i="8"/>
  <c r="Z121" i="8" s="1"/>
  <c r="T117" i="8"/>
  <c r="Z117" i="8" s="1"/>
  <c r="T113" i="8"/>
  <c r="Z113" i="8" s="1"/>
  <c r="T109" i="8"/>
  <c r="Z109" i="8" s="1"/>
  <c r="T105" i="8"/>
  <c r="Z105" i="8" s="1"/>
  <c r="T101" i="8"/>
  <c r="Z101" i="8" s="1"/>
  <c r="T97" i="8"/>
  <c r="Z97" i="8" s="1"/>
  <c r="T93" i="8"/>
  <c r="Z93" i="8" s="1"/>
  <c r="T89" i="8"/>
  <c r="Z89" i="8" s="1"/>
  <c r="T85" i="8"/>
  <c r="Z85" i="8" s="1"/>
  <c r="T81" i="8"/>
  <c r="Z81" i="8" s="1"/>
  <c r="T77" i="8"/>
  <c r="Z77" i="8" s="1"/>
  <c r="T73" i="8"/>
  <c r="Z73" i="8" s="1"/>
  <c r="T69" i="8"/>
  <c r="Z69" i="8" s="1"/>
  <c r="T65" i="8"/>
  <c r="Z65" i="8" s="1"/>
  <c r="T61" i="8"/>
  <c r="Z61" i="8" s="1"/>
  <c r="T57" i="8"/>
  <c r="Z57" i="8" s="1"/>
  <c r="T53" i="8"/>
  <c r="Z53" i="8" s="1"/>
  <c r="T49" i="8"/>
  <c r="Z49" i="8" s="1"/>
  <c r="T45" i="8"/>
  <c r="Z45" i="8" s="1"/>
  <c r="T41" i="8"/>
  <c r="Z41" i="8" s="1"/>
  <c r="T37" i="8"/>
  <c r="Z37" i="8" s="1"/>
  <c r="T33" i="8"/>
  <c r="Z33" i="8" s="1"/>
  <c r="T29" i="8"/>
  <c r="Z29" i="8" s="1"/>
  <c r="T25" i="8"/>
  <c r="Z25" i="8" s="1"/>
  <c r="T21" i="8"/>
  <c r="Z21" i="8" s="1"/>
  <c r="T17" i="8"/>
  <c r="Z17" i="8" s="1"/>
  <c r="T13" i="8"/>
  <c r="Z13" i="8" s="1"/>
  <c r="T9" i="8"/>
  <c r="Z9" i="8" s="1"/>
  <c r="T5" i="8"/>
  <c r="Z5" i="8" s="1"/>
  <c r="T4" i="8"/>
  <c r="Z4" i="8" s="1"/>
  <c r="W4" i="8"/>
  <c r="X4" i="8" s="1"/>
  <c r="Q121" i="7"/>
  <c r="R5" i="7" s="1"/>
  <c r="X5" i="7" s="1"/>
  <c r="O121" i="7"/>
  <c r="P8" i="7" s="1"/>
  <c r="T8" i="7" s="1"/>
  <c r="R27" i="7"/>
  <c r="R59" i="7"/>
  <c r="R91" i="7"/>
  <c r="Q5" i="7"/>
  <c r="Q6" i="7"/>
  <c r="Q7" i="7"/>
  <c r="Q8" i="7"/>
  <c r="Q9" i="7"/>
  <c r="Q10" i="7"/>
  <c r="Q11" i="7"/>
  <c r="Q12" i="7"/>
  <c r="Q13" i="7"/>
  <c r="Q14" i="7"/>
  <c r="Q15" i="7"/>
  <c r="Q16" i="7"/>
  <c r="Q17" i="7"/>
  <c r="Q18" i="7"/>
  <c r="Q19" i="7"/>
  <c r="Q20" i="7"/>
  <c r="Q21" i="7"/>
  <c r="Q22" i="7"/>
  <c r="Q23" i="7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Q64" i="7"/>
  <c r="Q65" i="7"/>
  <c r="Q66" i="7"/>
  <c r="Q67" i="7"/>
  <c r="Q68" i="7"/>
  <c r="Q69" i="7"/>
  <c r="Q70" i="7"/>
  <c r="Q71" i="7"/>
  <c r="Q72" i="7"/>
  <c r="Q73" i="7"/>
  <c r="Q74" i="7"/>
  <c r="Q75" i="7"/>
  <c r="Q76" i="7"/>
  <c r="Q77" i="7"/>
  <c r="Q78" i="7"/>
  <c r="Q79" i="7"/>
  <c r="Q80" i="7"/>
  <c r="Q81" i="7"/>
  <c r="Q82" i="7"/>
  <c r="Q83" i="7"/>
  <c r="Q84" i="7"/>
  <c r="Q85" i="7"/>
  <c r="Q86" i="7"/>
  <c r="Q87" i="7"/>
  <c r="Q88" i="7"/>
  <c r="Q89" i="7"/>
  <c r="Q90" i="7"/>
  <c r="Q91" i="7"/>
  <c r="Q92" i="7"/>
  <c r="Q93" i="7"/>
  <c r="Q94" i="7"/>
  <c r="Q95" i="7"/>
  <c r="Q96" i="7"/>
  <c r="Q97" i="7"/>
  <c r="Q98" i="7"/>
  <c r="Q99" i="7"/>
  <c r="Q100" i="7"/>
  <c r="Q101" i="7"/>
  <c r="Q102" i="7"/>
  <c r="Q103" i="7"/>
  <c r="Q104" i="7"/>
  <c r="Q105" i="7"/>
  <c r="Q106" i="7"/>
  <c r="Q107" i="7"/>
  <c r="Q108" i="7"/>
  <c r="Q109" i="7"/>
  <c r="Q110" i="7"/>
  <c r="Q111" i="7"/>
  <c r="Q112" i="7"/>
  <c r="Q113" i="7"/>
  <c r="Q114" i="7"/>
  <c r="Q115" i="7"/>
  <c r="Q116" i="7"/>
  <c r="Q117" i="7"/>
  <c r="Q118" i="7"/>
  <c r="Q119" i="7"/>
  <c r="Q120" i="7"/>
  <c r="P7" i="7"/>
  <c r="T7" i="7" s="1"/>
  <c r="P11" i="7"/>
  <c r="T11" i="7" s="1"/>
  <c r="P15" i="7"/>
  <c r="T15" i="7" s="1"/>
  <c r="P19" i="7"/>
  <c r="T19" i="7" s="1"/>
  <c r="P23" i="7"/>
  <c r="T23" i="7" s="1"/>
  <c r="P27" i="7"/>
  <c r="T27" i="7" s="1"/>
  <c r="P31" i="7"/>
  <c r="T31" i="7" s="1"/>
  <c r="P35" i="7"/>
  <c r="T35" i="7" s="1"/>
  <c r="P39" i="7"/>
  <c r="T39" i="7" s="1"/>
  <c r="P43" i="7"/>
  <c r="T43" i="7" s="1"/>
  <c r="P47" i="7"/>
  <c r="T47" i="7" s="1"/>
  <c r="P51" i="7"/>
  <c r="T51" i="7" s="1"/>
  <c r="P55" i="7"/>
  <c r="T55" i="7" s="1"/>
  <c r="P59" i="7"/>
  <c r="T59" i="7" s="1"/>
  <c r="P63" i="7"/>
  <c r="T63" i="7" s="1"/>
  <c r="P67" i="7"/>
  <c r="T67" i="7" s="1"/>
  <c r="P71" i="7"/>
  <c r="T71" i="7" s="1"/>
  <c r="P75" i="7"/>
  <c r="T75" i="7" s="1"/>
  <c r="P79" i="7"/>
  <c r="T79" i="7" s="1"/>
  <c r="P83" i="7"/>
  <c r="T83" i="7" s="1"/>
  <c r="P87" i="7"/>
  <c r="T87" i="7" s="1"/>
  <c r="P91" i="7"/>
  <c r="T91" i="7" s="1"/>
  <c r="P95" i="7"/>
  <c r="T95" i="7" s="1"/>
  <c r="P99" i="7"/>
  <c r="T99" i="7" s="1"/>
  <c r="P103" i="7"/>
  <c r="T103" i="7" s="1"/>
  <c r="P107" i="7"/>
  <c r="T107" i="7" s="1"/>
  <c r="P111" i="7"/>
  <c r="T111" i="7" s="1"/>
  <c r="P115" i="7"/>
  <c r="T115" i="7" s="1"/>
  <c r="P119" i="7"/>
  <c r="T119" i="7" s="1"/>
  <c r="O5" i="7"/>
  <c r="O6" i="7"/>
  <c r="O7" i="7"/>
  <c r="O8" i="7"/>
  <c r="O9" i="7"/>
  <c r="O10" i="7"/>
  <c r="O11" i="7"/>
  <c r="O12" i="7"/>
  <c r="O13" i="7"/>
  <c r="O14" i="7"/>
  <c r="O15" i="7"/>
  <c r="O16" i="7"/>
  <c r="O17" i="7"/>
  <c r="O18" i="7"/>
  <c r="O19" i="7"/>
  <c r="O20" i="7"/>
  <c r="O21" i="7"/>
  <c r="O22" i="7"/>
  <c r="O23" i="7"/>
  <c r="O24" i="7"/>
  <c r="O25" i="7"/>
  <c r="O26" i="7"/>
  <c r="O27" i="7"/>
  <c r="O28" i="7"/>
  <c r="O29" i="7"/>
  <c r="O30" i="7"/>
  <c r="O31" i="7"/>
  <c r="O32" i="7"/>
  <c r="O33" i="7"/>
  <c r="O34" i="7"/>
  <c r="O35" i="7"/>
  <c r="O36" i="7"/>
  <c r="O37" i="7"/>
  <c r="O38" i="7"/>
  <c r="O39" i="7"/>
  <c r="O40" i="7"/>
  <c r="O41" i="7"/>
  <c r="O42" i="7"/>
  <c r="O43" i="7"/>
  <c r="O44" i="7"/>
  <c r="O45" i="7"/>
  <c r="O46" i="7"/>
  <c r="O47" i="7"/>
  <c r="O48" i="7"/>
  <c r="O49" i="7"/>
  <c r="O50" i="7"/>
  <c r="O51" i="7"/>
  <c r="O52" i="7"/>
  <c r="O53" i="7"/>
  <c r="O54" i="7"/>
  <c r="O55" i="7"/>
  <c r="O56" i="7"/>
  <c r="O57" i="7"/>
  <c r="O58" i="7"/>
  <c r="O59" i="7"/>
  <c r="O60" i="7"/>
  <c r="O61" i="7"/>
  <c r="O62" i="7"/>
  <c r="O63" i="7"/>
  <c r="O64" i="7"/>
  <c r="O65" i="7"/>
  <c r="O66" i="7"/>
  <c r="O67" i="7"/>
  <c r="O68" i="7"/>
  <c r="O69" i="7"/>
  <c r="O70" i="7"/>
  <c r="O71" i="7"/>
  <c r="O72" i="7"/>
  <c r="O73" i="7"/>
  <c r="O74" i="7"/>
  <c r="O75" i="7"/>
  <c r="O76" i="7"/>
  <c r="O77" i="7"/>
  <c r="O78" i="7"/>
  <c r="O79" i="7"/>
  <c r="O80" i="7"/>
  <c r="O81" i="7"/>
  <c r="O82" i="7"/>
  <c r="O83" i="7"/>
  <c r="O84" i="7"/>
  <c r="O85" i="7"/>
  <c r="O86" i="7"/>
  <c r="O87" i="7"/>
  <c r="O88" i="7"/>
  <c r="O89" i="7"/>
  <c r="O90" i="7"/>
  <c r="O91" i="7"/>
  <c r="O92" i="7"/>
  <c r="O93" i="7"/>
  <c r="O94" i="7"/>
  <c r="O95" i="7"/>
  <c r="O96" i="7"/>
  <c r="O97" i="7"/>
  <c r="O98" i="7"/>
  <c r="O99" i="7"/>
  <c r="O100" i="7"/>
  <c r="O101" i="7"/>
  <c r="O102" i="7"/>
  <c r="O103" i="7"/>
  <c r="O104" i="7"/>
  <c r="O105" i="7"/>
  <c r="O106" i="7"/>
  <c r="O107" i="7"/>
  <c r="O108" i="7"/>
  <c r="O109" i="7"/>
  <c r="O110" i="7"/>
  <c r="O111" i="7"/>
  <c r="O112" i="7"/>
  <c r="O113" i="7"/>
  <c r="O114" i="7"/>
  <c r="O115" i="7"/>
  <c r="O116" i="7"/>
  <c r="O117" i="7"/>
  <c r="O118" i="7"/>
  <c r="O119" i="7"/>
  <c r="O120" i="7"/>
  <c r="P4" i="7"/>
  <c r="T4" i="7" s="1"/>
  <c r="Q4" i="7"/>
  <c r="O4" i="7"/>
  <c r="F116" i="13" l="1"/>
  <c r="G116" i="13"/>
  <c r="G121" i="14"/>
  <c r="F121" i="14"/>
  <c r="G173" i="14"/>
  <c r="F173" i="14"/>
  <c r="F107" i="14"/>
  <c r="G107" i="14"/>
  <c r="F112" i="13"/>
  <c r="G112" i="13"/>
  <c r="F151" i="14"/>
  <c r="G151" i="14"/>
  <c r="G23" i="13"/>
  <c r="F23" i="13"/>
  <c r="F25" i="14"/>
  <c r="G25" i="14"/>
  <c r="S114" i="18"/>
  <c r="Q114" i="18"/>
  <c r="Q59" i="18"/>
  <c r="S59" i="18"/>
  <c r="G129" i="14"/>
  <c r="F129" i="14"/>
  <c r="F83" i="14"/>
  <c r="G83" i="14"/>
  <c r="G233" i="14"/>
  <c r="F233" i="14"/>
  <c r="Q111" i="18"/>
  <c r="S111" i="18"/>
  <c r="F28" i="14"/>
  <c r="G28" i="14"/>
  <c r="F71" i="14"/>
  <c r="G71" i="14"/>
  <c r="F55" i="14"/>
  <c r="G55" i="14"/>
  <c r="F218" i="14"/>
  <c r="G218" i="14"/>
  <c r="F202" i="14"/>
  <c r="G202" i="14"/>
  <c r="F170" i="14"/>
  <c r="G170" i="14"/>
  <c r="F138" i="14"/>
  <c r="G138" i="14"/>
  <c r="F76" i="14"/>
  <c r="G76" i="14"/>
  <c r="F228" i="14"/>
  <c r="G228" i="14"/>
  <c r="F196" i="14"/>
  <c r="G196" i="14"/>
  <c r="F164" i="14"/>
  <c r="G164" i="14"/>
  <c r="F114" i="14"/>
  <c r="G114" i="14"/>
  <c r="F82" i="14"/>
  <c r="G82" i="14"/>
  <c r="G47" i="14"/>
  <c r="F47" i="14"/>
  <c r="G15" i="14"/>
  <c r="F15" i="14"/>
  <c r="Q81" i="18"/>
  <c r="S81" i="18"/>
  <c r="Q86" i="18"/>
  <c r="S86" i="18"/>
  <c r="S74" i="18"/>
  <c r="Q74" i="18"/>
  <c r="S66" i="18"/>
  <c r="Q66" i="18"/>
  <c r="S44" i="18"/>
  <c r="Q44" i="18"/>
  <c r="Q77" i="18"/>
  <c r="S77" i="18"/>
  <c r="Q69" i="18"/>
  <c r="S69" i="18"/>
  <c r="S38" i="18"/>
  <c r="Q38" i="18"/>
  <c r="Q22" i="18"/>
  <c r="S22" i="18"/>
  <c r="Q39" i="18"/>
  <c r="S39" i="18"/>
  <c r="Q31" i="18"/>
  <c r="S31" i="18"/>
  <c r="Q20" i="18"/>
  <c r="S20" i="18"/>
  <c r="G93" i="13"/>
  <c r="F93" i="13"/>
  <c r="G24" i="13"/>
  <c r="F24" i="13"/>
  <c r="G9" i="13"/>
  <c r="F9" i="13"/>
  <c r="U8" i="15"/>
  <c r="U9" i="15" s="1"/>
  <c r="G205" i="14"/>
  <c r="F205" i="14"/>
  <c r="F139" i="14"/>
  <c r="G139" i="14"/>
  <c r="F92" i="13"/>
  <c r="G92" i="13"/>
  <c r="G13" i="13"/>
  <c r="F13" i="13"/>
  <c r="G38" i="13"/>
  <c r="F38" i="13"/>
  <c r="F191" i="14"/>
  <c r="G191" i="14"/>
  <c r="F94" i="13"/>
  <c r="G94" i="13"/>
  <c r="G237" i="14"/>
  <c r="F237" i="14"/>
  <c r="F10" i="14"/>
  <c r="G10" i="14"/>
  <c r="F68" i="14"/>
  <c r="G68" i="14"/>
  <c r="F24" i="14"/>
  <c r="G24" i="14"/>
  <c r="Q109" i="18"/>
  <c r="S109" i="18"/>
  <c r="S96" i="18"/>
  <c r="Q96" i="18"/>
  <c r="Q7" i="18"/>
  <c r="S7" i="18"/>
  <c r="G44" i="13"/>
  <c r="F44" i="13"/>
  <c r="G25" i="13"/>
  <c r="F25" i="13"/>
  <c r="G51" i="13"/>
  <c r="F51" i="13"/>
  <c r="F243" i="13"/>
  <c r="G243" i="13"/>
  <c r="F235" i="13"/>
  <c r="G235" i="13"/>
  <c r="G226" i="13"/>
  <c r="F226" i="13"/>
  <c r="G217" i="13"/>
  <c r="F217" i="13"/>
  <c r="F209" i="13"/>
  <c r="G209" i="13"/>
  <c r="F201" i="13"/>
  <c r="G201" i="13"/>
  <c r="F192" i="13"/>
  <c r="G192" i="13"/>
  <c r="F183" i="13"/>
  <c r="G183" i="13"/>
  <c r="G176" i="13"/>
  <c r="F176" i="13"/>
  <c r="G169" i="13"/>
  <c r="F169" i="13"/>
  <c r="F160" i="13"/>
  <c r="G160" i="13"/>
  <c r="F154" i="13"/>
  <c r="G154" i="13"/>
  <c r="G147" i="13"/>
  <c r="F147" i="13"/>
  <c r="F141" i="13"/>
  <c r="G141" i="13"/>
  <c r="F129" i="13"/>
  <c r="G129" i="13"/>
  <c r="G107" i="13"/>
  <c r="F107" i="13"/>
  <c r="G81" i="13"/>
  <c r="F81" i="13"/>
  <c r="G238" i="13"/>
  <c r="F238" i="13"/>
  <c r="F216" i="13"/>
  <c r="G216" i="13"/>
  <c r="F200" i="13"/>
  <c r="G200" i="13"/>
  <c r="F185" i="13"/>
  <c r="G185" i="13"/>
  <c r="F168" i="13"/>
  <c r="G168" i="13"/>
  <c r="G161" i="13"/>
  <c r="F161" i="13"/>
  <c r="F140" i="13"/>
  <c r="G140" i="13"/>
  <c r="F135" i="13"/>
  <c r="G135" i="13"/>
  <c r="G95" i="13"/>
  <c r="F95" i="13"/>
  <c r="G55" i="13"/>
  <c r="F55" i="13"/>
  <c r="S2" i="13"/>
  <c r="I4" i="13" s="1"/>
  <c r="F37" i="14"/>
  <c r="G37" i="14"/>
  <c r="S102" i="18"/>
  <c r="Q102" i="18"/>
  <c r="S82" i="18"/>
  <c r="Q82" i="18"/>
  <c r="X14" i="17"/>
  <c r="N5" i="17"/>
  <c r="Q93" i="18"/>
  <c r="S93" i="18"/>
  <c r="G181" i="14"/>
  <c r="F181" i="14"/>
  <c r="S92" i="18"/>
  <c r="Q92" i="18"/>
  <c r="F119" i="14"/>
  <c r="G119" i="14"/>
  <c r="F244" i="14"/>
  <c r="G244" i="14"/>
  <c r="F128" i="14"/>
  <c r="G128" i="14"/>
  <c r="G54" i="14"/>
  <c r="F54" i="14"/>
  <c r="F214" i="14"/>
  <c r="G214" i="14"/>
  <c r="F182" i="14"/>
  <c r="G182" i="14"/>
  <c r="F150" i="14"/>
  <c r="G150" i="14"/>
  <c r="F100" i="14"/>
  <c r="G100" i="14"/>
  <c r="F224" i="14"/>
  <c r="G224" i="14"/>
  <c r="F192" i="14"/>
  <c r="G192" i="14"/>
  <c r="F160" i="14"/>
  <c r="G160" i="14"/>
  <c r="F126" i="14"/>
  <c r="G126" i="14"/>
  <c r="F94" i="14"/>
  <c r="G94" i="14"/>
  <c r="F59" i="14"/>
  <c r="G59" i="14"/>
  <c r="G27" i="14"/>
  <c r="F27" i="14"/>
  <c r="Q97" i="18"/>
  <c r="S97" i="18"/>
  <c r="Q83" i="18"/>
  <c r="S83" i="18"/>
  <c r="S80" i="18"/>
  <c r="Q80" i="18"/>
  <c r="S72" i="18"/>
  <c r="Q72" i="18"/>
  <c r="Q16" i="18"/>
  <c r="S16" i="18"/>
  <c r="Q67" i="18"/>
  <c r="S67" i="18"/>
  <c r="Q14" i="18"/>
  <c r="S14" i="18"/>
  <c r="Q29" i="18"/>
  <c r="S29" i="18"/>
  <c r="G61" i="13"/>
  <c r="F61" i="13"/>
  <c r="G114" i="13"/>
  <c r="F114" i="13"/>
  <c r="G56" i="13"/>
  <c r="F56" i="13"/>
  <c r="F131" i="14"/>
  <c r="G131" i="14"/>
  <c r="G97" i="14"/>
  <c r="F97" i="14"/>
  <c r="G177" i="14"/>
  <c r="F177" i="14"/>
  <c r="G117" i="14"/>
  <c r="F117" i="14"/>
  <c r="F16" i="14"/>
  <c r="G16" i="14"/>
  <c r="Q51" i="18"/>
  <c r="S51" i="18"/>
  <c r="S56" i="18"/>
  <c r="Q56" i="18"/>
  <c r="G117" i="13"/>
  <c r="F117" i="13"/>
  <c r="G20" i="13"/>
  <c r="F20" i="13"/>
  <c r="G91" i="13"/>
  <c r="F91" i="13"/>
  <c r="G126" i="13"/>
  <c r="F126" i="13"/>
  <c r="G49" i="13"/>
  <c r="F49" i="13"/>
  <c r="F241" i="13"/>
  <c r="G241" i="13"/>
  <c r="F233" i="13"/>
  <c r="G233" i="13"/>
  <c r="F223" i="13"/>
  <c r="G223" i="13"/>
  <c r="G215" i="13"/>
  <c r="F215" i="13"/>
  <c r="F208" i="13"/>
  <c r="G208" i="13"/>
  <c r="G199" i="13"/>
  <c r="F199" i="13"/>
  <c r="F190" i="13"/>
  <c r="G190" i="13"/>
  <c r="F181" i="13"/>
  <c r="G181" i="13"/>
  <c r="G174" i="13"/>
  <c r="F174" i="13"/>
  <c r="F166" i="13"/>
  <c r="G166" i="13"/>
  <c r="G159" i="13"/>
  <c r="F159" i="13"/>
  <c r="F153" i="13"/>
  <c r="G153" i="13"/>
  <c r="F146" i="13"/>
  <c r="G146" i="13"/>
  <c r="F137" i="13"/>
  <c r="G137" i="13"/>
  <c r="G103" i="13"/>
  <c r="F103" i="13"/>
  <c r="G83" i="13"/>
  <c r="F83" i="13"/>
  <c r="G59" i="13"/>
  <c r="F59" i="13"/>
  <c r="G121" i="13"/>
  <c r="F121" i="13"/>
  <c r="G73" i="13"/>
  <c r="F73" i="13"/>
  <c r="F244" i="13"/>
  <c r="G244" i="13"/>
  <c r="G236" i="13"/>
  <c r="F236" i="13"/>
  <c r="F229" i="13"/>
  <c r="G229" i="13"/>
  <c r="F222" i="13"/>
  <c r="G222" i="13"/>
  <c r="F214" i="13"/>
  <c r="G214" i="13"/>
  <c r="G205" i="13"/>
  <c r="F205" i="13"/>
  <c r="F198" i="13"/>
  <c r="G198" i="13"/>
  <c r="F191" i="13"/>
  <c r="G191" i="13"/>
  <c r="F184" i="13"/>
  <c r="G184" i="13"/>
  <c r="F175" i="13"/>
  <c r="G175" i="13"/>
  <c r="F167" i="13"/>
  <c r="G167" i="13"/>
  <c r="F158" i="13"/>
  <c r="G158" i="13"/>
  <c r="F148" i="13"/>
  <c r="G148" i="13"/>
  <c r="F139" i="13"/>
  <c r="G139" i="13"/>
  <c r="G134" i="13"/>
  <c r="F134" i="13"/>
  <c r="G119" i="13"/>
  <c r="F119" i="13"/>
  <c r="G243" i="14"/>
  <c r="F243" i="14"/>
  <c r="F187" i="14"/>
  <c r="G187" i="14"/>
  <c r="G109" i="14"/>
  <c r="F109" i="14"/>
  <c r="F21" i="14"/>
  <c r="G21" i="14"/>
  <c r="Q120" i="18"/>
  <c r="S120" i="18"/>
  <c r="Q11" i="18"/>
  <c r="S11" i="18"/>
  <c r="Q45" i="18"/>
  <c r="S45" i="18"/>
  <c r="F211" i="14"/>
  <c r="G211" i="14"/>
  <c r="F87" i="14"/>
  <c r="G87" i="14"/>
  <c r="F227" i="14"/>
  <c r="G227" i="14"/>
  <c r="G169" i="14"/>
  <c r="F169" i="14"/>
  <c r="F52" i="14"/>
  <c r="G52" i="14"/>
  <c r="Q9" i="18"/>
  <c r="S9" i="18"/>
  <c r="G101" i="13"/>
  <c r="F101" i="13"/>
  <c r="G50" i="13"/>
  <c r="F50" i="13"/>
  <c r="F207" i="14"/>
  <c r="G207" i="14"/>
  <c r="F124" i="13"/>
  <c r="G124" i="13"/>
  <c r="G22" i="13"/>
  <c r="F22" i="13"/>
  <c r="G70" i="13"/>
  <c r="F70" i="13"/>
  <c r="F41" i="14"/>
  <c r="G41" i="14"/>
  <c r="S108" i="18"/>
  <c r="Q108" i="18"/>
  <c r="Q122" i="18"/>
  <c r="S122" i="18"/>
  <c r="Q43" i="18"/>
  <c r="S43" i="18"/>
  <c r="Q55" i="18"/>
  <c r="S55" i="18"/>
  <c r="L125" i="16"/>
  <c r="L130" i="16"/>
  <c r="L132" i="16"/>
  <c r="L134" i="16"/>
  <c r="L136" i="16"/>
  <c r="L138" i="16"/>
  <c r="L140" i="16"/>
  <c r="L142" i="16"/>
  <c r="L144" i="16"/>
  <c r="L146" i="16"/>
  <c r="L148" i="16"/>
  <c r="L150" i="16"/>
  <c r="L152" i="16"/>
  <c r="L154" i="16"/>
  <c r="L156" i="16"/>
  <c r="L160" i="16"/>
  <c r="L164" i="16"/>
  <c r="L168" i="16"/>
  <c r="L172" i="16"/>
  <c r="L176" i="16"/>
  <c r="L4" i="16"/>
  <c r="L167" i="16"/>
  <c r="L169" i="16"/>
  <c r="L170" i="16"/>
  <c r="L126" i="16"/>
  <c r="L127" i="16"/>
  <c r="L128" i="16"/>
  <c r="L129" i="16"/>
  <c r="L131" i="16"/>
  <c r="L133" i="16"/>
  <c r="L135" i="16"/>
  <c r="L137" i="16"/>
  <c r="L139" i="16"/>
  <c r="L141" i="16"/>
  <c r="L143" i="16"/>
  <c r="L145" i="16"/>
  <c r="L147" i="16"/>
  <c r="L149" i="16"/>
  <c r="L151" i="16"/>
  <c r="L153" i="16"/>
  <c r="L155" i="16"/>
  <c r="L158" i="16"/>
  <c r="L171" i="16"/>
  <c r="L174" i="16"/>
  <c r="L179" i="16"/>
  <c r="L183" i="16"/>
  <c r="L187" i="16"/>
  <c r="L191" i="16"/>
  <c r="L195" i="16"/>
  <c r="L199" i="16"/>
  <c r="L203" i="16"/>
  <c r="L205" i="16"/>
  <c r="L207" i="16"/>
  <c r="L209" i="16"/>
  <c r="L211" i="16"/>
  <c r="L213" i="16"/>
  <c r="L215" i="16"/>
  <c r="L217" i="16"/>
  <c r="L219" i="16"/>
  <c r="L221" i="16"/>
  <c r="L223" i="16"/>
  <c r="L225" i="16"/>
  <c r="L227" i="16"/>
  <c r="L229" i="16"/>
  <c r="L231" i="16"/>
  <c r="L159" i="16"/>
  <c r="L162" i="16"/>
  <c r="L175" i="16"/>
  <c r="L210" i="16"/>
  <c r="L165" i="16"/>
  <c r="L166" i="16"/>
  <c r="L177" i="16"/>
  <c r="L185" i="16"/>
  <c r="L193" i="16"/>
  <c r="L201" i="16"/>
  <c r="L208" i="16"/>
  <c r="L124" i="16"/>
  <c r="L206" i="16"/>
  <c r="L189" i="16"/>
  <c r="L204" i="16"/>
  <c r="L197" i="16"/>
  <c r="L181" i="16"/>
  <c r="L241" i="16"/>
  <c r="L233" i="16"/>
  <c r="L244" i="16"/>
  <c r="L236" i="16"/>
  <c r="L228" i="16"/>
  <c r="L220" i="16"/>
  <c r="L212" i="16"/>
  <c r="L192" i="16"/>
  <c r="L173" i="16"/>
  <c r="L194" i="16"/>
  <c r="L178" i="16"/>
  <c r="L120" i="16"/>
  <c r="L116" i="16"/>
  <c r="L112" i="16"/>
  <c r="L108" i="16"/>
  <c r="L104" i="16"/>
  <c r="L100" i="16"/>
  <c r="L96" i="16"/>
  <c r="L92" i="16"/>
  <c r="L88" i="16"/>
  <c r="L84" i="16"/>
  <c r="L80" i="16"/>
  <c r="L76" i="16"/>
  <c r="L72" i="16"/>
  <c r="L68" i="16"/>
  <c r="L64" i="16"/>
  <c r="L60" i="16"/>
  <c r="L56" i="16"/>
  <c r="L52" i="16"/>
  <c r="L48" i="16"/>
  <c r="L44" i="16"/>
  <c r="L40" i="16"/>
  <c r="L36" i="16"/>
  <c r="L33" i="16"/>
  <c r="L29" i="16"/>
  <c r="L25" i="16"/>
  <c r="L21" i="16"/>
  <c r="L17" i="16"/>
  <c r="L13" i="16"/>
  <c r="L9" i="16"/>
  <c r="L5" i="16"/>
  <c r="L32" i="16"/>
  <c r="L28" i="16"/>
  <c r="L24" i="16"/>
  <c r="L20" i="16"/>
  <c r="L12" i="16"/>
  <c r="L237" i="16"/>
  <c r="L232" i="16"/>
  <c r="L216" i="16"/>
  <c r="L184" i="16"/>
  <c r="L157" i="16"/>
  <c r="L122" i="16"/>
  <c r="L114" i="16"/>
  <c r="L106" i="16"/>
  <c r="L94" i="16"/>
  <c r="L86" i="16"/>
  <c r="L78" i="16"/>
  <c r="L66" i="16"/>
  <c r="L58" i="16"/>
  <c r="L46" i="16"/>
  <c r="L38" i="16"/>
  <c r="L27" i="16"/>
  <c r="L19" i="16"/>
  <c r="L11" i="16"/>
  <c r="L161" i="16"/>
  <c r="L235" i="16"/>
  <c r="L89" i="16"/>
  <c r="L53" i="16"/>
  <c r="L41" i="16"/>
  <c r="L182" i="16"/>
  <c r="L34" i="16"/>
  <c r="L26" i="16"/>
  <c r="L18" i="16"/>
  <c r="L6" i="16"/>
  <c r="L163" i="16"/>
  <c r="L239" i="16"/>
  <c r="L242" i="16"/>
  <c r="L234" i="16"/>
  <c r="L226" i="16"/>
  <c r="L218" i="16"/>
  <c r="L188" i="16"/>
  <c r="L123" i="16"/>
  <c r="L119" i="16"/>
  <c r="L115" i="16"/>
  <c r="L111" i="16"/>
  <c r="L107" i="16"/>
  <c r="L103" i="16"/>
  <c r="L99" i="16"/>
  <c r="L95" i="16"/>
  <c r="L91" i="16"/>
  <c r="L87" i="16"/>
  <c r="L83" i="16"/>
  <c r="L79" i="16"/>
  <c r="L75" i="16"/>
  <c r="L71" i="16"/>
  <c r="L67" i="16"/>
  <c r="L63" i="16"/>
  <c r="L59" i="16"/>
  <c r="L55" i="16"/>
  <c r="L51" i="16"/>
  <c r="L47" i="16"/>
  <c r="L43" i="16"/>
  <c r="L39" i="16"/>
  <c r="L35" i="16"/>
  <c r="L190" i="16"/>
  <c r="L16" i="16"/>
  <c r="L8" i="16"/>
  <c r="L240" i="16"/>
  <c r="L224" i="16"/>
  <c r="L200" i="16"/>
  <c r="L202" i="16"/>
  <c r="L186" i="16"/>
  <c r="L118" i="16"/>
  <c r="L110" i="16"/>
  <c r="L102" i="16"/>
  <c r="L98" i="16"/>
  <c r="L90" i="16"/>
  <c r="L82" i="16"/>
  <c r="L74" i="16"/>
  <c r="L70" i="16"/>
  <c r="L62" i="16"/>
  <c r="L54" i="16"/>
  <c r="L50" i="16"/>
  <c r="L42" i="16"/>
  <c r="L31" i="16"/>
  <c r="L23" i="16"/>
  <c r="L15" i="16"/>
  <c r="L7" i="16"/>
  <c r="L243" i="16"/>
  <c r="L238" i="16"/>
  <c r="L230" i="16"/>
  <c r="L222" i="16"/>
  <c r="L214" i="16"/>
  <c r="L196" i="16"/>
  <c r="L180" i="16"/>
  <c r="L121" i="16"/>
  <c r="L117" i="16"/>
  <c r="L113" i="16"/>
  <c r="L109" i="16"/>
  <c r="L105" i="16"/>
  <c r="L101" i="16"/>
  <c r="L97" i="16"/>
  <c r="L93" i="16"/>
  <c r="L85" i="16"/>
  <c r="L81" i="16"/>
  <c r="L77" i="16"/>
  <c r="L73" i="16"/>
  <c r="L69" i="16"/>
  <c r="L65" i="16"/>
  <c r="L61" i="16"/>
  <c r="L57" i="16"/>
  <c r="L49" i="16"/>
  <c r="L45" i="16"/>
  <c r="L37" i="16"/>
  <c r="L198" i="16"/>
  <c r="L30" i="16"/>
  <c r="L22" i="16"/>
  <c r="L14" i="16"/>
  <c r="L10" i="16"/>
  <c r="G85" i="13"/>
  <c r="F85" i="13"/>
  <c r="F159" i="14"/>
  <c r="G159" i="14"/>
  <c r="F215" i="14"/>
  <c r="G215" i="14"/>
  <c r="F45" i="14"/>
  <c r="G45" i="14"/>
  <c r="S48" i="18"/>
  <c r="Q48" i="18"/>
  <c r="G81" i="14"/>
  <c r="F81" i="14"/>
  <c r="G229" i="14"/>
  <c r="F229" i="14"/>
  <c r="F123" i="14"/>
  <c r="G123" i="14"/>
  <c r="F26" i="14"/>
  <c r="G26" i="14"/>
  <c r="F236" i="14"/>
  <c r="G236" i="14"/>
  <c r="F88" i="14"/>
  <c r="G88" i="14"/>
  <c r="F240" i="14"/>
  <c r="G240" i="14"/>
  <c r="F72" i="14"/>
  <c r="G72" i="14"/>
  <c r="F242" i="14"/>
  <c r="G242" i="14"/>
  <c r="F226" i="14"/>
  <c r="G226" i="14"/>
  <c r="F210" i="14"/>
  <c r="G210" i="14"/>
  <c r="F194" i="14"/>
  <c r="G194" i="14"/>
  <c r="F178" i="14"/>
  <c r="G178" i="14"/>
  <c r="F162" i="14"/>
  <c r="G162" i="14"/>
  <c r="F146" i="14"/>
  <c r="G146" i="14"/>
  <c r="F130" i="14"/>
  <c r="G130" i="14"/>
  <c r="F92" i="14"/>
  <c r="G92" i="14"/>
  <c r="G62" i="14"/>
  <c r="F62" i="14"/>
  <c r="F220" i="14"/>
  <c r="G220" i="14"/>
  <c r="F204" i="14"/>
  <c r="G204" i="14"/>
  <c r="F188" i="14"/>
  <c r="G188" i="14"/>
  <c r="F172" i="14"/>
  <c r="G172" i="14"/>
  <c r="F156" i="14"/>
  <c r="G156" i="14"/>
  <c r="F140" i="14"/>
  <c r="G140" i="14"/>
  <c r="F122" i="14"/>
  <c r="G122" i="14"/>
  <c r="F106" i="14"/>
  <c r="G106" i="14"/>
  <c r="F90" i="14"/>
  <c r="G90" i="14"/>
  <c r="F74" i="14"/>
  <c r="G74" i="14"/>
  <c r="G58" i="14"/>
  <c r="F58" i="14"/>
  <c r="G39" i="14"/>
  <c r="F39" i="14"/>
  <c r="G23" i="14"/>
  <c r="F23" i="14"/>
  <c r="G7" i="14"/>
  <c r="F7" i="14"/>
  <c r="S100" i="18"/>
  <c r="Q100" i="18"/>
  <c r="Q57" i="18"/>
  <c r="S57" i="18"/>
  <c r="S87" i="18"/>
  <c r="Q87" i="18"/>
  <c r="S78" i="18"/>
  <c r="Q78" i="18"/>
  <c r="Q18" i="18"/>
  <c r="S18" i="18"/>
  <c r="S70" i="18"/>
  <c r="Q70" i="18"/>
  <c r="S60" i="18"/>
  <c r="Q60" i="18"/>
  <c r="Q10" i="18"/>
  <c r="S10" i="18"/>
  <c r="Q73" i="18"/>
  <c r="S73" i="18"/>
  <c r="Q65" i="18"/>
  <c r="S65" i="18"/>
  <c r="Q8" i="18"/>
  <c r="S8" i="18"/>
  <c r="Q6" i="18"/>
  <c r="S6" i="18"/>
  <c r="Q35" i="18"/>
  <c r="S35" i="18"/>
  <c r="Q27" i="18"/>
  <c r="S27" i="18"/>
  <c r="Q4" i="18"/>
  <c r="S4" i="18"/>
  <c r="F108" i="13"/>
  <c r="G108" i="13"/>
  <c r="G74" i="13"/>
  <c r="F74" i="13"/>
  <c r="G18" i="13"/>
  <c r="F18" i="13"/>
  <c r="F163" i="14"/>
  <c r="G163" i="14"/>
  <c r="F103" i="14"/>
  <c r="G103" i="14"/>
  <c r="F91" i="14"/>
  <c r="G91" i="14"/>
  <c r="F22" i="14"/>
  <c r="G22" i="14"/>
  <c r="G221" i="14"/>
  <c r="F221" i="14"/>
  <c r="G165" i="14"/>
  <c r="F165" i="14"/>
  <c r="G35" i="13"/>
  <c r="F35" i="13"/>
  <c r="G85" i="14"/>
  <c r="F85" i="14"/>
  <c r="F40" i="14"/>
  <c r="G40" i="14"/>
  <c r="F8" i="14"/>
  <c r="G8" i="14"/>
  <c r="Q113" i="18"/>
  <c r="S113" i="18"/>
  <c r="S116" i="18"/>
  <c r="Q116" i="18"/>
  <c r="S58" i="18"/>
  <c r="Q58" i="18"/>
  <c r="Q19" i="18"/>
  <c r="S19" i="18"/>
  <c r="F132" i="13"/>
  <c r="G132" i="13"/>
  <c r="G106" i="13"/>
  <c r="F106" i="13"/>
  <c r="G89" i="14"/>
  <c r="F89" i="14"/>
  <c r="F96" i="13"/>
  <c r="G96" i="13"/>
  <c r="G75" i="13"/>
  <c r="F75" i="13"/>
  <c r="F12" i="13"/>
  <c r="G12" i="13"/>
  <c r="F239" i="13"/>
  <c r="G239" i="13"/>
  <c r="F231" i="13"/>
  <c r="G231" i="13"/>
  <c r="G221" i="13"/>
  <c r="F221" i="13"/>
  <c r="F213" i="13"/>
  <c r="G213" i="13"/>
  <c r="F206" i="13"/>
  <c r="G206" i="13"/>
  <c r="G196" i="13"/>
  <c r="F196" i="13"/>
  <c r="F188" i="13"/>
  <c r="G188" i="13"/>
  <c r="G180" i="13"/>
  <c r="F180" i="13"/>
  <c r="G172" i="13"/>
  <c r="F172" i="13"/>
  <c r="F164" i="13"/>
  <c r="G164" i="13"/>
  <c r="G157" i="13"/>
  <c r="F157" i="13"/>
  <c r="F151" i="13"/>
  <c r="G151" i="13"/>
  <c r="F145" i="13"/>
  <c r="G145" i="13"/>
  <c r="F133" i="13"/>
  <c r="G133" i="13"/>
  <c r="G115" i="13"/>
  <c r="F115" i="13"/>
  <c r="G99" i="13"/>
  <c r="F99" i="13"/>
  <c r="G131" i="13"/>
  <c r="F131" i="13"/>
  <c r="G65" i="13"/>
  <c r="F65" i="13"/>
  <c r="G242" i="13"/>
  <c r="F242" i="13"/>
  <c r="F234" i="13"/>
  <c r="G234" i="13"/>
  <c r="F227" i="13"/>
  <c r="G227" i="13"/>
  <c r="F220" i="13"/>
  <c r="G220" i="13"/>
  <c r="F212" i="13"/>
  <c r="G212" i="13"/>
  <c r="F203" i="13"/>
  <c r="G203" i="13"/>
  <c r="G197" i="13"/>
  <c r="F197" i="13"/>
  <c r="F189" i="13"/>
  <c r="G189" i="13"/>
  <c r="F182" i="13"/>
  <c r="G182" i="13"/>
  <c r="F173" i="13"/>
  <c r="G173" i="13"/>
  <c r="G165" i="13"/>
  <c r="F165" i="13"/>
  <c r="F156" i="13"/>
  <c r="G156" i="13"/>
  <c r="G144" i="13"/>
  <c r="F144" i="13"/>
  <c r="G138" i="13"/>
  <c r="F138" i="13"/>
  <c r="F130" i="13"/>
  <c r="G130" i="13"/>
  <c r="G87" i="13"/>
  <c r="F87" i="13"/>
  <c r="G71" i="13"/>
  <c r="F71" i="13"/>
  <c r="G47" i="13"/>
  <c r="F47" i="13"/>
  <c r="F4" i="13"/>
  <c r="G4" i="13"/>
  <c r="G137" i="14"/>
  <c r="F137" i="14"/>
  <c r="G161" i="14"/>
  <c r="F161" i="14"/>
  <c r="G77" i="14"/>
  <c r="F77" i="14"/>
  <c r="F5" i="14"/>
  <c r="G5" i="14"/>
  <c r="S104" i="18"/>
  <c r="Q104" i="18"/>
  <c r="S42" i="18"/>
  <c r="Q42" i="18"/>
  <c r="S26" i="18"/>
  <c r="Q26" i="18"/>
  <c r="U14" i="15"/>
  <c r="K5" i="15"/>
  <c r="K9" i="15" s="1"/>
  <c r="G193" i="14"/>
  <c r="F193" i="14"/>
  <c r="G213" i="14"/>
  <c r="F213" i="14"/>
  <c r="G157" i="14"/>
  <c r="F157" i="14"/>
  <c r="F36" i="14"/>
  <c r="G36" i="14"/>
  <c r="S112" i="18"/>
  <c r="Q112" i="18"/>
  <c r="Q23" i="18"/>
  <c r="S23" i="18"/>
  <c r="G122" i="13"/>
  <c r="F122" i="13"/>
  <c r="G26" i="13"/>
  <c r="F26" i="13"/>
  <c r="F111" i="14"/>
  <c r="G111" i="14"/>
  <c r="G113" i="14"/>
  <c r="F113" i="14"/>
  <c r="G209" i="14"/>
  <c r="F209" i="14"/>
  <c r="F50" i="14"/>
  <c r="G50" i="14"/>
  <c r="Q107" i="18"/>
  <c r="S107" i="18"/>
  <c r="Q17" i="18"/>
  <c r="S17" i="18"/>
  <c r="F199" i="14"/>
  <c r="G199" i="14"/>
  <c r="F13" i="14"/>
  <c r="G13" i="14"/>
  <c r="Q21" i="18"/>
  <c r="S21" i="18"/>
  <c r="F143" i="14"/>
  <c r="G143" i="14"/>
  <c r="F112" i="14"/>
  <c r="G112" i="14"/>
  <c r="F120" i="14"/>
  <c r="G120" i="14"/>
  <c r="F234" i="14"/>
  <c r="G234" i="14"/>
  <c r="F186" i="14"/>
  <c r="G186" i="14"/>
  <c r="F154" i="14"/>
  <c r="G154" i="14"/>
  <c r="F108" i="14"/>
  <c r="G108" i="14"/>
  <c r="F212" i="14"/>
  <c r="G212" i="14"/>
  <c r="F180" i="14"/>
  <c r="G180" i="14"/>
  <c r="F148" i="14"/>
  <c r="G148" i="14"/>
  <c r="F132" i="14"/>
  <c r="G132" i="14"/>
  <c r="F98" i="14"/>
  <c r="G98" i="14"/>
  <c r="G66" i="14"/>
  <c r="F66" i="14"/>
  <c r="G31" i="14"/>
  <c r="F31" i="14"/>
  <c r="S110" i="18"/>
  <c r="Q110" i="18"/>
  <c r="Q85" i="18"/>
  <c r="S85" i="18"/>
  <c r="S84" i="18"/>
  <c r="Q84" i="18"/>
  <c r="N3" i="17"/>
  <c r="N7" i="17"/>
  <c r="N6" i="17"/>
  <c r="S32" i="18"/>
  <c r="Q32" i="18"/>
  <c r="G105" i="13"/>
  <c r="F105" i="13"/>
  <c r="F10" i="13"/>
  <c r="G10" i="13"/>
  <c r="F230" i="13"/>
  <c r="G230" i="13"/>
  <c r="F224" i="13"/>
  <c r="G224" i="13"/>
  <c r="G207" i="13"/>
  <c r="F207" i="13"/>
  <c r="G193" i="13"/>
  <c r="F193" i="13"/>
  <c r="F177" i="13"/>
  <c r="G177" i="13"/>
  <c r="F149" i="13"/>
  <c r="G149" i="13"/>
  <c r="G79" i="13"/>
  <c r="F79" i="13"/>
  <c r="F11" i="13"/>
  <c r="G11" i="13"/>
  <c r="G201" i="14"/>
  <c r="F201" i="14"/>
  <c r="S98" i="18"/>
  <c r="Q98" i="18"/>
  <c r="Q47" i="18"/>
  <c r="S47" i="18"/>
  <c r="U18" i="15"/>
  <c r="U19" i="15" s="1"/>
  <c r="F135" i="14"/>
  <c r="G135" i="14"/>
  <c r="F75" i="14"/>
  <c r="G75" i="14"/>
  <c r="F38" i="14"/>
  <c r="G38" i="14"/>
  <c r="G185" i="14"/>
  <c r="F185" i="14"/>
  <c r="F61" i="14"/>
  <c r="G61" i="14"/>
  <c r="F12" i="14"/>
  <c r="G12" i="14"/>
  <c r="S36" i="18"/>
  <c r="Q36" i="18"/>
  <c r="F127" i="13"/>
  <c r="G127" i="13"/>
  <c r="F68" i="13"/>
  <c r="G68" i="13"/>
  <c r="G82" i="13"/>
  <c r="F82" i="13"/>
  <c r="G73" i="14"/>
  <c r="F73" i="14"/>
  <c r="G225" i="14"/>
  <c r="F225" i="14"/>
  <c r="G153" i="14"/>
  <c r="F153" i="14"/>
  <c r="F79" i="14"/>
  <c r="G79" i="14"/>
  <c r="F65" i="14"/>
  <c r="G65" i="14"/>
  <c r="F30" i="14"/>
  <c r="G30" i="14"/>
  <c r="G42" i="13"/>
  <c r="F42" i="13"/>
  <c r="F195" i="14"/>
  <c r="G195" i="14"/>
  <c r="F102" i="13"/>
  <c r="G102" i="13"/>
  <c r="G241" i="14"/>
  <c r="F241" i="14"/>
  <c r="F18" i="14"/>
  <c r="G18" i="14"/>
  <c r="F49" i="14"/>
  <c r="G49" i="14"/>
  <c r="F17" i="14"/>
  <c r="G17" i="14"/>
  <c r="S119" i="18"/>
  <c r="Q119" i="18"/>
  <c r="Q101" i="18"/>
  <c r="S101" i="18"/>
  <c r="S64" i="18"/>
  <c r="Q64" i="18"/>
  <c r="Q49" i="18"/>
  <c r="S49" i="18"/>
  <c r="Q15" i="18"/>
  <c r="S15" i="18"/>
  <c r="F95" i="14"/>
  <c r="G95" i="14"/>
  <c r="F34" i="14"/>
  <c r="G34" i="14"/>
  <c r="F115" i="14"/>
  <c r="G115" i="14"/>
  <c r="G101" i="14"/>
  <c r="F101" i="14"/>
  <c r="F96" i="14"/>
  <c r="G96" i="14"/>
  <c r="F104" i="14"/>
  <c r="G104" i="14"/>
  <c r="F230" i="14"/>
  <c r="G230" i="14"/>
  <c r="F198" i="14"/>
  <c r="G198" i="14"/>
  <c r="F166" i="14"/>
  <c r="G166" i="14"/>
  <c r="F134" i="14"/>
  <c r="G134" i="14"/>
  <c r="F63" i="14"/>
  <c r="G63" i="14"/>
  <c r="F208" i="14"/>
  <c r="G208" i="14"/>
  <c r="F176" i="14"/>
  <c r="G176" i="14"/>
  <c r="F144" i="14"/>
  <c r="G144" i="14"/>
  <c r="F110" i="14"/>
  <c r="G110" i="14"/>
  <c r="F78" i="14"/>
  <c r="G78" i="14"/>
  <c r="G43" i="14"/>
  <c r="F43" i="14"/>
  <c r="G11" i="14"/>
  <c r="F11" i="14"/>
  <c r="S89" i="18"/>
  <c r="Q89" i="18"/>
  <c r="S46" i="18"/>
  <c r="Q46" i="18"/>
  <c r="S62" i="18"/>
  <c r="Q62" i="18"/>
  <c r="Q75" i="18"/>
  <c r="S75" i="18"/>
  <c r="Q24" i="18"/>
  <c r="S24" i="18"/>
  <c r="Q37" i="18"/>
  <c r="S37" i="18"/>
  <c r="Q12" i="18"/>
  <c r="S12" i="18"/>
  <c r="F69" i="14"/>
  <c r="G69" i="14"/>
  <c r="F183" i="14"/>
  <c r="G183" i="14"/>
  <c r="G32" i="13"/>
  <c r="F32" i="13"/>
  <c r="G14" i="13"/>
  <c r="F14" i="13"/>
  <c r="F62" i="13"/>
  <c r="G62" i="13"/>
  <c r="G56" i="14"/>
  <c r="F56" i="14"/>
  <c r="F48" i="14"/>
  <c r="G48" i="14"/>
  <c r="N4" i="17"/>
  <c r="N8" i="17" s="1"/>
  <c r="X4" i="17"/>
  <c r="G239" i="14"/>
  <c r="F239" i="14"/>
  <c r="G28" i="13"/>
  <c r="F28" i="13"/>
  <c r="F6" i="14"/>
  <c r="I2" i="14" s="1"/>
  <c r="I3" i="14" s="1"/>
  <c r="G6" i="14"/>
  <c r="G141" i="14"/>
  <c r="F141" i="14"/>
  <c r="G98" i="13"/>
  <c r="F98" i="13"/>
  <c r="F179" i="14"/>
  <c r="G179" i="14"/>
  <c r="F125" i="14"/>
  <c r="G125" i="14"/>
  <c r="G64" i="14"/>
  <c r="F64" i="14"/>
  <c r="F9" i="14"/>
  <c r="G9" i="14"/>
  <c r="Q5" i="18"/>
  <c r="S5" i="18"/>
  <c r="G69" i="13"/>
  <c r="F69" i="13"/>
  <c r="F99" i="14"/>
  <c r="G99" i="14"/>
  <c r="G17" i="13"/>
  <c r="F17" i="13"/>
  <c r="F72" i="13"/>
  <c r="G72" i="13"/>
  <c r="G189" i="14"/>
  <c r="F189" i="14"/>
  <c r="G133" i="14"/>
  <c r="F133" i="14"/>
  <c r="G36" i="13"/>
  <c r="F36" i="13"/>
  <c r="G29" i="13"/>
  <c r="F29" i="13"/>
  <c r="F223" i="14"/>
  <c r="G223" i="14"/>
  <c r="F167" i="14"/>
  <c r="G167" i="14"/>
  <c r="G39" i="13"/>
  <c r="F39" i="13"/>
  <c r="G93" i="14"/>
  <c r="F93" i="14"/>
  <c r="F33" i="14"/>
  <c r="G33" i="14"/>
  <c r="Q105" i="18"/>
  <c r="S105" i="18"/>
  <c r="Q95" i="18"/>
  <c r="S95" i="18"/>
  <c r="Q118" i="18"/>
  <c r="S118" i="18"/>
  <c r="S34" i="18"/>
  <c r="Q34" i="18"/>
  <c r="Q53" i="18"/>
  <c r="S53" i="18"/>
  <c r="G217" i="14"/>
  <c r="F217" i="14"/>
  <c r="F147" i="14"/>
  <c r="G147" i="14"/>
  <c r="F46" i="14"/>
  <c r="G46" i="14"/>
  <c r="F171" i="14"/>
  <c r="G171" i="14"/>
  <c r="F29" i="14"/>
  <c r="G29" i="14"/>
  <c r="S121" i="18"/>
  <c r="Q121" i="18"/>
  <c r="Q61" i="18"/>
  <c r="S61" i="18"/>
  <c r="F14" i="14"/>
  <c r="G14" i="14"/>
  <c r="F175" i="14"/>
  <c r="G175" i="14"/>
  <c r="F44" i="14"/>
  <c r="G44" i="14"/>
  <c r="F124" i="14"/>
  <c r="G124" i="14"/>
  <c r="F80" i="14"/>
  <c r="G80" i="14"/>
  <c r="F232" i="14"/>
  <c r="G232" i="14"/>
  <c r="G70" i="14"/>
  <c r="F70" i="14"/>
  <c r="F238" i="14"/>
  <c r="G238" i="14"/>
  <c r="F222" i="14"/>
  <c r="G222" i="14"/>
  <c r="F206" i="14"/>
  <c r="G206" i="14"/>
  <c r="F190" i="14"/>
  <c r="G190" i="14"/>
  <c r="F174" i="14"/>
  <c r="G174" i="14"/>
  <c r="F158" i="14"/>
  <c r="G158" i="14"/>
  <c r="F142" i="14"/>
  <c r="G142" i="14"/>
  <c r="F116" i="14"/>
  <c r="G116" i="14"/>
  <c r="F84" i="14"/>
  <c r="G84" i="14"/>
  <c r="F216" i="14"/>
  <c r="G216" i="14"/>
  <c r="F200" i="14"/>
  <c r="G200" i="14"/>
  <c r="F184" i="14"/>
  <c r="G184" i="14"/>
  <c r="F168" i="14"/>
  <c r="G168" i="14"/>
  <c r="F152" i="14"/>
  <c r="G152" i="14"/>
  <c r="F136" i="14"/>
  <c r="G136" i="14"/>
  <c r="F118" i="14"/>
  <c r="G118" i="14"/>
  <c r="F102" i="14"/>
  <c r="G102" i="14"/>
  <c r="F86" i="14"/>
  <c r="G86" i="14"/>
  <c r="F67" i="14"/>
  <c r="G67" i="14"/>
  <c r="F51" i="14"/>
  <c r="G51" i="14"/>
  <c r="G35" i="14"/>
  <c r="F35" i="14"/>
  <c r="G19" i="14"/>
  <c r="F19" i="14"/>
  <c r="S106" i="18"/>
  <c r="Q106" i="18"/>
  <c r="Q90" i="18"/>
  <c r="S90" i="18"/>
  <c r="S54" i="18"/>
  <c r="Q54" i="18"/>
  <c r="Q88" i="18"/>
  <c r="S88" i="18"/>
  <c r="S76" i="18"/>
  <c r="Q76" i="18"/>
  <c r="S68" i="18"/>
  <c r="Q68" i="18"/>
  <c r="S52" i="18"/>
  <c r="Q52" i="18"/>
  <c r="Q79" i="18"/>
  <c r="S79" i="18"/>
  <c r="Q71" i="18"/>
  <c r="S71" i="18"/>
  <c r="S40" i="18"/>
  <c r="Q40" i="18"/>
  <c r="S30" i="18"/>
  <c r="Q30" i="18"/>
  <c r="Q41" i="18"/>
  <c r="S41" i="18"/>
  <c r="Q33" i="18"/>
  <c r="S33" i="18"/>
  <c r="Q25" i="18"/>
  <c r="S25" i="18"/>
  <c r="G125" i="13"/>
  <c r="F125" i="13"/>
  <c r="F60" i="13"/>
  <c r="G60" i="13"/>
  <c r="G37" i="13"/>
  <c r="F37" i="13"/>
  <c r="K4" i="15"/>
  <c r="K8" i="15" s="1"/>
  <c r="U4" i="15"/>
  <c r="F219" i="14"/>
  <c r="G219" i="14"/>
  <c r="G149" i="14"/>
  <c r="F149" i="14"/>
  <c r="F57" i="14"/>
  <c r="G57" i="14"/>
  <c r="G45" i="13"/>
  <c r="F45" i="13"/>
  <c r="F104" i="13"/>
  <c r="G104" i="13"/>
  <c r="F203" i="14"/>
  <c r="G203" i="14"/>
  <c r="G145" i="14"/>
  <c r="F145" i="14"/>
  <c r="G19" i="13"/>
  <c r="F19" i="13"/>
  <c r="F42" i="14"/>
  <c r="G42" i="14"/>
  <c r="F32" i="14"/>
  <c r="G32" i="14"/>
  <c r="S94" i="18"/>
  <c r="Q94" i="18"/>
  <c r="Q103" i="18"/>
  <c r="R103" i="18" s="1"/>
  <c r="V103" i="18" s="1"/>
  <c r="S103" i="18"/>
  <c r="Q115" i="18"/>
  <c r="S115" i="18"/>
  <c r="S50" i="18"/>
  <c r="Q50" i="18"/>
  <c r="S28" i="18"/>
  <c r="Q28" i="18"/>
  <c r="F100" i="13"/>
  <c r="G100" i="13"/>
  <c r="G66" i="13"/>
  <c r="F66" i="13"/>
  <c r="F53" i="14"/>
  <c r="G53" i="14"/>
  <c r="G48" i="13"/>
  <c r="F48" i="13"/>
  <c r="G123" i="13"/>
  <c r="F123" i="13"/>
  <c r="G97" i="13"/>
  <c r="F97" i="13"/>
  <c r="F6" i="13"/>
  <c r="G6" i="13"/>
  <c r="F237" i="13"/>
  <c r="G237" i="13"/>
  <c r="G228" i="13"/>
  <c r="F228" i="13"/>
  <c r="F218" i="13"/>
  <c r="G218" i="13"/>
  <c r="F211" i="13"/>
  <c r="G211" i="13"/>
  <c r="F204" i="13"/>
  <c r="G204" i="13"/>
  <c r="F194" i="13"/>
  <c r="G194" i="13"/>
  <c r="F186" i="13"/>
  <c r="G186" i="13"/>
  <c r="G178" i="13"/>
  <c r="F178" i="13"/>
  <c r="F171" i="13"/>
  <c r="G171" i="13"/>
  <c r="F162" i="13"/>
  <c r="G162" i="13"/>
  <c r="F155" i="13"/>
  <c r="G155" i="13"/>
  <c r="G150" i="13"/>
  <c r="F150" i="13"/>
  <c r="F143" i="13"/>
  <c r="G143" i="13"/>
  <c r="G111" i="13"/>
  <c r="F111" i="13"/>
  <c r="G63" i="13"/>
  <c r="F63" i="13"/>
  <c r="G67" i="13"/>
  <c r="F67" i="13"/>
  <c r="F8" i="13"/>
  <c r="G8" i="13"/>
  <c r="G113" i="13"/>
  <c r="F113" i="13"/>
  <c r="G89" i="13"/>
  <c r="F89" i="13"/>
  <c r="G57" i="13"/>
  <c r="F57" i="13"/>
  <c r="G240" i="13"/>
  <c r="F240" i="13"/>
  <c r="F232" i="13"/>
  <c r="G232" i="13"/>
  <c r="F225" i="13"/>
  <c r="G225" i="13"/>
  <c r="G219" i="13"/>
  <c r="F219" i="13"/>
  <c r="F210" i="13"/>
  <c r="G210" i="13"/>
  <c r="G202" i="13"/>
  <c r="F202" i="13"/>
  <c r="F195" i="13"/>
  <c r="G195" i="13"/>
  <c r="G187" i="13"/>
  <c r="F187" i="13"/>
  <c r="F179" i="13"/>
  <c r="G179" i="13"/>
  <c r="F170" i="13"/>
  <c r="G170" i="13"/>
  <c r="G163" i="13"/>
  <c r="F163" i="13"/>
  <c r="G152" i="13"/>
  <c r="F152" i="13"/>
  <c r="G142" i="13"/>
  <c r="F142" i="13"/>
  <c r="G136" i="13"/>
  <c r="F136" i="13"/>
  <c r="G128" i="13"/>
  <c r="F128" i="13"/>
  <c r="S12" i="13"/>
  <c r="F60" i="14"/>
  <c r="G60" i="14"/>
  <c r="S117" i="18"/>
  <c r="Q117" i="18"/>
  <c r="Q91" i="18"/>
  <c r="S91" i="18"/>
  <c r="S63" i="18"/>
  <c r="Q63" i="18"/>
  <c r="G231" i="14"/>
  <c r="F231" i="14"/>
  <c r="F155" i="14"/>
  <c r="G155" i="14"/>
  <c r="G235" i="14"/>
  <c r="F235" i="14"/>
  <c r="G197" i="14"/>
  <c r="F197" i="14"/>
  <c r="F127" i="14"/>
  <c r="G127" i="14"/>
  <c r="F20" i="14"/>
  <c r="G20" i="14"/>
  <c r="Q99" i="18"/>
  <c r="S99" i="18"/>
  <c r="Q13" i="18"/>
  <c r="S13" i="18"/>
  <c r="T13" i="18" s="1"/>
  <c r="Z13" i="18" s="1"/>
  <c r="R115" i="7"/>
  <c r="R51" i="7"/>
  <c r="R107" i="7"/>
  <c r="X107" i="7" s="1"/>
  <c r="R75" i="7"/>
  <c r="R43" i="7"/>
  <c r="R11" i="7"/>
  <c r="R83" i="7"/>
  <c r="X83" i="7" s="1"/>
  <c r="R19" i="7"/>
  <c r="R99" i="7"/>
  <c r="R67" i="7"/>
  <c r="R35" i="7"/>
  <c r="X35" i="7" s="1"/>
  <c r="R120" i="7"/>
  <c r="X120" i="7" s="1"/>
  <c r="R104" i="7"/>
  <c r="X104" i="7" s="1"/>
  <c r="R88" i="7"/>
  <c r="X88" i="7" s="1"/>
  <c r="R72" i="7"/>
  <c r="X72" i="7" s="1"/>
  <c r="R56" i="7"/>
  <c r="X56" i="7" s="1"/>
  <c r="R40" i="7"/>
  <c r="X40" i="7" s="1"/>
  <c r="R16" i="7"/>
  <c r="X16" i="7" s="1"/>
  <c r="R119" i="7"/>
  <c r="X119" i="7" s="1"/>
  <c r="R111" i="7"/>
  <c r="R103" i="7"/>
  <c r="R95" i="7"/>
  <c r="X95" i="7" s="1"/>
  <c r="R87" i="7"/>
  <c r="X87" i="7" s="1"/>
  <c r="R79" i="7"/>
  <c r="X79" i="7" s="1"/>
  <c r="R71" i="7"/>
  <c r="R63" i="7"/>
  <c r="X63" i="7" s="1"/>
  <c r="R55" i="7"/>
  <c r="R47" i="7"/>
  <c r="X47" i="7" s="1"/>
  <c r="R39" i="7"/>
  <c r="R31" i="7"/>
  <c r="X31" i="7" s="1"/>
  <c r="R23" i="7"/>
  <c r="R15" i="7"/>
  <c r="X15" i="7" s="1"/>
  <c r="R7" i="7"/>
  <c r="R112" i="7"/>
  <c r="X112" i="7" s="1"/>
  <c r="R96" i="7"/>
  <c r="X96" i="7" s="1"/>
  <c r="R80" i="7"/>
  <c r="X80" i="7" s="1"/>
  <c r="R64" i="7"/>
  <c r="X64" i="7" s="1"/>
  <c r="R48" i="7"/>
  <c r="X48" i="7" s="1"/>
  <c r="R32" i="7"/>
  <c r="X32" i="7" s="1"/>
  <c r="R24" i="7"/>
  <c r="X24" i="7" s="1"/>
  <c r="R8" i="7"/>
  <c r="X8" i="7" s="1"/>
  <c r="R4" i="7"/>
  <c r="X4" i="7" s="1"/>
  <c r="R116" i="7"/>
  <c r="X116" i="7" s="1"/>
  <c r="R108" i="7"/>
  <c r="X108" i="7" s="1"/>
  <c r="R100" i="7"/>
  <c r="X100" i="7" s="1"/>
  <c r="R92" i="7"/>
  <c r="X92" i="7" s="1"/>
  <c r="R84" i="7"/>
  <c r="X84" i="7" s="1"/>
  <c r="R76" i="7"/>
  <c r="X76" i="7" s="1"/>
  <c r="R68" i="7"/>
  <c r="X68" i="7" s="1"/>
  <c r="R60" i="7"/>
  <c r="X60" i="7" s="1"/>
  <c r="R52" i="7"/>
  <c r="X52" i="7" s="1"/>
  <c r="R44" i="7"/>
  <c r="X44" i="7" s="1"/>
  <c r="R36" i="7"/>
  <c r="X36" i="7" s="1"/>
  <c r="R28" i="7"/>
  <c r="X28" i="7" s="1"/>
  <c r="R20" i="7"/>
  <c r="X20" i="7" s="1"/>
  <c r="R12" i="7"/>
  <c r="X12" i="7" s="1"/>
  <c r="W9" i="8"/>
  <c r="X9" i="8" s="1"/>
  <c r="W14" i="8"/>
  <c r="X14" i="8" s="1"/>
  <c r="P106" i="7"/>
  <c r="T106" i="7" s="1"/>
  <c r="P94" i="7"/>
  <c r="T94" i="7" s="1"/>
  <c r="P46" i="7"/>
  <c r="T46" i="7" s="1"/>
  <c r="W47" i="8"/>
  <c r="X47" i="8" s="1"/>
  <c r="W115" i="8"/>
  <c r="X115" i="8" s="1"/>
  <c r="W114" i="8"/>
  <c r="X114" i="8" s="1"/>
  <c r="W50" i="8"/>
  <c r="X50" i="8" s="1"/>
  <c r="W105" i="8"/>
  <c r="X105" i="8" s="1"/>
  <c r="W73" i="8"/>
  <c r="X73" i="8" s="1"/>
  <c r="W41" i="8"/>
  <c r="X41" i="8" s="1"/>
  <c r="W94" i="8"/>
  <c r="X94" i="8" s="1"/>
  <c r="W23" i="8"/>
  <c r="X23" i="8" s="1"/>
  <c r="W96" i="8"/>
  <c r="X96" i="8" s="1"/>
  <c r="W64" i="8"/>
  <c r="X64" i="8" s="1"/>
  <c r="W27" i="8"/>
  <c r="X27" i="8" s="1"/>
  <c r="W17" i="8"/>
  <c r="X17" i="8" s="1"/>
  <c r="P114" i="7"/>
  <c r="T114" i="7" s="1"/>
  <c r="P102" i="7"/>
  <c r="T102" i="7" s="1"/>
  <c r="P90" i="7"/>
  <c r="T90" i="7" s="1"/>
  <c r="P82" i="7"/>
  <c r="T82" i="7" s="1"/>
  <c r="P74" i="7"/>
  <c r="T74" i="7" s="1"/>
  <c r="P66" i="7"/>
  <c r="T66" i="7" s="1"/>
  <c r="P58" i="7"/>
  <c r="T58" i="7" s="1"/>
  <c r="P50" i="7"/>
  <c r="T50" i="7" s="1"/>
  <c r="P38" i="7"/>
  <c r="T38" i="7" s="1"/>
  <c r="P30" i="7"/>
  <c r="T30" i="7" s="1"/>
  <c r="P22" i="7"/>
  <c r="T22" i="7" s="1"/>
  <c r="P14" i="7"/>
  <c r="T14" i="7" s="1"/>
  <c r="P10" i="7"/>
  <c r="T10" i="7" s="1"/>
  <c r="X111" i="7"/>
  <c r="X103" i="7"/>
  <c r="X99" i="7"/>
  <c r="X91" i="7"/>
  <c r="X75" i="7"/>
  <c r="X71" i="7"/>
  <c r="X67" i="7"/>
  <c r="X59" i="7"/>
  <c r="X55" i="7"/>
  <c r="X51" i="7"/>
  <c r="X43" i="7"/>
  <c r="X39" i="7"/>
  <c r="X27" i="7"/>
  <c r="X23" i="7"/>
  <c r="X19" i="7"/>
  <c r="X7" i="7"/>
  <c r="W63" i="8"/>
  <c r="X63" i="8" s="1"/>
  <c r="W67" i="8"/>
  <c r="X67" i="8" s="1"/>
  <c r="W8" i="8"/>
  <c r="X8" i="8" s="1"/>
  <c r="W87" i="8"/>
  <c r="X87" i="8" s="1"/>
  <c r="W106" i="8"/>
  <c r="X106" i="8" s="1"/>
  <c r="W74" i="8"/>
  <c r="X74" i="8" s="1"/>
  <c r="W42" i="8"/>
  <c r="X42" i="8" s="1"/>
  <c r="W117" i="8"/>
  <c r="X117" i="8" s="1"/>
  <c r="W101" i="8"/>
  <c r="X101" i="8" s="1"/>
  <c r="W85" i="8"/>
  <c r="X85" i="8" s="1"/>
  <c r="W69" i="8"/>
  <c r="X69" i="8" s="1"/>
  <c r="W53" i="8"/>
  <c r="X53" i="8" s="1"/>
  <c r="W36" i="8"/>
  <c r="X36" i="8" s="1"/>
  <c r="W118" i="8"/>
  <c r="X118" i="8" s="1"/>
  <c r="W86" i="8"/>
  <c r="X86" i="8" s="1"/>
  <c r="W54" i="8"/>
  <c r="X54" i="8" s="1"/>
  <c r="W7" i="8"/>
  <c r="X7" i="8" s="1"/>
  <c r="W108" i="8"/>
  <c r="X108" i="8" s="1"/>
  <c r="W92" i="8"/>
  <c r="X92" i="8" s="1"/>
  <c r="W76" i="8"/>
  <c r="X76" i="8" s="1"/>
  <c r="W60" i="8"/>
  <c r="X60" i="8" s="1"/>
  <c r="W44" i="8"/>
  <c r="X44" i="8" s="1"/>
  <c r="W19" i="8"/>
  <c r="X19" i="8" s="1"/>
  <c r="W26" i="8"/>
  <c r="X26" i="8" s="1"/>
  <c r="W10" i="8"/>
  <c r="X10" i="8" s="1"/>
  <c r="W29" i="8"/>
  <c r="X29" i="8" s="1"/>
  <c r="W13" i="8"/>
  <c r="X13" i="8" s="1"/>
  <c r="P121" i="7"/>
  <c r="T121" i="7" s="1"/>
  <c r="P117" i="7"/>
  <c r="T117" i="7" s="1"/>
  <c r="P113" i="7"/>
  <c r="T113" i="7" s="1"/>
  <c r="P109" i="7"/>
  <c r="T109" i="7" s="1"/>
  <c r="P105" i="7"/>
  <c r="T105" i="7" s="1"/>
  <c r="P101" i="7"/>
  <c r="T101" i="7" s="1"/>
  <c r="P97" i="7"/>
  <c r="T97" i="7" s="1"/>
  <c r="P93" i="7"/>
  <c r="T93" i="7" s="1"/>
  <c r="P89" i="7"/>
  <c r="T89" i="7" s="1"/>
  <c r="P85" i="7"/>
  <c r="T85" i="7" s="1"/>
  <c r="P81" i="7"/>
  <c r="T81" i="7" s="1"/>
  <c r="P77" i="7"/>
  <c r="T77" i="7" s="1"/>
  <c r="P73" i="7"/>
  <c r="T73" i="7" s="1"/>
  <c r="P69" i="7"/>
  <c r="T69" i="7" s="1"/>
  <c r="P65" i="7"/>
  <c r="T65" i="7" s="1"/>
  <c r="P61" i="7"/>
  <c r="T61" i="7" s="1"/>
  <c r="P57" i="7"/>
  <c r="T57" i="7" s="1"/>
  <c r="P53" i="7"/>
  <c r="T53" i="7" s="1"/>
  <c r="P49" i="7"/>
  <c r="T49" i="7" s="1"/>
  <c r="P45" i="7"/>
  <c r="T45" i="7" s="1"/>
  <c r="P41" i="7"/>
  <c r="T41" i="7" s="1"/>
  <c r="P37" i="7"/>
  <c r="T37" i="7" s="1"/>
  <c r="P33" i="7"/>
  <c r="T33" i="7" s="1"/>
  <c r="P29" i="7"/>
  <c r="T29" i="7" s="1"/>
  <c r="P25" i="7"/>
  <c r="T25" i="7" s="1"/>
  <c r="P21" i="7"/>
  <c r="T21" i="7" s="1"/>
  <c r="P17" i="7"/>
  <c r="T17" i="7" s="1"/>
  <c r="P13" i="7"/>
  <c r="T13" i="7" s="1"/>
  <c r="P9" i="7"/>
  <c r="T9" i="7" s="1"/>
  <c r="P5" i="7"/>
  <c r="T5" i="7" s="1"/>
  <c r="U5" i="7" s="1"/>
  <c r="V5" i="7" s="1"/>
  <c r="R118" i="7"/>
  <c r="X118" i="7" s="1"/>
  <c r="R114" i="7"/>
  <c r="X114" i="7" s="1"/>
  <c r="R110" i="7"/>
  <c r="X110" i="7" s="1"/>
  <c r="R106" i="7"/>
  <c r="X106" i="7" s="1"/>
  <c r="R102" i="7"/>
  <c r="X102" i="7" s="1"/>
  <c r="R98" i="7"/>
  <c r="X98" i="7" s="1"/>
  <c r="R94" i="7"/>
  <c r="X94" i="7" s="1"/>
  <c r="R90" i="7"/>
  <c r="X90" i="7" s="1"/>
  <c r="R86" i="7"/>
  <c r="X86" i="7" s="1"/>
  <c r="R82" i="7"/>
  <c r="X82" i="7" s="1"/>
  <c r="R78" i="7"/>
  <c r="X78" i="7" s="1"/>
  <c r="R74" i="7"/>
  <c r="X74" i="7" s="1"/>
  <c r="R70" i="7"/>
  <c r="X70" i="7" s="1"/>
  <c r="R66" i="7"/>
  <c r="X66" i="7" s="1"/>
  <c r="R62" i="7"/>
  <c r="X62" i="7" s="1"/>
  <c r="R58" i="7"/>
  <c r="X58" i="7" s="1"/>
  <c r="R54" i="7"/>
  <c r="X54" i="7" s="1"/>
  <c r="R50" i="7"/>
  <c r="X50" i="7" s="1"/>
  <c r="R46" i="7"/>
  <c r="X46" i="7" s="1"/>
  <c r="R42" i="7"/>
  <c r="X42" i="7" s="1"/>
  <c r="R38" i="7"/>
  <c r="X38" i="7" s="1"/>
  <c r="R34" i="7"/>
  <c r="X34" i="7" s="1"/>
  <c r="R30" i="7"/>
  <c r="X30" i="7" s="1"/>
  <c r="R26" i="7"/>
  <c r="X26" i="7" s="1"/>
  <c r="R22" i="7"/>
  <c r="X22" i="7" s="1"/>
  <c r="R18" i="7"/>
  <c r="X18" i="7" s="1"/>
  <c r="R14" i="7"/>
  <c r="X14" i="7" s="1"/>
  <c r="R10" i="7"/>
  <c r="X10" i="7" s="1"/>
  <c r="R6" i="7"/>
  <c r="X6" i="7" s="1"/>
  <c r="W79" i="8"/>
  <c r="X79" i="8" s="1"/>
  <c r="W83" i="8"/>
  <c r="X83" i="8" s="1"/>
  <c r="W39" i="8"/>
  <c r="X39" i="8" s="1"/>
  <c r="W103" i="8"/>
  <c r="X103" i="8" s="1"/>
  <c r="W98" i="8"/>
  <c r="X98" i="8" s="1"/>
  <c r="W66" i="8"/>
  <c r="X66" i="8" s="1"/>
  <c r="W31" i="8"/>
  <c r="X31" i="8" s="1"/>
  <c r="W113" i="8"/>
  <c r="X113" i="8" s="1"/>
  <c r="W97" i="8"/>
  <c r="X97" i="8" s="1"/>
  <c r="W81" i="8"/>
  <c r="X81" i="8" s="1"/>
  <c r="W65" i="8"/>
  <c r="X65" i="8" s="1"/>
  <c r="W49" i="8"/>
  <c r="X49" i="8" s="1"/>
  <c r="W28" i="8"/>
  <c r="X28" i="8" s="1"/>
  <c r="W110" i="8"/>
  <c r="X110" i="8" s="1"/>
  <c r="W78" i="8"/>
  <c r="X78" i="8" s="1"/>
  <c r="W46" i="8"/>
  <c r="X46" i="8" s="1"/>
  <c r="W120" i="8"/>
  <c r="X120" i="8" s="1"/>
  <c r="W104" i="8"/>
  <c r="X104" i="8" s="1"/>
  <c r="W88" i="8"/>
  <c r="X88" i="8" s="1"/>
  <c r="W72" i="8"/>
  <c r="X72" i="8" s="1"/>
  <c r="W56" i="8"/>
  <c r="X56" i="8" s="1"/>
  <c r="W40" i="8"/>
  <c r="X40" i="8" s="1"/>
  <c r="W11" i="8"/>
  <c r="X11" i="8" s="1"/>
  <c r="W22" i="8"/>
  <c r="X22" i="8" s="1"/>
  <c r="W6" i="8"/>
  <c r="X6" i="8" s="1"/>
  <c r="W25" i="8"/>
  <c r="X25" i="8" s="1"/>
  <c r="W16" i="8"/>
  <c r="X16" i="8" s="1"/>
  <c r="W43" i="8"/>
  <c r="X43" i="8" s="1"/>
  <c r="W59" i="8"/>
  <c r="X59" i="8" s="1"/>
  <c r="W75" i="8"/>
  <c r="X75" i="8" s="1"/>
  <c r="W91" i="8"/>
  <c r="X91" i="8" s="1"/>
  <c r="W107" i="8"/>
  <c r="X107" i="8" s="1"/>
  <c r="W111" i="8"/>
  <c r="X111" i="8" s="1"/>
  <c r="W51" i="8"/>
  <c r="X51" i="8" s="1"/>
  <c r="W71" i="8"/>
  <c r="X71" i="8" s="1"/>
  <c r="W82" i="8"/>
  <c r="X82" i="8" s="1"/>
  <c r="W121" i="8"/>
  <c r="W89" i="8"/>
  <c r="X89" i="8" s="1"/>
  <c r="W57" i="8"/>
  <c r="X57" i="8" s="1"/>
  <c r="W12" i="8"/>
  <c r="X12" i="8" s="1"/>
  <c r="W62" i="8"/>
  <c r="X62" i="8" s="1"/>
  <c r="W112" i="8"/>
  <c r="X112" i="8" s="1"/>
  <c r="W80" i="8"/>
  <c r="X80" i="8" s="1"/>
  <c r="W48" i="8"/>
  <c r="X48" i="8" s="1"/>
  <c r="W30" i="8"/>
  <c r="X30" i="8" s="1"/>
  <c r="W33" i="8"/>
  <c r="X33" i="8" s="1"/>
  <c r="P118" i="7"/>
  <c r="T118" i="7" s="1"/>
  <c r="P110" i="7"/>
  <c r="T110" i="7" s="1"/>
  <c r="P98" i="7"/>
  <c r="T98" i="7" s="1"/>
  <c r="P86" i="7"/>
  <c r="T86" i="7" s="1"/>
  <c r="P78" i="7"/>
  <c r="T78" i="7" s="1"/>
  <c r="P70" i="7"/>
  <c r="T70" i="7" s="1"/>
  <c r="P62" i="7"/>
  <c r="T62" i="7" s="1"/>
  <c r="P54" i="7"/>
  <c r="T54" i="7" s="1"/>
  <c r="P42" i="7"/>
  <c r="T42" i="7" s="1"/>
  <c r="P34" i="7"/>
  <c r="T34" i="7" s="1"/>
  <c r="P26" i="7"/>
  <c r="T26" i="7" s="1"/>
  <c r="P18" i="7"/>
  <c r="T18" i="7" s="1"/>
  <c r="P6" i="7"/>
  <c r="T6" i="7" s="1"/>
  <c r="X115" i="7"/>
  <c r="X11" i="7"/>
  <c r="P120" i="7"/>
  <c r="T120" i="7" s="1"/>
  <c r="P116" i="7"/>
  <c r="T116" i="7" s="1"/>
  <c r="P112" i="7"/>
  <c r="T112" i="7" s="1"/>
  <c r="P108" i="7"/>
  <c r="T108" i="7" s="1"/>
  <c r="P104" i="7"/>
  <c r="T104" i="7" s="1"/>
  <c r="P100" i="7"/>
  <c r="T100" i="7" s="1"/>
  <c r="P96" i="7"/>
  <c r="T96" i="7" s="1"/>
  <c r="P92" i="7"/>
  <c r="T92" i="7" s="1"/>
  <c r="P88" i="7"/>
  <c r="T88" i="7" s="1"/>
  <c r="P84" i="7"/>
  <c r="T84" i="7" s="1"/>
  <c r="P80" i="7"/>
  <c r="T80" i="7" s="1"/>
  <c r="P76" i="7"/>
  <c r="T76" i="7" s="1"/>
  <c r="P72" i="7"/>
  <c r="T72" i="7" s="1"/>
  <c r="P68" i="7"/>
  <c r="T68" i="7" s="1"/>
  <c r="P64" i="7"/>
  <c r="T64" i="7" s="1"/>
  <c r="P60" i="7"/>
  <c r="T60" i="7" s="1"/>
  <c r="P56" i="7"/>
  <c r="T56" i="7" s="1"/>
  <c r="P52" i="7"/>
  <c r="T52" i="7" s="1"/>
  <c r="P48" i="7"/>
  <c r="T48" i="7" s="1"/>
  <c r="P44" i="7"/>
  <c r="T44" i="7" s="1"/>
  <c r="P40" i="7"/>
  <c r="T40" i="7" s="1"/>
  <c r="P36" i="7"/>
  <c r="T36" i="7" s="1"/>
  <c r="P32" i="7"/>
  <c r="T32" i="7" s="1"/>
  <c r="P28" i="7"/>
  <c r="T28" i="7" s="1"/>
  <c r="P24" i="7"/>
  <c r="T24" i="7" s="1"/>
  <c r="P20" i="7"/>
  <c r="T20" i="7" s="1"/>
  <c r="P16" i="7"/>
  <c r="T16" i="7" s="1"/>
  <c r="U33" i="7" s="1"/>
  <c r="V33" i="7" s="1"/>
  <c r="P12" i="7"/>
  <c r="T12" i="7" s="1"/>
  <c r="R121" i="7"/>
  <c r="X121" i="7" s="1"/>
  <c r="R117" i="7"/>
  <c r="X117" i="7" s="1"/>
  <c r="R113" i="7"/>
  <c r="X113" i="7" s="1"/>
  <c r="R109" i="7"/>
  <c r="X109" i="7" s="1"/>
  <c r="R105" i="7"/>
  <c r="X105" i="7" s="1"/>
  <c r="R101" i="7"/>
  <c r="X101" i="7" s="1"/>
  <c r="R97" i="7"/>
  <c r="X97" i="7" s="1"/>
  <c r="R93" i="7"/>
  <c r="X93" i="7" s="1"/>
  <c r="R89" i="7"/>
  <c r="X89" i="7" s="1"/>
  <c r="R85" i="7"/>
  <c r="X85" i="7" s="1"/>
  <c r="R81" i="7"/>
  <c r="X81" i="7" s="1"/>
  <c r="R77" i="7"/>
  <c r="X77" i="7" s="1"/>
  <c r="R73" i="7"/>
  <c r="X73" i="7" s="1"/>
  <c r="R69" i="7"/>
  <c r="X69" i="7" s="1"/>
  <c r="R65" i="7"/>
  <c r="X65" i="7" s="1"/>
  <c r="R61" i="7"/>
  <c r="X61" i="7" s="1"/>
  <c r="R57" i="7"/>
  <c r="X57" i="7" s="1"/>
  <c r="R53" i="7"/>
  <c r="X53" i="7" s="1"/>
  <c r="R49" i="7"/>
  <c r="X49" i="7" s="1"/>
  <c r="R45" i="7"/>
  <c r="X45" i="7" s="1"/>
  <c r="R41" i="7"/>
  <c r="X41" i="7" s="1"/>
  <c r="R37" i="7"/>
  <c r="X37" i="7" s="1"/>
  <c r="R33" i="7"/>
  <c r="X33" i="7" s="1"/>
  <c r="R29" i="7"/>
  <c r="X29" i="7" s="1"/>
  <c r="R25" i="7"/>
  <c r="X25" i="7" s="1"/>
  <c r="R21" i="7"/>
  <c r="X21" i="7" s="1"/>
  <c r="R17" i="7"/>
  <c r="X17" i="7" s="1"/>
  <c r="R13" i="7"/>
  <c r="X13" i="7" s="1"/>
  <c r="R9" i="7"/>
  <c r="X9" i="7" s="1"/>
  <c r="AA4" i="8"/>
  <c r="AB4" i="8" s="1"/>
  <c r="AA6" i="8"/>
  <c r="AB6" i="8" s="1"/>
  <c r="AA10" i="8"/>
  <c r="AB10" i="8" s="1"/>
  <c r="AA14" i="8"/>
  <c r="AB14" i="8" s="1"/>
  <c r="AA18" i="8"/>
  <c r="AB18" i="8" s="1"/>
  <c r="AA22" i="8"/>
  <c r="AB22" i="8" s="1"/>
  <c r="AA26" i="8"/>
  <c r="AB26" i="8" s="1"/>
  <c r="AA30" i="8"/>
  <c r="AB30" i="8" s="1"/>
  <c r="AA34" i="8"/>
  <c r="AB34" i="8" s="1"/>
  <c r="AA38" i="8"/>
  <c r="AB38" i="8" s="1"/>
  <c r="AA42" i="8"/>
  <c r="AB42" i="8" s="1"/>
  <c r="AA46" i="8"/>
  <c r="AB46" i="8" s="1"/>
  <c r="AA50" i="8"/>
  <c r="AB50" i="8" s="1"/>
  <c r="AA54" i="8"/>
  <c r="AB54" i="8" s="1"/>
  <c r="AA58" i="8"/>
  <c r="AB58" i="8" s="1"/>
  <c r="AA62" i="8"/>
  <c r="AB62" i="8" s="1"/>
  <c r="AA66" i="8"/>
  <c r="AB66" i="8" s="1"/>
  <c r="AA70" i="8"/>
  <c r="AB70" i="8" s="1"/>
  <c r="AA74" i="8"/>
  <c r="AB74" i="8" s="1"/>
  <c r="AA78" i="8"/>
  <c r="AB78" i="8" s="1"/>
  <c r="AA82" i="8"/>
  <c r="AB82" i="8" s="1"/>
  <c r="AA86" i="8"/>
  <c r="AB86" i="8" s="1"/>
  <c r="AA90" i="8"/>
  <c r="AB90" i="8" s="1"/>
  <c r="AA94" i="8"/>
  <c r="AB94" i="8" s="1"/>
  <c r="AA98" i="8"/>
  <c r="AB98" i="8" s="1"/>
  <c r="AA102" i="8"/>
  <c r="AB102" i="8" s="1"/>
  <c r="AA106" i="8"/>
  <c r="AB106" i="8" s="1"/>
  <c r="AA110" i="8"/>
  <c r="AB110" i="8" s="1"/>
  <c r="AA114" i="8"/>
  <c r="AB114" i="8" s="1"/>
  <c r="AA118" i="8"/>
  <c r="AB118" i="8" s="1"/>
  <c r="AA7" i="8"/>
  <c r="AB7" i="8" s="1"/>
  <c r="AA11" i="8"/>
  <c r="AB11" i="8" s="1"/>
  <c r="AA15" i="8"/>
  <c r="AB15" i="8" s="1"/>
  <c r="AA19" i="8"/>
  <c r="AB19" i="8" s="1"/>
  <c r="AA23" i="8"/>
  <c r="AB23" i="8" s="1"/>
  <c r="AA27" i="8"/>
  <c r="AB27" i="8" s="1"/>
  <c r="AA31" i="8"/>
  <c r="AB31" i="8" s="1"/>
  <c r="AA35" i="8"/>
  <c r="AB35" i="8" s="1"/>
  <c r="AA39" i="8"/>
  <c r="AB39" i="8" s="1"/>
  <c r="AA43" i="8"/>
  <c r="AB43" i="8" s="1"/>
  <c r="AA47" i="8"/>
  <c r="AB47" i="8" s="1"/>
  <c r="AA51" i="8"/>
  <c r="AB51" i="8" s="1"/>
  <c r="AA55" i="8"/>
  <c r="AB55" i="8" s="1"/>
  <c r="AA59" i="8"/>
  <c r="AB59" i="8" s="1"/>
  <c r="AA63" i="8"/>
  <c r="AB63" i="8" s="1"/>
  <c r="AA67" i="8"/>
  <c r="AB67" i="8" s="1"/>
  <c r="AA71" i="8"/>
  <c r="AB71" i="8" s="1"/>
  <c r="AA75" i="8"/>
  <c r="AB75" i="8" s="1"/>
  <c r="AA79" i="8"/>
  <c r="AB79" i="8" s="1"/>
  <c r="AA83" i="8"/>
  <c r="AB83" i="8" s="1"/>
  <c r="AA87" i="8"/>
  <c r="AB87" i="8" s="1"/>
  <c r="AA91" i="8"/>
  <c r="AB91" i="8" s="1"/>
  <c r="AA95" i="8"/>
  <c r="AB95" i="8" s="1"/>
  <c r="AA99" i="8"/>
  <c r="AB99" i="8" s="1"/>
  <c r="AA103" i="8"/>
  <c r="AB103" i="8" s="1"/>
  <c r="AA107" i="8"/>
  <c r="AB107" i="8" s="1"/>
  <c r="AA111" i="8"/>
  <c r="AB111" i="8" s="1"/>
  <c r="AA115" i="8"/>
  <c r="AB115" i="8" s="1"/>
  <c r="AA119" i="8"/>
  <c r="AB119" i="8" s="1"/>
  <c r="AA8" i="8"/>
  <c r="AB8" i="8" s="1"/>
  <c r="AA16" i="8"/>
  <c r="AB16" i="8" s="1"/>
  <c r="AA24" i="8"/>
  <c r="AB24" i="8" s="1"/>
  <c r="AA32" i="8"/>
  <c r="AB32" i="8" s="1"/>
  <c r="AA40" i="8"/>
  <c r="AB40" i="8" s="1"/>
  <c r="AA48" i="8"/>
  <c r="AB48" i="8" s="1"/>
  <c r="AA56" i="8"/>
  <c r="AB56" i="8" s="1"/>
  <c r="AA64" i="8"/>
  <c r="AB64" i="8" s="1"/>
  <c r="AA72" i="8"/>
  <c r="AB72" i="8" s="1"/>
  <c r="AA80" i="8"/>
  <c r="AB80" i="8" s="1"/>
  <c r="AA88" i="8"/>
  <c r="AB88" i="8" s="1"/>
  <c r="AA96" i="8"/>
  <c r="AB96" i="8" s="1"/>
  <c r="AA104" i="8"/>
  <c r="AB104" i="8" s="1"/>
  <c r="AA112" i="8"/>
  <c r="AB112" i="8" s="1"/>
  <c r="AA120" i="8"/>
  <c r="AB120" i="8" s="1"/>
  <c r="AA9" i="8"/>
  <c r="AB9" i="8" s="1"/>
  <c r="AA17" i="8"/>
  <c r="AB17" i="8" s="1"/>
  <c r="AA25" i="8"/>
  <c r="AB25" i="8" s="1"/>
  <c r="AA33" i="8"/>
  <c r="AB33" i="8" s="1"/>
  <c r="AA41" i="8"/>
  <c r="AB41" i="8" s="1"/>
  <c r="AA49" i="8"/>
  <c r="AB49" i="8" s="1"/>
  <c r="AA57" i="8"/>
  <c r="AB57" i="8" s="1"/>
  <c r="AA65" i="8"/>
  <c r="AB65" i="8" s="1"/>
  <c r="AA73" i="8"/>
  <c r="AB73" i="8" s="1"/>
  <c r="AA81" i="8"/>
  <c r="AB81" i="8" s="1"/>
  <c r="AA89" i="8"/>
  <c r="AB89" i="8" s="1"/>
  <c r="AA97" i="8"/>
  <c r="AB97" i="8" s="1"/>
  <c r="AA105" i="8"/>
  <c r="AB105" i="8" s="1"/>
  <c r="AA113" i="8"/>
  <c r="AB113" i="8" s="1"/>
  <c r="AA121" i="8"/>
  <c r="AA12" i="8"/>
  <c r="AB12" i="8" s="1"/>
  <c r="AA28" i="8"/>
  <c r="AB28" i="8" s="1"/>
  <c r="AA44" i="8"/>
  <c r="AB44" i="8" s="1"/>
  <c r="AA60" i="8"/>
  <c r="AB60" i="8" s="1"/>
  <c r="AA76" i="8"/>
  <c r="AB76" i="8" s="1"/>
  <c r="AA92" i="8"/>
  <c r="AB92" i="8" s="1"/>
  <c r="AA108" i="8"/>
  <c r="AB108" i="8" s="1"/>
  <c r="AA36" i="8"/>
  <c r="AB36" i="8" s="1"/>
  <c r="AA84" i="8"/>
  <c r="AB84" i="8" s="1"/>
  <c r="AA116" i="8"/>
  <c r="AB116" i="8" s="1"/>
  <c r="AA13" i="8"/>
  <c r="AB13" i="8" s="1"/>
  <c r="AA29" i="8"/>
  <c r="AB29" i="8" s="1"/>
  <c r="AA45" i="8"/>
  <c r="AB45" i="8" s="1"/>
  <c r="AA61" i="8"/>
  <c r="AB61" i="8" s="1"/>
  <c r="AA77" i="8"/>
  <c r="AB77" i="8" s="1"/>
  <c r="AA93" i="8"/>
  <c r="AB93" i="8" s="1"/>
  <c r="AA109" i="8"/>
  <c r="AB109" i="8" s="1"/>
  <c r="AA20" i="8"/>
  <c r="AB20" i="8" s="1"/>
  <c r="AA52" i="8"/>
  <c r="AB52" i="8" s="1"/>
  <c r="AA68" i="8"/>
  <c r="AB68" i="8" s="1"/>
  <c r="AA100" i="8"/>
  <c r="AB100" i="8" s="1"/>
  <c r="AA21" i="8"/>
  <c r="AB21" i="8" s="1"/>
  <c r="AA85" i="8"/>
  <c r="AB85" i="8" s="1"/>
  <c r="AA37" i="8"/>
  <c r="AB37" i="8" s="1"/>
  <c r="AA101" i="8"/>
  <c r="AB101" i="8" s="1"/>
  <c r="AA53" i="8"/>
  <c r="AB53" i="8" s="1"/>
  <c r="AA117" i="8"/>
  <c r="AB117" i="8" s="1"/>
  <c r="AA5" i="8"/>
  <c r="AB5" i="8" s="1"/>
  <c r="AA69" i="8"/>
  <c r="AB69" i="8" s="1"/>
  <c r="W24" i="8"/>
  <c r="X24" i="8" s="1"/>
  <c r="W95" i="8"/>
  <c r="X95" i="8" s="1"/>
  <c r="W32" i="8"/>
  <c r="X32" i="8" s="1"/>
  <c r="W99" i="8"/>
  <c r="X99" i="8" s="1"/>
  <c r="W55" i="8"/>
  <c r="X55" i="8" s="1"/>
  <c r="W119" i="8"/>
  <c r="X119" i="8" s="1"/>
  <c r="W90" i="8"/>
  <c r="X90" i="8" s="1"/>
  <c r="W58" i="8"/>
  <c r="X58" i="8" s="1"/>
  <c r="W15" i="8"/>
  <c r="X15" i="8" s="1"/>
  <c r="W109" i="8"/>
  <c r="X109" i="8" s="1"/>
  <c r="W93" i="8"/>
  <c r="X93" i="8" s="1"/>
  <c r="W77" i="8"/>
  <c r="X77" i="8" s="1"/>
  <c r="W61" i="8"/>
  <c r="X61" i="8" s="1"/>
  <c r="W45" i="8"/>
  <c r="X45" i="8" s="1"/>
  <c r="W20" i="8"/>
  <c r="X20" i="8" s="1"/>
  <c r="W102" i="8"/>
  <c r="X102" i="8" s="1"/>
  <c r="W70" i="8"/>
  <c r="X70" i="8" s="1"/>
  <c r="W38" i="8"/>
  <c r="X38" i="8" s="1"/>
  <c r="W116" i="8"/>
  <c r="X116" i="8" s="1"/>
  <c r="W100" i="8"/>
  <c r="X100" i="8" s="1"/>
  <c r="W84" i="8"/>
  <c r="X84" i="8" s="1"/>
  <c r="W68" i="8"/>
  <c r="X68" i="8" s="1"/>
  <c r="W52" i="8"/>
  <c r="X52" i="8" s="1"/>
  <c r="W35" i="8"/>
  <c r="X35" i="8" s="1"/>
  <c r="W34" i="8"/>
  <c r="X34" i="8" s="1"/>
  <c r="W18" i="8"/>
  <c r="X18" i="8" s="1"/>
  <c r="W37" i="8"/>
  <c r="X37" i="8" s="1"/>
  <c r="W21" i="8"/>
  <c r="X21" i="8" s="1"/>
  <c r="W5" i="8"/>
  <c r="X5" i="8" s="1"/>
  <c r="U106" i="7"/>
  <c r="V106" i="7" s="1"/>
  <c r="U4" i="7"/>
  <c r="V4" i="7" s="1"/>
  <c r="N121" i="6"/>
  <c r="L121" i="6"/>
  <c r="J4" i="14" l="1"/>
  <c r="J105" i="14"/>
  <c r="J25" i="14"/>
  <c r="J233" i="14"/>
  <c r="J28" i="14"/>
  <c r="J138" i="14"/>
  <c r="J228" i="14"/>
  <c r="J82" i="14"/>
  <c r="J47" i="14"/>
  <c r="J181" i="14"/>
  <c r="J128" i="14"/>
  <c r="J150" i="14"/>
  <c r="J224" i="14"/>
  <c r="J94" i="14"/>
  <c r="J227" i="14"/>
  <c r="J41" i="14"/>
  <c r="J45" i="14"/>
  <c r="J81" i="14"/>
  <c r="J88" i="14"/>
  <c r="J242" i="14"/>
  <c r="J226" i="14"/>
  <c r="J162" i="14"/>
  <c r="J62" i="14"/>
  <c r="J204" i="14"/>
  <c r="J140" i="14"/>
  <c r="J74" i="14"/>
  <c r="J103" i="14"/>
  <c r="J221" i="14"/>
  <c r="J85" i="14"/>
  <c r="J137" i="14"/>
  <c r="J193" i="14"/>
  <c r="J36" i="14"/>
  <c r="J113" i="14"/>
  <c r="J120" i="14"/>
  <c r="J108" i="14"/>
  <c r="J180" i="14"/>
  <c r="J31" i="14"/>
  <c r="J12" i="14"/>
  <c r="J73" i="14"/>
  <c r="J65" i="14"/>
  <c r="J30" i="14"/>
  <c r="J49" i="14"/>
  <c r="J95" i="14"/>
  <c r="J101" i="14"/>
  <c r="J96" i="14"/>
  <c r="J166" i="14"/>
  <c r="J63" i="14"/>
  <c r="J110" i="14"/>
  <c r="J69" i="14"/>
  <c r="J125" i="14"/>
  <c r="J46" i="14"/>
  <c r="J175" i="14"/>
  <c r="J206" i="14"/>
  <c r="J142" i="14"/>
  <c r="J168" i="14"/>
  <c r="J102" i="14"/>
  <c r="J19" i="14"/>
  <c r="J219" i="14"/>
  <c r="J197" i="14"/>
  <c r="J127" i="14"/>
  <c r="J151" i="14"/>
  <c r="J71" i="14"/>
  <c r="J218" i="14"/>
  <c r="J196" i="14"/>
  <c r="J15" i="14"/>
  <c r="J237" i="14"/>
  <c r="J100" i="14"/>
  <c r="J59" i="14"/>
  <c r="J187" i="14"/>
  <c r="J236" i="14"/>
  <c r="J146" i="14"/>
  <c r="J39" i="14"/>
  <c r="J91" i="14"/>
  <c r="J161" i="14"/>
  <c r="J213" i="14"/>
  <c r="J135" i="14"/>
  <c r="J185" i="14"/>
  <c r="J34" i="14"/>
  <c r="J208" i="14"/>
  <c r="J239" i="14"/>
  <c r="J141" i="14"/>
  <c r="J189" i="14"/>
  <c r="J171" i="14"/>
  <c r="J70" i="14"/>
  <c r="J116" i="14"/>
  <c r="J60" i="14"/>
  <c r="J155" i="14"/>
  <c r="J170" i="14"/>
  <c r="J114" i="14"/>
  <c r="J205" i="14"/>
  <c r="J139" i="14"/>
  <c r="J68" i="14"/>
  <c r="J182" i="14"/>
  <c r="J126" i="14"/>
  <c r="J131" i="14"/>
  <c r="J117" i="14"/>
  <c r="J109" i="14"/>
  <c r="J21" i="14"/>
  <c r="J87" i="14"/>
  <c r="J215" i="14"/>
  <c r="J240" i="14"/>
  <c r="J178" i="14"/>
  <c r="J92" i="14"/>
  <c r="J220" i="14"/>
  <c r="J156" i="14"/>
  <c r="J90" i="14"/>
  <c r="J58" i="14"/>
  <c r="J7" i="14"/>
  <c r="J163" i="14"/>
  <c r="J8" i="14"/>
  <c r="J89" i="14"/>
  <c r="J13" i="14"/>
  <c r="J112" i="14"/>
  <c r="J154" i="14"/>
  <c r="J212" i="14"/>
  <c r="J98" i="14"/>
  <c r="J38" i="14"/>
  <c r="J195" i="14"/>
  <c r="J18" i="14"/>
  <c r="J230" i="14"/>
  <c r="J198" i="14"/>
  <c r="J144" i="14"/>
  <c r="J48" i="14"/>
  <c r="J6" i="14"/>
  <c r="J179" i="14"/>
  <c r="J99" i="14"/>
  <c r="J167" i="14"/>
  <c r="J93" i="14"/>
  <c r="J33" i="14"/>
  <c r="J217" i="14"/>
  <c r="J147" i="14"/>
  <c r="J14" i="14"/>
  <c r="J44" i="14"/>
  <c r="J80" i="14"/>
  <c r="J238" i="14"/>
  <c r="J222" i="14"/>
  <c r="J158" i="14"/>
  <c r="J184" i="14"/>
  <c r="J118" i="14"/>
  <c r="J51" i="14"/>
  <c r="J35" i="14"/>
  <c r="J57" i="14"/>
  <c r="J203" i="14"/>
  <c r="J42" i="14"/>
  <c r="J53" i="14"/>
  <c r="J235" i="14"/>
  <c r="J20" i="14"/>
  <c r="J121" i="14"/>
  <c r="J76" i="14"/>
  <c r="J244" i="14"/>
  <c r="J54" i="14"/>
  <c r="J97" i="14"/>
  <c r="J243" i="14"/>
  <c r="J229" i="14"/>
  <c r="J123" i="14"/>
  <c r="J210" i="14"/>
  <c r="J122" i="14"/>
  <c r="J165" i="14"/>
  <c r="J50" i="14"/>
  <c r="J61" i="14"/>
  <c r="J225" i="14"/>
  <c r="J17" i="14"/>
  <c r="J104" i="14"/>
  <c r="J134" i="14"/>
  <c r="J43" i="14"/>
  <c r="J183" i="14"/>
  <c r="J231" i="14"/>
  <c r="J173" i="14"/>
  <c r="J107" i="14"/>
  <c r="J129" i="14"/>
  <c r="J83" i="14"/>
  <c r="J55" i="14"/>
  <c r="J202" i="14"/>
  <c r="J164" i="14"/>
  <c r="J191" i="14"/>
  <c r="J10" i="14"/>
  <c r="J24" i="14"/>
  <c r="J37" i="14"/>
  <c r="J119" i="14"/>
  <c r="J214" i="14"/>
  <c r="J160" i="14"/>
  <c r="J177" i="14"/>
  <c r="J211" i="14"/>
  <c r="J169" i="14"/>
  <c r="J52" i="14"/>
  <c r="J159" i="14"/>
  <c r="J26" i="14"/>
  <c r="J72" i="14"/>
  <c r="J194" i="14"/>
  <c r="J130" i="14"/>
  <c r="J172" i="14"/>
  <c r="J106" i="14"/>
  <c r="J23" i="14"/>
  <c r="J22" i="14"/>
  <c r="J40" i="14"/>
  <c r="J77" i="14"/>
  <c r="J5" i="14"/>
  <c r="J157" i="14"/>
  <c r="J111" i="14"/>
  <c r="J199" i="14"/>
  <c r="J143" i="14"/>
  <c r="J234" i="14"/>
  <c r="J186" i="14"/>
  <c r="J132" i="14"/>
  <c r="J66" i="14"/>
  <c r="J201" i="14"/>
  <c r="J75" i="14"/>
  <c r="J153" i="14"/>
  <c r="J79" i="14"/>
  <c r="J241" i="14"/>
  <c r="J115" i="14"/>
  <c r="J176" i="14"/>
  <c r="J11" i="14"/>
  <c r="J64" i="14"/>
  <c r="J9" i="14"/>
  <c r="J133" i="14"/>
  <c r="J223" i="14"/>
  <c r="J29" i="14"/>
  <c r="J124" i="14"/>
  <c r="J232" i="14"/>
  <c r="J174" i="14"/>
  <c r="J84" i="14"/>
  <c r="J200" i="14"/>
  <c r="J136" i="14"/>
  <c r="J67" i="14"/>
  <c r="J149" i="14"/>
  <c r="J32" i="14"/>
  <c r="J192" i="14"/>
  <c r="J27" i="14"/>
  <c r="J16" i="14"/>
  <c r="J207" i="14"/>
  <c r="J188" i="14"/>
  <c r="J209" i="14"/>
  <c r="J148" i="14"/>
  <c r="J78" i="14"/>
  <c r="J56" i="14"/>
  <c r="J190" i="14"/>
  <c r="J216" i="14"/>
  <c r="J152" i="14"/>
  <c r="J86" i="14"/>
  <c r="J145" i="14"/>
  <c r="T91" i="18"/>
  <c r="Z91" i="18" s="1"/>
  <c r="R30" i="18"/>
  <c r="V30" i="18" s="1"/>
  <c r="R76" i="18"/>
  <c r="V76" i="18" s="1"/>
  <c r="T121" i="18"/>
  <c r="Z121" i="18" s="1"/>
  <c r="T118" i="18"/>
  <c r="Z118" i="18" s="1"/>
  <c r="R46" i="18"/>
  <c r="V46" i="18" s="1"/>
  <c r="T101" i="18"/>
  <c r="Z101" i="18" s="1"/>
  <c r="T47" i="18"/>
  <c r="Z47" i="18" s="1"/>
  <c r="R84" i="18"/>
  <c r="V84" i="18" s="1"/>
  <c r="T21" i="18"/>
  <c r="Z21" i="18" s="1"/>
  <c r="T104" i="18"/>
  <c r="Z104" i="18" s="1"/>
  <c r="R116" i="18"/>
  <c r="V116" i="18" s="1"/>
  <c r="R8" i="18"/>
  <c r="V8" i="18" s="1"/>
  <c r="T87" i="18"/>
  <c r="Z87" i="18" s="1"/>
  <c r="N22" i="16"/>
  <c r="P22" i="16"/>
  <c r="N101" i="16"/>
  <c r="P101" i="16"/>
  <c r="N90" i="16"/>
  <c r="P90" i="16"/>
  <c r="N79" i="16"/>
  <c r="P79" i="16"/>
  <c r="N114" i="16"/>
  <c r="P114" i="16"/>
  <c r="N5" i="16"/>
  <c r="P5" i="16"/>
  <c r="N52" i="16"/>
  <c r="P52" i="16"/>
  <c r="N100" i="16"/>
  <c r="P100" i="16"/>
  <c r="R55" i="18"/>
  <c r="V55" i="18" s="1"/>
  <c r="R67" i="18"/>
  <c r="V67" i="18" s="1"/>
  <c r="R13" i="18"/>
  <c r="V13" i="18" s="1"/>
  <c r="R28" i="18"/>
  <c r="V28" i="18" s="1"/>
  <c r="T115" i="18"/>
  <c r="Z115" i="18" s="1"/>
  <c r="R94" i="18"/>
  <c r="V94" i="18" s="1"/>
  <c r="R33" i="18"/>
  <c r="V33" i="18" s="1"/>
  <c r="T30" i="18"/>
  <c r="Z30" i="18" s="1"/>
  <c r="R71" i="18"/>
  <c r="V71" i="18" s="1"/>
  <c r="T52" i="18"/>
  <c r="Z52" i="18" s="1"/>
  <c r="T76" i="18"/>
  <c r="Z76" i="18" s="1"/>
  <c r="T54" i="18"/>
  <c r="Z54" i="18" s="1"/>
  <c r="T106" i="18"/>
  <c r="Z106" i="18" s="1"/>
  <c r="T61" i="18"/>
  <c r="Z61" i="18" s="1"/>
  <c r="R53" i="18"/>
  <c r="V53" i="18" s="1"/>
  <c r="R118" i="18"/>
  <c r="V118" i="18" s="1"/>
  <c r="R105" i="18"/>
  <c r="V105" i="18" s="1"/>
  <c r="R37" i="18"/>
  <c r="V37" i="18" s="1"/>
  <c r="R75" i="18"/>
  <c r="V75" i="18" s="1"/>
  <c r="T46" i="18"/>
  <c r="Z46" i="18" s="1"/>
  <c r="R49" i="18"/>
  <c r="V49" i="18" s="1"/>
  <c r="R101" i="18"/>
  <c r="V101" i="18" s="1"/>
  <c r="R47" i="18"/>
  <c r="V47" i="18" s="1"/>
  <c r="T84" i="18"/>
  <c r="Z84" i="18" s="1"/>
  <c r="T110" i="18"/>
  <c r="Z110" i="18" s="1"/>
  <c r="R21" i="18"/>
  <c r="V21" i="18" s="1"/>
  <c r="R17" i="18"/>
  <c r="V17" i="18" s="1"/>
  <c r="R23" i="18"/>
  <c r="V23" i="18" s="1"/>
  <c r="R42" i="18"/>
  <c r="V42" i="18" s="1"/>
  <c r="R19" i="18"/>
  <c r="V19" i="18" s="1"/>
  <c r="T116" i="18"/>
  <c r="Z116" i="18" s="1"/>
  <c r="T27" i="18"/>
  <c r="Z27" i="18" s="1"/>
  <c r="T6" i="18"/>
  <c r="Z6" i="18" s="1"/>
  <c r="T65" i="18"/>
  <c r="Z65" i="18" s="1"/>
  <c r="T10" i="18"/>
  <c r="Z10" i="18" s="1"/>
  <c r="R70" i="18"/>
  <c r="V70" i="18" s="1"/>
  <c r="R78" i="18"/>
  <c r="V78" i="18" s="1"/>
  <c r="T57" i="18"/>
  <c r="Z57" i="18" s="1"/>
  <c r="R48" i="18"/>
  <c r="V48" i="18" s="1"/>
  <c r="N30" i="16"/>
  <c r="P30" i="16"/>
  <c r="N49" i="16"/>
  <c r="P49" i="16"/>
  <c r="N69" i="16"/>
  <c r="P69" i="16"/>
  <c r="N85" i="16"/>
  <c r="P85" i="16"/>
  <c r="N105" i="16"/>
  <c r="P105" i="16"/>
  <c r="N121" i="16"/>
  <c r="P121" i="16"/>
  <c r="N7" i="16"/>
  <c r="P7" i="16"/>
  <c r="N42" i="16"/>
  <c r="P42" i="16"/>
  <c r="N70" i="16"/>
  <c r="P70" i="16"/>
  <c r="N98" i="16"/>
  <c r="P98" i="16"/>
  <c r="N35" i="16"/>
  <c r="P35" i="16"/>
  <c r="N51" i="16"/>
  <c r="P51" i="16"/>
  <c r="N67" i="16"/>
  <c r="P67" i="16"/>
  <c r="N83" i="16"/>
  <c r="P83" i="16"/>
  <c r="N99" i="16"/>
  <c r="P99" i="16"/>
  <c r="N115" i="16"/>
  <c r="P115" i="16"/>
  <c r="N26" i="16"/>
  <c r="P26" i="16"/>
  <c r="N53" i="16"/>
  <c r="P53" i="16"/>
  <c r="N11" i="16"/>
  <c r="P11" i="16"/>
  <c r="N46" i="16"/>
  <c r="P46" i="16"/>
  <c r="N86" i="16"/>
  <c r="P86" i="16"/>
  <c r="N122" i="16"/>
  <c r="P122" i="16"/>
  <c r="N24" i="16"/>
  <c r="P24" i="16"/>
  <c r="N9" i="16"/>
  <c r="P9" i="16"/>
  <c r="N25" i="16"/>
  <c r="P25" i="16"/>
  <c r="N40" i="16"/>
  <c r="P40" i="16"/>
  <c r="N56" i="16"/>
  <c r="P56" i="16"/>
  <c r="N72" i="16"/>
  <c r="P72" i="16"/>
  <c r="N88" i="16"/>
  <c r="P88" i="16"/>
  <c r="N104" i="16"/>
  <c r="P104" i="16"/>
  <c r="N120" i="16"/>
  <c r="P120" i="16"/>
  <c r="T43" i="18"/>
  <c r="Z43" i="18" s="1"/>
  <c r="R108" i="18"/>
  <c r="V108" i="18" s="1"/>
  <c r="R45" i="18"/>
  <c r="V45" i="18" s="1"/>
  <c r="R120" i="18"/>
  <c r="V120" i="18" s="1"/>
  <c r="R51" i="18"/>
  <c r="V51" i="18" s="1"/>
  <c r="T14" i="18"/>
  <c r="Z14" i="18" s="1"/>
  <c r="T16" i="18"/>
  <c r="Z16" i="18" s="1"/>
  <c r="R80" i="18"/>
  <c r="V80" i="18" s="1"/>
  <c r="T97" i="18"/>
  <c r="Z97" i="18" s="1"/>
  <c r="T92" i="18"/>
  <c r="Z92" i="18" s="1"/>
  <c r="T93" i="18"/>
  <c r="Z93" i="18" s="1"/>
  <c r="R82" i="18"/>
  <c r="V82" i="18" s="1"/>
  <c r="T7" i="18"/>
  <c r="Z7" i="18" s="1"/>
  <c r="T109" i="18"/>
  <c r="Z109" i="18" s="1"/>
  <c r="T31" i="18"/>
  <c r="Z31" i="18" s="1"/>
  <c r="T22" i="18"/>
  <c r="Z22" i="18" s="1"/>
  <c r="T69" i="18"/>
  <c r="Z69" i="18" s="1"/>
  <c r="R44" i="18"/>
  <c r="V44" i="18" s="1"/>
  <c r="R74" i="18"/>
  <c r="V74" i="18" s="1"/>
  <c r="T81" i="18"/>
  <c r="Z81" i="18" s="1"/>
  <c r="R111" i="18"/>
  <c r="V111" i="18" s="1"/>
  <c r="R114" i="18"/>
  <c r="V114" i="18" s="1"/>
  <c r="T33" i="18"/>
  <c r="Z33" i="18" s="1"/>
  <c r="T71" i="18"/>
  <c r="Z71" i="18" s="1"/>
  <c r="R106" i="18"/>
  <c r="V106" i="18" s="1"/>
  <c r="T105" i="18"/>
  <c r="Z105" i="18" s="1"/>
  <c r="R5" i="18"/>
  <c r="V5" i="18" s="1"/>
  <c r="T75" i="18"/>
  <c r="Z75" i="18" s="1"/>
  <c r="T49" i="18"/>
  <c r="Z49" i="18" s="1"/>
  <c r="R110" i="18"/>
  <c r="V110" i="18" s="1"/>
  <c r="T26" i="18"/>
  <c r="Z26" i="18" s="1"/>
  <c r="R35" i="18"/>
  <c r="V35" i="18" s="1"/>
  <c r="T60" i="18"/>
  <c r="Z60" i="18" s="1"/>
  <c r="R18" i="18"/>
  <c r="V18" i="18" s="1"/>
  <c r="N45" i="16"/>
  <c r="P45" i="16"/>
  <c r="N81" i="16"/>
  <c r="P81" i="16"/>
  <c r="N62" i="16"/>
  <c r="P62" i="16"/>
  <c r="N63" i="16"/>
  <c r="P63" i="16"/>
  <c r="N111" i="16"/>
  <c r="P111" i="16"/>
  <c r="N18" i="16"/>
  <c r="P18" i="16"/>
  <c r="N38" i="16"/>
  <c r="P38" i="16"/>
  <c r="N21" i="16"/>
  <c r="P21" i="16"/>
  <c r="N68" i="16"/>
  <c r="P68" i="16"/>
  <c r="N116" i="16"/>
  <c r="P116" i="16"/>
  <c r="R122" i="18"/>
  <c r="V122" i="18" s="1"/>
  <c r="R9" i="18"/>
  <c r="V9" i="18" s="1"/>
  <c r="T120" i="18"/>
  <c r="Z120" i="18" s="1"/>
  <c r="T51" i="18"/>
  <c r="Z51" i="18" s="1"/>
  <c r="R29" i="18"/>
  <c r="V29" i="18" s="1"/>
  <c r="R83" i="18"/>
  <c r="V83" i="18" s="1"/>
  <c r="T102" i="18"/>
  <c r="Z102" i="18" s="1"/>
  <c r="T96" i="18"/>
  <c r="Z96" i="18" s="1"/>
  <c r="R39" i="18"/>
  <c r="V39" i="18" s="1"/>
  <c r="R77" i="18"/>
  <c r="V77" i="18" s="1"/>
  <c r="R86" i="18"/>
  <c r="V86" i="18" s="1"/>
  <c r="T111" i="18"/>
  <c r="Z111" i="18" s="1"/>
  <c r="T99" i="18"/>
  <c r="Z99" i="18" s="1"/>
  <c r="R63" i="18"/>
  <c r="V63" i="18" s="1"/>
  <c r="R117" i="18"/>
  <c r="V117" i="18" s="1"/>
  <c r="T28" i="18"/>
  <c r="Z28" i="18" s="1"/>
  <c r="R115" i="18"/>
  <c r="V115" i="18" s="1"/>
  <c r="T94" i="18"/>
  <c r="Z94" i="18" s="1"/>
  <c r="R4" i="15"/>
  <c r="R8" i="15"/>
  <c r="R5" i="15"/>
  <c r="R6" i="15"/>
  <c r="R7" i="15"/>
  <c r="R3" i="15"/>
  <c r="T25" i="18"/>
  <c r="Z25" i="18" s="1"/>
  <c r="T41" i="18"/>
  <c r="Z41" i="18" s="1"/>
  <c r="R40" i="18"/>
  <c r="V40" i="18" s="1"/>
  <c r="T79" i="18"/>
  <c r="Z79" i="18" s="1"/>
  <c r="R68" i="18"/>
  <c r="V68" i="18" s="1"/>
  <c r="T88" i="18"/>
  <c r="Z88" i="18" s="1"/>
  <c r="T90" i="18"/>
  <c r="Z90" i="18" s="1"/>
  <c r="R61" i="18"/>
  <c r="V61" i="18" s="1"/>
  <c r="R34" i="18"/>
  <c r="V34" i="18" s="1"/>
  <c r="T95" i="18"/>
  <c r="Z95" i="18" s="1"/>
  <c r="T12" i="18"/>
  <c r="Z12" i="18" s="1"/>
  <c r="T24" i="18"/>
  <c r="Z24" i="18" s="1"/>
  <c r="R62" i="18"/>
  <c r="V62" i="18" s="1"/>
  <c r="R89" i="18"/>
  <c r="V89" i="18" s="1"/>
  <c r="T15" i="18"/>
  <c r="Z15" i="18" s="1"/>
  <c r="R64" i="18"/>
  <c r="V64" i="18" s="1"/>
  <c r="R119" i="18"/>
  <c r="V119" i="18" s="1"/>
  <c r="R98" i="18"/>
  <c r="V98" i="18" s="1"/>
  <c r="T85" i="18"/>
  <c r="Z85" i="18" s="1"/>
  <c r="T107" i="18"/>
  <c r="Z107" i="18" s="1"/>
  <c r="R112" i="18"/>
  <c r="V112" i="18" s="1"/>
  <c r="R16" i="15"/>
  <c r="R41" i="15"/>
  <c r="R20" i="15"/>
  <c r="R24" i="15"/>
  <c r="R32" i="15"/>
  <c r="R12" i="15"/>
  <c r="R49" i="15"/>
  <c r="R21" i="15"/>
  <c r="R25" i="15"/>
  <c r="R29" i="15"/>
  <c r="R33" i="15"/>
  <c r="R48" i="15"/>
  <c r="R104" i="15"/>
  <c r="R72" i="15"/>
  <c r="R40" i="15"/>
  <c r="R108" i="15"/>
  <c r="R76" i="15"/>
  <c r="R117" i="15"/>
  <c r="R109" i="15"/>
  <c r="R101" i="15"/>
  <c r="R93" i="15"/>
  <c r="R85" i="15"/>
  <c r="R77" i="15"/>
  <c r="R69" i="15"/>
  <c r="R61" i="15"/>
  <c r="R53" i="15"/>
  <c r="R120" i="15"/>
  <c r="R88" i="15"/>
  <c r="R56" i="15"/>
  <c r="R92" i="15"/>
  <c r="R60" i="15"/>
  <c r="R113" i="15"/>
  <c r="R97" i="15"/>
  <c r="R89" i="15"/>
  <c r="R73" i="15"/>
  <c r="R28" i="15"/>
  <c r="R17" i="15"/>
  <c r="R80" i="15"/>
  <c r="R44" i="15"/>
  <c r="R128" i="15"/>
  <c r="R96" i="15"/>
  <c r="R64" i="15"/>
  <c r="R132" i="15"/>
  <c r="R100" i="15"/>
  <c r="R68" i="15"/>
  <c r="R129" i="15"/>
  <c r="R13" i="15"/>
  <c r="R46" i="15"/>
  <c r="R45" i="15"/>
  <c r="R124" i="15"/>
  <c r="R121" i="15"/>
  <c r="R105" i="15"/>
  <c r="R81" i="15"/>
  <c r="R65" i="15"/>
  <c r="R57" i="15"/>
  <c r="R112" i="15"/>
  <c r="R37" i="15"/>
  <c r="R116" i="15"/>
  <c r="R84" i="15"/>
  <c r="R52" i="15"/>
  <c r="R36" i="15"/>
  <c r="R125" i="15"/>
  <c r="R47" i="15"/>
  <c r="R111" i="15"/>
  <c r="R106" i="15"/>
  <c r="R87" i="15"/>
  <c r="R30" i="15"/>
  <c r="R102" i="15"/>
  <c r="R126" i="15"/>
  <c r="R51" i="15"/>
  <c r="R83" i="15"/>
  <c r="R82" i="15"/>
  <c r="R74" i="15"/>
  <c r="R119" i="15"/>
  <c r="R70" i="15"/>
  <c r="R63" i="15"/>
  <c r="R127" i="15"/>
  <c r="R107" i="15"/>
  <c r="R90" i="15"/>
  <c r="R23" i="15"/>
  <c r="R54" i="15"/>
  <c r="R110" i="15"/>
  <c r="R35" i="15"/>
  <c r="R131" i="15"/>
  <c r="R66" i="15"/>
  <c r="R130" i="15"/>
  <c r="R103" i="15"/>
  <c r="R95" i="15"/>
  <c r="R78" i="15"/>
  <c r="R15" i="15"/>
  <c r="R27" i="15"/>
  <c r="R75" i="15"/>
  <c r="R58" i="15"/>
  <c r="R122" i="15"/>
  <c r="R14" i="15"/>
  <c r="R55" i="15"/>
  <c r="R38" i="15"/>
  <c r="R86" i="15"/>
  <c r="R94" i="15"/>
  <c r="R31" i="15"/>
  <c r="R43" i="15"/>
  <c r="R123" i="15"/>
  <c r="R50" i="15"/>
  <c r="R115" i="15"/>
  <c r="R114" i="15"/>
  <c r="R71" i="15"/>
  <c r="R11" i="15"/>
  <c r="R19" i="15"/>
  <c r="R79" i="15"/>
  <c r="R18" i="15"/>
  <c r="R59" i="15"/>
  <c r="R42" i="15"/>
  <c r="R22" i="15"/>
  <c r="R118" i="15"/>
  <c r="R26" i="15"/>
  <c r="R62" i="15"/>
  <c r="R91" i="15"/>
  <c r="R34" i="15"/>
  <c r="R67" i="15"/>
  <c r="R99" i="15"/>
  <c r="R98" i="15"/>
  <c r="R39" i="15"/>
  <c r="T42" i="18"/>
  <c r="Z42" i="18" s="1"/>
  <c r="I2" i="13"/>
  <c r="R58" i="18"/>
  <c r="V58" i="18" s="1"/>
  <c r="T113" i="18"/>
  <c r="Z113" i="18" s="1"/>
  <c r="R27" i="18"/>
  <c r="V27" i="18" s="1"/>
  <c r="R6" i="18"/>
  <c r="V6" i="18" s="1"/>
  <c r="R65" i="18"/>
  <c r="V65" i="18" s="1"/>
  <c r="R10" i="18"/>
  <c r="V10" i="18" s="1"/>
  <c r="T70" i="18"/>
  <c r="Z70" i="18" s="1"/>
  <c r="T78" i="18"/>
  <c r="Z78" i="18" s="1"/>
  <c r="R57" i="18"/>
  <c r="V57" i="18" s="1"/>
  <c r="T48" i="18"/>
  <c r="Z48" i="18" s="1"/>
  <c r="N10" i="16"/>
  <c r="P10" i="16"/>
  <c r="N57" i="16"/>
  <c r="P57" i="16"/>
  <c r="N73" i="16"/>
  <c r="P73" i="16"/>
  <c r="N93" i="16"/>
  <c r="P93" i="16"/>
  <c r="N109" i="16"/>
  <c r="P109" i="16"/>
  <c r="N15" i="16"/>
  <c r="P15" i="16"/>
  <c r="N50" i="16"/>
  <c r="P50" i="16"/>
  <c r="N74" i="16"/>
  <c r="P74" i="16"/>
  <c r="N102" i="16"/>
  <c r="P102" i="16"/>
  <c r="N8" i="16"/>
  <c r="P8" i="16"/>
  <c r="N39" i="16"/>
  <c r="P39" i="16"/>
  <c r="N55" i="16"/>
  <c r="P55" i="16"/>
  <c r="N71" i="16"/>
  <c r="P71" i="16"/>
  <c r="N87" i="16"/>
  <c r="P87" i="16"/>
  <c r="N103" i="16"/>
  <c r="P103" i="16"/>
  <c r="N119" i="16"/>
  <c r="P119" i="16"/>
  <c r="N34" i="16"/>
  <c r="P34" i="16"/>
  <c r="N89" i="16"/>
  <c r="P89" i="16"/>
  <c r="N19" i="16"/>
  <c r="P19" i="16"/>
  <c r="N58" i="16"/>
  <c r="P58" i="16"/>
  <c r="N94" i="16"/>
  <c r="P94" i="16"/>
  <c r="N28" i="16"/>
  <c r="P28" i="16"/>
  <c r="N13" i="16"/>
  <c r="P13" i="16"/>
  <c r="N29" i="16"/>
  <c r="P29" i="16"/>
  <c r="N44" i="16"/>
  <c r="P44" i="16"/>
  <c r="N60" i="16"/>
  <c r="P60" i="16"/>
  <c r="N76" i="16"/>
  <c r="P76" i="16"/>
  <c r="N92" i="16"/>
  <c r="P92" i="16"/>
  <c r="N108" i="16"/>
  <c r="P108" i="16"/>
  <c r="P4" i="16"/>
  <c r="N4" i="16"/>
  <c r="R43" i="18"/>
  <c r="V43" i="18" s="1"/>
  <c r="T108" i="18"/>
  <c r="Z108" i="18" s="1"/>
  <c r="T11" i="18"/>
  <c r="Z11" i="18" s="1"/>
  <c r="R56" i="18"/>
  <c r="V56" i="18" s="1"/>
  <c r="R14" i="18"/>
  <c r="V14" i="18" s="1"/>
  <c r="R16" i="18"/>
  <c r="V16" i="18" s="1"/>
  <c r="T80" i="18"/>
  <c r="Z80" i="18" s="1"/>
  <c r="R97" i="18"/>
  <c r="V97" i="18" s="1"/>
  <c r="R93" i="18"/>
  <c r="V93" i="18" s="1"/>
  <c r="T82" i="18"/>
  <c r="Z82" i="18" s="1"/>
  <c r="R7" i="18"/>
  <c r="V7" i="18" s="1"/>
  <c r="R109" i="18"/>
  <c r="V109" i="18" s="1"/>
  <c r="R31" i="18"/>
  <c r="V31" i="18" s="1"/>
  <c r="R22" i="18"/>
  <c r="V22" i="18" s="1"/>
  <c r="R69" i="18"/>
  <c r="V69" i="18" s="1"/>
  <c r="T44" i="18"/>
  <c r="Z44" i="18" s="1"/>
  <c r="T74" i="18"/>
  <c r="Z74" i="18" s="1"/>
  <c r="R81" i="18"/>
  <c r="V81" i="18" s="1"/>
  <c r="T114" i="18"/>
  <c r="Z114" i="18" s="1"/>
  <c r="T50" i="18"/>
  <c r="Z50" i="18" s="1"/>
  <c r="R52" i="18"/>
  <c r="V52" i="18" s="1"/>
  <c r="R54" i="18"/>
  <c r="V54" i="18" s="1"/>
  <c r="T53" i="18"/>
  <c r="Z53" i="18" s="1"/>
  <c r="T37" i="18"/>
  <c r="Z37" i="18" s="1"/>
  <c r="T36" i="18"/>
  <c r="Z36" i="18" s="1"/>
  <c r="T32" i="18"/>
  <c r="Z32" i="18" s="1"/>
  <c r="T17" i="18"/>
  <c r="Z17" i="18" s="1"/>
  <c r="T23" i="18"/>
  <c r="Z23" i="18" s="1"/>
  <c r="T19" i="18"/>
  <c r="Z19" i="18" s="1"/>
  <c r="R4" i="18"/>
  <c r="V4" i="18" s="1"/>
  <c r="R123" i="18"/>
  <c r="V123" i="18" s="1"/>
  <c r="R73" i="18"/>
  <c r="V73" i="18" s="1"/>
  <c r="T100" i="18"/>
  <c r="Z100" i="18" s="1"/>
  <c r="N65" i="16"/>
  <c r="P65" i="16"/>
  <c r="N117" i="16"/>
  <c r="P117" i="16"/>
  <c r="N31" i="16"/>
  <c r="P31" i="16"/>
  <c r="N118" i="16"/>
  <c r="P118" i="16"/>
  <c r="N47" i="16"/>
  <c r="P47" i="16"/>
  <c r="Q47" i="16" s="1"/>
  <c r="W47" i="16" s="1"/>
  <c r="N95" i="16"/>
  <c r="P95" i="16"/>
  <c r="N41" i="16"/>
  <c r="P41" i="16"/>
  <c r="Q41" i="16" s="1"/>
  <c r="W41" i="16" s="1"/>
  <c r="N78" i="16"/>
  <c r="P78" i="16"/>
  <c r="N20" i="16"/>
  <c r="P20" i="16"/>
  <c r="Q20" i="16" s="1"/>
  <c r="W20" i="16" s="1"/>
  <c r="N36" i="16"/>
  <c r="P36" i="16"/>
  <c r="N84" i="16"/>
  <c r="P84" i="16"/>
  <c r="Q84" i="16" s="1"/>
  <c r="W84" i="16" s="1"/>
  <c r="T45" i="18"/>
  <c r="Z45" i="18" s="1"/>
  <c r="T72" i="18"/>
  <c r="Z72" i="18" s="1"/>
  <c r="R92" i="18"/>
  <c r="V92" i="18" s="1"/>
  <c r="R20" i="18"/>
  <c r="V20" i="18" s="1"/>
  <c r="T38" i="18"/>
  <c r="Z38" i="18" s="1"/>
  <c r="T66" i="18"/>
  <c r="Z66" i="18" s="1"/>
  <c r="R59" i="18"/>
  <c r="V59" i="18" s="1"/>
  <c r="R91" i="18"/>
  <c r="V91" i="18" s="1"/>
  <c r="R99" i="18"/>
  <c r="V99" i="18" s="1"/>
  <c r="T63" i="18"/>
  <c r="Z63" i="18" s="1"/>
  <c r="T117" i="18"/>
  <c r="Z117" i="18" s="1"/>
  <c r="S125" i="13"/>
  <c r="S127" i="13" s="1"/>
  <c r="S128" i="13" s="1"/>
  <c r="I5" i="13"/>
  <c r="R50" i="18"/>
  <c r="V50" i="18" s="1"/>
  <c r="T103" i="18"/>
  <c r="Z103" i="18" s="1"/>
  <c r="R25" i="18"/>
  <c r="V25" i="18" s="1"/>
  <c r="R41" i="18"/>
  <c r="V41" i="18" s="1"/>
  <c r="T40" i="18"/>
  <c r="Z40" i="18" s="1"/>
  <c r="R79" i="18"/>
  <c r="V79" i="18" s="1"/>
  <c r="T68" i="18"/>
  <c r="Z68" i="18" s="1"/>
  <c r="R88" i="18"/>
  <c r="V88" i="18" s="1"/>
  <c r="R90" i="18"/>
  <c r="V90" i="18" s="1"/>
  <c r="R121" i="18"/>
  <c r="V121" i="18" s="1"/>
  <c r="T34" i="18"/>
  <c r="Z34" i="18" s="1"/>
  <c r="R95" i="18"/>
  <c r="V95" i="18" s="1"/>
  <c r="T5" i="18"/>
  <c r="Z5" i="18" s="1"/>
  <c r="R12" i="18"/>
  <c r="V12" i="18" s="1"/>
  <c r="R24" i="18"/>
  <c r="V24" i="18" s="1"/>
  <c r="T62" i="18"/>
  <c r="Z62" i="18" s="1"/>
  <c r="T89" i="18"/>
  <c r="Z89" i="18" s="1"/>
  <c r="R15" i="18"/>
  <c r="V15" i="18" s="1"/>
  <c r="T64" i="18"/>
  <c r="Z64" i="18" s="1"/>
  <c r="T119" i="18"/>
  <c r="Z119" i="18" s="1"/>
  <c r="R36" i="18"/>
  <c r="V36" i="18" s="1"/>
  <c r="T98" i="18"/>
  <c r="Z98" i="18" s="1"/>
  <c r="R32" i="18"/>
  <c r="V32" i="18" s="1"/>
  <c r="R85" i="18"/>
  <c r="V85" i="18" s="1"/>
  <c r="R107" i="18"/>
  <c r="V107" i="18" s="1"/>
  <c r="T112" i="18"/>
  <c r="Z112" i="18" s="1"/>
  <c r="R26" i="18"/>
  <c r="V26" i="18" s="1"/>
  <c r="R104" i="18"/>
  <c r="V104" i="18" s="1"/>
  <c r="T58" i="18"/>
  <c r="Z58" i="18" s="1"/>
  <c r="R113" i="18"/>
  <c r="V113" i="18" s="1"/>
  <c r="T4" i="18"/>
  <c r="Z4" i="18" s="1"/>
  <c r="T123" i="18"/>
  <c r="Z123" i="18" s="1"/>
  <c r="T35" i="18"/>
  <c r="Z35" i="18" s="1"/>
  <c r="T8" i="18"/>
  <c r="Z8" i="18" s="1"/>
  <c r="T73" i="18"/>
  <c r="Z73" i="18" s="1"/>
  <c r="R60" i="18"/>
  <c r="V60" i="18" s="1"/>
  <c r="T18" i="18"/>
  <c r="Z18" i="18" s="1"/>
  <c r="R87" i="18"/>
  <c r="V87" i="18" s="1"/>
  <c r="R100" i="18"/>
  <c r="V100" i="18" s="1"/>
  <c r="N14" i="16"/>
  <c r="P14" i="16"/>
  <c r="N37" i="16"/>
  <c r="P37" i="16"/>
  <c r="N61" i="16"/>
  <c r="P61" i="16"/>
  <c r="N77" i="16"/>
  <c r="P77" i="16"/>
  <c r="N97" i="16"/>
  <c r="P97" i="16"/>
  <c r="N113" i="16"/>
  <c r="P113" i="16"/>
  <c r="N23" i="16"/>
  <c r="P23" i="16"/>
  <c r="N54" i="16"/>
  <c r="P54" i="16"/>
  <c r="N82" i="16"/>
  <c r="P82" i="16"/>
  <c r="N110" i="16"/>
  <c r="P110" i="16"/>
  <c r="N16" i="16"/>
  <c r="P16" i="16"/>
  <c r="N43" i="16"/>
  <c r="P43" i="16"/>
  <c r="N59" i="16"/>
  <c r="P59" i="16"/>
  <c r="N75" i="16"/>
  <c r="P75" i="16"/>
  <c r="N91" i="16"/>
  <c r="P91" i="16"/>
  <c r="N107" i="16"/>
  <c r="P107" i="16"/>
  <c r="N6" i="16"/>
  <c r="P6" i="16"/>
  <c r="N27" i="16"/>
  <c r="P27" i="16"/>
  <c r="N66" i="16"/>
  <c r="P66" i="16"/>
  <c r="N106" i="16"/>
  <c r="P106" i="16"/>
  <c r="N12" i="16"/>
  <c r="P12" i="16"/>
  <c r="N32" i="16"/>
  <c r="P32" i="16"/>
  <c r="N17" i="16"/>
  <c r="P17" i="16"/>
  <c r="N33" i="16"/>
  <c r="P33" i="16"/>
  <c r="N48" i="16"/>
  <c r="P48" i="16"/>
  <c r="N64" i="16"/>
  <c r="O64" i="16" s="1"/>
  <c r="S64" i="16" s="1"/>
  <c r="P64" i="16"/>
  <c r="N80" i="16"/>
  <c r="P80" i="16"/>
  <c r="N96" i="16"/>
  <c r="O96" i="16" s="1"/>
  <c r="S96" i="16" s="1"/>
  <c r="P96" i="16"/>
  <c r="N112" i="16"/>
  <c r="P112" i="16"/>
  <c r="T55" i="18"/>
  <c r="Z55" i="18" s="1"/>
  <c r="T122" i="18"/>
  <c r="Z122" i="18" s="1"/>
  <c r="T9" i="18"/>
  <c r="Z9" i="18" s="1"/>
  <c r="R11" i="18"/>
  <c r="V11" i="18" s="1"/>
  <c r="T56" i="18"/>
  <c r="Z56" i="18" s="1"/>
  <c r="T29" i="18"/>
  <c r="Z29" i="18" s="1"/>
  <c r="T67" i="18"/>
  <c r="Z67" i="18" s="1"/>
  <c r="R72" i="18"/>
  <c r="V72" i="18" s="1"/>
  <c r="T83" i="18"/>
  <c r="Z83" i="18" s="1"/>
  <c r="N9" i="17"/>
  <c r="R102" i="18"/>
  <c r="V102" i="18" s="1"/>
  <c r="R96" i="18"/>
  <c r="V96" i="18" s="1"/>
  <c r="T20" i="18"/>
  <c r="Z20" i="18" s="1"/>
  <c r="T39" i="18"/>
  <c r="Z39" i="18" s="1"/>
  <c r="R38" i="18"/>
  <c r="V38" i="18" s="1"/>
  <c r="T77" i="18"/>
  <c r="Z77" i="18" s="1"/>
  <c r="R66" i="18"/>
  <c r="V66" i="18" s="1"/>
  <c r="T86" i="18"/>
  <c r="Z86" i="18" s="1"/>
  <c r="T59" i="18"/>
  <c r="Z59" i="18" s="1"/>
  <c r="U55" i="7"/>
  <c r="V55" i="7" s="1"/>
  <c r="U97" i="7"/>
  <c r="V97" i="7" s="1"/>
  <c r="U52" i="7"/>
  <c r="V52" i="7" s="1"/>
  <c r="U42" i="7"/>
  <c r="V42" i="7" s="1"/>
  <c r="U113" i="7"/>
  <c r="V113" i="7" s="1"/>
  <c r="U71" i="7"/>
  <c r="V71" i="7" s="1"/>
  <c r="U65" i="7"/>
  <c r="V65" i="7" s="1"/>
  <c r="U10" i="7"/>
  <c r="V10" i="7" s="1"/>
  <c r="U74" i="7"/>
  <c r="V74" i="7" s="1"/>
  <c r="U23" i="7"/>
  <c r="V23" i="7" s="1"/>
  <c r="U20" i="7"/>
  <c r="V20" i="7" s="1"/>
  <c r="U112" i="7"/>
  <c r="V112" i="7" s="1"/>
  <c r="U116" i="7"/>
  <c r="V116" i="7" s="1"/>
  <c r="U49" i="7"/>
  <c r="V49" i="7" s="1"/>
  <c r="U58" i="7"/>
  <c r="V58" i="7" s="1"/>
  <c r="U7" i="7"/>
  <c r="V7" i="7" s="1"/>
  <c r="U68" i="7"/>
  <c r="V68" i="7" s="1"/>
  <c r="U17" i="7"/>
  <c r="V17" i="7" s="1"/>
  <c r="U81" i="7"/>
  <c r="V81" i="7" s="1"/>
  <c r="U26" i="7"/>
  <c r="V26" i="7" s="1"/>
  <c r="U90" i="7"/>
  <c r="V90" i="7" s="1"/>
  <c r="U39" i="7"/>
  <c r="V39" i="7" s="1"/>
  <c r="U36" i="7"/>
  <c r="V36" i="7" s="1"/>
  <c r="U119" i="7"/>
  <c r="V119" i="7" s="1"/>
  <c r="U100" i="7"/>
  <c r="V100" i="7" s="1"/>
  <c r="AA124" i="8"/>
  <c r="AB121" i="8"/>
  <c r="AB122" i="8" s="1"/>
  <c r="U21" i="7"/>
  <c r="V21" i="7" s="1"/>
  <c r="U37" i="7"/>
  <c r="V37" i="7" s="1"/>
  <c r="U53" i="7"/>
  <c r="V53" i="7" s="1"/>
  <c r="U69" i="7"/>
  <c r="V69" i="7" s="1"/>
  <c r="U85" i="7"/>
  <c r="V85" i="7" s="1"/>
  <c r="U101" i="7"/>
  <c r="V101" i="7" s="1"/>
  <c r="U117" i="7"/>
  <c r="V117" i="7" s="1"/>
  <c r="U14" i="7"/>
  <c r="V14" i="7" s="1"/>
  <c r="U30" i="7"/>
  <c r="V30" i="7" s="1"/>
  <c r="U46" i="7"/>
  <c r="V46" i="7" s="1"/>
  <c r="U62" i="7"/>
  <c r="V62" i="7" s="1"/>
  <c r="U78" i="7"/>
  <c r="V78" i="7" s="1"/>
  <c r="U94" i="7"/>
  <c r="V94" i="7" s="1"/>
  <c r="U110" i="7"/>
  <c r="V110" i="7" s="1"/>
  <c r="U11" i="7"/>
  <c r="V11" i="7" s="1"/>
  <c r="U27" i="7"/>
  <c r="V27" i="7" s="1"/>
  <c r="U43" i="7"/>
  <c r="V43" i="7" s="1"/>
  <c r="U59" i="7"/>
  <c r="V59" i="7" s="1"/>
  <c r="U75" i="7"/>
  <c r="V75" i="7" s="1"/>
  <c r="U91" i="7"/>
  <c r="V91" i="7" s="1"/>
  <c r="U107" i="7"/>
  <c r="V107" i="7" s="1"/>
  <c r="U8" i="7"/>
  <c r="V8" i="7" s="1"/>
  <c r="U24" i="7"/>
  <c r="V24" i="7" s="1"/>
  <c r="U40" i="7"/>
  <c r="V40" i="7" s="1"/>
  <c r="U56" i="7"/>
  <c r="V56" i="7" s="1"/>
  <c r="U72" i="7"/>
  <c r="V72" i="7" s="1"/>
  <c r="U88" i="7"/>
  <c r="V88" i="7" s="1"/>
  <c r="U104" i="7"/>
  <c r="V104" i="7" s="1"/>
  <c r="U120" i="7"/>
  <c r="V120" i="7" s="1"/>
  <c r="U89" i="7"/>
  <c r="V89" i="7" s="1"/>
  <c r="U66" i="7"/>
  <c r="V66" i="7" s="1"/>
  <c r="U44" i="7"/>
  <c r="V44" i="7" s="1"/>
  <c r="W124" i="8"/>
  <c r="X121" i="8"/>
  <c r="X122" i="8" s="1"/>
  <c r="U87" i="7"/>
  <c r="V87" i="7" s="1"/>
  <c r="U103" i="7"/>
  <c r="V103" i="7" s="1"/>
  <c r="U84" i="7"/>
  <c r="V84" i="7" s="1"/>
  <c r="U9" i="7"/>
  <c r="V9" i="7" s="1"/>
  <c r="U25" i="7"/>
  <c r="V25" i="7" s="1"/>
  <c r="U41" i="7"/>
  <c r="V41" i="7" s="1"/>
  <c r="U57" i="7"/>
  <c r="V57" i="7" s="1"/>
  <c r="U73" i="7"/>
  <c r="V73" i="7" s="1"/>
  <c r="U105" i="7"/>
  <c r="V105" i="7" s="1"/>
  <c r="U121" i="7"/>
  <c r="U124" i="7" s="1"/>
  <c r="U18" i="7"/>
  <c r="V18" i="7" s="1"/>
  <c r="U34" i="7"/>
  <c r="V34" i="7" s="1"/>
  <c r="U50" i="7"/>
  <c r="V50" i="7" s="1"/>
  <c r="U82" i="7"/>
  <c r="V82" i="7" s="1"/>
  <c r="U98" i="7"/>
  <c r="V98" i="7" s="1"/>
  <c r="U114" i="7"/>
  <c r="V114" i="7" s="1"/>
  <c r="U15" i="7"/>
  <c r="V15" i="7" s="1"/>
  <c r="U31" i="7"/>
  <c r="V31" i="7" s="1"/>
  <c r="U47" i="7"/>
  <c r="V47" i="7" s="1"/>
  <c r="U63" i="7"/>
  <c r="V63" i="7" s="1"/>
  <c r="U79" i="7"/>
  <c r="V79" i="7" s="1"/>
  <c r="U95" i="7"/>
  <c r="V95" i="7" s="1"/>
  <c r="U111" i="7"/>
  <c r="V111" i="7" s="1"/>
  <c r="U12" i="7"/>
  <c r="V12" i="7" s="1"/>
  <c r="U28" i="7"/>
  <c r="V28" i="7" s="1"/>
  <c r="U60" i="7"/>
  <c r="V60" i="7" s="1"/>
  <c r="U76" i="7"/>
  <c r="V76" i="7" s="1"/>
  <c r="U92" i="7"/>
  <c r="V92" i="7" s="1"/>
  <c r="U108" i="7"/>
  <c r="V108" i="7" s="1"/>
  <c r="U13" i="7"/>
  <c r="V13" i="7" s="1"/>
  <c r="U29" i="7"/>
  <c r="V29" i="7" s="1"/>
  <c r="U45" i="7"/>
  <c r="V45" i="7" s="1"/>
  <c r="U61" i="7"/>
  <c r="V61" i="7" s="1"/>
  <c r="U77" i="7"/>
  <c r="V77" i="7" s="1"/>
  <c r="U93" i="7"/>
  <c r="V93" i="7" s="1"/>
  <c r="U109" i="7"/>
  <c r="V109" i="7" s="1"/>
  <c r="U6" i="7"/>
  <c r="V6" i="7" s="1"/>
  <c r="U22" i="7"/>
  <c r="V22" i="7" s="1"/>
  <c r="U38" i="7"/>
  <c r="V38" i="7" s="1"/>
  <c r="U54" i="7"/>
  <c r="V54" i="7" s="1"/>
  <c r="U70" i="7"/>
  <c r="V70" i="7" s="1"/>
  <c r="U86" i="7"/>
  <c r="V86" i="7" s="1"/>
  <c r="U102" i="7"/>
  <c r="V102" i="7" s="1"/>
  <c r="U118" i="7"/>
  <c r="V118" i="7" s="1"/>
  <c r="U19" i="7"/>
  <c r="V19" i="7" s="1"/>
  <c r="U35" i="7"/>
  <c r="V35" i="7" s="1"/>
  <c r="U51" i="7"/>
  <c r="V51" i="7" s="1"/>
  <c r="U67" i="7"/>
  <c r="V67" i="7" s="1"/>
  <c r="U83" i="7"/>
  <c r="V83" i="7" s="1"/>
  <c r="U99" i="7"/>
  <c r="V99" i="7" s="1"/>
  <c r="U115" i="7"/>
  <c r="V115" i="7" s="1"/>
  <c r="U16" i="7"/>
  <c r="V16" i="7" s="1"/>
  <c r="U32" i="7"/>
  <c r="V32" i="7" s="1"/>
  <c r="U48" i="7"/>
  <c r="V48" i="7" s="1"/>
  <c r="U64" i="7"/>
  <c r="V64" i="7" s="1"/>
  <c r="U80" i="7"/>
  <c r="V80" i="7" s="1"/>
  <c r="U96" i="7"/>
  <c r="V96" i="7" s="1"/>
  <c r="V121" i="7"/>
  <c r="Y4" i="7"/>
  <c r="Z4" i="7" s="1"/>
  <c r="Y7" i="7"/>
  <c r="Z7" i="7" s="1"/>
  <c r="Y11" i="7"/>
  <c r="Z11" i="7" s="1"/>
  <c r="Y15" i="7"/>
  <c r="Z15" i="7" s="1"/>
  <c r="Y19" i="7"/>
  <c r="Z19" i="7" s="1"/>
  <c r="Y23" i="7"/>
  <c r="Z23" i="7" s="1"/>
  <c r="Y27" i="7"/>
  <c r="Z27" i="7" s="1"/>
  <c r="Y31" i="7"/>
  <c r="Z31" i="7" s="1"/>
  <c r="Y35" i="7"/>
  <c r="Z35" i="7" s="1"/>
  <c r="Y39" i="7"/>
  <c r="Z39" i="7" s="1"/>
  <c r="Y43" i="7"/>
  <c r="Z43" i="7" s="1"/>
  <c r="Y47" i="7"/>
  <c r="Z47" i="7" s="1"/>
  <c r="Y51" i="7"/>
  <c r="Z51" i="7" s="1"/>
  <c r="Y55" i="7"/>
  <c r="Z55" i="7" s="1"/>
  <c r="Y59" i="7"/>
  <c r="Z59" i="7" s="1"/>
  <c r="Y63" i="7"/>
  <c r="Z63" i="7" s="1"/>
  <c r="Y67" i="7"/>
  <c r="Z67" i="7" s="1"/>
  <c r="Y71" i="7"/>
  <c r="Z71" i="7" s="1"/>
  <c r="Y75" i="7"/>
  <c r="Z75" i="7" s="1"/>
  <c r="Y79" i="7"/>
  <c r="Z79" i="7" s="1"/>
  <c r="Y83" i="7"/>
  <c r="Z83" i="7" s="1"/>
  <c r="Y87" i="7"/>
  <c r="Z87" i="7" s="1"/>
  <c r="Y91" i="7"/>
  <c r="Z91" i="7" s="1"/>
  <c r="Y95" i="7"/>
  <c r="Z95" i="7" s="1"/>
  <c r="Y99" i="7"/>
  <c r="Z99" i="7" s="1"/>
  <c r="Y103" i="7"/>
  <c r="Z103" i="7" s="1"/>
  <c r="Y107" i="7"/>
  <c r="Z107" i="7" s="1"/>
  <c r="Y111" i="7"/>
  <c r="Z111" i="7" s="1"/>
  <c r="Y115" i="7"/>
  <c r="Z115" i="7" s="1"/>
  <c r="Y119" i="7"/>
  <c r="Z119" i="7" s="1"/>
  <c r="Y8" i="7"/>
  <c r="Z8" i="7" s="1"/>
  <c r="Y12" i="7"/>
  <c r="Z12" i="7" s="1"/>
  <c r="Y16" i="7"/>
  <c r="Z16" i="7" s="1"/>
  <c r="Y20" i="7"/>
  <c r="Z20" i="7" s="1"/>
  <c r="Y24" i="7"/>
  <c r="Z24" i="7" s="1"/>
  <c r="Y28" i="7"/>
  <c r="Z28" i="7" s="1"/>
  <c r="Y32" i="7"/>
  <c r="Z32" i="7" s="1"/>
  <c r="Y36" i="7"/>
  <c r="Z36" i="7" s="1"/>
  <c r="Y40" i="7"/>
  <c r="Z40" i="7" s="1"/>
  <c r="Y44" i="7"/>
  <c r="Z44" i="7" s="1"/>
  <c r="Y48" i="7"/>
  <c r="Z48" i="7" s="1"/>
  <c r="Y52" i="7"/>
  <c r="Z52" i="7" s="1"/>
  <c r="Y56" i="7"/>
  <c r="Z56" i="7" s="1"/>
  <c r="Y60" i="7"/>
  <c r="Z60" i="7" s="1"/>
  <c r="Y64" i="7"/>
  <c r="Z64" i="7" s="1"/>
  <c r="Y68" i="7"/>
  <c r="Z68" i="7" s="1"/>
  <c r="Y72" i="7"/>
  <c r="Z72" i="7" s="1"/>
  <c r="Y76" i="7"/>
  <c r="Z76" i="7" s="1"/>
  <c r="Y80" i="7"/>
  <c r="Z80" i="7" s="1"/>
  <c r="Y84" i="7"/>
  <c r="Z84" i="7" s="1"/>
  <c r="Y88" i="7"/>
  <c r="Z88" i="7" s="1"/>
  <c r="Y92" i="7"/>
  <c r="Z92" i="7" s="1"/>
  <c r="Y96" i="7"/>
  <c r="Z96" i="7" s="1"/>
  <c r="Y100" i="7"/>
  <c r="Z100" i="7" s="1"/>
  <c r="Y104" i="7"/>
  <c r="Z104" i="7" s="1"/>
  <c r="Y108" i="7"/>
  <c r="Z108" i="7" s="1"/>
  <c r="Y112" i="7"/>
  <c r="Z112" i="7" s="1"/>
  <c r="Y116" i="7"/>
  <c r="Z116" i="7" s="1"/>
  <c r="Y120" i="7"/>
  <c r="Z120" i="7" s="1"/>
  <c r="Y5" i="7"/>
  <c r="Z5" i="7" s="1"/>
  <c r="Y9" i="7"/>
  <c r="Z9" i="7" s="1"/>
  <c r="Y13" i="7"/>
  <c r="Z13" i="7" s="1"/>
  <c r="Y17" i="7"/>
  <c r="Z17" i="7" s="1"/>
  <c r="Y21" i="7"/>
  <c r="Z21" i="7" s="1"/>
  <c r="Y25" i="7"/>
  <c r="Z25" i="7" s="1"/>
  <c r="Y29" i="7"/>
  <c r="Z29" i="7" s="1"/>
  <c r="Y33" i="7"/>
  <c r="Z33" i="7" s="1"/>
  <c r="Y37" i="7"/>
  <c r="Z37" i="7" s="1"/>
  <c r="Y41" i="7"/>
  <c r="Z41" i="7" s="1"/>
  <c r="Y45" i="7"/>
  <c r="Z45" i="7" s="1"/>
  <c r="Y49" i="7"/>
  <c r="Z49" i="7" s="1"/>
  <c r="Y53" i="7"/>
  <c r="Z53" i="7" s="1"/>
  <c r="Y57" i="7"/>
  <c r="Z57" i="7" s="1"/>
  <c r="Y61" i="7"/>
  <c r="Z61" i="7" s="1"/>
  <c r="Y65" i="7"/>
  <c r="Z65" i="7" s="1"/>
  <c r="Y69" i="7"/>
  <c r="Z69" i="7" s="1"/>
  <c r="Y73" i="7"/>
  <c r="Z73" i="7" s="1"/>
  <c r="Y77" i="7"/>
  <c r="Z77" i="7" s="1"/>
  <c r="Y81" i="7"/>
  <c r="Z81" i="7" s="1"/>
  <c r="Y85" i="7"/>
  <c r="Z85" i="7" s="1"/>
  <c r="Y89" i="7"/>
  <c r="Z89" i="7" s="1"/>
  <c r="Y93" i="7"/>
  <c r="Z93" i="7" s="1"/>
  <c r="Y97" i="7"/>
  <c r="Z97" i="7" s="1"/>
  <c r="Y101" i="7"/>
  <c r="Z101" i="7" s="1"/>
  <c r="Y105" i="7"/>
  <c r="Z105" i="7" s="1"/>
  <c r="Y109" i="7"/>
  <c r="Z109" i="7" s="1"/>
  <c r="Y113" i="7"/>
  <c r="Z113" i="7" s="1"/>
  <c r="Y117" i="7"/>
  <c r="Z117" i="7" s="1"/>
  <c r="Y121" i="7"/>
  <c r="Y6" i="7"/>
  <c r="Z6" i="7" s="1"/>
  <c r="Y10" i="7"/>
  <c r="Z10" i="7" s="1"/>
  <c r="Y14" i="7"/>
  <c r="Z14" i="7" s="1"/>
  <c r="Y18" i="7"/>
  <c r="Z18" i="7" s="1"/>
  <c r="Y22" i="7"/>
  <c r="Z22" i="7" s="1"/>
  <c r="Y26" i="7"/>
  <c r="Z26" i="7" s="1"/>
  <c r="Y30" i="7"/>
  <c r="Z30" i="7" s="1"/>
  <c r="Y34" i="7"/>
  <c r="Z34" i="7" s="1"/>
  <c r="Y38" i="7"/>
  <c r="Z38" i="7" s="1"/>
  <c r="Y42" i="7"/>
  <c r="Z42" i="7" s="1"/>
  <c r="Y46" i="7"/>
  <c r="Z46" i="7" s="1"/>
  <c r="Y50" i="7"/>
  <c r="Z50" i="7" s="1"/>
  <c r="Y54" i="7"/>
  <c r="Z54" i="7" s="1"/>
  <c r="Y58" i="7"/>
  <c r="Z58" i="7" s="1"/>
  <c r="Y62" i="7"/>
  <c r="Z62" i="7" s="1"/>
  <c r="Y66" i="7"/>
  <c r="Z66" i="7" s="1"/>
  <c r="Y70" i="7"/>
  <c r="Z70" i="7" s="1"/>
  <c r="Y74" i="7"/>
  <c r="Z74" i="7" s="1"/>
  <c r="Y78" i="7"/>
  <c r="Z78" i="7" s="1"/>
  <c r="Y82" i="7"/>
  <c r="Z82" i="7" s="1"/>
  <c r="Y86" i="7"/>
  <c r="Z86" i="7" s="1"/>
  <c r="Y90" i="7"/>
  <c r="Z90" i="7" s="1"/>
  <c r="Y94" i="7"/>
  <c r="Z94" i="7" s="1"/>
  <c r="Y98" i="7"/>
  <c r="Z98" i="7" s="1"/>
  <c r="Y102" i="7"/>
  <c r="Z102" i="7" s="1"/>
  <c r="Y106" i="7"/>
  <c r="Z106" i="7" s="1"/>
  <c r="Y110" i="7"/>
  <c r="Z110" i="7" s="1"/>
  <c r="Y114" i="7"/>
  <c r="Z114" i="7" s="1"/>
  <c r="Y118" i="7"/>
  <c r="Z118" i="7" s="1"/>
  <c r="X18" i="9"/>
  <c r="X19" i="9" s="1"/>
  <c r="X16" i="9"/>
  <c r="X17" i="9" s="1"/>
  <c r="X13" i="9"/>
  <c r="X15" i="9" s="1"/>
  <c r="X12" i="9"/>
  <c r="X14" i="9" s="1"/>
  <c r="X8" i="9"/>
  <c r="X9" i="9" s="1"/>
  <c r="X6" i="9"/>
  <c r="X7" i="9" s="1"/>
  <c r="X3" i="9"/>
  <c r="X5" i="9" s="1"/>
  <c r="X2" i="9"/>
  <c r="N4" i="9" s="1"/>
  <c r="N8" i="9" s="1"/>
  <c r="T4" i="9"/>
  <c r="T5" i="9"/>
  <c r="T6" i="9"/>
  <c r="T7" i="9"/>
  <c r="T8" i="9"/>
  <c r="T12" i="9"/>
  <c r="T13" i="9"/>
  <c r="T14" i="9"/>
  <c r="T15" i="9"/>
  <c r="T16" i="9"/>
  <c r="T17" i="9"/>
  <c r="T18" i="9"/>
  <c r="T19" i="9"/>
  <c r="T20" i="9"/>
  <c r="T21" i="9"/>
  <c r="T22" i="9"/>
  <c r="T23" i="9"/>
  <c r="T24" i="9"/>
  <c r="T25" i="9"/>
  <c r="T26" i="9"/>
  <c r="T27" i="9"/>
  <c r="T28" i="9"/>
  <c r="T29" i="9"/>
  <c r="T30" i="9"/>
  <c r="T31" i="9"/>
  <c r="T32" i="9"/>
  <c r="T33" i="9"/>
  <c r="T34" i="9"/>
  <c r="T35" i="9"/>
  <c r="T36" i="9"/>
  <c r="T37" i="9"/>
  <c r="T38" i="9"/>
  <c r="T39" i="9"/>
  <c r="T40" i="9"/>
  <c r="T41" i="9"/>
  <c r="T42" i="9"/>
  <c r="T43" i="9"/>
  <c r="T44" i="9"/>
  <c r="T45" i="9"/>
  <c r="T46" i="9"/>
  <c r="T47" i="9"/>
  <c r="T48" i="9"/>
  <c r="T49" i="9"/>
  <c r="T50" i="9"/>
  <c r="T51" i="9"/>
  <c r="T52" i="9"/>
  <c r="T53" i="9"/>
  <c r="T54" i="9"/>
  <c r="T55" i="9"/>
  <c r="T56" i="9"/>
  <c r="T57" i="9"/>
  <c r="T58" i="9"/>
  <c r="T59" i="9"/>
  <c r="T60" i="9"/>
  <c r="T61" i="9"/>
  <c r="T62" i="9"/>
  <c r="T63" i="9"/>
  <c r="T64" i="9"/>
  <c r="T65" i="9"/>
  <c r="T66" i="9"/>
  <c r="T67" i="9"/>
  <c r="T68" i="9"/>
  <c r="T69" i="9"/>
  <c r="T70" i="9"/>
  <c r="T71" i="9"/>
  <c r="T72" i="9"/>
  <c r="T73" i="9"/>
  <c r="T74" i="9"/>
  <c r="T75" i="9"/>
  <c r="T76" i="9"/>
  <c r="T77" i="9"/>
  <c r="T78" i="9"/>
  <c r="T79" i="9"/>
  <c r="T80" i="9"/>
  <c r="T81" i="9"/>
  <c r="T82" i="9"/>
  <c r="T83" i="9"/>
  <c r="T84" i="9"/>
  <c r="T85" i="9"/>
  <c r="T86" i="9"/>
  <c r="T87" i="9"/>
  <c r="T88" i="9"/>
  <c r="T89" i="9"/>
  <c r="T90" i="9"/>
  <c r="T91" i="9"/>
  <c r="T92" i="9"/>
  <c r="T93" i="9"/>
  <c r="T94" i="9"/>
  <c r="T95" i="9"/>
  <c r="T96" i="9"/>
  <c r="T97" i="9"/>
  <c r="T98" i="9"/>
  <c r="T99" i="9"/>
  <c r="T100" i="9"/>
  <c r="T101" i="9"/>
  <c r="T102" i="9"/>
  <c r="T103" i="9"/>
  <c r="T104" i="9"/>
  <c r="T105" i="9"/>
  <c r="T106" i="9"/>
  <c r="T107" i="9"/>
  <c r="T108" i="9"/>
  <c r="T109" i="9"/>
  <c r="T110" i="9"/>
  <c r="T111" i="9"/>
  <c r="T112" i="9"/>
  <c r="T113" i="9"/>
  <c r="T114" i="9"/>
  <c r="T115" i="9"/>
  <c r="T116" i="9"/>
  <c r="T117" i="9"/>
  <c r="T118" i="9"/>
  <c r="T119" i="9"/>
  <c r="T120" i="9"/>
  <c r="T121" i="9"/>
  <c r="T122" i="9"/>
  <c r="T123" i="9"/>
  <c r="T124" i="9"/>
  <c r="T125" i="9"/>
  <c r="T126" i="9"/>
  <c r="T127" i="9"/>
  <c r="T128" i="9"/>
  <c r="T129" i="9"/>
  <c r="T11" i="9"/>
  <c r="T3" i="9"/>
  <c r="N7" i="9"/>
  <c r="N6" i="9"/>
  <c r="N5" i="9"/>
  <c r="N9" i="9" s="1"/>
  <c r="S129" i="9"/>
  <c r="S128" i="9"/>
  <c r="S127" i="9"/>
  <c r="S126" i="9"/>
  <c r="S125" i="9"/>
  <c r="S124" i="9"/>
  <c r="S123" i="9"/>
  <c r="S122" i="9"/>
  <c r="S121" i="9"/>
  <c r="S120" i="9"/>
  <c r="S119" i="9"/>
  <c r="S118" i="9"/>
  <c r="S117" i="9"/>
  <c r="S116" i="9"/>
  <c r="S115" i="9"/>
  <c r="S114" i="9"/>
  <c r="S113" i="9"/>
  <c r="S112" i="9"/>
  <c r="S111" i="9"/>
  <c r="S110" i="9"/>
  <c r="S109" i="9"/>
  <c r="S108" i="9"/>
  <c r="S107" i="9"/>
  <c r="S106" i="9"/>
  <c r="S105" i="9"/>
  <c r="S104" i="9"/>
  <c r="S103" i="9"/>
  <c r="S102" i="9"/>
  <c r="S101" i="9"/>
  <c r="S100" i="9"/>
  <c r="S99" i="9"/>
  <c r="S98" i="9"/>
  <c r="S97" i="9"/>
  <c r="S96" i="9"/>
  <c r="S95" i="9"/>
  <c r="S94" i="9"/>
  <c r="S93" i="9"/>
  <c r="S92" i="9"/>
  <c r="S91" i="9"/>
  <c r="S90" i="9"/>
  <c r="S89" i="9"/>
  <c r="S88" i="9"/>
  <c r="S87" i="9"/>
  <c r="S86" i="9"/>
  <c r="S85" i="9"/>
  <c r="S84" i="9"/>
  <c r="S83" i="9"/>
  <c r="S82" i="9"/>
  <c r="S81" i="9"/>
  <c r="S80" i="9"/>
  <c r="S79" i="9"/>
  <c r="S78" i="9"/>
  <c r="S77" i="9"/>
  <c r="S76" i="9"/>
  <c r="S75" i="9"/>
  <c r="S74" i="9"/>
  <c r="S73" i="9"/>
  <c r="S72" i="9"/>
  <c r="S71" i="9"/>
  <c r="S70" i="9"/>
  <c r="S69" i="9"/>
  <c r="S68" i="9"/>
  <c r="S67" i="9"/>
  <c r="S66" i="9"/>
  <c r="S65" i="9"/>
  <c r="S64" i="9"/>
  <c r="S63" i="9"/>
  <c r="S62" i="9"/>
  <c r="S61" i="9"/>
  <c r="S60" i="9"/>
  <c r="S59" i="9"/>
  <c r="S58" i="9"/>
  <c r="S57" i="9"/>
  <c r="S56" i="9"/>
  <c r="S55" i="9"/>
  <c r="S54" i="9"/>
  <c r="S53" i="9"/>
  <c r="S52" i="9"/>
  <c r="S51" i="9"/>
  <c r="S50" i="9"/>
  <c r="S49" i="9"/>
  <c r="S48" i="9"/>
  <c r="S47" i="9"/>
  <c r="S46" i="9"/>
  <c r="S45" i="9"/>
  <c r="S44" i="9"/>
  <c r="S43" i="9"/>
  <c r="S42" i="9"/>
  <c r="S41" i="9"/>
  <c r="S40" i="9"/>
  <c r="S39" i="9"/>
  <c r="S38" i="9"/>
  <c r="S37" i="9"/>
  <c r="S36" i="9"/>
  <c r="S35" i="9"/>
  <c r="S34" i="9"/>
  <c r="S33" i="9"/>
  <c r="S32" i="9"/>
  <c r="S31" i="9"/>
  <c r="S30" i="9"/>
  <c r="S29" i="9"/>
  <c r="S28" i="9"/>
  <c r="S27" i="9"/>
  <c r="S26" i="9"/>
  <c r="S25" i="9"/>
  <c r="S24" i="9"/>
  <c r="S23" i="9"/>
  <c r="S22" i="9"/>
  <c r="S21" i="9"/>
  <c r="S20" i="9"/>
  <c r="S19" i="9"/>
  <c r="S18" i="9"/>
  <c r="S17" i="9"/>
  <c r="S16" i="9"/>
  <c r="S15" i="9"/>
  <c r="S14" i="9"/>
  <c r="S13" i="9"/>
  <c r="S12" i="9"/>
  <c r="S11" i="9"/>
  <c r="S8" i="9"/>
  <c r="S7" i="9"/>
  <c r="S6" i="9"/>
  <c r="S5" i="9"/>
  <c r="S4" i="9"/>
  <c r="S3" i="9"/>
  <c r="G239" i="9"/>
  <c r="H239" i="9" s="1"/>
  <c r="I239" i="9" s="1"/>
  <c r="J239" i="9" s="1"/>
  <c r="C239" i="9"/>
  <c r="J238" i="9"/>
  <c r="G238" i="9"/>
  <c r="H238" i="9" s="1"/>
  <c r="I238" i="9" s="1"/>
  <c r="C238" i="9"/>
  <c r="G237" i="9"/>
  <c r="H237" i="9" s="1"/>
  <c r="I237" i="9" s="1"/>
  <c r="J237" i="9" s="1"/>
  <c r="C237" i="9"/>
  <c r="H236" i="9"/>
  <c r="I236" i="9" s="1"/>
  <c r="J236" i="9" s="1"/>
  <c r="G236" i="9"/>
  <c r="C236" i="9"/>
  <c r="H235" i="9"/>
  <c r="I235" i="9" s="1"/>
  <c r="J235" i="9" s="1"/>
  <c r="G235" i="9"/>
  <c r="C235" i="9"/>
  <c r="H234" i="9"/>
  <c r="I234" i="9" s="1"/>
  <c r="J234" i="9" s="1"/>
  <c r="G234" i="9"/>
  <c r="C234" i="9"/>
  <c r="H233" i="9"/>
  <c r="I233" i="9" s="1"/>
  <c r="J233" i="9" s="1"/>
  <c r="G233" i="9"/>
  <c r="C233" i="9"/>
  <c r="H232" i="9"/>
  <c r="I232" i="9" s="1"/>
  <c r="J232" i="9" s="1"/>
  <c r="G232" i="9"/>
  <c r="C232" i="9"/>
  <c r="H231" i="9"/>
  <c r="I231" i="9" s="1"/>
  <c r="J231" i="9" s="1"/>
  <c r="G231" i="9"/>
  <c r="C231" i="9"/>
  <c r="H230" i="9"/>
  <c r="I230" i="9" s="1"/>
  <c r="J230" i="9" s="1"/>
  <c r="G230" i="9"/>
  <c r="C230" i="9"/>
  <c r="H229" i="9"/>
  <c r="I229" i="9" s="1"/>
  <c r="J229" i="9" s="1"/>
  <c r="G229" i="9"/>
  <c r="C229" i="9"/>
  <c r="H228" i="9"/>
  <c r="I228" i="9" s="1"/>
  <c r="J228" i="9" s="1"/>
  <c r="G228" i="9"/>
  <c r="C228" i="9"/>
  <c r="H227" i="9"/>
  <c r="I227" i="9" s="1"/>
  <c r="J227" i="9" s="1"/>
  <c r="G227" i="9"/>
  <c r="C227" i="9"/>
  <c r="J226" i="9"/>
  <c r="I226" i="9"/>
  <c r="H226" i="9"/>
  <c r="G226" i="9"/>
  <c r="C226" i="9"/>
  <c r="J225" i="9"/>
  <c r="I225" i="9"/>
  <c r="H225" i="9"/>
  <c r="G225" i="9"/>
  <c r="C225" i="9"/>
  <c r="J224" i="9"/>
  <c r="I224" i="9"/>
  <c r="H224" i="9"/>
  <c r="G224" i="9"/>
  <c r="C224" i="9"/>
  <c r="J223" i="9"/>
  <c r="I223" i="9"/>
  <c r="H223" i="9"/>
  <c r="G223" i="9"/>
  <c r="C223" i="9"/>
  <c r="J222" i="9"/>
  <c r="I222" i="9"/>
  <c r="H222" i="9"/>
  <c r="G222" i="9"/>
  <c r="C222" i="9"/>
  <c r="J221" i="9"/>
  <c r="I221" i="9"/>
  <c r="H221" i="9"/>
  <c r="G221" i="9"/>
  <c r="C221" i="9"/>
  <c r="J220" i="9"/>
  <c r="I220" i="9"/>
  <c r="H220" i="9"/>
  <c r="G220" i="9"/>
  <c r="C220" i="9"/>
  <c r="J219" i="9"/>
  <c r="I219" i="9"/>
  <c r="H219" i="9"/>
  <c r="G219" i="9"/>
  <c r="C219" i="9"/>
  <c r="J218" i="9"/>
  <c r="I218" i="9"/>
  <c r="H218" i="9"/>
  <c r="G218" i="9"/>
  <c r="C218" i="9"/>
  <c r="J217" i="9"/>
  <c r="I217" i="9"/>
  <c r="H217" i="9"/>
  <c r="G217" i="9"/>
  <c r="C217" i="9"/>
  <c r="J216" i="9"/>
  <c r="I216" i="9"/>
  <c r="H216" i="9"/>
  <c r="G216" i="9"/>
  <c r="C216" i="9"/>
  <c r="J215" i="9"/>
  <c r="I215" i="9"/>
  <c r="H215" i="9"/>
  <c r="G215" i="9"/>
  <c r="C215" i="9"/>
  <c r="J214" i="9"/>
  <c r="I214" i="9"/>
  <c r="H214" i="9"/>
  <c r="G214" i="9"/>
  <c r="C214" i="9"/>
  <c r="J213" i="9"/>
  <c r="I213" i="9"/>
  <c r="H213" i="9"/>
  <c r="G213" i="9"/>
  <c r="C213" i="9"/>
  <c r="J212" i="9"/>
  <c r="I212" i="9"/>
  <c r="H212" i="9"/>
  <c r="G212" i="9"/>
  <c r="C212" i="9"/>
  <c r="J211" i="9"/>
  <c r="I211" i="9"/>
  <c r="H211" i="9"/>
  <c r="G211" i="9"/>
  <c r="C211" i="9"/>
  <c r="J210" i="9"/>
  <c r="I210" i="9"/>
  <c r="H210" i="9"/>
  <c r="G210" i="9"/>
  <c r="C210" i="9"/>
  <c r="J209" i="9"/>
  <c r="I209" i="9"/>
  <c r="H209" i="9"/>
  <c r="G209" i="9"/>
  <c r="C209" i="9"/>
  <c r="J208" i="9"/>
  <c r="I208" i="9"/>
  <c r="H208" i="9"/>
  <c r="G208" i="9"/>
  <c r="C208" i="9"/>
  <c r="J207" i="9"/>
  <c r="I207" i="9"/>
  <c r="H207" i="9"/>
  <c r="G207" i="9"/>
  <c r="C207" i="9"/>
  <c r="J206" i="9"/>
  <c r="I206" i="9"/>
  <c r="H206" i="9"/>
  <c r="G206" i="9"/>
  <c r="C206" i="9"/>
  <c r="J205" i="9"/>
  <c r="I205" i="9"/>
  <c r="H205" i="9"/>
  <c r="G205" i="9"/>
  <c r="C205" i="9"/>
  <c r="J204" i="9"/>
  <c r="I204" i="9"/>
  <c r="H204" i="9"/>
  <c r="G204" i="9"/>
  <c r="C204" i="9"/>
  <c r="J203" i="9"/>
  <c r="I203" i="9"/>
  <c r="H203" i="9"/>
  <c r="G203" i="9"/>
  <c r="C203" i="9"/>
  <c r="J202" i="9"/>
  <c r="I202" i="9"/>
  <c r="H202" i="9"/>
  <c r="G202" i="9"/>
  <c r="C202" i="9"/>
  <c r="J201" i="9"/>
  <c r="I201" i="9"/>
  <c r="H201" i="9"/>
  <c r="G201" i="9"/>
  <c r="C201" i="9"/>
  <c r="J200" i="9"/>
  <c r="I200" i="9"/>
  <c r="H200" i="9"/>
  <c r="G200" i="9"/>
  <c r="C200" i="9"/>
  <c r="J199" i="9"/>
  <c r="I199" i="9"/>
  <c r="H199" i="9"/>
  <c r="G199" i="9"/>
  <c r="C199" i="9"/>
  <c r="J198" i="9"/>
  <c r="I198" i="9"/>
  <c r="H198" i="9"/>
  <c r="G198" i="9"/>
  <c r="C198" i="9"/>
  <c r="J197" i="9"/>
  <c r="I197" i="9"/>
  <c r="H197" i="9"/>
  <c r="G197" i="9"/>
  <c r="C197" i="9"/>
  <c r="J196" i="9"/>
  <c r="I196" i="9"/>
  <c r="H196" i="9"/>
  <c r="G196" i="9"/>
  <c r="C196" i="9"/>
  <c r="J195" i="9"/>
  <c r="I195" i="9"/>
  <c r="H195" i="9"/>
  <c r="G195" i="9"/>
  <c r="C195" i="9"/>
  <c r="J194" i="9"/>
  <c r="I194" i="9"/>
  <c r="H194" i="9"/>
  <c r="G194" i="9"/>
  <c r="C194" i="9"/>
  <c r="J193" i="9"/>
  <c r="G193" i="9"/>
  <c r="H193" i="9" s="1"/>
  <c r="I193" i="9" s="1"/>
  <c r="C193" i="9"/>
  <c r="G192" i="9"/>
  <c r="H192" i="9" s="1"/>
  <c r="I192" i="9" s="1"/>
  <c r="J192" i="9" s="1"/>
  <c r="C192" i="9"/>
  <c r="G191" i="9"/>
  <c r="H191" i="9" s="1"/>
  <c r="I191" i="9" s="1"/>
  <c r="J191" i="9" s="1"/>
  <c r="C191" i="9"/>
  <c r="J190" i="9"/>
  <c r="G190" i="9"/>
  <c r="H190" i="9" s="1"/>
  <c r="I190" i="9" s="1"/>
  <c r="C190" i="9"/>
  <c r="G189" i="9"/>
  <c r="H189" i="9" s="1"/>
  <c r="I189" i="9" s="1"/>
  <c r="J189" i="9" s="1"/>
  <c r="C189" i="9"/>
  <c r="G188" i="9"/>
  <c r="H188" i="9" s="1"/>
  <c r="I188" i="9" s="1"/>
  <c r="J188" i="9" s="1"/>
  <c r="C188" i="9"/>
  <c r="J187" i="9"/>
  <c r="G187" i="9"/>
  <c r="H187" i="9" s="1"/>
  <c r="I187" i="9" s="1"/>
  <c r="C187" i="9"/>
  <c r="J186" i="9"/>
  <c r="G186" i="9"/>
  <c r="H186" i="9" s="1"/>
  <c r="I186" i="9" s="1"/>
  <c r="C186" i="9"/>
  <c r="G185" i="9"/>
  <c r="H185" i="9" s="1"/>
  <c r="I185" i="9" s="1"/>
  <c r="J185" i="9" s="1"/>
  <c r="C185" i="9"/>
  <c r="G184" i="9"/>
  <c r="H184" i="9" s="1"/>
  <c r="I184" i="9" s="1"/>
  <c r="J184" i="9" s="1"/>
  <c r="C184" i="9"/>
  <c r="J183" i="9"/>
  <c r="G183" i="9"/>
  <c r="H183" i="9" s="1"/>
  <c r="I183" i="9" s="1"/>
  <c r="C183" i="9"/>
  <c r="J182" i="9"/>
  <c r="G182" i="9"/>
  <c r="H182" i="9" s="1"/>
  <c r="I182" i="9" s="1"/>
  <c r="C182" i="9"/>
  <c r="G181" i="9"/>
  <c r="H181" i="9" s="1"/>
  <c r="I181" i="9" s="1"/>
  <c r="J181" i="9" s="1"/>
  <c r="C181" i="9"/>
  <c r="G180" i="9"/>
  <c r="H180" i="9" s="1"/>
  <c r="I180" i="9" s="1"/>
  <c r="J180" i="9" s="1"/>
  <c r="C180" i="9"/>
  <c r="G179" i="9"/>
  <c r="H179" i="9" s="1"/>
  <c r="I179" i="9" s="1"/>
  <c r="C179" i="9"/>
  <c r="G178" i="9"/>
  <c r="H178" i="9" s="1"/>
  <c r="I178" i="9" s="1"/>
  <c r="C178" i="9"/>
  <c r="K177" i="9"/>
  <c r="L177" i="9" s="1"/>
  <c r="H177" i="9"/>
  <c r="I177" i="9" s="1"/>
  <c r="J177" i="9" s="1"/>
  <c r="G177" i="9"/>
  <c r="C177" i="9"/>
  <c r="G176" i="9"/>
  <c r="H176" i="9" s="1"/>
  <c r="I176" i="9" s="1"/>
  <c r="J176" i="9" s="1"/>
  <c r="C176" i="9"/>
  <c r="G175" i="9"/>
  <c r="H175" i="9" s="1"/>
  <c r="I175" i="9" s="1"/>
  <c r="C175" i="9"/>
  <c r="G174" i="9"/>
  <c r="H174" i="9" s="1"/>
  <c r="I174" i="9" s="1"/>
  <c r="C174" i="9"/>
  <c r="H173" i="9"/>
  <c r="I173" i="9" s="1"/>
  <c r="J173" i="9" s="1"/>
  <c r="G173" i="9"/>
  <c r="C173" i="9"/>
  <c r="G172" i="9"/>
  <c r="H172" i="9" s="1"/>
  <c r="I172" i="9" s="1"/>
  <c r="C172" i="9"/>
  <c r="G171" i="9"/>
  <c r="H171" i="9" s="1"/>
  <c r="I171" i="9" s="1"/>
  <c r="C171" i="9"/>
  <c r="G170" i="9"/>
  <c r="H170" i="9" s="1"/>
  <c r="I170" i="9" s="1"/>
  <c r="C170" i="9"/>
  <c r="K169" i="9"/>
  <c r="L169" i="9" s="1"/>
  <c r="H169" i="9"/>
  <c r="I169" i="9" s="1"/>
  <c r="J169" i="9" s="1"/>
  <c r="G169" i="9"/>
  <c r="C169" i="9"/>
  <c r="G168" i="9"/>
  <c r="H168" i="9" s="1"/>
  <c r="I168" i="9" s="1"/>
  <c r="J168" i="9" s="1"/>
  <c r="C168" i="9"/>
  <c r="G167" i="9"/>
  <c r="H167" i="9" s="1"/>
  <c r="I167" i="9" s="1"/>
  <c r="C167" i="9"/>
  <c r="G166" i="9"/>
  <c r="H166" i="9" s="1"/>
  <c r="I166" i="9" s="1"/>
  <c r="C166" i="9"/>
  <c r="H165" i="9"/>
  <c r="I165" i="9" s="1"/>
  <c r="J165" i="9" s="1"/>
  <c r="G165" i="9"/>
  <c r="C165" i="9"/>
  <c r="G164" i="9"/>
  <c r="H164" i="9" s="1"/>
  <c r="I164" i="9" s="1"/>
  <c r="C164" i="9"/>
  <c r="G163" i="9"/>
  <c r="H163" i="9" s="1"/>
  <c r="I163" i="9" s="1"/>
  <c r="C163" i="9"/>
  <c r="G162" i="9"/>
  <c r="H162" i="9" s="1"/>
  <c r="I162" i="9" s="1"/>
  <c r="C162" i="9"/>
  <c r="H161" i="9"/>
  <c r="I161" i="9" s="1"/>
  <c r="J161" i="9" s="1"/>
  <c r="G161" i="9"/>
  <c r="C161" i="9"/>
  <c r="G160" i="9"/>
  <c r="H160" i="9" s="1"/>
  <c r="I160" i="9" s="1"/>
  <c r="C160" i="9"/>
  <c r="G159" i="9"/>
  <c r="H159" i="9" s="1"/>
  <c r="I159" i="9" s="1"/>
  <c r="C159" i="9"/>
  <c r="G158" i="9"/>
  <c r="H158" i="9" s="1"/>
  <c r="I158" i="9" s="1"/>
  <c r="C158" i="9"/>
  <c r="H157" i="9"/>
  <c r="I157" i="9" s="1"/>
  <c r="G157" i="9"/>
  <c r="C157" i="9"/>
  <c r="K156" i="9"/>
  <c r="L156" i="9" s="1"/>
  <c r="G156" i="9"/>
  <c r="H156" i="9" s="1"/>
  <c r="I156" i="9" s="1"/>
  <c r="J156" i="9" s="1"/>
  <c r="C156" i="9"/>
  <c r="H155" i="9"/>
  <c r="I155" i="9" s="1"/>
  <c r="G155" i="9"/>
  <c r="C155" i="9"/>
  <c r="H154" i="9"/>
  <c r="I154" i="9" s="1"/>
  <c r="G154" i="9"/>
  <c r="C154" i="9"/>
  <c r="K153" i="9"/>
  <c r="L153" i="9" s="1"/>
  <c r="H153" i="9"/>
  <c r="I153" i="9" s="1"/>
  <c r="J153" i="9" s="1"/>
  <c r="G153" i="9"/>
  <c r="C153" i="9"/>
  <c r="G152" i="9"/>
  <c r="H152" i="9" s="1"/>
  <c r="I152" i="9" s="1"/>
  <c r="J152" i="9" s="1"/>
  <c r="C152" i="9"/>
  <c r="G151" i="9"/>
  <c r="H151" i="9" s="1"/>
  <c r="I151" i="9" s="1"/>
  <c r="C151" i="9"/>
  <c r="K150" i="9"/>
  <c r="L150" i="9" s="1"/>
  <c r="H150" i="9"/>
  <c r="I150" i="9" s="1"/>
  <c r="J150" i="9" s="1"/>
  <c r="G150" i="9"/>
  <c r="C150" i="9"/>
  <c r="G149" i="9"/>
  <c r="H149" i="9" s="1"/>
  <c r="I149" i="9" s="1"/>
  <c r="C149" i="9"/>
  <c r="H148" i="9"/>
  <c r="I148" i="9" s="1"/>
  <c r="J148" i="9" s="1"/>
  <c r="G148" i="9"/>
  <c r="C148" i="9"/>
  <c r="G147" i="9"/>
  <c r="H147" i="9" s="1"/>
  <c r="I147" i="9" s="1"/>
  <c r="J147" i="9" s="1"/>
  <c r="C147" i="9"/>
  <c r="G146" i="9"/>
  <c r="H146" i="9" s="1"/>
  <c r="I146" i="9" s="1"/>
  <c r="J146" i="9" s="1"/>
  <c r="C146" i="9"/>
  <c r="K146" i="9" s="1"/>
  <c r="L146" i="9" s="1"/>
  <c r="I145" i="9"/>
  <c r="J145" i="9" s="1"/>
  <c r="G145" i="9"/>
  <c r="H145" i="9" s="1"/>
  <c r="C145" i="9"/>
  <c r="K144" i="9"/>
  <c r="L144" i="9" s="1"/>
  <c r="G144" i="9"/>
  <c r="H144" i="9" s="1"/>
  <c r="I144" i="9" s="1"/>
  <c r="J144" i="9" s="1"/>
  <c r="C144" i="9"/>
  <c r="I143" i="9"/>
  <c r="J143" i="9" s="1"/>
  <c r="G143" i="9"/>
  <c r="H143" i="9" s="1"/>
  <c r="C143" i="9"/>
  <c r="G142" i="9"/>
  <c r="H142" i="9" s="1"/>
  <c r="I142" i="9" s="1"/>
  <c r="J142" i="9" s="1"/>
  <c r="C142" i="9"/>
  <c r="I141" i="9"/>
  <c r="J141" i="9" s="1"/>
  <c r="G141" i="9"/>
  <c r="H141" i="9" s="1"/>
  <c r="C141" i="9"/>
  <c r="K140" i="9"/>
  <c r="L140" i="9" s="1"/>
  <c r="G140" i="9"/>
  <c r="H140" i="9" s="1"/>
  <c r="I140" i="9" s="1"/>
  <c r="J140" i="9" s="1"/>
  <c r="C140" i="9"/>
  <c r="I139" i="9"/>
  <c r="J139" i="9" s="1"/>
  <c r="G139" i="9"/>
  <c r="H139" i="9" s="1"/>
  <c r="C139" i="9"/>
  <c r="G138" i="9"/>
  <c r="H138" i="9" s="1"/>
  <c r="I138" i="9" s="1"/>
  <c r="J138" i="9" s="1"/>
  <c r="C138" i="9"/>
  <c r="I137" i="9"/>
  <c r="J137" i="9" s="1"/>
  <c r="G137" i="9"/>
  <c r="H137" i="9" s="1"/>
  <c r="C137" i="9"/>
  <c r="K136" i="9"/>
  <c r="L136" i="9" s="1"/>
  <c r="G136" i="9"/>
  <c r="H136" i="9" s="1"/>
  <c r="I136" i="9" s="1"/>
  <c r="J136" i="9" s="1"/>
  <c r="C136" i="9"/>
  <c r="I135" i="9"/>
  <c r="J135" i="9" s="1"/>
  <c r="G135" i="9"/>
  <c r="H135" i="9" s="1"/>
  <c r="C135" i="9"/>
  <c r="G134" i="9"/>
  <c r="H134" i="9" s="1"/>
  <c r="I134" i="9" s="1"/>
  <c r="J134" i="9" s="1"/>
  <c r="C134" i="9"/>
  <c r="I133" i="9"/>
  <c r="J133" i="9" s="1"/>
  <c r="G133" i="9"/>
  <c r="H133" i="9" s="1"/>
  <c r="C133" i="9"/>
  <c r="K132" i="9"/>
  <c r="L132" i="9" s="1"/>
  <c r="G132" i="9"/>
  <c r="H132" i="9" s="1"/>
  <c r="I132" i="9" s="1"/>
  <c r="J132" i="9" s="1"/>
  <c r="C132" i="9"/>
  <c r="I131" i="9"/>
  <c r="J131" i="9" s="1"/>
  <c r="G131" i="9"/>
  <c r="H131" i="9" s="1"/>
  <c r="C131" i="9"/>
  <c r="G130" i="9"/>
  <c r="H130" i="9" s="1"/>
  <c r="I130" i="9" s="1"/>
  <c r="J130" i="9" s="1"/>
  <c r="C130" i="9"/>
  <c r="G129" i="9"/>
  <c r="H129" i="9" s="1"/>
  <c r="I129" i="9" s="1"/>
  <c r="J129" i="9" s="1"/>
  <c r="C129" i="9"/>
  <c r="K128" i="9"/>
  <c r="L128" i="9" s="1"/>
  <c r="G128" i="9"/>
  <c r="H128" i="9" s="1"/>
  <c r="I128" i="9" s="1"/>
  <c r="J128" i="9" s="1"/>
  <c r="C128" i="9"/>
  <c r="G127" i="9"/>
  <c r="H127" i="9" s="1"/>
  <c r="I127" i="9" s="1"/>
  <c r="J127" i="9" s="1"/>
  <c r="C127" i="9"/>
  <c r="K126" i="9"/>
  <c r="L126" i="9" s="1"/>
  <c r="G126" i="9"/>
  <c r="H126" i="9" s="1"/>
  <c r="I126" i="9" s="1"/>
  <c r="J126" i="9" s="1"/>
  <c r="C126" i="9"/>
  <c r="G125" i="9"/>
  <c r="H125" i="9" s="1"/>
  <c r="I125" i="9" s="1"/>
  <c r="J125" i="9" s="1"/>
  <c r="C125" i="9"/>
  <c r="K124" i="9"/>
  <c r="L124" i="9" s="1"/>
  <c r="G124" i="9"/>
  <c r="H124" i="9" s="1"/>
  <c r="I124" i="9" s="1"/>
  <c r="J124" i="9" s="1"/>
  <c r="C124" i="9"/>
  <c r="G123" i="9"/>
  <c r="H123" i="9" s="1"/>
  <c r="I123" i="9" s="1"/>
  <c r="J123" i="9" s="1"/>
  <c r="C123" i="9"/>
  <c r="K122" i="9"/>
  <c r="L122" i="9" s="1"/>
  <c r="G122" i="9"/>
  <c r="H122" i="9" s="1"/>
  <c r="I122" i="9" s="1"/>
  <c r="J122" i="9" s="1"/>
  <c r="C122" i="9"/>
  <c r="G121" i="9"/>
  <c r="H121" i="9" s="1"/>
  <c r="I121" i="9" s="1"/>
  <c r="J121" i="9" s="1"/>
  <c r="C121" i="9"/>
  <c r="K120" i="9"/>
  <c r="L120" i="9" s="1"/>
  <c r="G120" i="9"/>
  <c r="H120" i="9" s="1"/>
  <c r="I120" i="9" s="1"/>
  <c r="J120" i="9" s="1"/>
  <c r="C120" i="9"/>
  <c r="G119" i="9"/>
  <c r="H119" i="9" s="1"/>
  <c r="I119" i="9" s="1"/>
  <c r="J119" i="9" s="1"/>
  <c r="C119" i="9"/>
  <c r="K118" i="9"/>
  <c r="L118" i="9" s="1"/>
  <c r="G118" i="9"/>
  <c r="H118" i="9" s="1"/>
  <c r="I118" i="9" s="1"/>
  <c r="J118" i="9" s="1"/>
  <c r="C118" i="9"/>
  <c r="G117" i="9"/>
  <c r="H117" i="9" s="1"/>
  <c r="I117" i="9" s="1"/>
  <c r="J117" i="9" s="1"/>
  <c r="C117" i="9"/>
  <c r="K116" i="9"/>
  <c r="L116" i="9" s="1"/>
  <c r="G116" i="9"/>
  <c r="H116" i="9" s="1"/>
  <c r="I116" i="9" s="1"/>
  <c r="J116" i="9" s="1"/>
  <c r="C116" i="9"/>
  <c r="G115" i="9"/>
  <c r="H115" i="9" s="1"/>
  <c r="I115" i="9" s="1"/>
  <c r="J115" i="9" s="1"/>
  <c r="C115" i="9"/>
  <c r="K114" i="9"/>
  <c r="L114" i="9" s="1"/>
  <c r="G114" i="9"/>
  <c r="H114" i="9" s="1"/>
  <c r="I114" i="9" s="1"/>
  <c r="J114" i="9" s="1"/>
  <c r="C114" i="9"/>
  <c r="G113" i="9"/>
  <c r="H113" i="9" s="1"/>
  <c r="I113" i="9" s="1"/>
  <c r="J113" i="9" s="1"/>
  <c r="C113" i="9"/>
  <c r="K112" i="9"/>
  <c r="L112" i="9" s="1"/>
  <c r="G112" i="9"/>
  <c r="H112" i="9" s="1"/>
  <c r="I112" i="9" s="1"/>
  <c r="J112" i="9" s="1"/>
  <c r="C112" i="9"/>
  <c r="G111" i="9"/>
  <c r="H111" i="9" s="1"/>
  <c r="I111" i="9" s="1"/>
  <c r="J111" i="9" s="1"/>
  <c r="C111" i="9"/>
  <c r="K110" i="9"/>
  <c r="L110" i="9" s="1"/>
  <c r="G110" i="9"/>
  <c r="H110" i="9" s="1"/>
  <c r="I110" i="9" s="1"/>
  <c r="J110" i="9" s="1"/>
  <c r="C110" i="9"/>
  <c r="G109" i="9"/>
  <c r="H109" i="9" s="1"/>
  <c r="I109" i="9" s="1"/>
  <c r="J109" i="9" s="1"/>
  <c r="C109" i="9"/>
  <c r="K108" i="9"/>
  <c r="L108" i="9" s="1"/>
  <c r="G108" i="9"/>
  <c r="H108" i="9" s="1"/>
  <c r="I108" i="9" s="1"/>
  <c r="J108" i="9" s="1"/>
  <c r="C108" i="9"/>
  <c r="G107" i="9"/>
  <c r="H107" i="9" s="1"/>
  <c r="I107" i="9" s="1"/>
  <c r="J107" i="9" s="1"/>
  <c r="C107" i="9"/>
  <c r="K106" i="9"/>
  <c r="L106" i="9" s="1"/>
  <c r="G106" i="9"/>
  <c r="H106" i="9" s="1"/>
  <c r="I106" i="9" s="1"/>
  <c r="J106" i="9" s="1"/>
  <c r="C106" i="9"/>
  <c r="G105" i="9"/>
  <c r="H105" i="9" s="1"/>
  <c r="I105" i="9" s="1"/>
  <c r="J105" i="9" s="1"/>
  <c r="C105" i="9"/>
  <c r="K104" i="9"/>
  <c r="L104" i="9" s="1"/>
  <c r="G104" i="9"/>
  <c r="H104" i="9" s="1"/>
  <c r="I104" i="9" s="1"/>
  <c r="J104" i="9" s="1"/>
  <c r="C104" i="9"/>
  <c r="G103" i="9"/>
  <c r="H103" i="9" s="1"/>
  <c r="I103" i="9" s="1"/>
  <c r="J103" i="9" s="1"/>
  <c r="C103" i="9"/>
  <c r="K102" i="9"/>
  <c r="L102" i="9" s="1"/>
  <c r="G102" i="9"/>
  <c r="H102" i="9" s="1"/>
  <c r="I102" i="9" s="1"/>
  <c r="J102" i="9" s="1"/>
  <c r="C102" i="9"/>
  <c r="G101" i="9"/>
  <c r="H101" i="9" s="1"/>
  <c r="I101" i="9" s="1"/>
  <c r="J101" i="9" s="1"/>
  <c r="C101" i="9"/>
  <c r="K100" i="9"/>
  <c r="L100" i="9" s="1"/>
  <c r="G100" i="9"/>
  <c r="H100" i="9" s="1"/>
  <c r="I100" i="9" s="1"/>
  <c r="J100" i="9" s="1"/>
  <c r="C100" i="9"/>
  <c r="G99" i="9"/>
  <c r="H99" i="9" s="1"/>
  <c r="I99" i="9" s="1"/>
  <c r="J99" i="9" s="1"/>
  <c r="C99" i="9"/>
  <c r="K98" i="9"/>
  <c r="L98" i="9" s="1"/>
  <c r="G98" i="9"/>
  <c r="H98" i="9" s="1"/>
  <c r="I98" i="9" s="1"/>
  <c r="J98" i="9" s="1"/>
  <c r="C98" i="9"/>
  <c r="G97" i="9"/>
  <c r="H97" i="9" s="1"/>
  <c r="I97" i="9" s="1"/>
  <c r="J97" i="9" s="1"/>
  <c r="C97" i="9"/>
  <c r="K96" i="9"/>
  <c r="L96" i="9" s="1"/>
  <c r="G96" i="9"/>
  <c r="H96" i="9" s="1"/>
  <c r="I96" i="9" s="1"/>
  <c r="J96" i="9" s="1"/>
  <c r="C96" i="9"/>
  <c r="G95" i="9"/>
  <c r="H95" i="9" s="1"/>
  <c r="I95" i="9" s="1"/>
  <c r="J95" i="9" s="1"/>
  <c r="C95" i="9"/>
  <c r="K94" i="9"/>
  <c r="L94" i="9" s="1"/>
  <c r="G94" i="9"/>
  <c r="H94" i="9" s="1"/>
  <c r="I94" i="9" s="1"/>
  <c r="J94" i="9" s="1"/>
  <c r="C94" i="9"/>
  <c r="G93" i="9"/>
  <c r="H93" i="9" s="1"/>
  <c r="I93" i="9" s="1"/>
  <c r="J93" i="9" s="1"/>
  <c r="C93" i="9"/>
  <c r="K92" i="9"/>
  <c r="L92" i="9" s="1"/>
  <c r="G92" i="9"/>
  <c r="H92" i="9" s="1"/>
  <c r="I92" i="9" s="1"/>
  <c r="J92" i="9" s="1"/>
  <c r="C92" i="9"/>
  <c r="G91" i="9"/>
  <c r="H91" i="9" s="1"/>
  <c r="I91" i="9" s="1"/>
  <c r="J91" i="9" s="1"/>
  <c r="C91" i="9"/>
  <c r="K90" i="9"/>
  <c r="L90" i="9" s="1"/>
  <c r="G90" i="9"/>
  <c r="H90" i="9" s="1"/>
  <c r="I90" i="9" s="1"/>
  <c r="J90" i="9" s="1"/>
  <c r="C90" i="9"/>
  <c r="G89" i="9"/>
  <c r="H89" i="9" s="1"/>
  <c r="I89" i="9" s="1"/>
  <c r="J89" i="9" s="1"/>
  <c r="C89" i="9"/>
  <c r="K88" i="9"/>
  <c r="L88" i="9" s="1"/>
  <c r="G88" i="9"/>
  <c r="H88" i="9" s="1"/>
  <c r="I88" i="9" s="1"/>
  <c r="J88" i="9" s="1"/>
  <c r="C88" i="9"/>
  <c r="G87" i="9"/>
  <c r="H87" i="9" s="1"/>
  <c r="I87" i="9" s="1"/>
  <c r="J87" i="9" s="1"/>
  <c r="C87" i="9"/>
  <c r="K86" i="9"/>
  <c r="L86" i="9" s="1"/>
  <c r="G86" i="9"/>
  <c r="H86" i="9" s="1"/>
  <c r="I86" i="9" s="1"/>
  <c r="J86" i="9" s="1"/>
  <c r="C86" i="9"/>
  <c r="G85" i="9"/>
  <c r="H85" i="9" s="1"/>
  <c r="I85" i="9" s="1"/>
  <c r="J85" i="9" s="1"/>
  <c r="C85" i="9"/>
  <c r="G84" i="9"/>
  <c r="H84" i="9" s="1"/>
  <c r="I84" i="9" s="1"/>
  <c r="C84" i="9"/>
  <c r="I83" i="9"/>
  <c r="J83" i="9" s="1"/>
  <c r="G83" i="9"/>
  <c r="H83" i="9" s="1"/>
  <c r="C83" i="9"/>
  <c r="K82" i="9"/>
  <c r="L82" i="9" s="1"/>
  <c r="G82" i="9"/>
  <c r="H82" i="9" s="1"/>
  <c r="I82" i="9" s="1"/>
  <c r="J82" i="9" s="1"/>
  <c r="C82" i="9"/>
  <c r="H81" i="9"/>
  <c r="I81" i="9" s="1"/>
  <c r="J81" i="9" s="1"/>
  <c r="G81" i="9"/>
  <c r="C81" i="9"/>
  <c r="H80" i="9"/>
  <c r="I80" i="9" s="1"/>
  <c r="J80" i="9" s="1"/>
  <c r="G80" i="9"/>
  <c r="C80" i="9"/>
  <c r="I79" i="9"/>
  <c r="J79" i="9" s="1"/>
  <c r="H79" i="9"/>
  <c r="G79" i="9"/>
  <c r="C79" i="9"/>
  <c r="H78" i="9"/>
  <c r="I78" i="9" s="1"/>
  <c r="J78" i="9" s="1"/>
  <c r="G78" i="9"/>
  <c r="C78" i="9"/>
  <c r="H77" i="9"/>
  <c r="I77" i="9" s="1"/>
  <c r="J77" i="9" s="1"/>
  <c r="G77" i="9"/>
  <c r="C77" i="9"/>
  <c r="H76" i="9"/>
  <c r="I76" i="9" s="1"/>
  <c r="J76" i="9" s="1"/>
  <c r="G76" i="9"/>
  <c r="C76" i="9"/>
  <c r="I75" i="9"/>
  <c r="J75" i="9" s="1"/>
  <c r="H75" i="9"/>
  <c r="G75" i="9"/>
  <c r="C75" i="9"/>
  <c r="H74" i="9"/>
  <c r="I74" i="9" s="1"/>
  <c r="J74" i="9" s="1"/>
  <c r="G74" i="9"/>
  <c r="C74" i="9"/>
  <c r="H73" i="9"/>
  <c r="I73" i="9" s="1"/>
  <c r="J73" i="9" s="1"/>
  <c r="G73" i="9"/>
  <c r="C73" i="9"/>
  <c r="H72" i="9"/>
  <c r="I72" i="9" s="1"/>
  <c r="J72" i="9" s="1"/>
  <c r="G72" i="9"/>
  <c r="C72" i="9"/>
  <c r="I71" i="9"/>
  <c r="J71" i="9" s="1"/>
  <c r="H71" i="9"/>
  <c r="G71" i="9"/>
  <c r="C71" i="9"/>
  <c r="H70" i="9"/>
  <c r="I70" i="9" s="1"/>
  <c r="J70" i="9" s="1"/>
  <c r="G70" i="9"/>
  <c r="C70" i="9"/>
  <c r="H69" i="9"/>
  <c r="I69" i="9" s="1"/>
  <c r="J69" i="9" s="1"/>
  <c r="G69" i="9"/>
  <c r="C69" i="9"/>
  <c r="H68" i="9"/>
  <c r="I68" i="9" s="1"/>
  <c r="J68" i="9" s="1"/>
  <c r="G68" i="9"/>
  <c r="C68" i="9"/>
  <c r="I67" i="9"/>
  <c r="J67" i="9" s="1"/>
  <c r="H67" i="9"/>
  <c r="G67" i="9"/>
  <c r="C67" i="9"/>
  <c r="H66" i="9"/>
  <c r="I66" i="9" s="1"/>
  <c r="J66" i="9" s="1"/>
  <c r="G66" i="9"/>
  <c r="C66" i="9"/>
  <c r="H65" i="9"/>
  <c r="I65" i="9" s="1"/>
  <c r="J65" i="9" s="1"/>
  <c r="G65" i="9"/>
  <c r="C65" i="9"/>
  <c r="H64" i="9"/>
  <c r="I64" i="9" s="1"/>
  <c r="J64" i="9" s="1"/>
  <c r="G64" i="9"/>
  <c r="C64" i="9"/>
  <c r="I63" i="9"/>
  <c r="J63" i="9" s="1"/>
  <c r="H63" i="9"/>
  <c r="G63" i="9"/>
  <c r="C63" i="9"/>
  <c r="H62" i="9"/>
  <c r="I62" i="9" s="1"/>
  <c r="J62" i="9" s="1"/>
  <c r="G62" i="9"/>
  <c r="C62" i="9"/>
  <c r="H61" i="9"/>
  <c r="I61" i="9" s="1"/>
  <c r="J61" i="9" s="1"/>
  <c r="G61" i="9"/>
  <c r="C61" i="9"/>
  <c r="H60" i="9"/>
  <c r="I60" i="9" s="1"/>
  <c r="J60" i="9" s="1"/>
  <c r="G60" i="9"/>
  <c r="C60" i="9"/>
  <c r="I59" i="9"/>
  <c r="J59" i="9" s="1"/>
  <c r="H59" i="9"/>
  <c r="G59" i="9"/>
  <c r="C59" i="9"/>
  <c r="H58" i="9"/>
  <c r="I58" i="9" s="1"/>
  <c r="J58" i="9" s="1"/>
  <c r="G58" i="9"/>
  <c r="C58" i="9"/>
  <c r="H57" i="9"/>
  <c r="I57" i="9" s="1"/>
  <c r="J57" i="9" s="1"/>
  <c r="G57" i="9"/>
  <c r="C57" i="9"/>
  <c r="H56" i="9"/>
  <c r="I56" i="9" s="1"/>
  <c r="J56" i="9" s="1"/>
  <c r="G56" i="9"/>
  <c r="C56" i="9"/>
  <c r="I55" i="9"/>
  <c r="J55" i="9" s="1"/>
  <c r="H55" i="9"/>
  <c r="G55" i="9"/>
  <c r="C55" i="9"/>
  <c r="H54" i="9"/>
  <c r="I54" i="9" s="1"/>
  <c r="J54" i="9" s="1"/>
  <c r="G54" i="9"/>
  <c r="C54" i="9"/>
  <c r="H53" i="9"/>
  <c r="I53" i="9" s="1"/>
  <c r="J53" i="9" s="1"/>
  <c r="G53" i="9"/>
  <c r="C53" i="9"/>
  <c r="H52" i="9"/>
  <c r="I52" i="9" s="1"/>
  <c r="J52" i="9" s="1"/>
  <c r="G52" i="9"/>
  <c r="C52" i="9"/>
  <c r="I51" i="9"/>
  <c r="J51" i="9" s="1"/>
  <c r="H51" i="9"/>
  <c r="G51" i="9"/>
  <c r="C51" i="9"/>
  <c r="H50" i="9"/>
  <c r="I50" i="9" s="1"/>
  <c r="J50" i="9" s="1"/>
  <c r="G50" i="9"/>
  <c r="C50" i="9"/>
  <c r="H49" i="9"/>
  <c r="I49" i="9" s="1"/>
  <c r="J49" i="9" s="1"/>
  <c r="G49" i="9"/>
  <c r="C49" i="9"/>
  <c r="H48" i="9"/>
  <c r="I48" i="9" s="1"/>
  <c r="J48" i="9" s="1"/>
  <c r="G48" i="9"/>
  <c r="C48" i="9"/>
  <c r="I47" i="9"/>
  <c r="J47" i="9" s="1"/>
  <c r="H47" i="9"/>
  <c r="G47" i="9"/>
  <c r="C47" i="9"/>
  <c r="H46" i="9"/>
  <c r="I46" i="9" s="1"/>
  <c r="J46" i="9" s="1"/>
  <c r="G46" i="9"/>
  <c r="C46" i="9"/>
  <c r="H45" i="9"/>
  <c r="I45" i="9" s="1"/>
  <c r="J45" i="9" s="1"/>
  <c r="G45" i="9"/>
  <c r="C45" i="9"/>
  <c r="H44" i="9"/>
  <c r="I44" i="9" s="1"/>
  <c r="J44" i="9" s="1"/>
  <c r="G44" i="9"/>
  <c r="C44" i="9"/>
  <c r="I43" i="9"/>
  <c r="J43" i="9" s="1"/>
  <c r="H43" i="9"/>
  <c r="G43" i="9"/>
  <c r="C43" i="9"/>
  <c r="H42" i="9"/>
  <c r="I42" i="9" s="1"/>
  <c r="J42" i="9" s="1"/>
  <c r="G42" i="9"/>
  <c r="C42" i="9"/>
  <c r="H41" i="9"/>
  <c r="I41" i="9" s="1"/>
  <c r="J41" i="9" s="1"/>
  <c r="G41" i="9"/>
  <c r="C41" i="9"/>
  <c r="G40" i="9"/>
  <c r="H40" i="9" s="1"/>
  <c r="I40" i="9" s="1"/>
  <c r="J40" i="9" s="1"/>
  <c r="C40" i="9"/>
  <c r="G39" i="9"/>
  <c r="H39" i="9" s="1"/>
  <c r="I39" i="9" s="1"/>
  <c r="J39" i="9" s="1"/>
  <c r="C39" i="9"/>
  <c r="K38" i="9"/>
  <c r="L38" i="9" s="1"/>
  <c r="G38" i="9"/>
  <c r="H38" i="9" s="1"/>
  <c r="I38" i="9" s="1"/>
  <c r="J38" i="9" s="1"/>
  <c r="C38" i="9"/>
  <c r="K37" i="9"/>
  <c r="L37" i="9" s="1"/>
  <c r="G37" i="9"/>
  <c r="H37" i="9" s="1"/>
  <c r="I37" i="9" s="1"/>
  <c r="J37" i="9" s="1"/>
  <c r="C37" i="9"/>
  <c r="G36" i="9"/>
  <c r="H36" i="9" s="1"/>
  <c r="I36" i="9" s="1"/>
  <c r="J36" i="9" s="1"/>
  <c r="C36" i="9"/>
  <c r="G35" i="9"/>
  <c r="H35" i="9" s="1"/>
  <c r="I35" i="9" s="1"/>
  <c r="J35" i="9" s="1"/>
  <c r="C35" i="9"/>
  <c r="K34" i="9"/>
  <c r="L34" i="9" s="1"/>
  <c r="G34" i="9"/>
  <c r="H34" i="9" s="1"/>
  <c r="I34" i="9" s="1"/>
  <c r="J34" i="9" s="1"/>
  <c r="C34" i="9"/>
  <c r="K33" i="9"/>
  <c r="L33" i="9" s="1"/>
  <c r="G33" i="9"/>
  <c r="H33" i="9" s="1"/>
  <c r="I33" i="9" s="1"/>
  <c r="J33" i="9" s="1"/>
  <c r="C33" i="9"/>
  <c r="G32" i="9"/>
  <c r="H32" i="9" s="1"/>
  <c r="I32" i="9" s="1"/>
  <c r="J32" i="9" s="1"/>
  <c r="C32" i="9"/>
  <c r="G31" i="9"/>
  <c r="H31" i="9" s="1"/>
  <c r="I31" i="9" s="1"/>
  <c r="J31" i="9" s="1"/>
  <c r="C31" i="9"/>
  <c r="G30" i="9"/>
  <c r="H30" i="9" s="1"/>
  <c r="I30" i="9" s="1"/>
  <c r="J30" i="9" s="1"/>
  <c r="C30" i="9"/>
  <c r="K29" i="9"/>
  <c r="L29" i="9" s="1"/>
  <c r="G29" i="9"/>
  <c r="H29" i="9" s="1"/>
  <c r="I29" i="9" s="1"/>
  <c r="J29" i="9" s="1"/>
  <c r="C29" i="9"/>
  <c r="G28" i="9"/>
  <c r="H28" i="9" s="1"/>
  <c r="I28" i="9" s="1"/>
  <c r="J28" i="9" s="1"/>
  <c r="C28" i="9"/>
  <c r="G27" i="9"/>
  <c r="H27" i="9" s="1"/>
  <c r="I27" i="9" s="1"/>
  <c r="J27" i="9" s="1"/>
  <c r="C27" i="9"/>
  <c r="G26" i="9"/>
  <c r="H26" i="9" s="1"/>
  <c r="I26" i="9" s="1"/>
  <c r="J26" i="9" s="1"/>
  <c r="C26" i="9"/>
  <c r="K25" i="9"/>
  <c r="L25" i="9" s="1"/>
  <c r="G25" i="9"/>
  <c r="H25" i="9" s="1"/>
  <c r="I25" i="9" s="1"/>
  <c r="J25" i="9" s="1"/>
  <c r="C25" i="9"/>
  <c r="G24" i="9"/>
  <c r="H24" i="9" s="1"/>
  <c r="I24" i="9" s="1"/>
  <c r="J24" i="9" s="1"/>
  <c r="C24" i="9"/>
  <c r="G23" i="9"/>
  <c r="H23" i="9" s="1"/>
  <c r="I23" i="9" s="1"/>
  <c r="J23" i="9" s="1"/>
  <c r="C23" i="9"/>
  <c r="G22" i="9"/>
  <c r="H22" i="9" s="1"/>
  <c r="I22" i="9" s="1"/>
  <c r="J22" i="9" s="1"/>
  <c r="C22" i="9"/>
  <c r="K21" i="9"/>
  <c r="L21" i="9" s="1"/>
  <c r="G21" i="9"/>
  <c r="H21" i="9" s="1"/>
  <c r="I21" i="9" s="1"/>
  <c r="J21" i="9" s="1"/>
  <c r="C21" i="9"/>
  <c r="G20" i="9"/>
  <c r="H20" i="9" s="1"/>
  <c r="I20" i="9" s="1"/>
  <c r="J20" i="9" s="1"/>
  <c r="C20" i="9"/>
  <c r="G19" i="9"/>
  <c r="H19" i="9" s="1"/>
  <c r="I19" i="9" s="1"/>
  <c r="J19" i="9" s="1"/>
  <c r="C19" i="9"/>
  <c r="G18" i="9"/>
  <c r="H18" i="9" s="1"/>
  <c r="I18" i="9" s="1"/>
  <c r="J18" i="9" s="1"/>
  <c r="C18" i="9"/>
  <c r="K17" i="9"/>
  <c r="L17" i="9" s="1"/>
  <c r="G17" i="9"/>
  <c r="H17" i="9" s="1"/>
  <c r="I17" i="9" s="1"/>
  <c r="J17" i="9" s="1"/>
  <c r="C17" i="9"/>
  <c r="G16" i="9"/>
  <c r="H16" i="9" s="1"/>
  <c r="I16" i="9" s="1"/>
  <c r="J16" i="9" s="1"/>
  <c r="C16" i="9"/>
  <c r="G15" i="9"/>
  <c r="H15" i="9" s="1"/>
  <c r="I15" i="9" s="1"/>
  <c r="J15" i="9" s="1"/>
  <c r="C15" i="9"/>
  <c r="G14" i="9"/>
  <c r="H14" i="9" s="1"/>
  <c r="I14" i="9" s="1"/>
  <c r="J14" i="9" s="1"/>
  <c r="C14" i="9"/>
  <c r="K13" i="9"/>
  <c r="L13" i="9" s="1"/>
  <c r="G13" i="9"/>
  <c r="H13" i="9" s="1"/>
  <c r="I13" i="9" s="1"/>
  <c r="J13" i="9" s="1"/>
  <c r="C13" i="9"/>
  <c r="G12" i="9"/>
  <c r="H12" i="9" s="1"/>
  <c r="I12" i="9" s="1"/>
  <c r="J12" i="9" s="1"/>
  <c r="C12" i="9"/>
  <c r="G11" i="9"/>
  <c r="H11" i="9" s="1"/>
  <c r="I11" i="9" s="1"/>
  <c r="J11" i="9" s="1"/>
  <c r="C11" i="9"/>
  <c r="G10" i="9"/>
  <c r="H10" i="9" s="1"/>
  <c r="I10" i="9" s="1"/>
  <c r="J10" i="9" s="1"/>
  <c r="C10" i="9"/>
  <c r="K9" i="9"/>
  <c r="L9" i="9" s="1"/>
  <c r="G9" i="9"/>
  <c r="H9" i="9" s="1"/>
  <c r="I9" i="9" s="1"/>
  <c r="J9" i="9" s="1"/>
  <c r="C9" i="9"/>
  <c r="G8" i="9"/>
  <c r="H8" i="9" s="1"/>
  <c r="I8" i="9" s="1"/>
  <c r="J8" i="9" s="1"/>
  <c r="C8" i="9"/>
  <c r="G7" i="9"/>
  <c r="H7" i="9" s="1"/>
  <c r="I7" i="9" s="1"/>
  <c r="J7" i="9" s="1"/>
  <c r="C7" i="9"/>
  <c r="G6" i="9"/>
  <c r="H6" i="9" s="1"/>
  <c r="I6" i="9" s="1"/>
  <c r="J6" i="9" s="1"/>
  <c r="C6" i="9"/>
  <c r="K5" i="9"/>
  <c r="L5" i="9" s="1"/>
  <c r="G5" i="9"/>
  <c r="H5" i="9" s="1"/>
  <c r="I5" i="9" s="1"/>
  <c r="J5" i="9" s="1"/>
  <c r="C5" i="9"/>
  <c r="G4" i="9"/>
  <c r="H4" i="9" s="1"/>
  <c r="I4" i="9" s="1"/>
  <c r="J4" i="9" s="1"/>
  <c r="C4" i="9"/>
  <c r="G3" i="9"/>
  <c r="H3" i="9" s="1"/>
  <c r="I3" i="9" s="1"/>
  <c r="AA3" i="9" s="1"/>
  <c r="O106" i="16" l="1"/>
  <c r="S106" i="16" s="1"/>
  <c r="O110" i="16"/>
  <c r="S110" i="16" s="1"/>
  <c r="O57" i="16"/>
  <c r="S57" i="16" s="1"/>
  <c r="O33" i="16"/>
  <c r="S33" i="16" s="1"/>
  <c r="O107" i="16"/>
  <c r="S107" i="16" s="1"/>
  <c r="O54" i="16"/>
  <c r="S54" i="16" s="1"/>
  <c r="O37" i="16"/>
  <c r="S37" i="16" s="1"/>
  <c r="Q65" i="16"/>
  <c r="W65" i="16" s="1"/>
  <c r="O60" i="16"/>
  <c r="S60" i="16" s="1"/>
  <c r="O58" i="16"/>
  <c r="S58" i="16" s="1"/>
  <c r="O119" i="16"/>
  <c r="S119" i="16" s="1"/>
  <c r="O74" i="16"/>
  <c r="S74" i="16" s="1"/>
  <c r="O15" i="16"/>
  <c r="S15" i="16" s="1"/>
  <c r="Q120" i="16"/>
  <c r="W120" i="16" s="1"/>
  <c r="Q56" i="16"/>
  <c r="W56" i="16" s="1"/>
  <c r="Q86" i="16"/>
  <c r="W86" i="16" s="1"/>
  <c r="Q26" i="16"/>
  <c r="W26" i="16" s="1"/>
  <c r="Q99" i="16"/>
  <c r="W99" i="16" s="1"/>
  <c r="Q35" i="16"/>
  <c r="W35" i="16" s="1"/>
  <c r="Q7" i="16"/>
  <c r="W7" i="16" s="1"/>
  <c r="Q69" i="16"/>
  <c r="W69" i="16" s="1"/>
  <c r="Q30" i="16"/>
  <c r="W30" i="16" s="1"/>
  <c r="O114" i="16"/>
  <c r="S114" i="16" s="1"/>
  <c r="L86" i="14"/>
  <c r="N86" i="14"/>
  <c r="L56" i="14"/>
  <c r="N56" i="14"/>
  <c r="N77" i="14"/>
  <c r="L77" i="14"/>
  <c r="L106" i="14"/>
  <c r="N106" i="14"/>
  <c r="N72" i="14"/>
  <c r="L72" i="14"/>
  <c r="N10" i="14"/>
  <c r="L10" i="14"/>
  <c r="N55" i="14"/>
  <c r="L55" i="14"/>
  <c r="N61" i="14"/>
  <c r="L61" i="14"/>
  <c r="N97" i="14"/>
  <c r="L97" i="14"/>
  <c r="N121" i="14"/>
  <c r="L121" i="14"/>
  <c r="N42" i="14"/>
  <c r="L42" i="14"/>
  <c r="L51" i="14"/>
  <c r="N51" i="14"/>
  <c r="N14" i="14"/>
  <c r="L14" i="14"/>
  <c r="N93" i="14"/>
  <c r="L93" i="14"/>
  <c r="N6" i="14"/>
  <c r="L6" i="14"/>
  <c r="L98" i="14"/>
  <c r="N98" i="14"/>
  <c r="L13" i="14"/>
  <c r="N13" i="14"/>
  <c r="N7" i="14"/>
  <c r="L7" i="14"/>
  <c r="N117" i="14"/>
  <c r="L117" i="14"/>
  <c r="L68" i="14"/>
  <c r="N68" i="14"/>
  <c r="N70" i="14"/>
  <c r="L70" i="14"/>
  <c r="N39" i="14"/>
  <c r="L39" i="14"/>
  <c r="L59" i="14"/>
  <c r="N59" i="14"/>
  <c r="L102" i="14"/>
  <c r="N102" i="14"/>
  <c r="L110" i="14"/>
  <c r="N110" i="14"/>
  <c r="N101" i="14"/>
  <c r="L101" i="14"/>
  <c r="L65" i="14"/>
  <c r="N65" i="14"/>
  <c r="L36" i="14"/>
  <c r="N36" i="14"/>
  <c r="L41" i="14"/>
  <c r="N41" i="14"/>
  <c r="L82" i="14"/>
  <c r="N82" i="14"/>
  <c r="Q112" i="16"/>
  <c r="W112" i="16" s="1"/>
  <c r="Q80" i="16"/>
  <c r="W80" i="16" s="1"/>
  <c r="Q48" i="16"/>
  <c r="W48" i="16" s="1"/>
  <c r="Q17" i="16"/>
  <c r="W17" i="16" s="1"/>
  <c r="Q12" i="16"/>
  <c r="W12" i="16" s="1"/>
  <c r="Q66" i="16"/>
  <c r="W66" i="16" s="1"/>
  <c r="Q6" i="16"/>
  <c r="W6" i="16" s="1"/>
  <c r="Q91" i="16"/>
  <c r="W91" i="16" s="1"/>
  <c r="Q59" i="16"/>
  <c r="W59" i="16" s="1"/>
  <c r="Q16" i="16"/>
  <c r="W16" i="16" s="1"/>
  <c r="Q82" i="16"/>
  <c r="W82" i="16" s="1"/>
  <c r="Q23" i="16"/>
  <c r="W23" i="16" s="1"/>
  <c r="Q97" i="16"/>
  <c r="W97" i="16" s="1"/>
  <c r="Q61" i="16"/>
  <c r="W61" i="16" s="1"/>
  <c r="Q14" i="16"/>
  <c r="W14" i="16" s="1"/>
  <c r="O84" i="16"/>
  <c r="S84" i="16" s="1"/>
  <c r="O20" i="16"/>
  <c r="S20" i="16" s="1"/>
  <c r="O41" i="16"/>
  <c r="S41" i="16" s="1"/>
  <c r="O47" i="16"/>
  <c r="S47" i="16" s="1"/>
  <c r="O31" i="16"/>
  <c r="S31" i="16" s="1"/>
  <c r="O65" i="16"/>
  <c r="S65" i="16" s="1"/>
  <c r="W4" i="18"/>
  <c r="X4" i="18" s="1"/>
  <c r="W6" i="18"/>
  <c r="X6" i="18" s="1"/>
  <c r="W8" i="18"/>
  <c r="X8" i="18" s="1"/>
  <c r="W10" i="18"/>
  <c r="X10" i="18" s="1"/>
  <c r="W12" i="18"/>
  <c r="X12" i="18" s="1"/>
  <c r="W14" i="18"/>
  <c r="X14" i="18" s="1"/>
  <c r="W16" i="18"/>
  <c r="X16" i="18" s="1"/>
  <c r="W18" i="18"/>
  <c r="X18" i="18" s="1"/>
  <c r="W20" i="18"/>
  <c r="X20" i="18" s="1"/>
  <c r="W22" i="18"/>
  <c r="X22" i="18" s="1"/>
  <c r="W24" i="18"/>
  <c r="X24" i="18" s="1"/>
  <c r="W5" i="18"/>
  <c r="X5" i="18" s="1"/>
  <c r="W7" i="18"/>
  <c r="X7" i="18" s="1"/>
  <c r="W9" i="18"/>
  <c r="X9" i="18" s="1"/>
  <c r="W11" i="18"/>
  <c r="X11" i="18" s="1"/>
  <c r="W13" i="18"/>
  <c r="X13" i="18" s="1"/>
  <c r="W15" i="18"/>
  <c r="X15" i="18" s="1"/>
  <c r="W17" i="18"/>
  <c r="X17" i="18" s="1"/>
  <c r="W19" i="18"/>
  <c r="X19" i="18" s="1"/>
  <c r="W21" i="18"/>
  <c r="X21" i="18" s="1"/>
  <c r="W23" i="18"/>
  <c r="X23" i="18" s="1"/>
  <c r="W25" i="18"/>
  <c r="X25" i="18" s="1"/>
  <c r="W27" i="18"/>
  <c r="X27" i="18" s="1"/>
  <c r="W29" i="18"/>
  <c r="X29" i="18" s="1"/>
  <c r="W26" i="18"/>
  <c r="X26" i="18" s="1"/>
  <c r="W28" i="18"/>
  <c r="X28" i="18" s="1"/>
  <c r="W31" i="18"/>
  <c r="X31" i="18" s="1"/>
  <c r="W33" i="18"/>
  <c r="X33" i="18" s="1"/>
  <c r="W35" i="18"/>
  <c r="X35" i="18" s="1"/>
  <c r="W38" i="18"/>
  <c r="X38" i="18" s="1"/>
  <c r="W40" i="18"/>
  <c r="X40" i="18" s="1"/>
  <c r="W42" i="18"/>
  <c r="X42" i="18" s="1"/>
  <c r="W44" i="18"/>
  <c r="X44" i="18" s="1"/>
  <c r="W46" i="18"/>
  <c r="X46" i="18" s="1"/>
  <c r="W48" i="18"/>
  <c r="X48" i="18" s="1"/>
  <c r="W50" i="18"/>
  <c r="X50" i="18" s="1"/>
  <c r="W52" i="18"/>
  <c r="X52" i="18" s="1"/>
  <c r="W54" i="18"/>
  <c r="X54" i="18" s="1"/>
  <c r="W56" i="18"/>
  <c r="X56" i="18" s="1"/>
  <c r="W58" i="18"/>
  <c r="X58" i="18" s="1"/>
  <c r="W60" i="18"/>
  <c r="X60" i="18" s="1"/>
  <c r="W62" i="18"/>
  <c r="X62" i="18" s="1"/>
  <c r="W64" i="18"/>
  <c r="X64" i="18" s="1"/>
  <c r="W47" i="18"/>
  <c r="X47" i="18" s="1"/>
  <c r="W55" i="18"/>
  <c r="X55" i="18" s="1"/>
  <c r="W66" i="18"/>
  <c r="X66" i="18" s="1"/>
  <c r="W68" i="18"/>
  <c r="X68" i="18" s="1"/>
  <c r="W70" i="18"/>
  <c r="X70" i="18" s="1"/>
  <c r="W72" i="18"/>
  <c r="X72" i="18" s="1"/>
  <c r="W74" i="18"/>
  <c r="X74" i="18" s="1"/>
  <c r="W76" i="18"/>
  <c r="X76" i="18" s="1"/>
  <c r="W78" i="18"/>
  <c r="X78" i="18" s="1"/>
  <c r="W80" i="18"/>
  <c r="X80" i="18" s="1"/>
  <c r="W82" i="18"/>
  <c r="X82" i="18" s="1"/>
  <c r="W84" i="18"/>
  <c r="X84" i="18" s="1"/>
  <c r="W86" i="18"/>
  <c r="X86" i="18" s="1"/>
  <c r="W30" i="18"/>
  <c r="X30" i="18" s="1"/>
  <c r="W32" i="18"/>
  <c r="X32" i="18" s="1"/>
  <c r="W34" i="18"/>
  <c r="X34" i="18" s="1"/>
  <c r="W36" i="18"/>
  <c r="X36" i="18" s="1"/>
  <c r="W37" i="18"/>
  <c r="X37" i="18" s="1"/>
  <c r="W39" i="18"/>
  <c r="X39" i="18" s="1"/>
  <c r="W41" i="18"/>
  <c r="X41" i="18" s="1"/>
  <c r="W49" i="18"/>
  <c r="X49" i="18" s="1"/>
  <c r="W57" i="18"/>
  <c r="X57" i="18" s="1"/>
  <c r="W43" i="18"/>
  <c r="X43" i="18" s="1"/>
  <c r="W51" i="18"/>
  <c r="X51" i="18" s="1"/>
  <c r="W59" i="18"/>
  <c r="X59" i="18" s="1"/>
  <c r="W45" i="18"/>
  <c r="X45" i="18" s="1"/>
  <c r="W63" i="18"/>
  <c r="X63" i="18" s="1"/>
  <c r="W85" i="18"/>
  <c r="X85" i="18" s="1"/>
  <c r="W53" i="18"/>
  <c r="X53" i="18" s="1"/>
  <c r="W61" i="18"/>
  <c r="X61" i="18" s="1"/>
  <c r="W65" i="18"/>
  <c r="X65" i="18" s="1"/>
  <c r="W67" i="18"/>
  <c r="X67" i="18" s="1"/>
  <c r="W69" i="18"/>
  <c r="X69" i="18" s="1"/>
  <c r="W71" i="18"/>
  <c r="X71" i="18" s="1"/>
  <c r="W73" i="18"/>
  <c r="X73" i="18" s="1"/>
  <c r="W75" i="18"/>
  <c r="X75" i="18" s="1"/>
  <c r="W77" i="18"/>
  <c r="X77" i="18" s="1"/>
  <c r="W79" i="18"/>
  <c r="X79" i="18" s="1"/>
  <c r="W81" i="18"/>
  <c r="X81" i="18" s="1"/>
  <c r="W92" i="18"/>
  <c r="X92" i="18" s="1"/>
  <c r="W94" i="18"/>
  <c r="X94" i="18" s="1"/>
  <c r="W96" i="18"/>
  <c r="X96" i="18" s="1"/>
  <c r="W98" i="18"/>
  <c r="X98" i="18" s="1"/>
  <c r="W100" i="18"/>
  <c r="X100" i="18" s="1"/>
  <c r="W102" i="18"/>
  <c r="X102" i="18" s="1"/>
  <c r="W104" i="18"/>
  <c r="X104" i="18" s="1"/>
  <c r="W106" i="18"/>
  <c r="X106" i="18" s="1"/>
  <c r="W108" i="18"/>
  <c r="X108" i="18" s="1"/>
  <c r="W110" i="18"/>
  <c r="X110" i="18" s="1"/>
  <c r="W112" i="18"/>
  <c r="X112" i="18" s="1"/>
  <c r="W114" i="18"/>
  <c r="X114" i="18" s="1"/>
  <c r="W116" i="18"/>
  <c r="X116" i="18" s="1"/>
  <c r="W118" i="18"/>
  <c r="X118" i="18" s="1"/>
  <c r="W120" i="18"/>
  <c r="X120" i="18" s="1"/>
  <c r="W122" i="18"/>
  <c r="X122" i="18" s="1"/>
  <c r="W87" i="18"/>
  <c r="X87" i="18" s="1"/>
  <c r="W89" i="18"/>
  <c r="X89" i="18" s="1"/>
  <c r="W83" i="18"/>
  <c r="X83" i="18" s="1"/>
  <c r="W91" i="18"/>
  <c r="X91" i="18" s="1"/>
  <c r="W93" i="18"/>
  <c r="X93" i="18" s="1"/>
  <c r="W95" i="18"/>
  <c r="X95" i="18" s="1"/>
  <c r="W97" i="18"/>
  <c r="X97" i="18" s="1"/>
  <c r="W99" i="18"/>
  <c r="X99" i="18" s="1"/>
  <c r="W101" i="18"/>
  <c r="X101" i="18" s="1"/>
  <c r="W103" i="18"/>
  <c r="X103" i="18" s="1"/>
  <c r="W105" i="18"/>
  <c r="X105" i="18" s="1"/>
  <c r="W107" i="18"/>
  <c r="X107" i="18" s="1"/>
  <c r="W109" i="18"/>
  <c r="X109" i="18" s="1"/>
  <c r="W111" i="18"/>
  <c r="X111" i="18" s="1"/>
  <c r="W113" i="18"/>
  <c r="X113" i="18" s="1"/>
  <c r="W115" i="18"/>
  <c r="X115" i="18" s="1"/>
  <c r="W117" i="18"/>
  <c r="X117" i="18" s="1"/>
  <c r="W119" i="18"/>
  <c r="X119" i="18" s="1"/>
  <c r="W121" i="18"/>
  <c r="X121" i="18" s="1"/>
  <c r="W123" i="18"/>
  <c r="W88" i="18"/>
  <c r="X88" i="18" s="1"/>
  <c r="W90" i="18"/>
  <c r="X90" i="18" s="1"/>
  <c r="Q108" i="16"/>
  <c r="W108" i="16" s="1"/>
  <c r="Q76" i="16"/>
  <c r="W76" i="16" s="1"/>
  <c r="Q44" i="16"/>
  <c r="W44" i="16" s="1"/>
  <c r="Q13" i="16"/>
  <c r="W13" i="16" s="1"/>
  <c r="Q94" i="16"/>
  <c r="W94" i="16" s="1"/>
  <c r="Q19" i="16"/>
  <c r="W19" i="16" s="1"/>
  <c r="Q34" i="16"/>
  <c r="W34" i="16" s="1"/>
  <c r="Q103" i="16"/>
  <c r="W103" i="16" s="1"/>
  <c r="Q71" i="16"/>
  <c r="W71" i="16" s="1"/>
  <c r="Q39" i="16"/>
  <c r="W39" i="16" s="1"/>
  <c r="Q102" i="16"/>
  <c r="W102" i="16" s="1"/>
  <c r="Q50" i="16"/>
  <c r="W50" i="16" s="1"/>
  <c r="Q109" i="16"/>
  <c r="W109" i="16" s="1"/>
  <c r="Q73" i="16"/>
  <c r="W73" i="16" s="1"/>
  <c r="Q10" i="16"/>
  <c r="W10" i="16" s="1"/>
  <c r="I3" i="13"/>
  <c r="I6" i="13"/>
  <c r="I8" i="13" s="1"/>
  <c r="I7" i="13"/>
  <c r="O68" i="16"/>
  <c r="S68" i="16" s="1"/>
  <c r="O38" i="16"/>
  <c r="S38" i="16" s="1"/>
  <c r="O111" i="16"/>
  <c r="S111" i="16" s="1"/>
  <c r="O62" i="16"/>
  <c r="S62" i="16" s="1"/>
  <c r="O45" i="16"/>
  <c r="S45" i="16" s="1"/>
  <c r="O120" i="16"/>
  <c r="S120" i="16" s="1"/>
  <c r="O88" i="16"/>
  <c r="S88" i="16" s="1"/>
  <c r="O56" i="16"/>
  <c r="S56" i="16" s="1"/>
  <c r="O25" i="16"/>
  <c r="S25" i="16" s="1"/>
  <c r="O24" i="16"/>
  <c r="S24" i="16" s="1"/>
  <c r="O86" i="16"/>
  <c r="S86" i="16" s="1"/>
  <c r="O11" i="16"/>
  <c r="S11" i="16" s="1"/>
  <c r="O26" i="16"/>
  <c r="S26" i="16" s="1"/>
  <c r="O99" i="16"/>
  <c r="S99" i="16" s="1"/>
  <c r="O67" i="16"/>
  <c r="S67" i="16" s="1"/>
  <c r="O35" i="16"/>
  <c r="S35" i="16" s="1"/>
  <c r="O70" i="16"/>
  <c r="S70" i="16" s="1"/>
  <c r="O7" i="16"/>
  <c r="S7" i="16" s="1"/>
  <c r="O105" i="16"/>
  <c r="S105" i="16" s="1"/>
  <c r="O69" i="16"/>
  <c r="S69" i="16" s="1"/>
  <c r="O30" i="16"/>
  <c r="S30" i="16" s="1"/>
  <c r="Q100" i="16"/>
  <c r="W100" i="16" s="1"/>
  <c r="Q5" i="16"/>
  <c r="W5" i="16" s="1"/>
  <c r="Q79" i="16"/>
  <c r="W79" i="16" s="1"/>
  <c r="Q101" i="16"/>
  <c r="W101" i="16" s="1"/>
  <c r="L78" i="14"/>
  <c r="N78" i="14"/>
  <c r="L32" i="14"/>
  <c r="N32" i="14"/>
  <c r="L9" i="14"/>
  <c r="N9" i="14"/>
  <c r="L115" i="14"/>
  <c r="N115" i="14"/>
  <c r="L75" i="14"/>
  <c r="N75" i="14"/>
  <c r="L111" i="14"/>
  <c r="N111" i="14"/>
  <c r="L40" i="14"/>
  <c r="N40" i="14"/>
  <c r="N26" i="14"/>
  <c r="L26" i="14"/>
  <c r="L119" i="14"/>
  <c r="N119" i="14"/>
  <c r="L83" i="14"/>
  <c r="N83" i="14"/>
  <c r="N104" i="14"/>
  <c r="L104" i="14"/>
  <c r="N50" i="14"/>
  <c r="L50" i="14"/>
  <c r="N54" i="14"/>
  <c r="L54" i="14"/>
  <c r="L20" i="14"/>
  <c r="N20" i="14"/>
  <c r="L118" i="14"/>
  <c r="N118" i="14"/>
  <c r="L48" i="14"/>
  <c r="N48" i="14"/>
  <c r="N18" i="14"/>
  <c r="L18" i="14"/>
  <c r="N89" i="14"/>
  <c r="L89" i="14"/>
  <c r="N58" i="14"/>
  <c r="L58" i="14"/>
  <c r="N92" i="14"/>
  <c r="L92" i="14"/>
  <c r="L87" i="14"/>
  <c r="N87" i="14"/>
  <c r="N100" i="14"/>
  <c r="L100" i="14"/>
  <c r="N46" i="14"/>
  <c r="L46" i="14"/>
  <c r="N63" i="14"/>
  <c r="L63" i="14"/>
  <c r="L95" i="14"/>
  <c r="N95" i="14"/>
  <c r="N73" i="14"/>
  <c r="L73" i="14"/>
  <c r="N108" i="14"/>
  <c r="L108" i="14"/>
  <c r="L103" i="14"/>
  <c r="N103" i="14"/>
  <c r="N62" i="14"/>
  <c r="L62" i="14"/>
  <c r="N88" i="14"/>
  <c r="L88" i="14"/>
  <c r="L25" i="14"/>
  <c r="N25" i="14"/>
  <c r="O27" i="16"/>
  <c r="S27" i="16" s="1"/>
  <c r="O43" i="16"/>
  <c r="S43" i="16" s="1"/>
  <c r="O77" i="16"/>
  <c r="S77" i="16" s="1"/>
  <c r="O92" i="16"/>
  <c r="S92" i="16" s="1"/>
  <c r="O28" i="16"/>
  <c r="S28" i="16" s="1"/>
  <c r="O55" i="16"/>
  <c r="S55" i="16" s="1"/>
  <c r="Q68" i="16"/>
  <c r="W68" i="16" s="1"/>
  <c r="Q38" i="16"/>
  <c r="W38" i="16" s="1"/>
  <c r="Q111" i="16"/>
  <c r="W111" i="16" s="1"/>
  <c r="Q62" i="16"/>
  <c r="W62" i="16" s="1"/>
  <c r="Q45" i="16"/>
  <c r="W45" i="16" s="1"/>
  <c r="Q25" i="16"/>
  <c r="W25" i="16" s="1"/>
  <c r="O112" i="16"/>
  <c r="S112" i="16" s="1"/>
  <c r="O80" i="16"/>
  <c r="S80" i="16" s="1"/>
  <c r="O48" i="16"/>
  <c r="S48" i="16" s="1"/>
  <c r="O17" i="16"/>
  <c r="S17" i="16" s="1"/>
  <c r="O12" i="16"/>
  <c r="S12" i="16" s="1"/>
  <c r="O66" i="16"/>
  <c r="S66" i="16" s="1"/>
  <c r="O91" i="16"/>
  <c r="S91" i="16" s="1"/>
  <c r="O59" i="16"/>
  <c r="S59" i="16" s="1"/>
  <c r="O16" i="16"/>
  <c r="S16" i="16" s="1"/>
  <c r="O82" i="16"/>
  <c r="S82" i="16" s="1"/>
  <c r="O23" i="16"/>
  <c r="S23" i="16" s="1"/>
  <c r="O97" i="16"/>
  <c r="S97" i="16" s="1"/>
  <c r="O61" i="16"/>
  <c r="S61" i="16" s="1"/>
  <c r="O14" i="16"/>
  <c r="S14" i="16" s="1"/>
  <c r="I9" i="13"/>
  <c r="Q36" i="16"/>
  <c r="W36" i="16" s="1"/>
  <c r="Q78" i="16"/>
  <c r="W78" i="16" s="1"/>
  <c r="Q95" i="16"/>
  <c r="W95" i="16" s="1"/>
  <c r="Q118" i="16"/>
  <c r="W118" i="16" s="1"/>
  <c r="Q117" i="16"/>
  <c r="W117" i="16" s="1"/>
  <c r="O108" i="16"/>
  <c r="S108" i="16" s="1"/>
  <c r="O76" i="16"/>
  <c r="S76" i="16" s="1"/>
  <c r="O44" i="16"/>
  <c r="S44" i="16" s="1"/>
  <c r="O13" i="16"/>
  <c r="S13" i="16" s="1"/>
  <c r="O94" i="16"/>
  <c r="S94" i="16" s="1"/>
  <c r="O19" i="16"/>
  <c r="S19" i="16" s="1"/>
  <c r="O34" i="16"/>
  <c r="S34" i="16" s="1"/>
  <c r="O103" i="16"/>
  <c r="S103" i="16" s="1"/>
  <c r="O71" i="16"/>
  <c r="S71" i="16" s="1"/>
  <c r="O39" i="16"/>
  <c r="S39" i="16" s="1"/>
  <c r="O102" i="16"/>
  <c r="S102" i="16" s="1"/>
  <c r="O50" i="16"/>
  <c r="S50" i="16" s="1"/>
  <c r="O109" i="16"/>
  <c r="S109" i="16" s="1"/>
  <c r="O73" i="16"/>
  <c r="S73" i="16" s="1"/>
  <c r="O10" i="16"/>
  <c r="S10" i="16" s="1"/>
  <c r="U16" i="15"/>
  <c r="U17" i="15" s="1"/>
  <c r="U6" i="15"/>
  <c r="U7" i="15" s="1"/>
  <c r="Q116" i="16"/>
  <c r="W116" i="16" s="1"/>
  <c r="Q21" i="16"/>
  <c r="W21" i="16" s="1"/>
  <c r="Q18" i="16"/>
  <c r="W18" i="16" s="1"/>
  <c r="Q63" i="16"/>
  <c r="W63" i="16" s="1"/>
  <c r="Q81" i="16"/>
  <c r="W81" i="16" s="1"/>
  <c r="Q104" i="16"/>
  <c r="W104" i="16" s="1"/>
  <c r="Q72" i="16"/>
  <c r="W72" i="16" s="1"/>
  <c r="Q40" i="16"/>
  <c r="W40" i="16" s="1"/>
  <c r="Q9" i="16"/>
  <c r="W9" i="16" s="1"/>
  <c r="Q122" i="16"/>
  <c r="W122" i="16" s="1"/>
  <c r="Q46" i="16"/>
  <c r="W46" i="16" s="1"/>
  <c r="Q53" i="16"/>
  <c r="W53" i="16" s="1"/>
  <c r="Q115" i="16"/>
  <c r="W115" i="16" s="1"/>
  <c r="Q83" i="16"/>
  <c r="W83" i="16" s="1"/>
  <c r="Q51" i="16"/>
  <c r="W51" i="16" s="1"/>
  <c r="Q98" i="16"/>
  <c r="W98" i="16" s="1"/>
  <c r="Q42" i="16"/>
  <c r="W42" i="16" s="1"/>
  <c r="Q121" i="16"/>
  <c r="W121" i="16" s="1"/>
  <c r="Q85" i="16"/>
  <c r="W85" i="16" s="1"/>
  <c r="Q49" i="16"/>
  <c r="W49" i="16" s="1"/>
  <c r="O100" i="16"/>
  <c r="S100" i="16" s="1"/>
  <c r="O5" i="16"/>
  <c r="S5" i="16" s="1"/>
  <c r="O79" i="16"/>
  <c r="S79" i="16" s="1"/>
  <c r="O101" i="16"/>
  <c r="S101" i="16" s="1"/>
  <c r="L16" i="14"/>
  <c r="N16" i="14"/>
  <c r="N84" i="14"/>
  <c r="L84" i="14"/>
  <c r="L29" i="14"/>
  <c r="N29" i="14"/>
  <c r="L64" i="14"/>
  <c r="N64" i="14"/>
  <c r="N22" i="14"/>
  <c r="L22" i="14"/>
  <c r="L37" i="14"/>
  <c r="N37" i="14"/>
  <c r="L17" i="14"/>
  <c r="N17" i="14"/>
  <c r="L57" i="14"/>
  <c r="N57" i="14"/>
  <c r="N80" i="14"/>
  <c r="L80" i="14"/>
  <c r="L99" i="14"/>
  <c r="N99" i="14"/>
  <c r="L8" i="14"/>
  <c r="N8" i="14"/>
  <c r="L90" i="14"/>
  <c r="N90" i="14"/>
  <c r="L21" i="14"/>
  <c r="N21" i="14"/>
  <c r="L60" i="14"/>
  <c r="N60" i="14"/>
  <c r="N34" i="14"/>
  <c r="L34" i="14"/>
  <c r="N71" i="14"/>
  <c r="L71" i="14"/>
  <c r="L49" i="14"/>
  <c r="N49" i="14"/>
  <c r="L12" i="14"/>
  <c r="N12" i="14"/>
  <c r="N120" i="14"/>
  <c r="L120" i="14"/>
  <c r="L74" i="14"/>
  <c r="N74" i="14"/>
  <c r="N81" i="14"/>
  <c r="L81" i="14"/>
  <c r="L94" i="14"/>
  <c r="N94" i="14"/>
  <c r="N105" i="14"/>
  <c r="L105" i="14"/>
  <c r="O32" i="16"/>
  <c r="S32" i="16" s="1"/>
  <c r="O75" i="16"/>
  <c r="S75" i="16" s="1"/>
  <c r="O113" i="16"/>
  <c r="S113" i="16" s="1"/>
  <c r="Q31" i="16"/>
  <c r="W31" i="16" s="1"/>
  <c r="Q4" i="16"/>
  <c r="W4" i="16" s="1"/>
  <c r="Q123" i="16"/>
  <c r="W123" i="16" s="1"/>
  <c r="O29" i="16"/>
  <c r="S29" i="16" s="1"/>
  <c r="O89" i="16"/>
  <c r="S89" i="16" s="1"/>
  <c r="O87" i="16"/>
  <c r="S87" i="16" s="1"/>
  <c r="O8" i="16"/>
  <c r="S8" i="16" s="1"/>
  <c r="O93" i="16"/>
  <c r="S93" i="16" s="1"/>
  <c r="Q88" i="16"/>
  <c r="W88" i="16" s="1"/>
  <c r="Q24" i="16"/>
  <c r="W24" i="16" s="1"/>
  <c r="Q11" i="16"/>
  <c r="W11" i="16" s="1"/>
  <c r="Q67" i="16"/>
  <c r="W67" i="16" s="1"/>
  <c r="Q70" i="16"/>
  <c r="W70" i="16" s="1"/>
  <c r="Q105" i="16"/>
  <c r="W105" i="16" s="1"/>
  <c r="O52" i="16"/>
  <c r="S52" i="16" s="1"/>
  <c r="O90" i="16"/>
  <c r="S90" i="16" s="1"/>
  <c r="O22" i="16"/>
  <c r="S22" i="16" s="1"/>
  <c r="O6" i="16"/>
  <c r="S6" i="16" s="1"/>
  <c r="Q96" i="16"/>
  <c r="W96" i="16" s="1"/>
  <c r="Q64" i="16"/>
  <c r="W64" i="16" s="1"/>
  <c r="Q33" i="16"/>
  <c r="W33" i="16" s="1"/>
  <c r="Q32" i="16"/>
  <c r="W32" i="16" s="1"/>
  <c r="Q106" i="16"/>
  <c r="W106" i="16" s="1"/>
  <c r="Q27" i="16"/>
  <c r="W27" i="16" s="1"/>
  <c r="Q107" i="16"/>
  <c r="W107" i="16" s="1"/>
  <c r="Q75" i="16"/>
  <c r="W75" i="16" s="1"/>
  <c r="Q43" i="16"/>
  <c r="W43" i="16" s="1"/>
  <c r="Q110" i="16"/>
  <c r="W110" i="16" s="1"/>
  <c r="Q54" i="16"/>
  <c r="W54" i="16" s="1"/>
  <c r="Q113" i="16"/>
  <c r="W113" i="16" s="1"/>
  <c r="Q77" i="16"/>
  <c r="W77" i="16" s="1"/>
  <c r="Q37" i="16"/>
  <c r="W37" i="16" s="1"/>
  <c r="AA25" i="18"/>
  <c r="AB25" i="18" s="1"/>
  <c r="AA27" i="18"/>
  <c r="AB27" i="18" s="1"/>
  <c r="AA29" i="18"/>
  <c r="AB29" i="18" s="1"/>
  <c r="AA31" i="18"/>
  <c r="AB31" i="18" s="1"/>
  <c r="AA33" i="18"/>
  <c r="AB33" i="18" s="1"/>
  <c r="AA35" i="18"/>
  <c r="AB35" i="18" s="1"/>
  <c r="AA5" i="18"/>
  <c r="AB5" i="18" s="1"/>
  <c r="AA6" i="18"/>
  <c r="AB6" i="18" s="1"/>
  <c r="AA13" i="18"/>
  <c r="AB13" i="18" s="1"/>
  <c r="AA14" i="18"/>
  <c r="AB14" i="18" s="1"/>
  <c r="AA21" i="18"/>
  <c r="AB21" i="18" s="1"/>
  <c r="AA22" i="18"/>
  <c r="AB22" i="18" s="1"/>
  <c r="AA30" i="18"/>
  <c r="AB30" i="18" s="1"/>
  <c r="AA32" i="18"/>
  <c r="AB32" i="18" s="1"/>
  <c r="AA34" i="18"/>
  <c r="AB34" i="18" s="1"/>
  <c r="AA36" i="18"/>
  <c r="AB36" i="18" s="1"/>
  <c r="AA7" i="18"/>
  <c r="AB7" i="18" s="1"/>
  <c r="AA8" i="18"/>
  <c r="AB8" i="18" s="1"/>
  <c r="AA15" i="18"/>
  <c r="AB15" i="18" s="1"/>
  <c r="AA16" i="18"/>
  <c r="AB16" i="18" s="1"/>
  <c r="AA23" i="18"/>
  <c r="AB23" i="18" s="1"/>
  <c r="AA24" i="18"/>
  <c r="AB24" i="18" s="1"/>
  <c r="AA26" i="18"/>
  <c r="AB26" i="18" s="1"/>
  <c r="AA28" i="18"/>
  <c r="AB28" i="18" s="1"/>
  <c r="AA37" i="18"/>
  <c r="AB37" i="18" s="1"/>
  <c r="AA39" i="18"/>
  <c r="AB39" i="18" s="1"/>
  <c r="AA41" i="18"/>
  <c r="AB41" i="18" s="1"/>
  <c r="AA43" i="18"/>
  <c r="AB43" i="18" s="1"/>
  <c r="AA45" i="18"/>
  <c r="AB45" i="18" s="1"/>
  <c r="AA47" i="18"/>
  <c r="AB47" i="18" s="1"/>
  <c r="AA49" i="18"/>
  <c r="AB49" i="18" s="1"/>
  <c r="AA51" i="18"/>
  <c r="AB51" i="18" s="1"/>
  <c r="AA53" i="18"/>
  <c r="AB53" i="18" s="1"/>
  <c r="AA55" i="18"/>
  <c r="AB55" i="18" s="1"/>
  <c r="AA57" i="18"/>
  <c r="AB57" i="18" s="1"/>
  <c r="AA59" i="18"/>
  <c r="AB59" i="18" s="1"/>
  <c r="AA61" i="18"/>
  <c r="AB61" i="18" s="1"/>
  <c r="AA9" i="18"/>
  <c r="AB9" i="18" s="1"/>
  <c r="AA18" i="18"/>
  <c r="AB18" i="18" s="1"/>
  <c r="AA46" i="18"/>
  <c r="AB46" i="18" s="1"/>
  <c r="AA54" i="18"/>
  <c r="AB54" i="18" s="1"/>
  <c r="AA62" i="18"/>
  <c r="AB62" i="18" s="1"/>
  <c r="AA64" i="18"/>
  <c r="AB64" i="18" s="1"/>
  <c r="AA4" i="18"/>
  <c r="AB4" i="18" s="1"/>
  <c r="AA11" i="18"/>
  <c r="AB11" i="18" s="1"/>
  <c r="AA20" i="18"/>
  <c r="AB20" i="18" s="1"/>
  <c r="AA38" i="18"/>
  <c r="AB38" i="18" s="1"/>
  <c r="AA40" i="18"/>
  <c r="AB40" i="18" s="1"/>
  <c r="AA48" i="18"/>
  <c r="AB48" i="18" s="1"/>
  <c r="AA56" i="18"/>
  <c r="AB56" i="18" s="1"/>
  <c r="AA63" i="18"/>
  <c r="AB63" i="18" s="1"/>
  <c r="AA65" i="18"/>
  <c r="AB65" i="18" s="1"/>
  <c r="AA67" i="18"/>
  <c r="AB67" i="18" s="1"/>
  <c r="AA69" i="18"/>
  <c r="AB69" i="18" s="1"/>
  <c r="AA71" i="18"/>
  <c r="AB71" i="18" s="1"/>
  <c r="AA73" i="18"/>
  <c r="AB73" i="18" s="1"/>
  <c r="AA75" i="18"/>
  <c r="AB75" i="18" s="1"/>
  <c r="AA77" i="18"/>
  <c r="AB77" i="18" s="1"/>
  <c r="AA79" i="18"/>
  <c r="AB79" i="18" s="1"/>
  <c r="AA81" i="18"/>
  <c r="AB81" i="18" s="1"/>
  <c r="AA83" i="18"/>
  <c r="AB83" i="18" s="1"/>
  <c r="AA85" i="18"/>
  <c r="AB85" i="18" s="1"/>
  <c r="AA10" i="18"/>
  <c r="AB10" i="18" s="1"/>
  <c r="AA17" i="18"/>
  <c r="AB17" i="18" s="1"/>
  <c r="AA42" i="18"/>
  <c r="AB42" i="18" s="1"/>
  <c r="AA50" i="18"/>
  <c r="AB50" i="18" s="1"/>
  <c r="AA58" i="18"/>
  <c r="AB58" i="18" s="1"/>
  <c r="AA19" i="18"/>
  <c r="AB19" i="18" s="1"/>
  <c r="AA52" i="18"/>
  <c r="AB52" i="18" s="1"/>
  <c r="AA84" i="18"/>
  <c r="AB84" i="18" s="1"/>
  <c r="AA86" i="18"/>
  <c r="AB86" i="18" s="1"/>
  <c r="AA88" i="18"/>
  <c r="AB88" i="18" s="1"/>
  <c r="AA90" i="18"/>
  <c r="AB90" i="18" s="1"/>
  <c r="AA60" i="18"/>
  <c r="AB60" i="18" s="1"/>
  <c r="AA66" i="18"/>
  <c r="AB66" i="18" s="1"/>
  <c r="AA68" i="18"/>
  <c r="AB68" i="18" s="1"/>
  <c r="AA70" i="18"/>
  <c r="AB70" i="18" s="1"/>
  <c r="AA72" i="18"/>
  <c r="AB72" i="18" s="1"/>
  <c r="AA74" i="18"/>
  <c r="AB74" i="18" s="1"/>
  <c r="AA76" i="18"/>
  <c r="AB76" i="18" s="1"/>
  <c r="AA78" i="18"/>
  <c r="AB78" i="18" s="1"/>
  <c r="AA80" i="18"/>
  <c r="AB80" i="18" s="1"/>
  <c r="AA87" i="18"/>
  <c r="AB87" i="18" s="1"/>
  <c r="AA44" i="18"/>
  <c r="AB44" i="18" s="1"/>
  <c r="AA12" i="18"/>
  <c r="AB12" i="18" s="1"/>
  <c r="AA82" i="18"/>
  <c r="AB82" i="18" s="1"/>
  <c r="AA91" i="18"/>
  <c r="AB91" i="18" s="1"/>
  <c r="AA93" i="18"/>
  <c r="AB93" i="18" s="1"/>
  <c r="AA95" i="18"/>
  <c r="AB95" i="18" s="1"/>
  <c r="AA97" i="18"/>
  <c r="AB97" i="18" s="1"/>
  <c r="AA99" i="18"/>
  <c r="AB99" i="18" s="1"/>
  <c r="AA101" i="18"/>
  <c r="AB101" i="18" s="1"/>
  <c r="AA103" i="18"/>
  <c r="AB103" i="18" s="1"/>
  <c r="AA105" i="18"/>
  <c r="AB105" i="18" s="1"/>
  <c r="AA107" i="18"/>
  <c r="AB107" i="18" s="1"/>
  <c r="AA109" i="18"/>
  <c r="AB109" i="18" s="1"/>
  <c r="AA111" i="18"/>
  <c r="AB111" i="18" s="1"/>
  <c r="AA113" i="18"/>
  <c r="AB113" i="18" s="1"/>
  <c r="AA115" i="18"/>
  <c r="AB115" i="18" s="1"/>
  <c r="AA92" i="18"/>
  <c r="AB92" i="18" s="1"/>
  <c r="AA100" i="18"/>
  <c r="AB100" i="18" s="1"/>
  <c r="AA108" i="18"/>
  <c r="AB108" i="18" s="1"/>
  <c r="AA94" i="18"/>
  <c r="AB94" i="18" s="1"/>
  <c r="AA102" i="18"/>
  <c r="AB102" i="18" s="1"/>
  <c r="AA110" i="18"/>
  <c r="AB110" i="18" s="1"/>
  <c r="AA116" i="18"/>
  <c r="AB116" i="18" s="1"/>
  <c r="AA118" i="18"/>
  <c r="AB118" i="18" s="1"/>
  <c r="AA120" i="18"/>
  <c r="AB120" i="18" s="1"/>
  <c r="AA122" i="18"/>
  <c r="AB122" i="18" s="1"/>
  <c r="AA89" i="18"/>
  <c r="AB89" i="18" s="1"/>
  <c r="AA96" i="18"/>
  <c r="AB96" i="18" s="1"/>
  <c r="AA104" i="18"/>
  <c r="AB104" i="18" s="1"/>
  <c r="AA112" i="18"/>
  <c r="AB112" i="18" s="1"/>
  <c r="AA117" i="18"/>
  <c r="AB117" i="18" s="1"/>
  <c r="AA98" i="18"/>
  <c r="AB98" i="18" s="1"/>
  <c r="AA106" i="18"/>
  <c r="AB106" i="18" s="1"/>
  <c r="AA114" i="18"/>
  <c r="AB114" i="18" s="1"/>
  <c r="AA121" i="18"/>
  <c r="AB121" i="18" s="1"/>
  <c r="AA123" i="18"/>
  <c r="AA119" i="18"/>
  <c r="AB119" i="18" s="1"/>
  <c r="O36" i="16"/>
  <c r="S36" i="16" s="1"/>
  <c r="O78" i="16"/>
  <c r="S78" i="16" s="1"/>
  <c r="O95" i="16"/>
  <c r="S95" i="16" s="1"/>
  <c r="O118" i="16"/>
  <c r="S118" i="16" s="1"/>
  <c r="O117" i="16"/>
  <c r="S117" i="16" s="1"/>
  <c r="O4" i="16"/>
  <c r="S4" i="16" s="1"/>
  <c r="O123" i="16"/>
  <c r="S123" i="16" s="1"/>
  <c r="Q92" i="16"/>
  <c r="W92" i="16" s="1"/>
  <c r="Q60" i="16"/>
  <c r="W60" i="16" s="1"/>
  <c r="Q29" i="16"/>
  <c r="W29" i="16" s="1"/>
  <c r="Q28" i="16"/>
  <c r="W28" i="16" s="1"/>
  <c r="Q58" i="16"/>
  <c r="W58" i="16" s="1"/>
  <c r="Q89" i="16"/>
  <c r="W89" i="16" s="1"/>
  <c r="Q119" i="16"/>
  <c r="W119" i="16" s="1"/>
  <c r="Q87" i="16"/>
  <c r="W87" i="16" s="1"/>
  <c r="Q55" i="16"/>
  <c r="W55" i="16" s="1"/>
  <c r="Q8" i="16"/>
  <c r="W8" i="16" s="1"/>
  <c r="Q74" i="16"/>
  <c r="W74" i="16" s="1"/>
  <c r="Q15" i="16"/>
  <c r="W15" i="16" s="1"/>
  <c r="Q93" i="16"/>
  <c r="W93" i="16" s="1"/>
  <c r="Q57" i="16"/>
  <c r="W57" i="16" s="1"/>
  <c r="O116" i="16"/>
  <c r="S116" i="16" s="1"/>
  <c r="O21" i="16"/>
  <c r="S21" i="16" s="1"/>
  <c r="O18" i="16"/>
  <c r="S18" i="16" s="1"/>
  <c r="O63" i="16"/>
  <c r="S63" i="16" s="1"/>
  <c r="O81" i="16"/>
  <c r="S81" i="16" s="1"/>
  <c r="O104" i="16"/>
  <c r="S104" i="16" s="1"/>
  <c r="O72" i="16"/>
  <c r="S72" i="16" s="1"/>
  <c r="O40" i="16"/>
  <c r="S40" i="16" s="1"/>
  <c r="O9" i="16"/>
  <c r="S9" i="16" s="1"/>
  <c r="O122" i="16"/>
  <c r="S122" i="16" s="1"/>
  <c r="O46" i="16"/>
  <c r="S46" i="16" s="1"/>
  <c r="O53" i="16"/>
  <c r="S53" i="16" s="1"/>
  <c r="O115" i="16"/>
  <c r="S115" i="16" s="1"/>
  <c r="O83" i="16"/>
  <c r="S83" i="16" s="1"/>
  <c r="O51" i="16"/>
  <c r="S51" i="16" s="1"/>
  <c r="O98" i="16"/>
  <c r="S98" i="16" s="1"/>
  <c r="O42" i="16"/>
  <c r="S42" i="16" s="1"/>
  <c r="O121" i="16"/>
  <c r="S121" i="16" s="1"/>
  <c r="O85" i="16"/>
  <c r="S85" i="16" s="1"/>
  <c r="O49" i="16"/>
  <c r="S49" i="16" s="1"/>
  <c r="Q52" i="16"/>
  <c r="W52" i="16" s="1"/>
  <c r="Q114" i="16"/>
  <c r="W114" i="16" s="1"/>
  <c r="Q90" i="16"/>
  <c r="W90" i="16" s="1"/>
  <c r="Q22" i="16"/>
  <c r="W22" i="16" s="1"/>
  <c r="N27" i="14"/>
  <c r="L27" i="14"/>
  <c r="L67" i="14"/>
  <c r="N67" i="14"/>
  <c r="N11" i="14"/>
  <c r="L11" i="14"/>
  <c r="L79" i="14"/>
  <c r="N79" i="14"/>
  <c r="N66" i="14"/>
  <c r="L66" i="14"/>
  <c r="L5" i="14"/>
  <c r="N5" i="14"/>
  <c r="N23" i="14"/>
  <c r="L23" i="14"/>
  <c r="L52" i="14"/>
  <c r="N52" i="14"/>
  <c r="L24" i="14"/>
  <c r="N24" i="14"/>
  <c r="L107" i="14"/>
  <c r="N107" i="14"/>
  <c r="N43" i="14"/>
  <c r="L43" i="14"/>
  <c r="L122" i="14"/>
  <c r="N122" i="14"/>
  <c r="N76" i="14"/>
  <c r="L76" i="14"/>
  <c r="N53" i="14"/>
  <c r="L53" i="14"/>
  <c r="N35" i="14"/>
  <c r="L35" i="14"/>
  <c r="L44" i="14"/>
  <c r="N44" i="14"/>
  <c r="L33" i="14"/>
  <c r="N33" i="14"/>
  <c r="N38" i="14"/>
  <c r="L38" i="14"/>
  <c r="N112" i="14"/>
  <c r="L112" i="14"/>
  <c r="N109" i="14"/>
  <c r="L109" i="14"/>
  <c r="L114" i="14"/>
  <c r="N114" i="14"/>
  <c r="N116" i="14"/>
  <c r="L116" i="14"/>
  <c r="L91" i="14"/>
  <c r="N91" i="14"/>
  <c r="N15" i="14"/>
  <c r="L15" i="14"/>
  <c r="N19" i="14"/>
  <c r="L19" i="14"/>
  <c r="N69" i="14"/>
  <c r="L69" i="14"/>
  <c r="M69" i="14" s="1"/>
  <c r="N96" i="14"/>
  <c r="L96" i="14"/>
  <c r="N30" i="14"/>
  <c r="L30" i="14"/>
  <c r="M30" i="14" s="1"/>
  <c r="N31" i="14"/>
  <c r="L31" i="14"/>
  <c r="N113" i="14"/>
  <c r="L113" i="14"/>
  <c r="M113" i="14" s="1"/>
  <c r="N85" i="14"/>
  <c r="L85" i="14"/>
  <c r="L45" i="14"/>
  <c r="N45" i="14"/>
  <c r="O45" i="14" s="1"/>
  <c r="N47" i="14"/>
  <c r="L47" i="14"/>
  <c r="L28" i="14"/>
  <c r="N28" i="14"/>
  <c r="O28" i="14" s="1"/>
  <c r="L4" i="14"/>
  <c r="N4" i="14"/>
  <c r="V122" i="7"/>
  <c r="W125" i="8"/>
  <c r="Y122" i="8"/>
  <c r="W126" i="8" s="1"/>
  <c r="AA125" i="8"/>
  <c r="AC122" i="8"/>
  <c r="AA126" i="8" s="1"/>
  <c r="Z121" i="7"/>
  <c r="Y124" i="7"/>
  <c r="Z122" i="7"/>
  <c r="U125" i="7"/>
  <c r="W122" i="7"/>
  <c r="U126" i="7" s="1"/>
  <c r="X4" i="9"/>
  <c r="K4" i="9"/>
  <c r="L4" i="9" s="1"/>
  <c r="K12" i="9"/>
  <c r="L12" i="9" s="1"/>
  <c r="K20" i="9"/>
  <c r="L20" i="9" s="1"/>
  <c r="K32" i="9"/>
  <c r="L32" i="9" s="1"/>
  <c r="J3" i="9"/>
  <c r="K7" i="9"/>
  <c r="L7" i="9" s="1"/>
  <c r="K11" i="9"/>
  <c r="L11" i="9" s="1"/>
  <c r="K15" i="9"/>
  <c r="L15" i="9" s="1"/>
  <c r="K19" i="9"/>
  <c r="L19" i="9" s="1"/>
  <c r="K23" i="9"/>
  <c r="L23" i="9" s="1"/>
  <c r="K27" i="9"/>
  <c r="L27" i="9" s="1"/>
  <c r="K31" i="9"/>
  <c r="L31" i="9" s="1"/>
  <c r="K35" i="9"/>
  <c r="L35" i="9" s="1"/>
  <c r="K39" i="9"/>
  <c r="L39" i="9" s="1"/>
  <c r="K44" i="9"/>
  <c r="L44" i="9" s="1"/>
  <c r="K48" i="9"/>
  <c r="L48" i="9" s="1"/>
  <c r="K52" i="9"/>
  <c r="L52" i="9" s="1"/>
  <c r="K56" i="9"/>
  <c r="L56" i="9" s="1"/>
  <c r="K60" i="9"/>
  <c r="L60" i="9" s="1"/>
  <c r="K64" i="9"/>
  <c r="L64" i="9" s="1"/>
  <c r="K68" i="9"/>
  <c r="L68" i="9" s="1"/>
  <c r="K72" i="9"/>
  <c r="L72" i="9" s="1"/>
  <c r="K76" i="9"/>
  <c r="L76" i="9" s="1"/>
  <c r="K80" i="9"/>
  <c r="L80" i="9" s="1"/>
  <c r="K85" i="9"/>
  <c r="L85" i="9" s="1"/>
  <c r="K138" i="9"/>
  <c r="L138" i="9" s="1"/>
  <c r="K130" i="9"/>
  <c r="L130" i="9" s="1"/>
  <c r="K8" i="9"/>
  <c r="L8" i="9" s="1"/>
  <c r="K16" i="9"/>
  <c r="L16" i="9" s="1"/>
  <c r="K24" i="9"/>
  <c r="L24" i="9" s="1"/>
  <c r="K28" i="9"/>
  <c r="L28" i="9" s="1"/>
  <c r="K36" i="9"/>
  <c r="L36" i="9" s="1"/>
  <c r="K40" i="9"/>
  <c r="L40" i="9" s="1"/>
  <c r="J84" i="9"/>
  <c r="K84" i="9"/>
  <c r="L84" i="9" s="1"/>
  <c r="K6" i="9"/>
  <c r="L6" i="9" s="1"/>
  <c r="K10" i="9"/>
  <c r="L10" i="9" s="1"/>
  <c r="K14" i="9"/>
  <c r="L14" i="9" s="1"/>
  <c r="K18" i="9"/>
  <c r="L18" i="9" s="1"/>
  <c r="K22" i="9"/>
  <c r="L22" i="9" s="1"/>
  <c r="K26" i="9"/>
  <c r="L26" i="9" s="1"/>
  <c r="K30" i="9"/>
  <c r="L30" i="9" s="1"/>
  <c r="K134" i="9"/>
  <c r="L134" i="9" s="1"/>
  <c r="J151" i="9"/>
  <c r="K151" i="9"/>
  <c r="L151" i="9" s="1"/>
  <c r="J157" i="9"/>
  <c r="K157" i="9"/>
  <c r="L157" i="9" s="1"/>
  <c r="J166" i="9"/>
  <c r="K166" i="9"/>
  <c r="L166" i="9" s="1"/>
  <c r="J172" i="9"/>
  <c r="K172" i="9"/>
  <c r="L172" i="9" s="1"/>
  <c r="K47" i="9"/>
  <c r="L47" i="9" s="1"/>
  <c r="K55" i="9"/>
  <c r="L55" i="9" s="1"/>
  <c r="K63" i="9"/>
  <c r="L63" i="9" s="1"/>
  <c r="K67" i="9"/>
  <c r="L67" i="9" s="1"/>
  <c r="K75" i="9"/>
  <c r="L75" i="9" s="1"/>
  <c r="K89" i="9"/>
  <c r="L89" i="9" s="1"/>
  <c r="K91" i="9"/>
  <c r="L91" i="9" s="1"/>
  <c r="K93" i="9"/>
  <c r="L93" i="9" s="1"/>
  <c r="K95" i="9"/>
  <c r="L95" i="9" s="1"/>
  <c r="K99" i="9"/>
  <c r="L99" i="9" s="1"/>
  <c r="K101" i="9"/>
  <c r="L101" i="9" s="1"/>
  <c r="K107" i="9"/>
  <c r="L107" i="9" s="1"/>
  <c r="K111" i="9"/>
  <c r="L111" i="9" s="1"/>
  <c r="K115" i="9"/>
  <c r="L115" i="9" s="1"/>
  <c r="K119" i="9"/>
  <c r="L119" i="9" s="1"/>
  <c r="K123" i="9"/>
  <c r="L123" i="9" s="1"/>
  <c r="K127" i="9"/>
  <c r="L127" i="9" s="1"/>
  <c r="J178" i="9"/>
  <c r="K178" i="9"/>
  <c r="L178" i="9" s="1"/>
  <c r="K50" i="9"/>
  <c r="L50" i="9" s="1"/>
  <c r="K58" i="9"/>
  <c r="L58" i="9" s="1"/>
  <c r="K70" i="9"/>
  <c r="L70" i="9" s="1"/>
  <c r="K78" i="9"/>
  <c r="L78" i="9" s="1"/>
  <c r="K142" i="9"/>
  <c r="L142" i="9" s="1"/>
  <c r="J149" i="9"/>
  <c r="K149" i="9"/>
  <c r="L149" i="9" s="1"/>
  <c r="J155" i="9"/>
  <c r="K155" i="9"/>
  <c r="L155" i="9" s="1"/>
  <c r="J158" i="9"/>
  <c r="K158" i="9"/>
  <c r="L158" i="9" s="1"/>
  <c r="J160" i="9"/>
  <c r="K160" i="9"/>
  <c r="L160" i="9" s="1"/>
  <c r="J159" i="9"/>
  <c r="K159" i="9"/>
  <c r="L159" i="9" s="1"/>
  <c r="J170" i="9"/>
  <c r="K170" i="9"/>
  <c r="L170" i="9" s="1"/>
  <c r="K182" i="9"/>
  <c r="L182" i="9" s="1"/>
  <c r="K43" i="9"/>
  <c r="L43" i="9" s="1"/>
  <c r="K51" i="9"/>
  <c r="L51" i="9" s="1"/>
  <c r="K59" i="9"/>
  <c r="L59" i="9" s="1"/>
  <c r="K71" i="9"/>
  <c r="L71" i="9" s="1"/>
  <c r="K79" i="9"/>
  <c r="L79" i="9" s="1"/>
  <c r="K87" i="9"/>
  <c r="L87" i="9" s="1"/>
  <c r="K97" i="9"/>
  <c r="L97" i="9" s="1"/>
  <c r="K103" i="9"/>
  <c r="L103" i="9" s="1"/>
  <c r="K105" i="9"/>
  <c r="L105" i="9" s="1"/>
  <c r="K109" i="9"/>
  <c r="L109" i="9" s="1"/>
  <c r="K113" i="9"/>
  <c r="L113" i="9" s="1"/>
  <c r="K117" i="9"/>
  <c r="L117" i="9" s="1"/>
  <c r="K121" i="9"/>
  <c r="L121" i="9" s="1"/>
  <c r="K125" i="9"/>
  <c r="L125" i="9" s="1"/>
  <c r="K147" i="9"/>
  <c r="L147" i="9" s="1"/>
  <c r="J174" i="9"/>
  <c r="K174" i="9"/>
  <c r="L174" i="9" s="1"/>
  <c r="K42" i="9"/>
  <c r="L42" i="9" s="1"/>
  <c r="K46" i="9"/>
  <c r="L46" i="9" s="1"/>
  <c r="K54" i="9"/>
  <c r="L54" i="9" s="1"/>
  <c r="K62" i="9"/>
  <c r="L62" i="9" s="1"/>
  <c r="K66" i="9"/>
  <c r="L66" i="9" s="1"/>
  <c r="K74" i="9"/>
  <c r="L74" i="9" s="1"/>
  <c r="K83" i="9"/>
  <c r="L83" i="9" s="1"/>
  <c r="K41" i="9"/>
  <c r="L41" i="9" s="1"/>
  <c r="K45" i="9"/>
  <c r="L45" i="9" s="1"/>
  <c r="K49" i="9"/>
  <c r="L49" i="9" s="1"/>
  <c r="K53" i="9"/>
  <c r="L53" i="9" s="1"/>
  <c r="K57" i="9"/>
  <c r="L57" i="9" s="1"/>
  <c r="K61" i="9"/>
  <c r="L61" i="9" s="1"/>
  <c r="K65" i="9"/>
  <c r="L65" i="9" s="1"/>
  <c r="K69" i="9"/>
  <c r="L69" i="9" s="1"/>
  <c r="K73" i="9"/>
  <c r="L73" i="9" s="1"/>
  <c r="K77" i="9"/>
  <c r="L77" i="9" s="1"/>
  <c r="K81" i="9"/>
  <c r="L81" i="9" s="1"/>
  <c r="J154" i="9"/>
  <c r="K154" i="9"/>
  <c r="L154" i="9" s="1"/>
  <c r="J162" i="9"/>
  <c r="K162" i="9"/>
  <c r="L162" i="9" s="1"/>
  <c r="J164" i="9"/>
  <c r="K164" i="9"/>
  <c r="L164" i="9" s="1"/>
  <c r="J163" i="9"/>
  <c r="K163" i="9"/>
  <c r="L163" i="9" s="1"/>
  <c r="J171" i="9"/>
  <c r="K171" i="9"/>
  <c r="L171" i="9" s="1"/>
  <c r="J179" i="9"/>
  <c r="K179" i="9"/>
  <c r="L179" i="9" s="1"/>
  <c r="K192" i="9"/>
  <c r="L192" i="9" s="1"/>
  <c r="K197" i="9"/>
  <c r="L197" i="9" s="1"/>
  <c r="K201" i="9"/>
  <c r="L201" i="9" s="1"/>
  <c r="K205" i="9"/>
  <c r="L205" i="9" s="1"/>
  <c r="K209" i="9"/>
  <c r="L209" i="9" s="1"/>
  <c r="K213" i="9"/>
  <c r="L213" i="9" s="1"/>
  <c r="K217" i="9"/>
  <c r="L217" i="9" s="1"/>
  <c r="K221" i="9"/>
  <c r="L221" i="9" s="1"/>
  <c r="K225" i="9"/>
  <c r="L225" i="9" s="1"/>
  <c r="K129" i="9"/>
  <c r="L129" i="9" s="1"/>
  <c r="K131" i="9"/>
  <c r="L131" i="9" s="1"/>
  <c r="K133" i="9"/>
  <c r="L133" i="9" s="1"/>
  <c r="K135" i="9"/>
  <c r="L135" i="9" s="1"/>
  <c r="K137" i="9"/>
  <c r="L137" i="9" s="1"/>
  <c r="K139" i="9"/>
  <c r="L139" i="9" s="1"/>
  <c r="K141" i="9"/>
  <c r="L141" i="9" s="1"/>
  <c r="K143" i="9"/>
  <c r="L143" i="9" s="1"/>
  <c r="K145" i="9"/>
  <c r="L145" i="9" s="1"/>
  <c r="K148" i="9"/>
  <c r="L148" i="9" s="1"/>
  <c r="K161" i="9"/>
  <c r="L161" i="9" s="1"/>
  <c r="K165" i="9"/>
  <c r="L165" i="9" s="1"/>
  <c r="K173" i="9"/>
  <c r="L173" i="9" s="1"/>
  <c r="K181" i="9"/>
  <c r="L181" i="9" s="1"/>
  <c r="K152" i="9"/>
  <c r="L152" i="9" s="1"/>
  <c r="J167" i="9"/>
  <c r="K167" i="9"/>
  <c r="L167" i="9" s="1"/>
  <c r="K168" i="9"/>
  <c r="L168" i="9" s="1"/>
  <c r="J175" i="9"/>
  <c r="K175" i="9"/>
  <c r="L175" i="9" s="1"/>
  <c r="K176" i="9"/>
  <c r="L176" i="9" s="1"/>
  <c r="K180" i="9"/>
  <c r="L180" i="9" s="1"/>
  <c r="K183" i="9"/>
  <c r="L183" i="9" s="1"/>
  <c r="K188" i="9"/>
  <c r="L188" i="9" s="1"/>
  <c r="K191" i="9"/>
  <c r="L191" i="9" s="1"/>
  <c r="K239" i="9"/>
  <c r="L239" i="9" s="1"/>
  <c r="K184" i="9"/>
  <c r="L184" i="9" s="1"/>
  <c r="K187" i="9"/>
  <c r="L187" i="9" s="1"/>
  <c r="K196" i="9"/>
  <c r="L196" i="9" s="1"/>
  <c r="K200" i="9"/>
  <c r="L200" i="9" s="1"/>
  <c r="K204" i="9"/>
  <c r="L204" i="9" s="1"/>
  <c r="K208" i="9"/>
  <c r="L208" i="9" s="1"/>
  <c r="K212" i="9"/>
  <c r="L212" i="9" s="1"/>
  <c r="K216" i="9"/>
  <c r="L216" i="9" s="1"/>
  <c r="K220" i="9"/>
  <c r="L220" i="9" s="1"/>
  <c r="K224" i="9"/>
  <c r="L224" i="9" s="1"/>
  <c r="K186" i="9"/>
  <c r="L186" i="9" s="1"/>
  <c r="K190" i="9"/>
  <c r="L190" i="9" s="1"/>
  <c r="K194" i="9"/>
  <c r="L194" i="9" s="1"/>
  <c r="K198" i="9"/>
  <c r="L198" i="9" s="1"/>
  <c r="K202" i="9"/>
  <c r="L202" i="9" s="1"/>
  <c r="K206" i="9"/>
  <c r="L206" i="9" s="1"/>
  <c r="K210" i="9"/>
  <c r="L210" i="9" s="1"/>
  <c r="K214" i="9"/>
  <c r="L214" i="9" s="1"/>
  <c r="K218" i="9"/>
  <c r="L218" i="9" s="1"/>
  <c r="K222" i="9"/>
  <c r="L222" i="9" s="1"/>
  <c r="K226" i="9"/>
  <c r="L226" i="9" s="1"/>
  <c r="K238" i="9"/>
  <c r="L238" i="9" s="1"/>
  <c r="K185" i="9"/>
  <c r="L185" i="9" s="1"/>
  <c r="K189" i="9"/>
  <c r="L189" i="9" s="1"/>
  <c r="K193" i="9"/>
  <c r="L193" i="9" s="1"/>
  <c r="K195" i="9"/>
  <c r="L195" i="9" s="1"/>
  <c r="K199" i="9"/>
  <c r="L199" i="9" s="1"/>
  <c r="K203" i="9"/>
  <c r="L203" i="9" s="1"/>
  <c r="K207" i="9"/>
  <c r="L207" i="9" s="1"/>
  <c r="K211" i="9"/>
  <c r="L211" i="9" s="1"/>
  <c r="K215" i="9"/>
  <c r="L215" i="9" s="1"/>
  <c r="K219" i="9"/>
  <c r="L219" i="9" s="1"/>
  <c r="K223" i="9"/>
  <c r="L223" i="9" s="1"/>
  <c r="K227" i="9"/>
  <c r="L227" i="9" s="1"/>
  <c r="K228" i="9"/>
  <c r="L228" i="9" s="1"/>
  <c r="K229" i="9"/>
  <c r="L229" i="9" s="1"/>
  <c r="K230" i="9"/>
  <c r="L230" i="9" s="1"/>
  <c r="K231" i="9"/>
  <c r="L231" i="9" s="1"/>
  <c r="K232" i="9"/>
  <c r="L232" i="9" s="1"/>
  <c r="K233" i="9"/>
  <c r="L233" i="9" s="1"/>
  <c r="K234" i="9"/>
  <c r="L234" i="9" s="1"/>
  <c r="K235" i="9"/>
  <c r="L235" i="9" s="1"/>
  <c r="K236" i="9"/>
  <c r="L236" i="9" s="1"/>
  <c r="K237" i="9"/>
  <c r="L237" i="9" s="1"/>
  <c r="K7" i="5"/>
  <c r="M105" i="14" l="1"/>
  <c r="M81" i="14"/>
  <c r="M120" i="14"/>
  <c r="O49" i="14"/>
  <c r="M34" i="14"/>
  <c r="O21" i="14"/>
  <c r="O8" i="14"/>
  <c r="M80" i="14"/>
  <c r="O17" i="14"/>
  <c r="M22" i="14"/>
  <c r="O29" i="14"/>
  <c r="O16" i="14"/>
  <c r="M25" i="14"/>
  <c r="O62" i="14"/>
  <c r="O108" i="14"/>
  <c r="M95" i="14"/>
  <c r="O46" i="14"/>
  <c r="M87" i="14"/>
  <c r="O58" i="14"/>
  <c r="O18" i="14"/>
  <c r="M118" i="14"/>
  <c r="O54" i="14"/>
  <c r="O104" i="14"/>
  <c r="M119" i="14"/>
  <c r="M40" i="14"/>
  <c r="M75" i="14"/>
  <c r="M9" i="14"/>
  <c r="M78" i="14"/>
  <c r="M41" i="14"/>
  <c r="M65" i="14"/>
  <c r="M110" i="14"/>
  <c r="M59" i="14"/>
  <c r="O70" i="14"/>
  <c r="O117" i="14"/>
  <c r="M13" i="14"/>
  <c r="O6" i="14"/>
  <c r="O14" i="14"/>
  <c r="O42" i="14"/>
  <c r="O97" i="14"/>
  <c r="O55" i="14"/>
  <c r="O72" i="14"/>
  <c r="O77" i="14"/>
  <c r="M86" i="14"/>
  <c r="M116" i="14"/>
  <c r="M38" i="14"/>
  <c r="M28" i="14"/>
  <c r="M45" i="14"/>
  <c r="O113" i="14"/>
  <c r="O30" i="14"/>
  <c r="O69" i="14"/>
  <c r="O15" i="14"/>
  <c r="O116" i="14"/>
  <c r="O109" i="14"/>
  <c r="O38" i="14"/>
  <c r="M44" i="14"/>
  <c r="O53" i="14"/>
  <c r="M122" i="14"/>
  <c r="M107" i="14"/>
  <c r="M52" i="14"/>
  <c r="M5" i="14"/>
  <c r="M79" i="14"/>
  <c r="M67" i="14"/>
  <c r="O105" i="14"/>
  <c r="O81" i="14"/>
  <c r="O120" i="14"/>
  <c r="M49" i="14"/>
  <c r="O34" i="14"/>
  <c r="M21" i="14"/>
  <c r="M8" i="14"/>
  <c r="O80" i="14"/>
  <c r="M17" i="14"/>
  <c r="O22" i="14"/>
  <c r="M29" i="14"/>
  <c r="M16" i="14"/>
  <c r="M88" i="14"/>
  <c r="O103" i="14"/>
  <c r="M73" i="14"/>
  <c r="M63" i="14"/>
  <c r="M100" i="14"/>
  <c r="M92" i="14"/>
  <c r="M89" i="14"/>
  <c r="O48" i="14"/>
  <c r="O20" i="14"/>
  <c r="M50" i="14"/>
  <c r="O83" i="14"/>
  <c r="M26" i="14"/>
  <c r="O111" i="14"/>
  <c r="O115" i="14"/>
  <c r="O32" i="14"/>
  <c r="O82" i="14"/>
  <c r="O36" i="14"/>
  <c r="M101" i="14"/>
  <c r="O102" i="14"/>
  <c r="M39" i="14"/>
  <c r="O68" i="14"/>
  <c r="M7" i="14"/>
  <c r="O98" i="14"/>
  <c r="M93" i="14"/>
  <c r="O51" i="14"/>
  <c r="M121" i="14"/>
  <c r="M61" i="14"/>
  <c r="M10" i="14"/>
  <c r="O106" i="14"/>
  <c r="O56" i="14"/>
  <c r="M15" i="14"/>
  <c r="O44" i="14"/>
  <c r="O122" i="14"/>
  <c r="O52" i="14"/>
  <c r="O79" i="14"/>
  <c r="O67" i="14"/>
  <c r="O4" i="14"/>
  <c r="O123" i="14"/>
  <c r="M47" i="14"/>
  <c r="M85" i="14"/>
  <c r="M31" i="14"/>
  <c r="M96" i="14"/>
  <c r="M19" i="14"/>
  <c r="O91" i="14"/>
  <c r="O114" i="14"/>
  <c r="M112" i="14"/>
  <c r="O33" i="14"/>
  <c r="M35" i="14"/>
  <c r="M76" i="14"/>
  <c r="M43" i="14"/>
  <c r="O24" i="14"/>
  <c r="M23" i="14"/>
  <c r="M66" i="14"/>
  <c r="M11" i="14"/>
  <c r="M27" i="14"/>
  <c r="AA126" i="18"/>
  <c r="AB123" i="18"/>
  <c r="AB124" i="18" s="1"/>
  <c r="O94" i="14"/>
  <c r="O74" i="14"/>
  <c r="O12" i="14"/>
  <c r="M71" i="14"/>
  <c r="O60" i="14"/>
  <c r="O90" i="14"/>
  <c r="O99" i="14"/>
  <c r="O57" i="14"/>
  <c r="O37" i="14"/>
  <c r="O64" i="14"/>
  <c r="M84" i="14"/>
  <c r="O88" i="14"/>
  <c r="M103" i="14"/>
  <c r="O73" i="14"/>
  <c r="O63" i="14"/>
  <c r="O100" i="14"/>
  <c r="O92" i="14"/>
  <c r="O89" i="14"/>
  <c r="M48" i="14"/>
  <c r="M20" i="14"/>
  <c r="O50" i="14"/>
  <c r="M83" i="14"/>
  <c r="O26" i="14"/>
  <c r="M111" i="14"/>
  <c r="M115" i="14"/>
  <c r="M32" i="14"/>
  <c r="W126" i="18"/>
  <c r="X123" i="18"/>
  <c r="M82" i="14"/>
  <c r="M36" i="14"/>
  <c r="O101" i="14"/>
  <c r="M102" i="14"/>
  <c r="O39" i="14"/>
  <c r="M68" i="14"/>
  <c r="O7" i="14"/>
  <c r="M98" i="14"/>
  <c r="O93" i="14"/>
  <c r="M51" i="14"/>
  <c r="O121" i="14"/>
  <c r="O61" i="14"/>
  <c r="O10" i="14"/>
  <c r="M106" i="14"/>
  <c r="M56" i="14"/>
  <c r="M109" i="14"/>
  <c r="M53" i="14"/>
  <c r="O107" i="14"/>
  <c r="O5" i="14"/>
  <c r="M123" i="14"/>
  <c r="M4" i="14"/>
  <c r="Q69" i="14" s="1"/>
  <c r="O47" i="14"/>
  <c r="O85" i="14"/>
  <c r="O31" i="14"/>
  <c r="O96" i="14"/>
  <c r="O19" i="14"/>
  <c r="M91" i="14"/>
  <c r="M114" i="14"/>
  <c r="O112" i="14"/>
  <c r="M33" i="14"/>
  <c r="O35" i="14"/>
  <c r="O76" i="14"/>
  <c r="O43" i="14"/>
  <c r="M24" i="14"/>
  <c r="O23" i="14"/>
  <c r="O66" i="14"/>
  <c r="O11" i="14"/>
  <c r="O27" i="14"/>
  <c r="T4" i="16"/>
  <c r="U4" i="16" s="1"/>
  <c r="T5" i="16"/>
  <c r="U5" i="16" s="1"/>
  <c r="T6" i="16"/>
  <c r="U6" i="16" s="1"/>
  <c r="T7" i="16"/>
  <c r="U7" i="16" s="1"/>
  <c r="T8" i="16"/>
  <c r="U8" i="16" s="1"/>
  <c r="T9" i="16"/>
  <c r="U9" i="16" s="1"/>
  <c r="T10" i="16"/>
  <c r="U10" i="16" s="1"/>
  <c r="T11" i="16"/>
  <c r="U11" i="16" s="1"/>
  <c r="T12" i="16"/>
  <c r="U12" i="16" s="1"/>
  <c r="T13" i="16"/>
  <c r="U13" i="16" s="1"/>
  <c r="T14" i="16"/>
  <c r="U14" i="16" s="1"/>
  <c r="T15" i="16"/>
  <c r="U15" i="16" s="1"/>
  <c r="T16" i="16"/>
  <c r="U16" i="16" s="1"/>
  <c r="T17" i="16"/>
  <c r="U17" i="16" s="1"/>
  <c r="T18" i="16"/>
  <c r="U18" i="16" s="1"/>
  <c r="T19" i="16"/>
  <c r="U19" i="16" s="1"/>
  <c r="T20" i="16"/>
  <c r="U20" i="16" s="1"/>
  <c r="T21" i="16"/>
  <c r="U21" i="16" s="1"/>
  <c r="T22" i="16"/>
  <c r="U22" i="16" s="1"/>
  <c r="T23" i="16"/>
  <c r="U23" i="16" s="1"/>
  <c r="T24" i="16"/>
  <c r="U24" i="16" s="1"/>
  <c r="T25" i="16"/>
  <c r="U25" i="16" s="1"/>
  <c r="T26" i="16"/>
  <c r="U26" i="16" s="1"/>
  <c r="T27" i="16"/>
  <c r="U27" i="16" s="1"/>
  <c r="T28" i="16"/>
  <c r="U28" i="16" s="1"/>
  <c r="T29" i="16"/>
  <c r="U29" i="16" s="1"/>
  <c r="T30" i="16"/>
  <c r="U30" i="16" s="1"/>
  <c r="T31" i="16"/>
  <c r="U31" i="16" s="1"/>
  <c r="T32" i="16"/>
  <c r="U32" i="16" s="1"/>
  <c r="T33" i="16"/>
  <c r="U33" i="16" s="1"/>
  <c r="T34" i="16"/>
  <c r="U34" i="16" s="1"/>
  <c r="T35" i="16"/>
  <c r="U35" i="16" s="1"/>
  <c r="T36" i="16"/>
  <c r="U36" i="16" s="1"/>
  <c r="T37" i="16"/>
  <c r="U37" i="16" s="1"/>
  <c r="T38" i="16"/>
  <c r="U38" i="16" s="1"/>
  <c r="T39" i="16"/>
  <c r="U39" i="16" s="1"/>
  <c r="T40" i="16"/>
  <c r="U40" i="16" s="1"/>
  <c r="T41" i="16"/>
  <c r="U41" i="16" s="1"/>
  <c r="T42" i="16"/>
  <c r="U42" i="16" s="1"/>
  <c r="T43" i="16"/>
  <c r="U43" i="16" s="1"/>
  <c r="T44" i="16"/>
  <c r="U44" i="16" s="1"/>
  <c r="T45" i="16"/>
  <c r="U45" i="16" s="1"/>
  <c r="T46" i="16"/>
  <c r="U46" i="16" s="1"/>
  <c r="T47" i="16"/>
  <c r="U47" i="16" s="1"/>
  <c r="T48" i="16"/>
  <c r="U48" i="16" s="1"/>
  <c r="T49" i="16"/>
  <c r="U49" i="16" s="1"/>
  <c r="T50" i="16"/>
  <c r="U50" i="16" s="1"/>
  <c r="T51" i="16"/>
  <c r="U51" i="16" s="1"/>
  <c r="T52" i="16"/>
  <c r="U52" i="16" s="1"/>
  <c r="T53" i="16"/>
  <c r="U53" i="16" s="1"/>
  <c r="T54" i="16"/>
  <c r="U54" i="16" s="1"/>
  <c r="T55" i="16"/>
  <c r="U55" i="16" s="1"/>
  <c r="T56" i="16"/>
  <c r="U56" i="16" s="1"/>
  <c r="T57" i="16"/>
  <c r="U57" i="16" s="1"/>
  <c r="T58" i="16"/>
  <c r="U58" i="16" s="1"/>
  <c r="T59" i="16"/>
  <c r="U59" i="16" s="1"/>
  <c r="T60" i="16"/>
  <c r="U60" i="16" s="1"/>
  <c r="T61" i="16"/>
  <c r="U61" i="16" s="1"/>
  <c r="T62" i="16"/>
  <c r="U62" i="16" s="1"/>
  <c r="T63" i="16"/>
  <c r="U63" i="16" s="1"/>
  <c r="T64" i="16"/>
  <c r="U64" i="16" s="1"/>
  <c r="T65" i="16"/>
  <c r="U65" i="16" s="1"/>
  <c r="T66" i="16"/>
  <c r="U66" i="16" s="1"/>
  <c r="T67" i="16"/>
  <c r="U67" i="16" s="1"/>
  <c r="T68" i="16"/>
  <c r="U68" i="16" s="1"/>
  <c r="T69" i="16"/>
  <c r="U69" i="16" s="1"/>
  <c r="T70" i="16"/>
  <c r="U70" i="16" s="1"/>
  <c r="T71" i="16"/>
  <c r="U71" i="16" s="1"/>
  <c r="T72" i="16"/>
  <c r="U72" i="16" s="1"/>
  <c r="T73" i="16"/>
  <c r="U73" i="16" s="1"/>
  <c r="T74" i="16"/>
  <c r="U74" i="16" s="1"/>
  <c r="T75" i="16"/>
  <c r="U75" i="16" s="1"/>
  <c r="T76" i="16"/>
  <c r="U76" i="16" s="1"/>
  <c r="T77" i="16"/>
  <c r="U77" i="16" s="1"/>
  <c r="T78" i="16"/>
  <c r="U78" i="16" s="1"/>
  <c r="T79" i="16"/>
  <c r="U79" i="16" s="1"/>
  <c r="T80" i="16"/>
  <c r="U80" i="16" s="1"/>
  <c r="T81" i="16"/>
  <c r="U81" i="16" s="1"/>
  <c r="T82" i="16"/>
  <c r="U82" i="16" s="1"/>
  <c r="T83" i="16"/>
  <c r="U83" i="16" s="1"/>
  <c r="T84" i="16"/>
  <c r="U84" i="16" s="1"/>
  <c r="T85" i="16"/>
  <c r="U85" i="16" s="1"/>
  <c r="T86" i="16"/>
  <c r="U86" i="16" s="1"/>
  <c r="T87" i="16"/>
  <c r="U87" i="16" s="1"/>
  <c r="T88" i="16"/>
  <c r="U88" i="16" s="1"/>
  <c r="T89" i="16"/>
  <c r="U89" i="16" s="1"/>
  <c r="T90" i="16"/>
  <c r="U90" i="16" s="1"/>
  <c r="T91" i="16"/>
  <c r="U91" i="16" s="1"/>
  <c r="T92" i="16"/>
  <c r="U92" i="16" s="1"/>
  <c r="T93" i="16"/>
  <c r="U93" i="16" s="1"/>
  <c r="T94" i="16"/>
  <c r="U94" i="16" s="1"/>
  <c r="T95" i="16"/>
  <c r="U95" i="16" s="1"/>
  <c r="T96" i="16"/>
  <c r="U96" i="16" s="1"/>
  <c r="T97" i="16"/>
  <c r="U97" i="16" s="1"/>
  <c r="T98" i="16"/>
  <c r="U98" i="16" s="1"/>
  <c r="T99" i="16"/>
  <c r="U99" i="16" s="1"/>
  <c r="T100" i="16"/>
  <c r="U100" i="16" s="1"/>
  <c r="T101" i="16"/>
  <c r="U101" i="16" s="1"/>
  <c r="T102" i="16"/>
  <c r="U102" i="16" s="1"/>
  <c r="T103" i="16"/>
  <c r="U103" i="16" s="1"/>
  <c r="T104" i="16"/>
  <c r="U104" i="16" s="1"/>
  <c r="T105" i="16"/>
  <c r="U105" i="16" s="1"/>
  <c r="T106" i="16"/>
  <c r="U106" i="16" s="1"/>
  <c r="T107" i="16"/>
  <c r="U107" i="16" s="1"/>
  <c r="T108" i="16"/>
  <c r="U108" i="16" s="1"/>
  <c r="T109" i="16"/>
  <c r="U109" i="16" s="1"/>
  <c r="T110" i="16"/>
  <c r="U110" i="16" s="1"/>
  <c r="T111" i="16"/>
  <c r="U111" i="16" s="1"/>
  <c r="T112" i="16"/>
  <c r="U112" i="16" s="1"/>
  <c r="T113" i="16"/>
  <c r="U113" i="16" s="1"/>
  <c r="T114" i="16"/>
  <c r="U114" i="16" s="1"/>
  <c r="T115" i="16"/>
  <c r="U115" i="16" s="1"/>
  <c r="T116" i="16"/>
  <c r="U116" i="16" s="1"/>
  <c r="T117" i="16"/>
  <c r="U117" i="16" s="1"/>
  <c r="T118" i="16"/>
  <c r="U118" i="16" s="1"/>
  <c r="T119" i="16"/>
  <c r="U119" i="16" s="1"/>
  <c r="T120" i="16"/>
  <c r="U120" i="16" s="1"/>
  <c r="T121" i="16"/>
  <c r="U121" i="16" s="1"/>
  <c r="T122" i="16"/>
  <c r="U122" i="16" s="1"/>
  <c r="T123" i="16"/>
  <c r="X5" i="16"/>
  <c r="Y5" i="16" s="1"/>
  <c r="X6" i="16"/>
  <c r="Y6" i="16" s="1"/>
  <c r="X7" i="16"/>
  <c r="Y7" i="16" s="1"/>
  <c r="X8" i="16"/>
  <c r="Y8" i="16" s="1"/>
  <c r="X9" i="16"/>
  <c r="Y9" i="16" s="1"/>
  <c r="X10" i="16"/>
  <c r="Y10" i="16" s="1"/>
  <c r="X11" i="16"/>
  <c r="Y11" i="16" s="1"/>
  <c r="X12" i="16"/>
  <c r="Y12" i="16" s="1"/>
  <c r="X13" i="16"/>
  <c r="Y13" i="16" s="1"/>
  <c r="X14" i="16"/>
  <c r="Y14" i="16" s="1"/>
  <c r="X15" i="16"/>
  <c r="Y15" i="16" s="1"/>
  <c r="X16" i="16"/>
  <c r="Y16" i="16" s="1"/>
  <c r="X17" i="16"/>
  <c r="Y17" i="16" s="1"/>
  <c r="X18" i="16"/>
  <c r="Y18" i="16" s="1"/>
  <c r="X19" i="16"/>
  <c r="Y19" i="16" s="1"/>
  <c r="X20" i="16"/>
  <c r="Y20" i="16" s="1"/>
  <c r="X21" i="16"/>
  <c r="Y21" i="16" s="1"/>
  <c r="X22" i="16"/>
  <c r="Y22" i="16" s="1"/>
  <c r="X23" i="16"/>
  <c r="Y23" i="16" s="1"/>
  <c r="X24" i="16"/>
  <c r="Y24" i="16" s="1"/>
  <c r="X25" i="16"/>
  <c r="Y25" i="16" s="1"/>
  <c r="X26" i="16"/>
  <c r="Y26" i="16" s="1"/>
  <c r="X27" i="16"/>
  <c r="Y27" i="16" s="1"/>
  <c r="X28" i="16"/>
  <c r="Y28" i="16" s="1"/>
  <c r="X29" i="16"/>
  <c r="Y29" i="16" s="1"/>
  <c r="X30" i="16"/>
  <c r="Y30" i="16" s="1"/>
  <c r="X31" i="16"/>
  <c r="Y31" i="16" s="1"/>
  <c r="X32" i="16"/>
  <c r="Y32" i="16" s="1"/>
  <c r="X33" i="16"/>
  <c r="Y33" i="16" s="1"/>
  <c r="X34" i="16"/>
  <c r="Y34" i="16" s="1"/>
  <c r="X35" i="16"/>
  <c r="Y35" i="16" s="1"/>
  <c r="X36" i="16"/>
  <c r="Y36" i="16" s="1"/>
  <c r="X37" i="16"/>
  <c r="Y37" i="16" s="1"/>
  <c r="X38" i="16"/>
  <c r="Y38" i="16" s="1"/>
  <c r="X39" i="16"/>
  <c r="Y39" i="16" s="1"/>
  <c r="X40" i="16"/>
  <c r="Y40" i="16" s="1"/>
  <c r="X41" i="16"/>
  <c r="Y41" i="16" s="1"/>
  <c r="X42" i="16"/>
  <c r="Y42" i="16" s="1"/>
  <c r="X43" i="16"/>
  <c r="Y43" i="16" s="1"/>
  <c r="X44" i="16"/>
  <c r="Y44" i="16" s="1"/>
  <c r="X45" i="16"/>
  <c r="Y45" i="16" s="1"/>
  <c r="X46" i="16"/>
  <c r="Y46" i="16" s="1"/>
  <c r="X47" i="16"/>
  <c r="Y47" i="16" s="1"/>
  <c r="X48" i="16"/>
  <c r="Y48" i="16" s="1"/>
  <c r="X49" i="16"/>
  <c r="Y49" i="16" s="1"/>
  <c r="X50" i="16"/>
  <c r="Y50" i="16" s="1"/>
  <c r="X51" i="16"/>
  <c r="Y51" i="16" s="1"/>
  <c r="X52" i="16"/>
  <c r="Y52" i="16" s="1"/>
  <c r="X53" i="16"/>
  <c r="Y53" i="16" s="1"/>
  <c r="X54" i="16"/>
  <c r="Y54" i="16" s="1"/>
  <c r="X55" i="16"/>
  <c r="Y55" i="16" s="1"/>
  <c r="X56" i="16"/>
  <c r="Y56" i="16" s="1"/>
  <c r="X57" i="16"/>
  <c r="Y57" i="16" s="1"/>
  <c r="X58" i="16"/>
  <c r="Y58" i="16" s="1"/>
  <c r="X59" i="16"/>
  <c r="Y59" i="16" s="1"/>
  <c r="X60" i="16"/>
  <c r="Y60" i="16" s="1"/>
  <c r="X61" i="16"/>
  <c r="Y61" i="16" s="1"/>
  <c r="X62" i="16"/>
  <c r="Y62" i="16" s="1"/>
  <c r="X63" i="16"/>
  <c r="Y63" i="16" s="1"/>
  <c r="X64" i="16"/>
  <c r="Y64" i="16" s="1"/>
  <c r="X65" i="16"/>
  <c r="Y65" i="16" s="1"/>
  <c r="X66" i="16"/>
  <c r="Y66" i="16" s="1"/>
  <c r="X67" i="16"/>
  <c r="Y67" i="16" s="1"/>
  <c r="X68" i="16"/>
  <c r="Y68" i="16" s="1"/>
  <c r="X69" i="16"/>
  <c r="Y69" i="16" s="1"/>
  <c r="X70" i="16"/>
  <c r="Y70" i="16" s="1"/>
  <c r="X71" i="16"/>
  <c r="Y71" i="16" s="1"/>
  <c r="X72" i="16"/>
  <c r="Y72" i="16" s="1"/>
  <c r="X73" i="16"/>
  <c r="Y73" i="16" s="1"/>
  <c r="X74" i="16"/>
  <c r="Y74" i="16" s="1"/>
  <c r="X75" i="16"/>
  <c r="Y75" i="16" s="1"/>
  <c r="X76" i="16"/>
  <c r="Y76" i="16" s="1"/>
  <c r="X77" i="16"/>
  <c r="Y77" i="16" s="1"/>
  <c r="X78" i="16"/>
  <c r="Y78" i="16" s="1"/>
  <c r="X79" i="16"/>
  <c r="Y79" i="16" s="1"/>
  <c r="X80" i="16"/>
  <c r="Y80" i="16" s="1"/>
  <c r="X81" i="16"/>
  <c r="Y81" i="16" s="1"/>
  <c r="X82" i="16"/>
  <c r="Y82" i="16" s="1"/>
  <c r="X83" i="16"/>
  <c r="Y83" i="16" s="1"/>
  <c r="X84" i="16"/>
  <c r="Y84" i="16" s="1"/>
  <c r="X85" i="16"/>
  <c r="Y85" i="16" s="1"/>
  <c r="X86" i="16"/>
  <c r="Y86" i="16" s="1"/>
  <c r="X87" i="16"/>
  <c r="Y87" i="16" s="1"/>
  <c r="X88" i="16"/>
  <c r="Y88" i="16" s="1"/>
  <c r="X89" i="16"/>
  <c r="Y89" i="16" s="1"/>
  <c r="X90" i="16"/>
  <c r="Y90" i="16" s="1"/>
  <c r="X91" i="16"/>
  <c r="Y91" i="16" s="1"/>
  <c r="X92" i="16"/>
  <c r="Y92" i="16" s="1"/>
  <c r="X93" i="16"/>
  <c r="Y93" i="16" s="1"/>
  <c r="X94" i="16"/>
  <c r="Y94" i="16" s="1"/>
  <c r="X95" i="16"/>
  <c r="Y95" i="16" s="1"/>
  <c r="X96" i="16"/>
  <c r="Y96" i="16" s="1"/>
  <c r="X97" i="16"/>
  <c r="Y97" i="16" s="1"/>
  <c r="X98" i="16"/>
  <c r="Y98" i="16" s="1"/>
  <c r="X99" i="16"/>
  <c r="Y99" i="16" s="1"/>
  <c r="X100" i="16"/>
  <c r="Y100" i="16" s="1"/>
  <c r="X101" i="16"/>
  <c r="Y101" i="16" s="1"/>
  <c r="X102" i="16"/>
  <c r="Y102" i="16" s="1"/>
  <c r="X103" i="16"/>
  <c r="Y103" i="16" s="1"/>
  <c r="X104" i="16"/>
  <c r="Y104" i="16" s="1"/>
  <c r="X105" i="16"/>
  <c r="Y105" i="16" s="1"/>
  <c r="X106" i="16"/>
  <c r="Y106" i="16" s="1"/>
  <c r="X107" i="16"/>
  <c r="Y107" i="16" s="1"/>
  <c r="X108" i="16"/>
  <c r="Y108" i="16" s="1"/>
  <c r="X109" i="16"/>
  <c r="Y109" i="16" s="1"/>
  <c r="X110" i="16"/>
  <c r="Y110" i="16" s="1"/>
  <c r="X111" i="16"/>
  <c r="Y111" i="16" s="1"/>
  <c r="X112" i="16"/>
  <c r="Y112" i="16" s="1"/>
  <c r="X113" i="16"/>
  <c r="Y113" i="16" s="1"/>
  <c r="X114" i="16"/>
  <c r="Y114" i="16" s="1"/>
  <c r="X115" i="16"/>
  <c r="Y115" i="16" s="1"/>
  <c r="X116" i="16"/>
  <c r="Y116" i="16" s="1"/>
  <c r="X117" i="16"/>
  <c r="Y117" i="16" s="1"/>
  <c r="X118" i="16"/>
  <c r="Y118" i="16" s="1"/>
  <c r="X119" i="16"/>
  <c r="Y119" i="16" s="1"/>
  <c r="X120" i="16"/>
  <c r="Y120" i="16" s="1"/>
  <c r="X121" i="16"/>
  <c r="Y121" i="16" s="1"/>
  <c r="X122" i="16"/>
  <c r="Y122" i="16" s="1"/>
  <c r="X123" i="16"/>
  <c r="X4" i="16"/>
  <c r="Y4" i="16" s="1"/>
  <c r="M94" i="14"/>
  <c r="M74" i="14"/>
  <c r="M12" i="14"/>
  <c r="O71" i="14"/>
  <c r="M60" i="14"/>
  <c r="M90" i="14"/>
  <c r="M99" i="14"/>
  <c r="M57" i="14"/>
  <c r="M37" i="14"/>
  <c r="M64" i="14"/>
  <c r="O84" i="14"/>
  <c r="O25" i="14"/>
  <c r="M62" i="14"/>
  <c r="M108" i="14"/>
  <c r="O95" i="14"/>
  <c r="M46" i="14"/>
  <c r="O87" i="14"/>
  <c r="M58" i="14"/>
  <c r="M18" i="14"/>
  <c r="O118" i="14"/>
  <c r="M54" i="14"/>
  <c r="M104" i="14"/>
  <c r="O119" i="14"/>
  <c r="O40" i="14"/>
  <c r="O75" i="14"/>
  <c r="O9" i="14"/>
  <c r="U9" i="14" s="1"/>
  <c r="O78" i="14"/>
  <c r="X124" i="18"/>
  <c r="O41" i="14"/>
  <c r="O65" i="14"/>
  <c r="U65" i="14" s="1"/>
  <c r="O110" i="14"/>
  <c r="O59" i="14"/>
  <c r="M70" i="14"/>
  <c r="M117" i="14"/>
  <c r="O13" i="14"/>
  <c r="M6" i="14"/>
  <c r="M14" i="14"/>
  <c r="M42" i="14"/>
  <c r="M97" i="14"/>
  <c r="M55" i="14"/>
  <c r="M72" i="14"/>
  <c r="M77" i="14"/>
  <c r="Q77" i="14" s="1"/>
  <c r="O86" i="14"/>
  <c r="Y125" i="7"/>
  <c r="AA122" i="7"/>
  <c r="Y126" i="7" s="1"/>
  <c r="N2" i="9"/>
  <c r="N3" i="9" s="1"/>
  <c r="R18" i="4"/>
  <c r="R16" i="4"/>
  <c r="R15" i="4"/>
  <c r="R14" i="4"/>
  <c r="R13" i="4"/>
  <c r="R12" i="4"/>
  <c r="H7" i="4"/>
  <c r="K5" i="5"/>
  <c r="K4" i="5"/>
  <c r="K2" i="5"/>
  <c r="I5" i="5"/>
  <c r="I6" i="5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I71" i="5"/>
  <c r="I72" i="5"/>
  <c r="I73" i="5"/>
  <c r="I74" i="5"/>
  <c r="I75" i="5"/>
  <c r="I76" i="5"/>
  <c r="I77" i="5"/>
  <c r="I78" i="5"/>
  <c r="I79" i="5"/>
  <c r="I80" i="5"/>
  <c r="I81" i="5"/>
  <c r="I82" i="5"/>
  <c r="I83" i="5"/>
  <c r="I84" i="5"/>
  <c r="I85" i="5"/>
  <c r="I86" i="5"/>
  <c r="I87" i="5"/>
  <c r="I88" i="5"/>
  <c r="I89" i="5"/>
  <c r="I90" i="5"/>
  <c r="I91" i="5"/>
  <c r="I92" i="5"/>
  <c r="I93" i="5"/>
  <c r="I94" i="5"/>
  <c r="I95" i="5"/>
  <c r="I96" i="5"/>
  <c r="I97" i="5"/>
  <c r="I98" i="5"/>
  <c r="I99" i="5"/>
  <c r="I100" i="5"/>
  <c r="I101" i="5"/>
  <c r="I102" i="5"/>
  <c r="I103" i="5"/>
  <c r="I104" i="5"/>
  <c r="I105" i="5"/>
  <c r="I106" i="5"/>
  <c r="I107" i="5"/>
  <c r="I108" i="5"/>
  <c r="I109" i="5"/>
  <c r="I110" i="5"/>
  <c r="I111" i="5"/>
  <c r="I112" i="5"/>
  <c r="I113" i="5"/>
  <c r="I114" i="5"/>
  <c r="I115" i="5"/>
  <c r="I116" i="5"/>
  <c r="I117" i="5"/>
  <c r="I118" i="5"/>
  <c r="I119" i="5"/>
  <c r="I120" i="5"/>
  <c r="I121" i="5"/>
  <c r="I122" i="5"/>
  <c r="I123" i="5"/>
  <c r="I124" i="5"/>
  <c r="I125" i="5"/>
  <c r="I126" i="5"/>
  <c r="I127" i="5"/>
  <c r="I128" i="5"/>
  <c r="I129" i="5"/>
  <c r="I130" i="5"/>
  <c r="I131" i="5"/>
  <c r="I132" i="5"/>
  <c r="I133" i="5"/>
  <c r="I134" i="5"/>
  <c r="I135" i="5"/>
  <c r="I136" i="5"/>
  <c r="I137" i="5"/>
  <c r="I138" i="5"/>
  <c r="I139" i="5"/>
  <c r="I140" i="5"/>
  <c r="I141" i="5"/>
  <c r="I142" i="5"/>
  <c r="I143" i="5"/>
  <c r="I144" i="5"/>
  <c r="I145" i="5"/>
  <c r="I146" i="5"/>
  <c r="I147" i="5"/>
  <c r="I148" i="5"/>
  <c r="I149" i="5"/>
  <c r="I150" i="5"/>
  <c r="I151" i="5"/>
  <c r="I152" i="5"/>
  <c r="I153" i="5"/>
  <c r="I154" i="5"/>
  <c r="I155" i="5"/>
  <c r="I156" i="5"/>
  <c r="I157" i="5"/>
  <c r="I158" i="5"/>
  <c r="I159" i="5"/>
  <c r="I160" i="5"/>
  <c r="I161" i="5"/>
  <c r="I162" i="5"/>
  <c r="I163" i="5"/>
  <c r="I164" i="5"/>
  <c r="I165" i="5"/>
  <c r="I166" i="5"/>
  <c r="I167" i="5"/>
  <c r="I168" i="5"/>
  <c r="I169" i="5"/>
  <c r="I170" i="5"/>
  <c r="I171" i="5"/>
  <c r="I172" i="5"/>
  <c r="I173" i="5"/>
  <c r="I174" i="5"/>
  <c r="I175" i="5"/>
  <c r="I176" i="5"/>
  <c r="I177" i="5"/>
  <c r="I178" i="5"/>
  <c r="I179" i="5"/>
  <c r="I180" i="5"/>
  <c r="I181" i="5"/>
  <c r="I182" i="5"/>
  <c r="I183" i="5"/>
  <c r="I184" i="5"/>
  <c r="I185" i="5"/>
  <c r="I186" i="5"/>
  <c r="I187" i="5"/>
  <c r="I188" i="5"/>
  <c r="I189" i="5"/>
  <c r="I190" i="5"/>
  <c r="I191" i="5"/>
  <c r="I192" i="5"/>
  <c r="I193" i="5"/>
  <c r="I194" i="5"/>
  <c r="I195" i="5"/>
  <c r="I196" i="5"/>
  <c r="I197" i="5"/>
  <c r="I198" i="5"/>
  <c r="I199" i="5"/>
  <c r="I200" i="5"/>
  <c r="I201" i="5"/>
  <c r="I202" i="5"/>
  <c r="I203" i="5"/>
  <c r="I204" i="5"/>
  <c r="I205" i="5"/>
  <c r="I206" i="5"/>
  <c r="I207" i="5"/>
  <c r="I208" i="5"/>
  <c r="I209" i="5"/>
  <c r="I210" i="5"/>
  <c r="I211" i="5"/>
  <c r="I212" i="5"/>
  <c r="I213" i="5"/>
  <c r="I214" i="5"/>
  <c r="I215" i="5"/>
  <c r="I216" i="5"/>
  <c r="I217" i="5"/>
  <c r="I218" i="5"/>
  <c r="I219" i="5"/>
  <c r="I220" i="5"/>
  <c r="I221" i="5"/>
  <c r="I222" i="5"/>
  <c r="I223" i="5"/>
  <c r="I224" i="5"/>
  <c r="I225" i="5"/>
  <c r="I226" i="5"/>
  <c r="I227" i="5"/>
  <c r="I228" i="5"/>
  <c r="I229" i="5"/>
  <c r="I230" i="5"/>
  <c r="I231" i="5"/>
  <c r="I232" i="5"/>
  <c r="I233" i="5"/>
  <c r="I234" i="5"/>
  <c r="I235" i="5"/>
  <c r="I236" i="5"/>
  <c r="I237" i="5"/>
  <c r="I238" i="5"/>
  <c r="I239" i="5"/>
  <c r="I4" i="5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H99" i="5"/>
  <c r="H100" i="5"/>
  <c r="H101" i="5"/>
  <c r="H102" i="5"/>
  <c r="H103" i="5"/>
  <c r="H104" i="5"/>
  <c r="H105" i="5"/>
  <c r="H106" i="5"/>
  <c r="H107" i="5"/>
  <c r="H108" i="5"/>
  <c r="H109" i="5"/>
  <c r="H110" i="5"/>
  <c r="H111" i="5"/>
  <c r="H112" i="5"/>
  <c r="H113" i="5"/>
  <c r="H114" i="5"/>
  <c r="H115" i="5"/>
  <c r="H116" i="5"/>
  <c r="H117" i="5"/>
  <c r="H118" i="5"/>
  <c r="H119" i="5"/>
  <c r="H120" i="5"/>
  <c r="H121" i="5"/>
  <c r="H122" i="5"/>
  <c r="H123" i="5"/>
  <c r="H124" i="5"/>
  <c r="H125" i="5"/>
  <c r="H126" i="5"/>
  <c r="H127" i="5"/>
  <c r="H128" i="5"/>
  <c r="H129" i="5"/>
  <c r="H130" i="5"/>
  <c r="H131" i="5"/>
  <c r="H132" i="5"/>
  <c r="H133" i="5"/>
  <c r="H134" i="5"/>
  <c r="H135" i="5"/>
  <c r="H136" i="5"/>
  <c r="H137" i="5"/>
  <c r="H138" i="5"/>
  <c r="H139" i="5"/>
  <c r="H140" i="5"/>
  <c r="H141" i="5"/>
  <c r="H142" i="5"/>
  <c r="H143" i="5"/>
  <c r="H144" i="5"/>
  <c r="H145" i="5"/>
  <c r="H146" i="5"/>
  <c r="H147" i="5"/>
  <c r="H148" i="5"/>
  <c r="H149" i="5"/>
  <c r="H150" i="5"/>
  <c r="H151" i="5"/>
  <c r="H152" i="5"/>
  <c r="H153" i="5"/>
  <c r="H154" i="5"/>
  <c r="H155" i="5"/>
  <c r="H156" i="5"/>
  <c r="H157" i="5"/>
  <c r="H158" i="5"/>
  <c r="H159" i="5"/>
  <c r="H160" i="5"/>
  <c r="H161" i="5"/>
  <c r="H162" i="5"/>
  <c r="H163" i="5"/>
  <c r="H164" i="5"/>
  <c r="H165" i="5"/>
  <c r="H166" i="5"/>
  <c r="H167" i="5"/>
  <c r="H168" i="5"/>
  <c r="H169" i="5"/>
  <c r="H170" i="5"/>
  <c r="H171" i="5"/>
  <c r="H172" i="5"/>
  <c r="H173" i="5"/>
  <c r="H174" i="5"/>
  <c r="H175" i="5"/>
  <c r="H176" i="5"/>
  <c r="H177" i="5"/>
  <c r="H178" i="5"/>
  <c r="H179" i="5"/>
  <c r="H180" i="5"/>
  <c r="H181" i="5"/>
  <c r="H182" i="5"/>
  <c r="H183" i="5"/>
  <c r="H184" i="5"/>
  <c r="H185" i="5"/>
  <c r="H186" i="5"/>
  <c r="H187" i="5"/>
  <c r="H188" i="5"/>
  <c r="H189" i="5"/>
  <c r="H190" i="5"/>
  <c r="H191" i="5"/>
  <c r="H192" i="5"/>
  <c r="H193" i="5"/>
  <c r="H194" i="5"/>
  <c r="H195" i="5"/>
  <c r="H196" i="5"/>
  <c r="H197" i="5"/>
  <c r="H198" i="5"/>
  <c r="H199" i="5"/>
  <c r="H200" i="5"/>
  <c r="H201" i="5"/>
  <c r="H202" i="5"/>
  <c r="H203" i="5"/>
  <c r="H204" i="5"/>
  <c r="H205" i="5"/>
  <c r="H206" i="5"/>
  <c r="H207" i="5"/>
  <c r="H208" i="5"/>
  <c r="H209" i="5"/>
  <c r="H210" i="5"/>
  <c r="H211" i="5"/>
  <c r="H212" i="5"/>
  <c r="H213" i="5"/>
  <c r="H214" i="5"/>
  <c r="H215" i="5"/>
  <c r="H216" i="5"/>
  <c r="H217" i="5"/>
  <c r="H218" i="5"/>
  <c r="H219" i="5"/>
  <c r="H220" i="5"/>
  <c r="H221" i="5"/>
  <c r="H222" i="5"/>
  <c r="H223" i="5"/>
  <c r="H224" i="5"/>
  <c r="H225" i="5"/>
  <c r="H226" i="5"/>
  <c r="H227" i="5"/>
  <c r="H228" i="5"/>
  <c r="H229" i="5"/>
  <c r="H230" i="5"/>
  <c r="H231" i="5"/>
  <c r="H232" i="5"/>
  <c r="H233" i="5"/>
  <c r="H234" i="5"/>
  <c r="H235" i="5"/>
  <c r="H236" i="5"/>
  <c r="H237" i="5"/>
  <c r="H238" i="5"/>
  <c r="H239" i="5"/>
  <c r="H4" i="5"/>
  <c r="AC124" i="18" l="1"/>
  <c r="AA128" i="18" s="1"/>
  <c r="AA127" i="18"/>
  <c r="Q72" i="14"/>
  <c r="Q14" i="14"/>
  <c r="Q70" i="14"/>
  <c r="U41" i="14"/>
  <c r="U75" i="14"/>
  <c r="Q54" i="14"/>
  <c r="U87" i="14"/>
  <c r="Q62" i="14"/>
  <c r="Q37" i="14"/>
  <c r="Q60" i="14"/>
  <c r="Q94" i="14"/>
  <c r="U23" i="14"/>
  <c r="U35" i="14"/>
  <c r="Q91" i="14"/>
  <c r="U85" i="14"/>
  <c r="U5" i="14"/>
  <c r="U61" i="14"/>
  <c r="Q98" i="14"/>
  <c r="Q102" i="14"/>
  <c r="Q111" i="14"/>
  <c r="Q20" i="14"/>
  <c r="U100" i="14"/>
  <c r="U88" i="14"/>
  <c r="U57" i="14"/>
  <c r="Q71" i="14"/>
  <c r="Q66" i="14"/>
  <c r="Q76" i="14"/>
  <c r="U114" i="14"/>
  <c r="Q31" i="14"/>
  <c r="U4" i="14"/>
  <c r="U122" i="14"/>
  <c r="U28" i="14"/>
  <c r="Q61" i="14"/>
  <c r="U98" i="14"/>
  <c r="U102" i="14"/>
  <c r="U32" i="14"/>
  <c r="U83" i="14"/>
  <c r="Q89" i="14"/>
  <c r="Q73" i="14"/>
  <c r="Q29" i="14"/>
  <c r="Q8" i="14"/>
  <c r="U120" i="14"/>
  <c r="Q67" i="14"/>
  <c r="Q107" i="14"/>
  <c r="U38" i="14"/>
  <c r="U69" i="14"/>
  <c r="Q28" i="14"/>
  <c r="U45" i="14"/>
  <c r="U55" i="14"/>
  <c r="U6" i="14"/>
  <c r="Q59" i="14"/>
  <c r="Q78" i="14"/>
  <c r="Q119" i="14"/>
  <c r="U18" i="14"/>
  <c r="Q95" i="14"/>
  <c r="U16" i="14"/>
  <c r="Q80" i="14"/>
  <c r="U49" i="14"/>
  <c r="Q42" i="14"/>
  <c r="Q55" i="14"/>
  <c r="Q6" i="14"/>
  <c r="U59" i="14"/>
  <c r="Y124" i="18"/>
  <c r="W128" i="18" s="1"/>
  <c r="W127" i="18"/>
  <c r="U40" i="14"/>
  <c r="U118" i="14"/>
  <c r="Q46" i="14"/>
  <c r="U25" i="14"/>
  <c r="Q57" i="14"/>
  <c r="U71" i="14"/>
  <c r="T126" i="16"/>
  <c r="U123" i="16"/>
  <c r="U124" i="16" s="1"/>
  <c r="U27" i="14"/>
  <c r="Q24" i="14"/>
  <c r="Q33" i="14"/>
  <c r="U19" i="14"/>
  <c r="U47" i="14"/>
  <c r="U107" i="14"/>
  <c r="Q56" i="14"/>
  <c r="U121" i="14"/>
  <c r="U7" i="14"/>
  <c r="U101" i="14"/>
  <c r="U26" i="14"/>
  <c r="Q48" i="14"/>
  <c r="U63" i="14"/>
  <c r="Q84" i="14"/>
  <c r="U99" i="14"/>
  <c r="U12" i="14"/>
  <c r="Q23" i="14"/>
  <c r="Q35" i="14"/>
  <c r="U91" i="14"/>
  <c r="Q85" i="14"/>
  <c r="U67" i="14"/>
  <c r="U44" i="14"/>
  <c r="U56" i="14"/>
  <c r="Q121" i="14"/>
  <c r="Q7" i="14"/>
  <c r="Q101" i="14"/>
  <c r="U115" i="14"/>
  <c r="Q50" i="14"/>
  <c r="Q92" i="14"/>
  <c r="U103" i="14"/>
  <c r="U22" i="14"/>
  <c r="Q21" i="14"/>
  <c r="U81" i="14"/>
  <c r="Q79" i="14"/>
  <c r="Q122" i="14"/>
  <c r="U109" i="14"/>
  <c r="U30" i="14"/>
  <c r="Q38" i="14"/>
  <c r="Q86" i="14"/>
  <c r="U97" i="14"/>
  <c r="Q13" i="14"/>
  <c r="Q110" i="14"/>
  <c r="Q9" i="14"/>
  <c r="U104" i="14"/>
  <c r="U58" i="14"/>
  <c r="U108" i="14"/>
  <c r="U29" i="14"/>
  <c r="U8" i="14"/>
  <c r="Q120" i="14"/>
  <c r="Q117" i="14"/>
  <c r="U86" i="14"/>
  <c r="Q97" i="14"/>
  <c r="U13" i="14"/>
  <c r="U110" i="14"/>
  <c r="U78" i="14"/>
  <c r="U119" i="14"/>
  <c r="Q18" i="14"/>
  <c r="U95" i="14"/>
  <c r="U84" i="14"/>
  <c r="Q99" i="14"/>
  <c r="Q12" i="14"/>
  <c r="Y123" i="16"/>
  <c r="Y124" i="16" s="1"/>
  <c r="X126" i="16"/>
  <c r="U11" i="14"/>
  <c r="U43" i="14"/>
  <c r="U112" i="14"/>
  <c r="U96" i="14"/>
  <c r="Q4" i="14"/>
  <c r="Q53" i="14"/>
  <c r="Q106" i="14"/>
  <c r="Q51" i="14"/>
  <c r="Q68" i="14"/>
  <c r="Q36" i="14"/>
  <c r="Q32" i="14"/>
  <c r="Q83" i="14"/>
  <c r="U89" i="14"/>
  <c r="U73" i="14"/>
  <c r="U64" i="14"/>
  <c r="U90" i="14"/>
  <c r="U74" i="14"/>
  <c r="Q27" i="14"/>
  <c r="U24" i="14"/>
  <c r="U33" i="14"/>
  <c r="Q19" i="14"/>
  <c r="Q47" i="14"/>
  <c r="U79" i="14"/>
  <c r="Q15" i="14"/>
  <c r="U106" i="14"/>
  <c r="U51" i="14"/>
  <c r="U68" i="14"/>
  <c r="U36" i="14"/>
  <c r="U111" i="14"/>
  <c r="U20" i="14"/>
  <c r="Q100" i="14"/>
  <c r="Q88" i="14"/>
  <c r="Q17" i="14"/>
  <c r="U34" i="14"/>
  <c r="U105" i="14"/>
  <c r="Q5" i="14"/>
  <c r="U53" i="14"/>
  <c r="U116" i="14"/>
  <c r="U113" i="14"/>
  <c r="Q116" i="14"/>
  <c r="U77" i="14"/>
  <c r="U42" i="14"/>
  <c r="U117" i="14"/>
  <c r="Q65" i="14"/>
  <c r="Q75" i="14"/>
  <c r="U54" i="14"/>
  <c r="Q87" i="14"/>
  <c r="U62" i="14"/>
  <c r="Q22" i="14"/>
  <c r="U21" i="14"/>
  <c r="Q81" i="14"/>
  <c r="Q104" i="14"/>
  <c r="Q58" i="14"/>
  <c r="Q108" i="14"/>
  <c r="Q64" i="14"/>
  <c r="Q90" i="14"/>
  <c r="Q74" i="14"/>
  <c r="U66" i="14"/>
  <c r="U76" i="14"/>
  <c r="Q114" i="14"/>
  <c r="U31" i="14"/>
  <c r="Q123" i="14"/>
  <c r="Q109" i="14"/>
  <c r="U10" i="14"/>
  <c r="U93" i="14"/>
  <c r="U39" i="14"/>
  <c r="Q82" i="14"/>
  <c r="Q115" i="14"/>
  <c r="U50" i="14"/>
  <c r="U92" i="14"/>
  <c r="Q103" i="14"/>
  <c r="U37" i="14"/>
  <c r="U60" i="14"/>
  <c r="U94" i="14"/>
  <c r="Q11" i="14"/>
  <c r="Q43" i="14"/>
  <c r="Q112" i="14"/>
  <c r="Q96" i="14"/>
  <c r="U123" i="14"/>
  <c r="U52" i="14"/>
  <c r="Q113" i="14"/>
  <c r="Q10" i="14"/>
  <c r="Q93" i="14"/>
  <c r="Q39" i="14"/>
  <c r="U82" i="14"/>
  <c r="Q26" i="14"/>
  <c r="U48" i="14"/>
  <c r="Q63" i="14"/>
  <c r="Q16" i="14"/>
  <c r="U80" i="14"/>
  <c r="Q49" i="14"/>
  <c r="Q52" i="14"/>
  <c r="Q44" i="14"/>
  <c r="U15" i="14"/>
  <c r="Q45" i="14"/>
  <c r="Q30" i="14"/>
  <c r="U72" i="14"/>
  <c r="U14" i="14"/>
  <c r="U70" i="14"/>
  <c r="Q41" i="14"/>
  <c r="Q40" i="14"/>
  <c r="Q118" i="14"/>
  <c r="U46" i="14"/>
  <c r="Q25" i="14"/>
  <c r="U17" i="14"/>
  <c r="Q34" i="14"/>
  <c r="Q105" i="14"/>
  <c r="K9" i="5"/>
  <c r="K6" i="5"/>
  <c r="K8" i="5" s="1"/>
  <c r="K3" i="5"/>
  <c r="F5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4" i="4"/>
  <c r="X127" i="16" l="1"/>
  <c r="Z124" i="16"/>
  <c r="X128" i="16" s="1"/>
  <c r="T127" i="16"/>
  <c r="V124" i="16"/>
  <c r="T128" i="16" s="1"/>
  <c r="R6" i="14"/>
  <c r="S6" i="14" s="1"/>
  <c r="R10" i="14"/>
  <c r="S10" i="14" s="1"/>
  <c r="R14" i="14"/>
  <c r="S14" i="14" s="1"/>
  <c r="R18" i="14"/>
  <c r="S18" i="14" s="1"/>
  <c r="R22" i="14"/>
  <c r="S22" i="14" s="1"/>
  <c r="R26" i="14"/>
  <c r="S26" i="14" s="1"/>
  <c r="R30" i="14"/>
  <c r="S30" i="14" s="1"/>
  <c r="R34" i="14"/>
  <c r="S34" i="14" s="1"/>
  <c r="R38" i="14"/>
  <c r="S38" i="14" s="1"/>
  <c r="R42" i="14"/>
  <c r="S42" i="14" s="1"/>
  <c r="R46" i="14"/>
  <c r="S46" i="14" s="1"/>
  <c r="R50" i="14"/>
  <c r="S50" i="14" s="1"/>
  <c r="R5" i="14"/>
  <c r="S5" i="14" s="1"/>
  <c r="R9" i="14"/>
  <c r="S9" i="14" s="1"/>
  <c r="R13" i="14"/>
  <c r="S13" i="14" s="1"/>
  <c r="R17" i="14"/>
  <c r="S17" i="14" s="1"/>
  <c r="R21" i="14"/>
  <c r="S21" i="14" s="1"/>
  <c r="R25" i="14"/>
  <c r="S25" i="14" s="1"/>
  <c r="R29" i="14"/>
  <c r="S29" i="14" s="1"/>
  <c r="R33" i="14"/>
  <c r="S33" i="14" s="1"/>
  <c r="R37" i="14"/>
  <c r="S37" i="14" s="1"/>
  <c r="R41" i="14"/>
  <c r="S41" i="14" s="1"/>
  <c r="R45" i="14"/>
  <c r="S45" i="14" s="1"/>
  <c r="R49" i="14"/>
  <c r="S49" i="14" s="1"/>
  <c r="R53" i="14"/>
  <c r="S53" i="14" s="1"/>
  <c r="R57" i="14"/>
  <c r="S57" i="14" s="1"/>
  <c r="R61" i="14"/>
  <c r="S61" i="14" s="1"/>
  <c r="R65" i="14"/>
  <c r="S65" i="14" s="1"/>
  <c r="R69" i="14"/>
  <c r="S69" i="14" s="1"/>
  <c r="R51" i="14"/>
  <c r="S51" i="14" s="1"/>
  <c r="R58" i="14"/>
  <c r="S58" i="14" s="1"/>
  <c r="R59" i="14"/>
  <c r="S59" i="14" s="1"/>
  <c r="R66" i="14"/>
  <c r="S66" i="14" s="1"/>
  <c r="R67" i="14"/>
  <c r="S67" i="14" s="1"/>
  <c r="R72" i="14"/>
  <c r="S72" i="14" s="1"/>
  <c r="R76" i="14"/>
  <c r="S76" i="14" s="1"/>
  <c r="R80" i="14"/>
  <c r="S80" i="14" s="1"/>
  <c r="R84" i="14"/>
  <c r="S84" i="14" s="1"/>
  <c r="R88" i="14"/>
  <c r="S88" i="14" s="1"/>
  <c r="R92" i="14"/>
  <c r="S92" i="14" s="1"/>
  <c r="R96" i="14"/>
  <c r="S96" i="14" s="1"/>
  <c r="R100" i="14"/>
  <c r="S100" i="14" s="1"/>
  <c r="R104" i="14"/>
  <c r="S104" i="14" s="1"/>
  <c r="R108" i="14"/>
  <c r="S108" i="14" s="1"/>
  <c r="R112" i="14"/>
  <c r="S112" i="14" s="1"/>
  <c r="R116" i="14"/>
  <c r="S116" i="14" s="1"/>
  <c r="R120" i="14"/>
  <c r="S120" i="14" s="1"/>
  <c r="R4" i="14"/>
  <c r="S4" i="14" s="1"/>
  <c r="R7" i="14"/>
  <c r="S7" i="14" s="1"/>
  <c r="R8" i="14"/>
  <c r="S8" i="14" s="1"/>
  <c r="R11" i="14"/>
  <c r="S11" i="14" s="1"/>
  <c r="R12" i="14"/>
  <c r="S12" i="14" s="1"/>
  <c r="R15" i="14"/>
  <c r="S15" i="14" s="1"/>
  <c r="R16" i="14"/>
  <c r="S16" i="14" s="1"/>
  <c r="R19" i="14"/>
  <c r="S19" i="14" s="1"/>
  <c r="R20" i="14"/>
  <c r="S20" i="14" s="1"/>
  <c r="R23" i="14"/>
  <c r="S23" i="14" s="1"/>
  <c r="R24" i="14"/>
  <c r="S24" i="14" s="1"/>
  <c r="R27" i="14"/>
  <c r="S27" i="14" s="1"/>
  <c r="R28" i="14"/>
  <c r="S28" i="14" s="1"/>
  <c r="R31" i="14"/>
  <c r="S31" i="14" s="1"/>
  <c r="R32" i="14"/>
  <c r="S32" i="14" s="1"/>
  <c r="R35" i="14"/>
  <c r="S35" i="14" s="1"/>
  <c r="R36" i="14"/>
  <c r="S36" i="14" s="1"/>
  <c r="R39" i="14"/>
  <c r="S39" i="14" s="1"/>
  <c r="R40" i="14"/>
  <c r="S40" i="14" s="1"/>
  <c r="R43" i="14"/>
  <c r="S43" i="14" s="1"/>
  <c r="R44" i="14"/>
  <c r="S44" i="14" s="1"/>
  <c r="R47" i="14"/>
  <c r="S47" i="14" s="1"/>
  <c r="R48" i="14"/>
  <c r="S48" i="14" s="1"/>
  <c r="R56" i="14"/>
  <c r="S56" i="14" s="1"/>
  <c r="R64" i="14"/>
  <c r="S64" i="14" s="1"/>
  <c r="R75" i="14"/>
  <c r="S75" i="14" s="1"/>
  <c r="R79" i="14"/>
  <c r="S79" i="14" s="1"/>
  <c r="R83" i="14"/>
  <c r="S83" i="14" s="1"/>
  <c r="R87" i="14"/>
  <c r="S87" i="14" s="1"/>
  <c r="R91" i="14"/>
  <c r="S91" i="14" s="1"/>
  <c r="R95" i="14"/>
  <c r="S95" i="14" s="1"/>
  <c r="R99" i="14"/>
  <c r="S99" i="14" s="1"/>
  <c r="R103" i="14"/>
  <c r="S103" i="14" s="1"/>
  <c r="R107" i="14"/>
  <c r="S107" i="14" s="1"/>
  <c r="R111" i="14"/>
  <c r="S111" i="14" s="1"/>
  <c r="R115" i="14"/>
  <c r="S115" i="14" s="1"/>
  <c r="R119" i="14"/>
  <c r="S119" i="14" s="1"/>
  <c r="R123" i="14"/>
  <c r="R54" i="14"/>
  <c r="S54" i="14" s="1"/>
  <c r="R55" i="14"/>
  <c r="S55" i="14" s="1"/>
  <c r="R62" i="14"/>
  <c r="S62" i="14" s="1"/>
  <c r="R63" i="14"/>
  <c r="S63" i="14" s="1"/>
  <c r="R70" i="14"/>
  <c r="S70" i="14" s="1"/>
  <c r="R71" i="14"/>
  <c r="S71" i="14" s="1"/>
  <c r="R74" i="14"/>
  <c r="S74" i="14" s="1"/>
  <c r="R78" i="14"/>
  <c r="S78" i="14" s="1"/>
  <c r="R82" i="14"/>
  <c r="S82" i="14" s="1"/>
  <c r="R86" i="14"/>
  <c r="S86" i="14" s="1"/>
  <c r="R90" i="14"/>
  <c r="S90" i="14" s="1"/>
  <c r="R94" i="14"/>
  <c r="S94" i="14" s="1"/>
  <c r="R98" i="14"/>
  <c r="S98" i="14" s="1"/>
  <c r="R102" i="14"/>
  <c r="S102" i="14" s="1"/>
  <c r="R106" i="14"/>
  <c r="S106" i="14" s="1"/>
  <c r="R110" i="14"/>
  <c r="S110" i="14" s="1"/>
  <c r="R114" i="14"/>
  <c r="S114" i="14" s="1"/>
  <c r="R118" i="14"/>
  <c r="S118" i="14" s="1"/>
  <c r="R122" i="14"/>
  <c r="S122" i="14" s="1"/>
  <c r="R101" i="14"/>
  <c r="S101" i="14" s="1"/>
  <c r="R117" i="14"/>
  <c r="S117" i="14" s="1"/>
  <c r="R52" i="14"/>
  <c r="S52" i="14" s="1"/>
  <c r="R68" i="14"/>
  <c r="S68" i="14" s="1"/>
  <c r="R73" i="14"/>
  <c r="S73" i="14" s="1"/>
  <c r="R81" i="14"/>
  <c r="S81" i="14" s="1"/>
  <c r="R89" i="14"/>
  <c r="S89" i="14" s="1"/>
  <c r="R97" i="14"/>
  <c r="S97" i="14" s="1"/>
  <c r="R105" i="14"/>
  <c r="S105" i="14" s="1"/>
  <c r="R113" i="14"/>
  <c r="S113" i="14" s="1"/>
  <c r="R121" i="14"/>
  <c r="S121" i="14" s="1"/>
  <c r="R60" i="14"/>
  <c r="S60" i="14" s="1"/>
  <c r="R77" i="14"/>
  <c r="S77" i="14" s="1"/>
  <c r="R85" i="14"/>
  <c r="S85" i="14" s="1"/>
  <c r="R93" i="14"/>
  <c r="S93" i="14" s="1"/>
  <c r="R109" i="14"/>
  <c r="S109" i="14" s="1"/>
  <c r="V5" i="14"/>
  <c r="W5" i="14" s="1"/>
  <c r="V9" i="14"/>
  <c r="W9" i="14" s="1"/>
  <c r="V13" i="14"/>
  <c r="W13" i="14" s="1"/>
  <c r="V17" i="14"/>
  <c r="W17" i="14" s="1"/>
  <c r="V21" i="14"/>
  <c r="W21" i="14" s="1"/>
  <c r="V25" i="14"/>
  <c r="W25" i="14" s="1"/>
  <c r="V29" i="14"/>
  <c r="W29" i="14" s="1"/>
  <c r="V33" i="14"/>
  <c r="W33" i="14" s="1"/>
  <c r="V37" i="14"/>
  <c r="W37" i="14" s="1"/>
  <c r="V41" i="14"/>
  <c r="W41" i="14" s="1"/>
  <c r="V45" i="14"/>
  <c r="W45" i="14" s="1"/>
  <c r="V49" i="14"/>
  <c r="W49" i="14" s="1"/>
  <c r="V4" i="14"/>
  <c r="W4" i="14" s="1"/>
  <c r="V8" i="14"/>
  <c r="W8" i="14" s="1"/>
  <c r="V12" i="14"/>
  <c r="W12" i="14" s="1"/>
  <c r="V16" i="14"/>
  <c r="W16" i="14" s="1"/>
  <c r="V20" i="14"/>
  <c r="W20" i="14" s="1"/>
  <c r="V24" i="14"/>
  <c r="W24" i="14" s="1"/>
  <c r="V28" i="14"/>
  <c r="W28" i="14" s="1"/>
  <c r="V32" i="14"/>
  <c r="W32" i="14" s="1"/>
  <c r="V36" i="14"/>
  <c r="W36" i="14" s="1"/>
  <c r="V40" i="14"/>
  <c r="W40" i="14" s="1"/>
  <c r="V44" i="14"/>
  <c r="W44" i="14" s="1"/>
  <c r="V48" i="14"/>
  <c r="W48" i="14" s="1"/>
  <c r="V52" i="14"/>
  <c r="W52" i="14" s="1"/>
  <c r="V56" i="14"/>
  <c r="W56" i="14" s="1"/>
  <c r="V60" i="14"/>
  <c r="W60" i="14" s="1"/>
  <c r="V64" i="14"/>
  <c r="W64" i="14" s="1"/>
  <c r="V68" i="14"/>
  <c r="W68" i="14" s="1"/>
  <c r="V54" i="14"/>
  <c r="W54" i="14" s="1"/>
  <c r="V55" i="14"/>
  <c r="W55" i="14" s="1"/>
  <c r="V62" i="14"/>
  <c r="W62" i="14" s="1"/>
  <c r="V63" i="14"/>
  <c r="W63" i="14" s="1"/>
  <c r="V70" i="14"/>
  <c r="W70" i="14" s="1"/>
  <c r="V71" i="14"/>
  <c r="W71" i="14" s="1"/>
  <c r="V75" i="14"/>
  <c r="W75" i="14" s="1"/>
  <c r="V79" i="14"/>
  <c r="W79" i="14" s="1"/>
  <c r="V83" i="14"/>
  <c r="W83" i="14" s="1"/>
  <c r="V87" i="14"/>
  <c r="W87" i="14" s="1"/>
  <c r="V91" i="14"/>
  <c r="W91" i="14" s="1"/>
  <c r="V95" i="14"/>
  <c r="W95" i="14" s="1"/>
  <c r="V99" i="14"/>
  <c r="W99" i="14" s="1"/>
  <c r="V103" i="14"/>
  <c r="W103" i="14" s="1"/>
  <c r="V107" i="14"/>
  <c r="W107" i="14" s="1"/>
  <c r="V111" i="14"/>
  <c r="W111" i="14" s="1"/>
  <c r="V115" i="14"/>
  <c r="W115" i="14" s="1"/>
  <c r="V119" i="14"/>
  <c r="W119" i="14" s="1"/>
  <c r="V123" i="14"/>
  <c r="V53" i="14"/>
  <c r="W53" i="14" s="1"/>
  <c r="V61" i="14"/>
  <c r="W61" i="14" s="1"/>
  <c r="V69" i="14"/>
  <c r="W69" i="14" s="1"/>
  <c r="V74" i="14"/>
  <c r="W74" i="14" s="1"/>
  <c r="V78" i="14"/>
  <c r="W78" i="14" s="1"/>
  <c r="V82" i="14"/>
  <c r="W82" i="14" s="1"/>
  <c r="V86" i="14"/>
  <c r="W86" i="14" s="1"/>
  <c r="V90" i="14"/>
  <c r="W90" i="14" s="1"/>
  <c r="V94" i="14"/>
  <c r="W94" i="14" s="1"/>
  <c r="V98" i="14"/>
  <c r="W98" i="14" s="1"/>
  <c r="V102" i="14"/>
  <c r="W102" i="14" s="1"/>
  <c r="V106" i="14"/>
  <c r="W106" i="14" s="1"/>
  <c r="V110" i="14"/>
  <c r="W110" i="14" s="1"/>
  <c r="V114" i="14"/>
  <c r="W114" i="14" s="1"/>
  <c r="V118" i="14"/>
  <c r="W118" i="14" s="1"/>
  <c r="V122" i="14"/>
  <c r="W122" i="14" s="1"/>
  <c r="V6" i="14"/>
  <c r="W6" i="14" s="1"/>
  <c r="V7" i="14"/>
  <c r="W7" i="14" s="1"/>
  <c r="V10" i="14"/>
  <c r="W10" i="14" s="1"/>
  <c r="V11" i="14"/>
  <c r="W11" i="14" s="1"/>
  <c r="V14" i="14"/>
  <c r="W14" i="14" s="1"/>
  <c r="V15" i="14"/>
  <c r="W15" i="14" s="1"/>
  <c r="V18" i="14"/>
  <c r="W18" i="14" s="1"/>
  <c r="V19" i="14"/>
  <c r="W19" i="14" s="1"/>
  <c r="V22" i="14"/>
  <c r="W22" i="14" s="1"/>
  <c r="V23" i="14"/>
  <c r="W23" i="14" s="1"/>
  <c r="V26" i="14"/>
  <c r="W26" i="14" s="1"/>
  <c r="V27" i="14"/>
  <c r="W27" i="14" s="1"/>
  <c r="V30" i="14"/>
  <c r="W30" i="14" s="1"/>
  <c r="V31" i="14"/>
  <c r="W31" i="14" s="1"/>
  <c r="V34" i="14"/>
  <c r="W34" i="14" s="1"/>
  <c r="V35" i="14"/>
  <c r="W35" i="14" s="1"/>
  <c r="V38" i="14"/>
  <c r="W38" i="14" s="1"/>
  <c r="V39" i="14"/>
  <c r="W39" i="14" s="1"/>
  <c r="V42" i="14"/>
  <c r="W42" i="14" s="1"/>
  <c r="V43" i="14"/>
  <c r="W43" i="14" s="1"/>
  <c r="V46" i="14"/>
  <c r="W46" i="14" s="1"/>
  <c r="V47" i="14"/>
  <c r="W47" i="14" s="1"/>
  <c r="V50" i="14"/>
  <c r="W50" i="14" s="1"/>
  <c r="V51" i="14"/>
  <c r="W51" i="14" s="1"/>
  <c r="V58" i="14"/>
  <c r="W58" i="14" s="1"/>
  <c r="V59" i="14"/>
  <c r="W59" i="14" s="1"/>
  <c r="V66" i="14"/>
  <c r="W66" i="14" s="1"/>
  <c r="V67" i="14"/>
  <c r="W67" i="14" s="1"/>
  <c r="V73" i="14"/>
  <c r="W73" i="14" s="1"/>
  <c r="V77" i="14"/>
  <c r="W77" i="14" s="1"/>
  <c r="V81" i="14"/>
  <c r="W81" i="14" s="1"/>
  <c r="V85" i="14"/>
  <c r="W85" i="14" s="1"/>
  <c r="V89" i="14"/>
  <c r="W89" i="14" s="1"/>
  <c r="V93" i="14"/>
  <c r="W93" i="14" s="1"/>
  <c r="V97" i="14"/>
  <c r="W97" i="14" s="1"/>
  <c r="V101" i="14"/>
  <c r="W101" i="14" s="1"/>
  <c r="V105" i="14"/>
  <c r="W105" i="14" s="1"/>
  <c r="V109" i="14"/>
  <c r="W109" i="14" s="1"/>
  <c r="V113" i="14"/>
  <c r="W113" i="14" s="1"/>
  <c r="V117" i="14"/>
  <c r="W117" i="14" s="1"/>
  <c r="V121" i="14"/>
  <c r="W121" i="14" s="1"/>
  <c r="V57" i="14"/>
  <c r="W57" i="14" s="1"/>
  <c r="V65" i="14"/>
  <c r="W65" i="14" s="1"/>
  <c r="V100" i="14"/>
  <c r="W100" i="14" s="1"/>
  <c r="V72" i="14"/>
  <c r="W72" i="14" s="1"/>
  <c r="V80" i="14"/>
  <c r="W80" i="14" s="1"/>
  <c r="V88" i="14"/>
  <c r="W88" i="14" s="1"/>
  <c r="V96" i="14"/>
  <c r="W96" i="14" s="1"/>
  <c r="V104" i="14"/>
  <c r="W104" i="14" s="1"/>
  <c r="V112" i="14"/>
  <c r="W112" i="14" s="1"/>
  <c r="V120" i="14"/>
  <c r="W120" i="14" s="1"/>
  <c r="V76" i="14"/>
  <c r="W76" i="14" s="1"/>
  <c r="V84" i="14"/>
  <c r="W84" i="14" s="1"/>
  <c r="V92" i="14"/>
  <c r="W92" i="14" s="1"/>
  <c r="V108" i="14"/>
  <c r="W108" i="14" s="1"/>
  <c r="V116" i="14"/>
  <c r="W116" i="14" s="1"/>
  <c r="I4" i="8"/>
  <c r="I5" i="8"/>
  <c r="I6" i="8"/>
  <c r="K6" i="8" s="1"/>
  <c r="L6" i="8" s="1"/>
  <c r="I7" i="8"/>
  <c r="J7" i="8" s="1"/>
  <c r="I8" i="8"/>
  <c r="I9" i="8"/>
  <c r="I10" i="8"/>
  <c r="I11" i="8"/>
  <c r="J11" i="8" s="1"/>
  <c r="I12" i="8"/>
  <c r="I13" i="8"/>
  <c r="I14" i="8"/>
  <c r="K14" i="8" s="1"/>
  <c r="L14" i="8" s="1"/>
  <c r="I15" i="8"/>
  <c r="J15" i="8" s="1"/>
  <c r="I16" i="8"/>
  <c r="I17" i="8"/>
  <c r="I18" i="8"/>
  <c r="I19" i="8"/>
  <c r="J19" i="8" s="1"/>
  <c r="I20" i="8"/>
  <c r="I21" i="8"/>
  <c r="I22" i="8"/>
  <c r="K22" i="8" s="1"/>
  <c r="L22" i="8" s="1"/>
  <c r="I23" i="8"/>
  <c r="J23" i="8" s="1"/>
  <c r="I24" i="8"/>
  <c r="I25" i="8"/>
  <c r="I26" i="8"/>
  <c r="I27" i="8"/>
  <c r="J27" i="8" s="1"/>
  <c r="I28" i="8"/>
  <c r="I29" i="8"/>
  <c r="I30" i="8"/>
  <c r="K30" i="8" s="1"/>
  <c r="L30" i="8" s="1"/>
  <c r="I31" i="8"/>
  <c r="J31" i="8" s="1"/>
  <c r="I32" i="8"/>
  <c r="I33" i="8"/>
  <c r="I34" i="8"/>
  <c r="I35" i="8"/>
  <c r="J35" i="8" s="1"/>
  <c r="I36" i="8"/>
  <c r="I37" i="8"/>
  <c r="I38" i="8"/>
  <c r="K38" i="8" s="1"/>
  <c r="L38" i="8" s="1"/>
  <c r="I39" i="8"/>
  <c r="J39" i="8" s="1"/>
  <c r="I40" i="8"/>
  <c r="I41" i="8"/>
  <c r="I42" i="8"/>
  <c r="I43" i="8"/>
  <c r="J43" i="8" s="1"/>
  <c r="I44" i="8"/>
  <c r="I45" i="8"/>
  <c r="I46" i="8"/>
  <c r="K46" i="8" s="1"/>
  <c r="L46" i="8" s="1"/>
  <c r="I47" i="8"/>
  <c r="J47" i="8" s="1"/>
  <c r="I48" i="8"/>
  <c r="I49" i="8"/>
  <c r="I50" i="8"/>
  <c r="I51" i="8"/>
  <c r="J51" i="8" s="1"/>
  <c r="I52" i="8"/>
  <c r="I53" i="8"/>
  <c r="I54" i="8"/>
  <c r="K54" i="8" s="1"/>
  <c r="L54" i="8" s="1"/>
  <c r="I55" i="8"/>
  <c r="J55" i="8" s="1"/>
  <c r="I56" i="8"/>
  <c r="I57" i="8"/>
  <c r="I58" i="8"/>
  <c r="I59" i="8"/>
  <c r="J59" i="8" s="1"/>
  <c r="I60" i="8"/>
  <c r="I61" i="8"/>
  <c r="I62" i="8"/>
  <c r="K62" i="8" s="1"/>
  <c r="L62" i="8" s="1"/>
  <c r="I63" i="8"/>
  <c r="J63" i="8" s="1"/>
  <c r="I64" i="8"/>
  <c r="I65" i="8"/>
  <c r="I66" i="8"/>
  <c r="I67" i="8"/>
  <c r="J67" i="8" s="1"/>
  <c r="I68" i="8"/>
  <c r="I69" i="8"/>
  <c r="I70" i="8"/>
  <c r="K70" i="8" s="1"/>
  <c r="L70" i="8" s="1"/>
  <c r="I71" i="8"/>
  <c r="J71" i="8" s="1"/>
  <c r="I72" i="8"/>
  <c r="I73" i="8"/>
  <c r="I74" i="8"/>
  <c r="I75" i="8"/>
  <c r="J75" i="8" s="1"/>
  <c r="I76" i="8"/>
  <c r="I77" i="8"/>
  <c r="I78" i="8"/>
  <c r="K78" i="8" s="1"/>
  <c r="L78" i="8" s="1"/>
  <c r="I79" i="8"/>
  <c r="J79" i="8" s="1"/>
  <c r="I80" i="8"/>
  <c r="I81" i="8"/>
  <c r="I82" i="8"/>
  <c r="I83" i="8"/>
  <c r="J83" i="8" s="1"/>
  <c r="I84" i="8"/>
  <c r="I85" i="8"/>
  <c r="I86" i="8"/>
  <c r="K86" i="8" s="1"/>
  <c r="L86" i="8" s="1"/>
  <c r="I87" i="8"/>
  <c r="J87" i="8" s="1"/>
  <c r="I88" i="8"/>
  <c r="I89" i="8"/>
  <c r="I90" i="8"/>
  <c r="I91" i="8"/>
  <c r="J91" i="8" s="1"/>
  <c r="I92" i="8"/>
  <c r="I93" i="8"/>
  <c r="I94" i="8"/>
  <c r="K94" i="8" s="1"/>
  <c r="L94" i="8" s="1"/>
  <c r="I95" i="8"/>
  <c r="J95" i="8" s="1"/>
  <c r="I96" i="8"/>
  <c r="I97" i="8"/>
  <c r="I98" i="8"/>
  <c r="I99" i="8"/>
  <c r="K99" i="8" s="1"/>
  <c r="L99" i="8" s="1"/>
  <c r="I100" i="8"/>
  <c r="I101" i="8"/>
  <c r="I102" i="8"/>
  <c r="I103" i="8"/>
  <c r="K103" i="8" s="1"/>
  <c r="L103" i="8" s="1"/>
  <c r="I104" i="8"/>
  <c r="I105" i="8"/>
  <c r="I106" i="8"/>
  <c r="I107" i="8"/>
  <c r="K107" i="8" s="1"/>
  <c r="L107" i="8" s="1"/>
  <c r="I108" i="8"/>
  <c r="I109" i="8"/>
  <c r="I110" i="8"/>
  <c r="I111" i="8"/>
  <c r="K111" i="8" s="1"/>
  <c r="L111" i="8" s="1"/>
  <c r="I112" i="8"/>
  <c r="I113" i="8"/>
  <c r="J113" i="8" s="1"/>
  <c r="I114" i="8"/>
  <c r="I115" i="8"/>
  <c r="K115" i="8" s="1"/>
  <c r="L115" i="8" s="1"/>
  <c r="I116" i="8"/>
  <c r="I117" i="8"/>
  <c r="I118" i="8"/>
  <c r="I119" i="8"/>
  <c r="K119" i="8" s="1"/>
  <c r="L119" i="8" s="1"/>
  <c r="I120" i="8"/>
  <c r="I121" i="8"/>
  <c r="J121" i="8" s="1"/>
  <c r="I122" i="8"/>
  <c r="I123" i="8"/>
  <c r="K123" i="8" s="1"/>
  <c r="L123" i="8" s="1"/>
  <c r="I124" i="8"/>
  <c r="I125" i="8"/>
  <c r="J125" i="8" s="1"/>
  <c r="I126" i="8"/>
  <c r="I127" i="8"/>
  <c r="K127" i="8" s="1"/>
  <c r="L127" i="8" s="1"/>
  <c r="I128" i="8"/>
  <c r="I129" i="8"/>
  <c r="J129" i="8" s="1"/>
  <c r="I130" i="8"/>
  <c r="I131" i="8"/>
  <c r="K131" i="8" s="1"/>
  <c r="L131" i="8" s="1"/>
  <c r="I132" i="8"/>
  <c r="I133" i="8"/>
  <c r="J133" i="8" s="1"/>
  <c r="I134" i="8"/>
  <c r="I135" i="8"/>
  <c r="K135" i="8" s="1"/>
  <c r="L135" i="8" s="1"/>
  <c r="I136" i="8"/>
  <c r="I137" i="8"/>
  <c r="J137" i="8" s="1"/>
  <c r="I138" i="8"/>
  <c r="I139" i="8"/>
  <c r="K139" i="8" s="1"/>
  <c r="L139" i="8" s="1"/>
  <c r="I140" i="8"/>
  <c r="I141" i="8"/>
  <c r="J141" i="8" s="1"/>
  <c r="I142" i="8"/>
  <c r="I143" i="8"/>
  <c r="K143" i="8" s="1"/>
  <c r="L143" i="8" s="1"/>
  <c r="I144" i="8"/>
  <c r="I145" i="8"/>
  <c r="J145" i="8" s="1"/>
  <c r="I146" i="8"/>
  <c r="I147" i="8"/>
  <c r="K147" i="8" s="1"/>
  <c r="L147" i="8" s="1"/>
  <c r="I148" i="8"/>
  <c r="I149" i="8"/>
  <c r="J149" i="8" s="1"/>
  <c r="I150" i="8"/>
  <c r="I151" i="8"/>
  <c r="K151" i="8" s="1"/>
  <c r="L151" i="8" s="1"/>
  <c r="I152" i="8"/>
  <c r="I153" i="8"/>
  <c r="J153" i="8" s="1"/>
  <c r="I154" i="8"/>
  <c r="I155" i="8"/>
  <c r="K155" i="8" s="1"/>
  <c r="L155" i="8" s="1"/>
  <c r="I156" i="8"/>
  <c r="I157" i="8"/>
  <c r="K157" i="8" s="1"/>
  <c r="L157" i="8" s="1"/>
  <c r="I158" i="8"/>
  <c r="J158" i="8" s="1"/>
  <c r="I159" i="8"/>
  <c r="K159" i="8" s="1"/>
  <c r="L159" i="8" s="1"/>
  <c r="I160" i="8"/>
  <c r="I161" i="8"/>
  <c r="K161" i="8" s="1"/>
  <c r="L161" i="8" s="1"/>
  <c r="I162" i="8"/>
  <c r="I163" i="8"/>
  <c r="J163" i="8" s="1"/>
  <c r="I164" i="8"/>
  <c r="I165" i="8"/>
  <c r="K165" i="8" s="1"/>
  <c r="L165" i="8" s="1"/>
  <c r="I166" i="8"/>
  <c r="J166" i="8" s="1"/>
  <c r="I167" i="8"/>
  <c r="K167" i="8" s="1"/>
  <c r="L167" i="8" s="1"/>
  <c r="I168" i="8"/>
  <c r="I169" i="8"/>
  <c r="K169" i="8" s="1"/>
  <c r="L169" i="8" s="1"/>
  <c r="I170" i="8"/>
  <c r="I171" i="8"/>
  <c r="J171" i="8" s="1"/>
  <c r="I172" i="8"/>
  <c r="I173" i="8"/>
  <c r="K173" i="8" s="1"/>
  <c r="L173" i="8" s="1"/>
  <c r="I174" i="8"/>
  <c r="J174" i="8" s="1"/>
  <c r="I175" i="8"/>
  <c r="K175" i="8" s="1"/>
  <c r="L175" i="8" s="1"/>
  <c r="I176" i="8"/>
  <c r="I177" i="8"/>
  <c r="K177" i="8" s="1"/>
  <c r="L177" i="8" s="1"/>
  <c r="I178" i="8"/>
  <c r="I179" i="8"/>
  <c r="J179" i="8" s="1"/>
  <c r="I180" i="8"/>
  <c r="I181" i="8"/>
  <c r="K181" i="8" s="1"/>
  <c r="L181" i="8" s="1"/>
  <c r="I182" i="8"/>
  <c r="J182" i="8" s="1"/>
  <c r="I183" i="8"/>
  <c r="K183" i="8" s="1"/>
  <c r="L183" i="8" s="1"/>
  <c r="I184" i="8"/>
  <c r="I185" i="8"/>
  <c r="K185" i="8" s="1"/>
  <c r="L185" i="8" s="1"/>
  <c r="I186" i="8"/>
  <c r="I187" i="8"/>
  <c r="J187" i="8" s="1"/>
  <c r="I188" i="8"/>
  <c r="I189" i="8"/>
  <c r="K189" i="8" s="1"/>
  <c r="L189" i="8" s="1"/>
  <c r="I190" i="8"/>
  <c r="J190" i="8" s="1"/>
  <c r="I191" i="8"/>
  <c r="K191" i="8" s="1"/>
  <c r="L191" i="8" s="1"/>
  <c r="I192" i="8"/>
  <c r="I193" i="8"/>
  <c r="K193" i="8" s="1"/>
  <c r="L193" i="8" s="1"/>
  <c r="I194" i="8"/>
  <c r="I195" i="8"/>
  <c r="J195" i="8" s="1"/>
  <c r="I196" i="8"/>
  <c r="I197" i="8"/>
  <c r="K197" i="8" s="1"/>
  <c r="L197" i="8" s="1"/>
  <c r="I198" i="8"/>
  <c r="J198" i="8" s="1"/>
  <c r="I199" i="8"/>
  <c r="K199" i="8" s="1"/>
  <c r="L199" i="8" s="1"/>
  <c r="I200" i="8"/>
  <c r="I201" i="8"/>
  <c r="K201" i="8" s="1"/>
  <c r="L201" i="8" s="1"/>
  <c r="I202" i="8"/>
  <c r="I203" i="8"/>
  <c r="J203" i="8" s="1"/>
  <c r="I204" i="8"/>
  <c r="I205" i="8"/>
  <c r="K205" i="8" s="1"/>
  <c r="L205" i="8" s="1"/>
  <c r="I206" i="8"/>
  <c r="J206" i="8" s="1"/>
  <c r="I207" i="8"/>
  <c r="K207" i="8" s="1"/>
  <c r="L207" i="8" s="1"/>
  <c r="I208" i="8"/>
  <c r="I209" i="8"/>
  <c r="K209" i="8" s="1"/>
  <c r="L209" i="8" s="1"/>
  <c r="I210" i="8"/>
  <c r="I211" i="8"/>
  <c r="J211" i="8" s="1"/>
  <c r="I212" i="8"/>
  <c r="I213" i="8"/>
  <c r="K213" i="8" s="1"/>
  <c r="L213" i="8" s="1"/>
  <c r="I214" i="8"/>
  <c r="J214" i="8" s="1"/>
  <c r="I215" i="8"/>
  <c r="K215" i="8" s="1"/>
  <c r="L215" i="8" s="1"/>
  <c r="I216" i="8"/>
  <c r="I217" i="8"/>
  <c r="K217" i="8" s="1"/>
  <c r="L217" i="8" s="1"/>
  <c r="I218" i="8"/>
  <c r="I219" i="8"/>
  <c r="J219" i="8" s="1"/>
  <c r="I220" i="8"/>
  <c r="I221" i="8"/>
  <c r="K221" i="8" s="1"/>
  <c r="L221" i="8" s="1"/>
  <c r="I222" i="8"/>
  <c r="J222" i="8" s="1"/>
  <c r="I223" i="8"/>
  <c r="K223" i="8" s="1"/>
  <c r="L223" i="8" s="1"/>
  <c r="I224" i="8"/>
  <c r="I225" i="8"/>
  <c r="K225" i="8" s="1"/>
  <c r="L225" i="8" s="1"/>
  <c r="I226" i="8"/>
  <c r="I227" i="8"/>
  <c r="J227" i="8" s="1"/>
  <c r="I228" i="8"/>
  <c r="I229" i="8"/>
  <c r="K229" i="8" s="1"/>
  <c r="L229" i="8" s="1"/>
  <c r="I230" i="8"/>
  <c r="J230" i="8" s="1"/>
  <c r="I231" i="8"/>
  <c r="K231" i="8" s="1"/>
  <c r="L231" i="8" s="1"/>
  <c r="I232" i="8"/>
  <c r="I233" i="8"/>
  <c r="K233" i="8" s="1"/>
  <c r="L233" i="8" s="1"/>
  <c r="I234" i="8"/>
  <c r="I235" i="8"/>
  <c r="J235" i="8" s="1"/>
  <c r="I236" i="8"/>
  <c r="I237" i="8"/>
  <c r="K237" i="8" s="1"/>
  <c r="L237" i="8" s="1"/>
  <c r="I238" i="8"/>
  <c r="J238" i="8" s="1"/>
  <c r="I239" i="8"/>
  <c r="K239" i="8" s="1"/>
  <c r="L239" i="8" s="1"/>
  <c r="I3" i="8"/>
  <c r="H4" i="8"/>
  <c r="H5" i="8"/>
  <c r="H6" i="8"/>
  <c r="H7" i="8"/>
  <c r="H8" i="8"/>
  <c r="H9" i="8"/>
  <c r="H10" i="8"/>
  <c r="H11" i="8"/>
  <c r="H12" i="8"/>
  <c r="H13" i="8"/>
  <c r="H14" i="8"/>
  <c r="H15" i="8"/>
  <c r="H16" i="8"/>
  <c r="H17" i="8"/>
  <c r="H18" i="8"/>
  <c r="H19" i="8"/>
  <c r="H20" i="8"/>
  <c r="H21" i="8"/>
  <c r="H22" i="8"/>
  <c r="H23" i="8"/>
  <c r="H24" i="8"/>
  <c r="H25" i="8"/>
  <c r="H26" i="8"/>
  <c r="H27" i="8"/>
  <c r="H28" i="8"/>
  <c r="H29" i="8"/>
  <c r="H30" i="8"/>
  <c r="H31" i="8"/>
  <c r="H32" i="8"/>
  <c r="H33" i="8"/>
  <c r="H34" i="8"/>
  <c r="H35" i="8"/>
  <c r="H36" i="8"/>
  <c r="H37" i="8"/>
  <c r="H38" i="8"/>
  <c r="H39" i="8"/>
  <c r="H40" i="8"/>
  <c r="H41" i="8"/>
  <c r="H42" i="8"/>
  <c r="H43" i="8"/>
  <c r="H44" i="8"/>
  <c r="H45" i="8"/>
  <c r="H46" i="8"/>
  <c r="H47" i="8"/>
  <c r="H48" i="8"/>
  <c r="H49" i="8"/>
  <c r="H50" i="8"/>
  <c r="H51" i="8"/>
  <c r="H52" i="8"/>
  <c r="H53" i="8"/>
  <c r="H54" i="8"/>
  <c r="H55" i="8"/>
  <c r="H56" i="8"/>
  <c r="H57" i="8"/>
  <c r="H58" i="8"/>
  <c r="H59" i="8"/>
  <c r="H60" i="8"/>
  <c r="H61" i="8"/>
  <c r="H62" i="8"/>
  <c r="H63" i="8"/>
  <c r="H64" i="8"/>
  <c r="H65" i="8"/>
  <c r="H66" i="8"/>
  <c r="H67" i="8"/>
  <c r="H68" i="8"/>
  <c r="H69" i="8"/>
  <c r="H70" i="8"/>
  <c r="H71" i="8"/>
  <c r="H72" i="8"/>
  <c r="H73" i="8"/>
  <c r="H74" i="8"/>
  <c r="H75" i="8"/>
  <c r="H76" i="8"/>
  <c r="H77" i="8"/>
  <c r="H78" i="8"/>
  <c r="H79" i="8"/>
  <c r="H80" i="8"/>
  <c r="H81" i="8"/>
  <c r="H82" i="8"/>
  <c r="H83" i="8"/>
  <c r="H84" i="8"/>
  <c r="H85" i="8"/>
  <c r="H86" i="8"/>
  <c r="H87" i="8"/>
  <c r="H88" i="8"/>
  <c r="H89" i="8"/>
  <c r="H90" i="8"/>
  <c r="H91" i="8"/>
  <c r="H92" i="8"/>
  <c r="H93" i="8"/>
  <c r="H94" i="8"/>
  <c r="H95" i="8"/>
  <c r="H96" i="8"/>
  <c r="H97" i="8"/>
  <c r="H98" i="8"/>
  <c r="H99" i="8"/>
  <c r="H100" i="8"/>
  <c r="H101" i="8"/>
  <c r="H102" i="8"/>
  <c r="H103" i="8"/>
  <c r="H104" i="8"/>
  <c r="H105" i="8"/>
  <c r="H106" i="8"/>
  <c r="H107" i="8"/>
  <c r="H108" i="8"/>
  <c r="H109" i="8"/>
  <c r="H110" i="8"/>
  <c r="H111" i="8"/>
  <c r="H112" i="8"/>
  <c r="H113" i="8"/>
  <c r="H114" i="8"/>
  <c r="H115" i="8"/>
  <c r="H116" i="8"/>
  <c r="H117" i="8"/>
  <c r="H118" i="8"/>
  <c r="H119" i="8"/>
  <c r="H120" i="8"/>
  <c r="H121" i="8"/>
  <c r="H122" i="8"/>
  <c r="H123" i="8"/>
  <c r="H124" i="8"/>
  <c r="H125" i="8"/>
  <c r="H126" i="8"/>
  <c r="H127" i="8"/>
  <c r="H128" i="8"/>
  <c r="H129" i="8"/>
  <c r="H130" i="8"/>
  <c r="H131" i="8"/>
  <c r="H132" i="8"/>
  <c r="H133" i="8"/>
  <c r="H134" i="8"/>
  <c r="H135" i="8"/>
  <c r="H136" i="8"/>
  <c r="H137" i="8"/>
  <c r="H138" i="8"/>
  <c r="H139" i="8"/>
  <c r="H140" i="8"/>
  <c r="H141" i="8"/>
  <c r="H142" i="8"/>
  <c r="H143" i="8"/>
  <c r="H144" i="8"/>
  <c r="H145" i="8"/>
  <c r="H146" i="8"/>
  <c r="H147" i="8"/>
  <c r="H148" i="8"/>
  <c r="H149" i="8"/>
  <c r="H150" i="8"/>
  <c r="H151" i="8"/>
  <c r="H152" i="8"/>
  <c r="H153" i="8"/>
  <c r="H154" i="8"/>
  <c r="H155" i="8"/>
  <c r="H156" i="8"/>
  <c r="H157" i="8"/>
  <c r="H158" i="8"/>
  <c r="H159" i="8"/>
  <c r="H160" i="8"/>
  <c r="H161" i="8"/>
  <c r="H162" i="8"/>
  <c r="H163" i="8"/>
  <c r="H164" i="8"/>
  <c r="H165" i="8"/>
  <c r="H166" i="8"/>
  <c r="H167" i="8"/>
  <c r="H168" i="8"/>
  <c r="H169" i="8"/>
  <c r="H170" i="8"/>
  <c r="H171" i="8"/>
  <c r="H172" i="8"/>
  <c r="H173" i="8"/>
  <c r="H174" i="8"/>
  <c r="H175" i="8"/>
  <c r="H176" i="8"/>
  <c r="H177" i="8"/>
  <c r="H178" i="8"/>
  <c r="H179" i="8"/>
  <c r="H180" i="8"/>
  <c r="H181" i="8"/>
  <c r="H182" i="8"/>
  <c r="H183" i="8"/>
  <c r="H184" i="8"/>
  <c r="H185" i="8"/>
  <c r="H186" i="8"/>
  <c r="H187" i="8"/>
  <c r="H188" i="8"/>
  <c r="H189" i="8"/>
  <c r="H190" i="8"/>
  <c r="H191" i="8"/>
  <c r="H192" i="8"/>
  <c r="H193" i="8"/>
  <c r="H194" i="8"/>
  <c r="H195" i="8"/>
  <c r="H196" i="8"/>
  <c r="H197" i="8"/>
  <c r="H198" i="8"/>
  <c r="H199" i="8"/>
  <c r="H200" i="8"/>
  <c r="H201" i="8"/>
  <c r="H202" i="8"/>
  <c r="H203" i="8"/>
  <c r="H204" i="8"/>
  <c r="H205" i="8"/>
  <c r="H206" i="8"/>
  <c r="H207" i="8"/>
  <c r="H208" i="8"/>
  <c r="H209" i="8"/>
  <c r="H210" i="8"/>
  <c r="H211" i="8"/>
  <c r="H212" i="8"/>
  <c r="H213" i="8"/>
  <c r="H214" i="8"/>
  <c r="H215" i="8"/>
  <c r="H216" i="8"/>
  <c r="H217" i="8"/>
  <c r="H218" i="8"/>
  <c r="H219" i="8"/>
  <c r="H220" i="8"/>
  <c r="H221" i="8"/>
  <c r="H222" i="8"/>
  <c r="H223" i="8"/>
  <c r="H224" i="8"/>
  <c r="H225" i="8"/>
  <c r="H226" i="8"/>
  <c r="H227" i="8"/>
  <c r="H228" i="8"/>
  <c r="H229" i="8"/>
  <c r="H230" i="8"/>
  <c r="H231" i="8"/>
  <c r="H232" i="8"/>
  <c r="H233" i="8"/>
  <c r="H234" i="8"/>
  <c r="H235" i="8"/>
  <c r="H236" i="8"/>
  <c r="H237" i="8"/>
  <c r="H238" i="8"/>
  <c r="H239" i="8"/>
  <c r="G4" i="8"/>
  <c r="G5" i="8"/>
  <c r="G6" i="8"/>
  <c r="G7" i="8"/>
  <c r="G8" i="8"/>
  <c r="G9" i="8"/>
  <c r="G10" i="8"/>
  <c r="G11" i="8"/>
  <c r="G12" i="8"/>
  <c r="G13" i="8"/>
  <c r="G14" i="8"/>
  <c r="G15" i="8"/>
  <c r="G16" i="8"/>
  <c r="G17" i="8"/>
  <c r="G18" i="8"/>
  <c r="G19" i="8"/>
  <c r="G20" i="8"/>
  <c r="G21" i="8"/>
  <c r="G22" i="8"/>
  <c r="G23" i="8"/>
  <c r="G24" i="8"/>
  <c r="G25" i="8"/>
  <c r="G26" i="8"/>
  <c r="G27" i="8"/>
  <c r="G28" i="8"/>
  <c r="G29" i="8"/>
  <c r="G30" i="8"/>
  <c r="G31" i="8"/>
  <c r="G32" i="8"/>
  <c r="G33" i="8"/>
  <c r="G34" i="8"/>
  <c r="G35" i="8"/>
  <c r="G36" i="8"/>
  <c r="G37" i="8"/>
  <c r="G38" i="8"/>
  <c r="G39" i="8"/>
  <c r="G40" i="8"/>
  <c r="G41" i="8"/>
  <c r="G42" i="8"/>
  <c r="G43" i="8"/>
  <c r="G44" i="8"/>
  <c r="G45" i="8"/>
  <c r="G46" i="8"/>
  <c r="G47" i="8"/>
  <c r="G48" i="8"/>
  <c r="G49" i="8"/>
  <c r="G50" i="8"/>
  <c r="G51" i="8"/>
  <c r="G52" i="8"/>
  <c r="G53" i="8"/>
  <c r="G54" i="8"/>
  <c r="G55" i="8"/>
  <c r="G56" i="8"/>
  <c r="G57" i="8"/>
  <c r="G58" i="8"/>
  <c r="G59" i="8"/>
  <c r="G60" i="8"/>
  <c r="G61" i="8"/>
  <c r="G62" i="8"/>
  <c r="G63" i="8"/>
  <c r="G64" i="8"/>
  <c r="G65" i="8"/>
  <c r="G66" i="8"/>
  <c r="G67" i="8"/>
  <c r="G68" i="8"/>
  <c r="G69" i="8"/>
  <c r="G70" i="8"/>
  <c r="G71" i="8"/>
  <c r="G72" i="8"/>
  <c r="G73" i="8"/>
  <c r="G74" i="8"/>
  <c r="G75" i="8"/>
  <c r="G76" i="8"/>
  <c r="G77" i="8"/>
  <c r="G78" i="8"/>
  <c r="G79" i="8"/>
  <c r="G80" i="8"/>
  <c r="G81" i="8"/>
  <c r="G82" i="8"/>
  <c r="G83" i="8"/>
  <c r="G84" i="8"/>
  <c r="G85" i="8"/>
  <c r="G86" i="8"/>
  <c r="G87" i="8"/>
  <c r="G88" i="8"/>
  <c r="G89" i="8"/>
  <c r="G90" i="8"/>
  <c r="G91" i="8"/>
  <c r="G92" i="8"/>
  <c r="G93" i="8"/>
  <c r="G94" i="8"/>
  <c r="G95" i="8"/>
  <c r="G96" i="8"/>
  <c r="G97" i="8"/>
  <c r="G98" i="8"/>
  <c r="G99" i="8"/>
  <c r="G100" i="8"/>
  <c r="G101" i="8"/>
  <c r="G102" i="8"/>
  <c r="G103" i="8"/>
  <c r="G104" i="8"/>
  <c r="G105" i="8"/>
  <c r="G106" i="8"/>
  <c r="G107" i="8"/>
  <c r="G108" i="8"/>
  <c r="G109" i="8"/>
  <c r="G110" i="8"/>
  <c r="G111" i="8"/>
  <c r="G112" i="8"/>
  <c r="G113" i="8"/>
  <c r="G114" i="8"/>
  <c r="G115" i="8"/>
  <c r="G116" i="8"/>
  <c r="G117" i="8"/>
  <c r="G118" i="8"/>
  <c r="G119" i="8"/>
  <c r="G120" i="8"/>
  <c r="G121" i="8"/>
  <c r="G122" i="8"/>
  <c r="G123" i="8"/>
  <c r="G124" i="8"/>
  <c r="G125" i="8"/>
  <c r="G126" i="8"/>
  <c r="G127" i="8"/>
  <c r="G128" i="8"/>
  <c r="G129" i="8"/>
  <c r="G130" i="8"/>
  <c r="G131" i="8"/>
  <c r="G132" i="8"/>
  <c r="G133" i="8"/>
  <c r="G134" i="8"/>
  <c r="G135" i="8"/>
  <c r="G136" i="8"/>
  <c r="G137" i="8"/>
  <c r="G138" i="8"/>
  <c r="G139" i="8"/>
  <c r="G140" i="8"/>
  <c r="G141" i="8"/>
  <c r="G142" i="8"/>
  <c r="G143" i="8"/>
  <c r="G144" i="8"/>
  <c r="G145" i="8"/>
  <c r="G146" i="8"/>
  <c r="G147" i="8"/>
  <c r="G148" i="8"/>
  <c r="G149" i="8"/>
  <c r="G150" i="8"/>
  <c r="G151" i="8"/>
  <c r="G152" i="8"/>
  <c r="G153" i="8"/>
  <c r="G154" i="8"/>
  <c r="G155" i="8"/>
  <c r="G156" i="8"/>
  <c r="G157" i="8"/>
  <c r="G158" i="8"/>
  <c r="G159" i="8"/>
  <c r="G160" i="8"/>
  <c r="G161" i="8"/>
  <c r="G162" i="8"/>
  <c r="G163" i="8"/>
  <c r="G164" i="8"/>
  <c r="G165" i="8"/>
  <c r="G166" i="8"/>
  <c r="G167" i="8"/>
  <c r="G168" i="8"/>
  <c r="G169" i="8"/>
  <c r="G170" i="8"/>
  <c r="G171" i="8"/>
  <c r="G172" i="8"/>
  <c r="G173" i="8"/>
  <c r="G174" i="8"/>
  <c r="G175" i="8"/>
  <c r="G176" i="8"/>
  <c r="G177" i="8"/>
  <c r="G178" i="8"/>
  <c r="G179" i="8"/>
  <c r="G180" i="8"/>
  <c r="G181" i="8"/>
  <c r="G182" i="8"/>
  <c r="G183" i="8"/>
  <c r="G184" i="8"/>
  <c r="G185" i="8"/>
  <c r="G186" i="8"/>
  <c r="G187" i="8"/>
  <c r="G188" i="8"/>
  <c r="G189" i="8"/>
  <c r="G190" i="8"/>
  <c r="G191" i="8"/>
  <c r="G192" i="8"/>
  <c r="G193" i="8"/>
  <c r="G194" i="8"/>
  <c r="G195" i="8"/>
  <c r="G196" i="8"/>
  <c r="G197" i="8"/>
  <c r="G198" i="8"/>
  <c r="G199" i="8"/>
  <c r="G200" i="8"/>
  <c r="G201" i="8"/>
  <c r="G202" i="8"/>
  <c r="G203" i="8"/>
  <c r="G204" i="8"/>
  <c r="G205" i="8"/>
  <c r="G206" i="8"/>
  <c r="G207" i="8"/>
  <c r="G208" i="8"/>
  <c r="G209" i="8"/>
  <c r="G210" i="8"/>
  <c r="G211" i="8"/>
  <c r="G212" i="8"/>
  <c r="G213" i="8"/>
  <c r="G214" i="8"/>
  <c r="G215" i="8"/>
  <c r="G216" i="8"/>
  <c r="G217" i="8"/>
  <c r="G218" i="8"/>
  <c r="G219" i="8"/>
  <c r="G220" i="8"/>
  <c r="G221" i="8"/>
  <c r="G222" i="8"/>
  <c r="G223" i="8"/>
  <c r="G224" i="8"/>
  <c r="G225" i="8"/>
  <c r="G226" i="8"/>
  <c r="G227" i="8"/>
  <c r="G228" i="8"/>
  <c r="G229" i="8"/>
  <c r="G230" i="8"/>
  <c r="G231" i="8"/>
  <c r="G232" i="8"/>
  <c r="G233" i="8"/>
  <c r="G234" i="8"/>
  <c r="G235" i="8"/>
  <c r="G236" i="8"/>
  <c r="G237" i="8"/>
  <c r="G238" i="8"/>
  <c r="G239" i="8"/>
  <c r="H3" i="8"/>
  <c r="G3" i="8"/>
  <c r="C239" i="8"/>
  <c r="C238" i="8"/>
  <c r="J237" i="8"/>
  <c r="C237" i="8"/>
  <c r="J236" i="8"/>
  <c r="C236" i="8"/>
  <c r="K235" i="8"/>
  <c r="L235" i="8" s="1"/>
  <c r="C235" i="8"/>
  <c r="J234" i="8"/>
  <c r="C234" i="8"/>
  <c r="J233" i="8"/>
  <c r="C233" i="8"/>
  <c r="J232" i="8"/>
  <c r="C232" i="8"/>
  <c r="C231" i="8"/>
  <c r="C230" i="8"/>
  <c r="J229" i="8"/>
  <c r="C229" i="8"/>
  <c r="J228" i="8"/>
  <c r="C228" i="8"/>
  <c r="K227" i="8"/>
  <c r="L227" i="8" s="1"/>
  <c r="C227" i="8"/>
  <c r="J226" i="8"/>
  <c r="C226" i="8"/>
  <c r="J225" i="8"/>
  <c r="C225" i="8"/>
  <c r="J224" i="8"/>
  <c r="C224" i="8"/>
  <c r="C223" i="8"/>
  <c r="C222" i="8"/>
  <c r="J221" i="8"/>
  <c r="C221" i="8"/>
  <c r="J220" i="8"/>
  <c r="C220" i="8"/>
  <c r="K219" i="8"/>
  <c r="L219" i="8" s="1"/>
  <c r="C219" i="8"/>
  <c r="J218" i="8"/>
  <c r="C218" i="8"/>
  <c r="J217" i="8"/>
  <c r="C217" i="8"/>
  <c r="J216" i="8"/>
  <c r="C216" i="8"/>
  <c r="C215" i="8"/>
  <c r="C214" i="8"/>
  <c r="J213" i="8"/>
  <c r="C213" i="8"/>
  <c r="J212" i="8"/>
  <c r="C212" i="8"/>
  <c r="K211" i="8"/>
  <c r="L211" i="8" s="1"/>
  <c r="C211" i="8"/>
  <c r="J210" i="8"/>
  <c r="C210" i="8"/>
  <c r="J209" i="8"/>
  <c r="C209" i="8"/>
  <c r="J208" i="8"/>
  <c r="C208" i="8"/>
  <c r="C207" i="8"/>
  <c r="C206" i="8"/>
  <c r="J205" i="8"/>
  <c r="C205" i="8"/>
  <c r="J204" i="8"/>
  <c r="C204" i="8"/>
  <c r="K203" i="8"/>
  <c r="L203" i="8" s="1"/>
  <c r="C203" i="8"/>
  <c r="J202" i="8"/>
  <c r="C202" i="8"/>
  <c r="J201" i="8"/>
  <c r="C201" i="8"/>
  <c r="J200" i="8"/>
  <c r="C200" i="8"/>
  <c r="C199" i="8"/>
  <c r="C198" i="8"/>
  <c r="J197" i="8"/>
  <c r="C197" i="8"/>
  <c r="J196" i="8"/>
  <c r="C196" i="8"/>
  <c r="K195" i="8"/>
  <c r="L195" i="8" s="1"/>
  <c r="C195" i="8"/>
  <c r="J194" i="8"/>
  <c r="C194" i="8"/>
  <c r="J193" i="8"/>
  <c r="C193" i="8"/>
  <c r="J192" i="8"/>
  <c r="C192" i="8"/>
  <c r="C191" i="8"/>
  <c r="C190" i="8"/>
  <c r="J189" i="8"/>
  <c r="C189" i="8"/>
  <c r="J188" i="8"/>
  <c r="C188" i="8"/>
  <c r="K187" i="8"/>
  <c r="L187" i="8" s="1"/>
  <c r="C187" i="8"/>
  <c r="J186" i="8"/>
  <c r="C186" i="8"/>
  <c r="J185" i="8"/>
  <c r="C185" i="8"/>
  <c r="J184" i="8"/>
  <c r="C184" i="8"/>
  <c r="C183" i="8"/>
  <c r="C182" i="8"/>
  <c r="J181" i="8"/>
  <c r="C181" i="8"/>
  <c r="J180" i="8"/>
  <c r="C180" i="8"/>
  <c r="K179" i="8"/>
  <c r="L179" i="8" s="1"/>
  <c r="C179" i="8"/>
  <c r="J178" i="8"/>
  <c r="C178" i="8"/>
  <c r="J177" i="8"/>
  <c r="C177" i="8"/>
  <c r="J176" i="8"/>
  <c r="C176" i="8"/>
  <c r="C175" i="8"/>
  <c r="C174" i="8"/>
  <c r="J173" i="8"/>
  <c r="C173" i="8"/>
  <c r="J172" i="8"/>
  <c r="C172" i="8"/>
  <c r="K171" i="8"/>
  <c r="L171" i="8" s="1"/>
  <c r="C171" i="8"/>
  <c r="J170" i="8"/>
  <c r="C170" i="8"/>
  <c r="J169" i="8"/>
  <c r="C169" i="8"/>
  <c r="J168" i="8"/>
  <c r="C168" i="8"/>
  <c r="C167" i="8"/>
  <c r="C166" i="8"/>
  <c r="J165" i="8"/>
  <c r="C165" i="8"/>
  <c r="J164" i="8"/>
  <c r="C164" i="8"/>
  <c r="K163" i="8"/>
  <c r="L163" i="8" s="1"/>
  <c r="C163" i="8"/>
  <c r="J162" i="8"/>
  <c r="C162" i="8"/>
  <c r="J161" i="8"/>
  <c r="C161" i="8"/>
  <c r="J160" i="8"/>
  <c r="C160" i="8"/>
  <c r="C159" i="8"/>
  <c r="C158" i="8"/>
  <c r="J157" i="8"/>
  <c r="C157" i="8"/>
  <c r="C156" i="8"/>
  <c r="J155" i="8"/>
  <c r="C155" i="8"/>
  <c r="J154" i="8"/>
  <c r="C154" i="8"/>
  <c r="K153" i="8"/>
  <c r="L153" i="8" s="1"/>
  <c r="C153" i="8"/>
  <c r="J152" i="8"/>
  <c r="C152" i="8"/>
  <c r="C151" i="8"/>
  <c r="J150" i="8"/>
  <c r="C150" i="8"/>
  <c r="K149" i="8"/>
  <c r="L149" i="8" s="1"/>
  <c r="C149" i="8"/>
  <c r="J148" i="8"/>
  <c r="C148" i="8"/>
  <c r="J147" i="8"/>
  <c r="C147" i="8"/>
  <c r="J146" i="8"/>
  <c r="C146" i="8"/>
  <c r="K145" i="8"/>
  <c r="L145" i="8" s="1"/>
  <c r="C145" i="8"/>
  <c r="J144" i="8"/>
  <c r="C144" i="8"/>
  <c r="C143" i="8"/>
  <c r="J142" i="8"/>
  <c r="C142" i="8"/>
  <c r="K141" i="8"/>
  <c r="L141" i="8" s="1"/>
  <c r="C141" i="8"/>
  <c r="J140" i="8"/>
  <c r="C140" i="8"/>
  <c r="J139" i="8"/>
  <c r="C139" i="8"/>
  <c r="J138" i="8"/>
  <c r="C138" i="8"/>
  <c r="K137" i="8"/>
  <c r="L137" i="8" s="1"/>
  <c r="C137" i="8"/>
  <c r="J136" i="8"/>
  <c r="C136" i="8"/>
  <c r="C135" i="8"/>
  <c r="J134" i="8"/>
  <c r="C134" i="8"/>
  <c r="K133" i="8"/>
  <c r="L133" i="8" s="1"/>
  <c r="C133" i="8"/>
  <c r="J132" i="8"/>
  <c r="C132" i="8"/>
  <c r="J131" i="8"/>
  <c r="C131" i="8"/>
  <c r="J130" i="8"/>
  <c r="C130" i="8"/>
  <c r="K129" i="8"/>
  <c r="L129" i="8" s="1"/>
  <c r="C129" i="8"/>
  <c r="J128" i="8"/>
  <c r="C128" i="8"/>
  <c r="C127" i="8"/>
  <c r="J126" i="8"/>
  <c r="C126" i="8"/>
  <c r="K125" i="8"/>
  <c r="L125" i="8" s="1"/>
  <c r="C125" i="8"/>
  <c r="J124" i="8"/>
  <c r="C124" i="8"/>
  <c r="J123" i="8"/>
  <c r="C123" i="8"/>
  <c r="J122" i="8"/>
  <c r="C122" i="8"/>
  <c r="K121" i="8"/>
  <c r="L121" i="8" s="1"/>
  <c r="C121" i="8"/>
  <c r="J120" i="8"/>
  <c r="C120" i="8"/>
  <c r="C119" i="8"/>
  <c r="J118" i="8"/>
  <c r="C118" i="8"/>
  <c r="K117" i="8"/>
  <c r="L117" i="8" s="1"/>
  <c r="J117" i="8"/>
  <c r="C117" i="8"/>
  <c r="J116" i="8"/>
  <c r="C116" i="8"/>
  <c r="J115" i="8"/>
  <c r="C115" i="8"/>
  <c r="J114" i="8"/>
  <c r="C114" i="8"/>
  <c r="K113" i="8"/>
  <c r="L113" i="8" s="1"/>
  <c r="C113" i="8"/>
  <c r="J112" i="8"/>
  <c r="C112" i="8"/>
  <c r="C111" i="8"/>
  <c r="J110" i="8"/>
  <c r="C110" i="8"/>
  <c r="K109" i="8"/>
  <c r="L109" i="8" s="1"/>
  <c r="C109" i="8"/>
  <c r="C108" i="8"/>
  <c r="C107" i="8"/>
  <c r="J106" i="8"/>
  <c r="C106" i="8"/>
  <c r="K105" i="8"/>
  <c r="L105" i="8" s="1"/>
  <c r="C105" i="8"/>
  <c r="C104" i="8"/>
  <c r="C103" i="8"/>
  <c r="J102" i="8"/>
  <c r="C102" i="8"/>
  <c r="K101" i="8"/>
  <c r="L101" i="8" s="1"/>
  <c r="C101" i="8"/>
  <c r="C100" i="8"/>
  <c r="C99" i="8"/>
  <c r="J98" i="8"/>
  <c r="C98" i="8"/>
  <c r="K97" i="8"/>
  <c r="L97" i="8" s="1"/>
  <c r="C97" i="8"/>
  <c r="K96" i="8"/>
  <c r="L96" i="8" s="1"/>
  <c r="J96" i="8"/>
  <c r="C96" i="8"/>
  <c r="C95" i="8"/>
  <c r="J94" i="8"/>
  <c r="C94" i="8"/>
  <c r="J93" i="8"/>
  <c r="C93" i="8"/>
  <c r="K92" i="8"/>
  <c r="L92" i="8" s="1"/>
  <c r="J92" i="8"/>
  <c r="C92" i="8"/>
  <c r="C91" i="8"/>
  <c r="K90" i="8"/>
  <c r="L90" i="8" s="1"/>
  <c r="J90" i="8"/>
  <c r="C90" i="8"/>
  <c r="J89" i="8"/>
  <c r="C89" i="8"/>
  <c r="K88" i="8"/>
  <c r="L88" i="8" s="1"/>
  <c r="J88" i="8"/>
  <c r="C88" i="8"/>
  <c r="C87" i="8"/>
  <c r="J86" i="8"/>
  <c r="C86" i="8"/>
  <c r="J85" i="8"/>
  <c r="C85" i="8"/>
  <c r="K84" i="8"/>
  <c r="L84" i="8" s="1"/>
  <c r="J84" i="8"/>
  <c r="C84" i="8"/>
  <c r="C83" i="8"/>
  <c r="K82" i="8"/>
  <c r="L82" i="8" s="1"/>
  <c r="J82" i="8"/>
  <c r="C82" i="8"/>
  <c r="J81" i="8"/>
  <c r="C81" i="8"/>
  <c r="K80" i="8"/>
  <c r="L80" i="8" s="1"/>
  <c r="J80" i="8"/>
  <c r="C80" i="8"/>
  <c r="C79" i="8"/>
  <c r="J78" i="8"/>
  <c r="C78" i="8"/>
  <c r="J77" i="8"/>
  <c r="C77" i="8"/>
  <c r="K76" i="8"/>
  <c r="L76" i="8" s="1"/>
  <c r="J76" i="8"/>
  <c r="C76" i="8"/>
  <c r="C75" i="8"/>
  <c r="K74" i="8"/>
  <c r="L74" i="8" s="1"/>
  <c r="J74" i="8"/>
  <c r="C74" i="8"/>
  <c r="J73" i="8"/>
  <c r="C73" i="8"/>
  <c r="K72" i="8"/>
  <c r="L72" i="8" s="1"/>
  <c r="J72" i="8"/>
  <c r="C72" i="8"/>
  <c r="C71" i="8"/>
  <c r="J70" i="8"/>
  <c r="C70" i="8"/>
  <c r="J69" i="8"/>
  <c r="C69" i="8"/>
  <c r="K68" i="8"/>
  <c r="L68" i="8" s="1"/>
  <c r="J68" i="8"/>
  <c r="C68" i="8"/>
  <c r="C67" i="8"/>
  <c r="K66" i="8"/>
  <c r="L66" i="8" s="1"/>
  <c r="J66" i="8"/>
  <c r="C66" i="8"/>
  <c r="J65" i="8"/>
  <c r="C65" i="8"/>
  <c r="K64" i="8"/>
  <c r="L64" i="8" s="1"/>
  <c r="J64" i="8"/>
  <c r="C64" i="8"/>
  <c r="C63" i="8"/>
  <c r="J62" i="8"/>
  <c r="C62" i="8"/>
  <c r="J61" i="8"/>
  <c r="C61" i="8"/>
  <c r="K60" i="8"/>
  <c r="L60" i="8" s="1"/>
  <c r="J60" i="8"/>
  <c r="C60" i="8"/>
  <c r="C59" i="8"/>
  <c r="K58" i="8"/>
  <c r="L58" i="8" s="1"/>
  <c r="J58" i="8"/>
  <c r="C58" i="8"/>
  <c r="J57" i="8"/>
  <c r="C57" i="8"/>
  <c r="K56" i="8"/>
  <c r="L56" i="8" s="1"/>
  <c r="J56" i="8"/>
  <c r="C56" i="8"/>
  <c r="C55" i="8"/>
  <c r="J54" i="8"/>
  <c r="C54" i="8"/>
  <c r="J53" i="8"/>
  <c r="C53" i="8"/>
  <c r="K52" i="8"/>
  <c r="L52" i="8" s="1"/>
  <c r="J52" i="8"/>
  <c r="C52" i="8"/>
  <c r="C51" i="8"/>
  <c r="K50" i="8"/>
  <c r="L50" i="8" s="1"/>
  <c r="J50" i="8"/>
  <c r="C50" i="8"/>
  <c r="J49" i="8"/>
  <c r="C49" i="8"/>
  <c r="K48" i="8"/>
  <c r="L48" i="8" s="1"/>
  <c r="J48" i="8"/>
  <c r="C48" i="8"/>
  <c r="C47" i="8"/>
  <c r="J46" i="8"/>
  <c r="C46" i="8"/>
  <c r="J45" i="8"/>
  <c r="C45" i="8"/>
  <c r="K44" i="8"/>
  <c r="L44" i="8" s="1"/>
  <c r="J44" i="8"/>
  <c r="C44" i="8"/>
  <c r="C43" i="8"/>
  <c r="K42" i="8"/>
  <c r="L42" i="8" s="1"/>
  <c r="J42" i="8"/>
  <c r="C42" i="8"/>
  <c r="J41" i="8"/>
  <c r="C41" i="8"/>
  <c r="K40" i="8"/>
  <c r="L40" i="8" s="1"/>
  <c r="J40" i="8"/>
  <c r="C40" i="8"/>
  <c r="C39" i="8"/>
  <c r="J38" i="8"/>
  <c r="C38" i="8"/>
  <c r="J37" i="8"/>
  <c r="C37" i="8"/>
  <c r="K36" i="8"/>
  <c r="L36" i="8" s="1"/>
  <c r="J36" i="8"/>
  <c r="C36" i="8"/>
  <c r="C35" i="8"/>
  <c r="K34" i="8"/>
  <c r="L34" i="8" s="1"/>
  <c r="J34" i="8"/>
  <c r="C34" i="8"/>
  <c r="J33" i="8"/>
  <c r="C33" i="8"/>
  <c r="K32" i="8"/>
  <c r="L32" i="8" s="1"/>
  <c r="J32" i="8"/>
  <c r="C32" i="8"/>
  <c r="C31" i="8"/>
  <c r="J30" i="8"/>
  <c r="C30" i="8"/>
  <c r="J29" i="8"/>
  <c r="C29" i="8"/>
  <c r="K28" i="8"/>
  <c r="L28" i="8" s="1"/>
  <c r="J28" i="8"/>
  <c r="C28" i="8"/>
  <c r="C27" i="8"/>
  <c r="K26" i="8"/>
  <c r="L26" i="8" s="1"/>
  <c r="J26" i="8"/>
  <c r="C26" i="8"/>
  <c r="J25" i="8"/>
  <c r="C25" i="8"/>
  <c r="K24" i="8"/>
  <c r="L24" i="8" s="1"/>
  <c r="J24" i="8"/>
  <c r="C24" i="8"/>
  <c r="C23" i="8"/>
  <c r="J22" i="8"/>
  <c r="C22" i="8"/>
  <c r="J21" i="8"/>
  <c r="C21" i="8"/>
  <c r="K20" i="8"/>
  <c r="L20" i="8" s="1"/>
  <c r="J20" i="8"/>
  <c r="C20" i="8"/>
  <c r="C19" i="8"/>
  <c r="K18" i="8"/>
  <c r="L18" i="8" s="1"/>
  <c r="J18" i="8"/>
  <c r="C18" i="8"/>
  <c r="J17" i="8"/>
  <c r="C17" i="8"/>
  <c r="K16" i="8"/>
  <c r="L16" i="8" s="1"/>
  <c r="J16" i="8"/>
  <c r="C16" i="8"/>
  <c r="C15" i="8"/>
  <c r="J14" i="8"/>
  <c r="C14" i="8"/>
  <c r="J13" i="8"/>
  <c r="C13" i="8"/>
  <c r="K12" i="8"/>
  <c r="L12" i="8" s="1"/>
  <c r="J12" i="8"/>
  <c r="C12" i="8"/>
  <c r="C11" i="8"/>
  <c r="K10" i="8"/>
  <c r="L10" i="8" s="1"/>
  <c r="J10" i="8"/>
  <c r="C10" i="8"/>
  <c r="J9" i="8"/>
  <c r="C9" i="8"/>
  <c r="K8" i="8"/>
  <c r="L8" i="8" s="1"/>
  <c r="J8" i="8"/>
  <c r="C8" i="8"/>
  <c r="C7" i="8"/>
  <c r="J6" i="8"/>
  <c r="C6" i="8"/>
  <c r="J5" i="8"/>
  <c r="C5" i="8"/>
  <c r="K4" i="8"/>
  <c r="L4" i="8" s="1"/>
  <c r="J4" i="8"/>
  <c r="C4" i="8"/>
  <c r="W3" i="8"/>
  <c r="J3" i="8"/>
  <c r="W123" i="14" l="1"/>
  <c r="V126" i="14"/>
  <c r="S124" i="14"/>
  <c r="W124" i="14"/>
  <c r="R126" i="14"/>
  <c r="S123" i="14"/>
  <c r="J159" i="8"/>
  <c r="J167" i="8"/>
  <c r="J175" i="8"/>
  <c r="J183" i="8"/>
  <c r="J191" i="8"/>
  <c r="J199" i="8"/>
  <c r="J207" i="8"/>
  <c r="J215" i="8"/>
  <c r="J223" i="8"/>
  <c r="J231" i="8"/>
  <c r="J239" i="8"/>
  <c r="J99" i="8"/>
  <c r="J103" i="8"/>
  <c r="J107" i="8"/>
  <c r="J111" i="8"/>
  <c r="J119" i="8"/>
  <c r="J127" i="8"/>
  <c r="J135" i="8"/>
  <c r="J143" i="8"/>
  <c r="J151" i="8"/>
  <c r="K98" i="8"/>
  <c r="L98" i="8" s="1"/>
  <c r="K102" i="8"/>
  <c r="L102" i="8" s="1"/>
  <c r="K106" i="8"/>
  <c r="L106" i="8" s="1"/>
  <c r="K110" i="8"/>
  <c r="L110" i="8" s="1"/>
  <c r="K5" i="8"/>
  <c r="L5" i="8" s="1"/>
  <c r="K7" i="8"/>
  <c r="L7" i="8" s="1"/>
  <c r="K9" i="8"/>
  <c r="L9" i="8" s="1"/>
  <c r="K11" i="8"/>
  <c r="L11" i="8" s="1"/>
  <c r="K13" i="8"/>
  <c r="L13" i="8" s="1"/>
  <c r="K15" i="8"/>
  <c r="L15" i="8" s="1"/>
  <c r="K17" i="8"/>
  <c r="L17" i="8" s="1"/>
  <c r="K19" i="8"/>
  <c r="L19" i="8" s="1"/>
  <c r="K21" i="8"/>
  <c r="L21" i="8" s="1"/>
  <c r="K23" i="8"/>
  <c r="L23" i="8" s="1"/>
  <c r="K25" i="8"/>
  <c r="L25" i="8" s="1"/>
  <c r="K27" i="8"/>
  <c r="L27" i="8" s="1"/>
  <c r="K29" i="8"/>
  <c r="L29" i="8" s="1"/>
  <c r="K31" i="8"/>
  <c r="L31" i="8" s="1"/>
  <c r="K33" i="8"/>
  <c r="L33" i="8" s="1"/>
  <c r="K35" i="8"/>
  <c r="L35" i="8" s="1"/>
  <c r="K37" i="8"/>
  <c r="L37" i="8" s="1"/>
  <c r="K39" i="8"/>
  <c r="L39" i="8" s="1"/>
  <c r="K41" i="8"/>
  <c r="L41" i="8" s="1"/>
  <c r="K43" i="8"/>
  <c r="L43" i="8" s="1"/>
  <c r="K45" i="8"/>
  <c r="L45" i="8" s="1"/>
  <c r="K47" i="8"/>
  <c r="L47" i="8" s="1"/>
  <c r="K49" i="8"/>
  <c r="L49" i="8" s="1"/>
  <c r="K51" i="8"/>
  <c r="L51" i="8" s="1"/>
  <c r="K53" i="8"/>
  <c r="L53" i="8" s="1"/>
  <c r="K55" i="8"/>
  <c r="L55" i="8" s="1"/>
  <c r="K57" i="8"/>
  <c r="L57" i="8" s="1"/>
  <c r="K59" i="8"/>
  <c r="L59" i="8" s="1"/>
  <c r="K61" i="8"/>
  <c r="L61" i="8" s="1"/>
  <c r="K63" i="8"/>
  <c r="L63" i="8" s="1"/>
  <c r="K65" i="8"/>
  <c r="L65" i="8" s="1"/>
  <c r="K67" i="8"/>
  <c r="L67" i="8" s="1"/>
  <c r="K69" i="8"/>
  <c r="L69" i="8" s="1"/>
  <c r="K71" i="8"/>
  <c r="L71" i="8" s="1"/>
  <c r="K73" i="8"/>
  <c r="L73" i="8" s="1"/>
  <c r="K75" i="8"/>
  <c r="L75" i="8" s="1"/>
  <c r="K77" i="8"/>
  <c r="L77" i="8" s="1"/>
  <c r="K79" i="8"/>
  <c r="L79" i="8" s="1"/>
  <c r="K81" i="8"/>
  <c r="L81" i="8" s="1"/>
  <c r="K89" i="8"/>
  <c r="L89" i="8" s="1"/>
  <c r="K85" i="8"/>
  <c r="L85" i="8" s="1"/>
  <c r="K93" i="8"/>
  <c r="L93" i="8" s="1"/>
  <c r="K160" i="8"/>
  <c r="L160" i="8" s="1"/>
  <c r="K164" i="8"/>
  <c r="L164" i="8" s="1"/>
  <c r="K168" i="8"/>
  <c r="L168" i="8" s="1"/>
  <c r="K172" i="8"/>
  <c r="L172" i="8" s="1"/>
  <c r="K176" i="8"/>
  <c r="L176" i="8" s="1"/>
  <c r="K180" i="8"/>
  <c r="L180" i="8" s="1"/>
  <c r="K184" i="8"/>
  <c r="L184" i="8" s="1"/>
  <c r="K188" i="8"/>
  <c r="L188" i="8" s="1"/>
  <c r="K192" i="8"/>
  <c r="L192" i="8" s="1"/>
  <c r="K196" i="8"/>
  <c r="L196" i="8" s="1"/>
  <c r="K200" i="8"/>
  <c r="L200" i="8" s="1"/>
  <c r="K204" i="8"/>
  <c r="L204" i="8" s="1"/>
  <c r="K208" i="8"/>
  <c r="L208" i="8" s="1"/>
  <c r="K212" i="8"/>
  <c r="L212" i="8" s="1"/>
  <c r="K216" i="8"/>
  <c r="L216" i="8" s="1"/>
  <c r="K220" i="8"/>
  <c r="L220" i="8" s="1"/>
  <c r="K224" i="8"/>
  <c r="L224" i="8" s="1"/>
  <c r="K228" i="8"/>
  <c r="L228" i="8" s="1"/>
  <c r="K232" i="8"/>
  <c r="L232" i="8" s="1"/>
  <c r="K236" i="8"/>
  <c r="L236" i="8" s="1"/>
  <c r="K83" i="8"/>
  <c r="L83" i="8" s="1"/>
  <c r="K91" i="8"/>
  <c r="L91" i="8" s="1"/>
  <c r="J100" i="8"/>
  <c r="K100" i="8"/>
  <c r="L100" i="8" s="1"/>
  <c r="J104" i="8"/>
  <c r="K104" i="8"/>
  <c r="L104" i="8" s="1"/>
  <c r="J108" i="8"/>
  <c r="K108" i="8"/>
  <c r="L108" i="8" s="1"/>
  <c r="J156" i="8"/>
  <c r="K156" i="8"/>
  <c r="L156" i="8" s="1"/>
  <c r="K87" i="8"/>
  <c r="L87" i="8" s="1"/>
  <c r="K95" i="8"/>
  <c r="L95" i="8" s="1"/>
  <c r="J97" i="8"/>
  <c r="J101" i="8"/>
  <c r="J105" i="8"/>
  <c r="J109" i="8"/>
  <c r="K158" i="8"/>
  <c r="L158" i="8" s="1"/>
  <c r="K162" i="8"/>
  <c r="L162" i="8" s="1"/>
  <c r="K166" i="8"/>
  <c r="L166" i="8" s="1"/>
  <c r="K170" i="8"/>
  <c r="L170" i="8" s="1"/>
  <c r="K174" i="8"/>
  <c r="L174" i="8" s="1"/>
  <c r="K178" i="8"/>
  <c r="L178" i="8" s="1"/>
  <c r="K182" i="8"/>
  <c r="L182" i="8" s="1"/>
  <c r="K186" i="8"/>
  <c r="L186" i="8" s="1"/>
  <c r="K190" i="8"/>
  <c r="L190" i="8" s="1"/>
  <c r="K194" i="8"/>
  <c r="L194" i="8" s="1"/>
  <c r="K198" i="8"/>
  <c r="L198" i="8" s="1"/>
  <c r="K202" i="8"/>
  <c r="L202" i="8" s="1"/>
  <c r="K206" i="8"/>
  <c r="L206" i="8" s="1"/>
  <c r="K210" i="8"/>
  <c r="L210" i="8" s="1"/>
  <c r="K214" i="8"/>
  <c r="L214" i="8" s="1"/>
  <c r="K218" i="8"/>
  <c r="L218" i="8" s="1"/>
  <c r="K222" i="8"/>
  <c r="L222" i="8" s="1"/>
  <c r="K226" i="8"/>
  <c r="L226" i="8" s="1"/>
  <c r="K230" i="8"/>
  <c r="L230" i="8" s="1"/>
  <c r="K234" i="8"/>
  <c r="L234" i="8" s="1"/>
  <c r="K238" i="8"/>
  <c r="L238" i="8" s="1"/>
  <c r="K112" i="8"/>
  <c r="L112" i="8" s="1"/>
  <c r="K114" i="8"/>
  <c r="L114" i="8" s="1"/>
  <c r="K116" i="8"/>
  <c r="L116" i="8" s="1"/>
  <c r="K118" i="8"/>
  <c r="L118" i="8" s="1"/>
  <c r="K120" i="8"/>
  <c r="L120" i="8" s="1"/>
  <c r="K122" i="8"/>
  <c r="L122" i="8" s="1"/>
  <c r="K124" i="8"/>
  <c r="L124" i="8" s="1"/>
  <c r="K126" i="8"/>
  <c r="L126" i="8" s="1"/>
  <c r="K128" i="8"/>
  <c r="L128" i="8" s="1"/>
  <c r="K130" i="8"/>
  <c r="L130" i="8" s="1"/>
  <c r="K132" i="8"/>
  <c r="L132" i="8" s="1"/>
  <c r="K134" i="8"/>
  <c r="L134" i="8" s="1"/>
  <c r="K136" i="8"/>
  <c r="L136" i="8" s="1"/>
  <c r="K138" i="8"/>
  <c r="L138" i="8" s="1"/>
  <c r="K140" i="8"/>
  <c r="L140" i="8" s="1"/>
  <c r="K142" i="8"/>
  <c r="L142" i="8" s="1"/>
  <c r="K144" i="8"/>
  <c r="L144" i="8" s="1"/>
  <c r="K146" i="8"/>
  <c r="L146" i="8" s="1"/>
  <c r="K148" i="8"/>
  <c r="L148" i="8" s="1"/>
  <c r="K150" i="8"/>
  <c r="L150" i="8" s="1"/>
  <c r="K152" i="8"/>
  <c r="L152" i="8" s="1"/>
  <c r="K154" i="8"/>
  <c r="L154" i="8" s="1"/>
  <c r="M5" i="7"/>
  <c r="M6" i="7"/>
  <c r="M7" i="7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37" i="7"/>
  <c r="M38" i="7"/>
  <c r="M39" i="7"/>
  <c r="M40" i="7"/>
  <c r="M41" i="7"/>
  <c r="M42" i="7"/>
  <c r="M43" i="7"/>
  <c r="M44" i="7"/>
  <c r="M45" i="7"/>
  <c r="M46" i="7"/>
  <c r="M47" i="7"/>
  <c r="M48" i="7"/>
  <c r="M49" i="7"/>
  <c r="M50" i="7"/>
  <c r="M51" i="7"/>
  <c r="M52" i="7"/>
  <c r="M53" i="7"/>
  <c r="M54" i="7"/>
  <c r="M55" i="7"/>
  <c r="M56" i="7"/>
  <c r="M57" i="7"/>
  <c r="M58" i="7"/>
  <c r="M59" i="7"/>
  <c r="M60" i="7"/>
  <c r="M61" i="7"/>
  <c r="M62" i="7"/>
  <c r="M63" i="7"/>
  <c r="M64" i="7"/>
  <c r="M65" i="7"/>
  <c r="M66" i="7"/>
  <c r="M67" i="7"/>
  <c r="M68" i="7"/>
  <c r="M69" i="7"/>
  <c r="M70" i="7"/>
  <c r="M71" i="7"/>
  <c r="M72" i="7"/>
  <c r="M73" i="7"/>
  <c r="M74" i="7"/>
  <c r="M75" i="7"/>
  <c r="M76" i="7"/>
  <c r="M77" i="7"/>
  <c r="M78" i="7"/>
  <c r="M79" i="7"/>
  <c r="M80" i="7"/>
  <c r="M81" i="7"/>
  <c r="M82" i="7"/>
  <c r="M83" i="7"/>
  <c r="M84" i="7"/>
  <c r="M85" i="7"/>
  <c r="M86" i="7"/>
  <c r="M87" i="7"/>
  <c r="M88" i="7"/>
  <c r="M89" i="7"/>
  <c r="M90" i="7"/>
  <c r="M91" i="7"/>
  <c r="M92" i="7"/>
  <c r="M93" i="7"/>
  <c r="M94" i="7"/>
  <c r="M95" i="7"/>
  <c r="M96" i="7"/>
  <c r="M97" i="7"/>
  <c r="M98" i="7"/>
  <c r="M99" i="7"/>
  <c r="M100" i="7"/>
  <c r="M101" i="7"/>
  <c r="M102" i="7"/>
  <c r="M103" i="7"/>
  <c r="M104" i="7"/>
  <c r="M105" i="7"/>
  <c r="M106" i="7"/>
  <c r="M107" i="7"/>
  <c r="M108" i="7"/>
  <c r="M109" i="7"/>
  <c r="M110" i="7"/>
  <c r="M111" i="7"/>
  <c r="M112" i="7"/>
  <c r="M113" i="7"/>
  <c r="M114" i="7"/>
  <c r="M115" i="7"/>
  <c r="M116" i="7"/>
  <c r="M117" i="7"/>
  <c r="M118" i="7"/>
  <c r="M119" i="7"/>
  <c r="M120" i="7"/>
  <c r="M121" i="7"/>
  <c r="M122" i="7"/>
  <c r="M123" i="7"/>
  <c r="M124" i="7"/>
  <c r="M125" i="7"/>
  <c r="M126" i="7"/>
  <c r="M127" i="7"/>
  <c r="M128" i="7"/>
  <c r="M129" i="7"/>
  <c r="M130" i="7"/>
  <c r="M131" i="7"/>
  <c r="M132" i="7"/>
  <c r="M133" i="7"/>
  <c r="M134" i="7"/>
  <c r="M135" i="7"/>
  <c r="M136" i="7"/>
  <c r="M137" i="7"/>
  <c r="M138" i="7"/>
  <c r="M139" i="7"/>
  <c r="M140" i="7"/>
  <c r="M141" i="7"/>
  <c r="M142" i="7"/>
  <c r="M143" i="7"/>
  <c r="M144" i="7"/>
  <c r="M145" i="7"/>
  <c r="M146" i="7"/>
  <c r="M147" i="7"/>
  <c r="M148" i="7"/>
  <c r="M149" i="7"/>
  <c r="M150" i="7"/>
  <c r="M151" i="7"/>
  <c r="M152" i="7"/>
  <c r="M153" i="7"/>
  <c r="M154" i="7"/>
  <c r="M155" i="7"/>
  <c r="M156" i="7"/>
  <c r="M157" i="7"/>
  <c r="M158" i="7"/>
  <c r="M159" i="7"/>
  <c r="M160" i="7"/>
  <c r="M161" i="7"/>
  <c r="M162" i="7"/>
  <c r="M163" i="7"/>
  <c r="M164" i="7"/>
  <c r="M165" i="7"/>
  <c r="M166" i="7"/>
  <c r="M167" i="7"/>
  <c r="M168" i="7"/>
  <c r="M169" i="7"/>
  <c r="M170" i="7"/>
  <c r="M171" i="7"/>
  <c r="M172" i="7"/>
  <c r="M173" i="7"/>
  <c r="M174" i="7"/>
  <c r="M175" i="7"/>
  <c r="M176" i="7"/>
  <c r="M177" i="7"/>
  <c r="M178" i="7"/>
  <c r="M179" i="7"/>
  <c r="M180" i="7"/>
  <c r="M181" i="7"/>
  <c r="M182" i="7"/>
  <c r="M183" i="7"/>
  <c r="M184" i="7"/>
  <c r="M185" i="7"/>
  <c r="M186" i="7"/>
  <c r="M187" i="7"/>
  <c r="M188" i="7"/>
  <c r="M189" i="7"/>
  <c r="M190" i="7"/>
  <c r="M191" i="7"/>
  <c r="M192" i="7"/>
  <c r="M193" i="7"/>
  <c r="M194" i="7"/>
  <c r="M195" i="7"/>
  <c r="M196" i="7"/>
  <c r="M197" i="7"/>
  <c r="M198" i="7"/>
  <c r="M199" i="7"/>
  <c r="M200" i="7"/>
  <c r="M201" i="7"/>
  <c r="M202" i="7"/>
  <c r="M203" i="7"/>
  <c r="M204" i="7"/>
  <c r="M205" i="7"/>
  <c r="M206" i="7"/>
  <c r="M207" i="7"/>
  <c r="M208" i="7"/>
  <c r="M209" i="7"/>
  <c r="M210" i="7"/>
  <c r="M211" i="7"/>
  <c r="M212" i="7"/>
  <c r="M213" i="7"/>
  <c r="M214" i="7"/>
  <c r="M215" i="7"/>
  <c r="M216" i="7"/>
  <c r="M217" i="7"/>
  <c r="M218" i="7"/>
  <c r="M219" i="7"/>
  <c r="M220" i="7"/>
  <c r="M221" i="7"/>
  <c r="M222" i="7"/>
  <c r="M223" i="7"/>
  <c r="M224" i="7"/>
  <c r="M225" i="7"/>
  <c r="M226" i="7"/>
  <c r="M227" i="7"/>
  <c r="M228" i="7"/>
  <c r="M229" i="7"/>
  <c r="M230" i="7"/>
  <c r="M231" i="7"/>
  <c r="M232" i="7"/>
  <c r="M233" i="7"/>
  <c r="M234" i="7"/>
  <c r="M235" i="7"/>
  <c r="M236" i="7"/>
  <c r="M237" i="7"/>
  <c r="M238" i="7"/>
  <c r="M239" i="7"/>
  <c r="M4" i="7"/>
  <c r="K2" i="7"/>
  <c r="I5" i="7"/>
  <c r="I6" i="7"/>
  <c r="I7" i="7"/>
  <c r="I8" i="7"/>
  <c r="I9" i="7"/>
  <c r="I10" i="7"/>
  <c r="I11" i="7"/>
  <c r="I12" i="7"/>
  <c r="I13" i="7"/>
  <c r="I14" i="7"/>
  <c r="I15" i="7"/>
  <c r="I16" i="7"/>
  <c r="I17" i="7"/>
  <c r="I18" i="7"/>
  <c r="I19" i="7"/>
  <c r="I20" i="7"/>
  <c r="I21" i="7"/>
  <c r="I22" i="7"/>
  <c r="I23" i="7"/>
  <c r="I24" i="7"/>
  <c r="I25" i="7"/>
  <c r="I26" i="7"/>
  <c r="I27" i="7"/>
  <c r="I28" i="7"/>
  <c r="I29" i="7"/>
  <c r="I30" i="7"/>
  <c r="I31" i="7"/>
  <c r="I32" i="7"/>
  <c r="I33" i="7"/>
  <c r="I34" i="7"/>
  <c r="I35" i="7"/>
  <c r="I36" i="7"/>
  <c r="I37" i="7"/>
  <c r="I38" i="7"/>
  <c r="I39" i="7"/>
  <c r="I40" i="7"/>
  <c r="I41" i="7"/>
  <c r="I42" i="7"/>
  <c r="I43" i="7"/>
  <c r="I44" i="7"/>
  <c r="I45" i="7"/>
  <c r="I46" i="7"/>
  <c r="I47" i="7"/>
  <c r="I48" i="7"/>
  <c r="I49" i="7"/>
  <c r="I50" i="7"/>
  <c r="I51" i="7"/>
  <c r="I52" i="7"/>
  <c r="I53" i="7"/>
  <c r="I54" i="7"/>
  <c r="I55" i="7"/>
  <c r="I56" i="7"/>
  <c r="I57" i="7"/>
  <c r="I58" i="7"/>
  <c r="I59" i="7"/>
  <c r="I60" i="7"/>
  <c r="I61" i="7"/>
  <c r="I62" i="7"/>
  <c r="I63" i="7"/>
  <c r="I64" i="7"/>
  <c r="I65" i="7"/>
  <c r="I66" i="7"/>
  <c r="I67" i="7"/>
  <c r="I68" i="7"/>
  <c r="I69" i="7"/>
  <c r="I70" i="7"/>
  <c r="I71" i="7"/>
  <c r="I72" i="7"/>
  <c r="I73" i="7"/>
  <c r="I74" i="7"/>
  <c r="I75" i="7"/>
  <c r="I76" i="7"/>
  <c r="I77" i="7"/>
  <c r="I78" i="7"/>
  <c r="I79" i="7"/>
  <c r="I80" i="7"/>
  <c r="I81" i="7"/>
  <c r="I82" i="7"/>
  <c r="I83" i="7"/>
  <c r="I84" i="7"/>
  <c r="I85" i="7"/>
  <c r="I86" i="7"/>
  <c r="I87" i="7"/>
  <c r="I88" i="7"/>
  <c r="I89" i="7"/>
  <c r="I90" i="7"/>
  <c r="I91" i="7"/>
  <c r="I92" i="7"/>
  <c r="I93" i="7"/>
  <c r="I94" i="7"/>
  <c r="I95" i="7"/>
  <c r="I96" i="7"/>
  <c r="I97" i="7"/>
  <c r="I98" i="7"/>
  <c r="I99" i="7"/>
  <c r="I100" i="7"/>
  <c r="I101" i="7"/>
  <c r="I102" i="7"/>
  <c r="I103" i="7"/>
  <c r="I104" i="7"/>
  <c r="I105" i="7"/>
  <c r="I106" i="7"/>
  <c r="I107" i="7"/>
  <c r="I108" i="7"/>
  <c r="I109" i="7"/>
  <c r="I110" i="7"/>
  <c r="I111" i="7"/>
  <c r="I112" i="7"/>
  <c r="I113" i="7"/>
  <c r="I114" i="7"/>
  <c r="I115" i="7"/>
  <c r="I116" i="7"/>
  <c r="I117" i="7"/>
  <c r="I118" i="7"/>
  <c r="I119" i="7"/>
  <c r="I120" i="7"/>
  <c r="I121" i="7"/>
  <c r="I122" i="7"/>
  <c r="I123" i="7"/>
  <c r="I124" i="7"/>
  <c r="I125" i="7"/>
  <c r="I126" i="7"/>
  <c r="I127" i="7"/>
  <c r="I128" i="7"/>
  <c r="I129" i="7"/>
  <c r="I130" i="7"/>
  <c r="I131" i="7"/>
  <c r="I132" i="7"/>
  <c r="I133" i="7"/>
  <c r="I134" i="7"/>
  <c r="I135" i="7"/>
  <c r="I136" i="7"/>
  <c r="I137" i="7"/>
  <c r="I138" i="7"/>
  <c r="I139" i="7"/>
  <c r="I140" i="7"/>
  <c r="I141" i="7"/>
  <c r="I142" i="7"/>
  <c r="I143" i="7"/>
  <c r="I144" i="7"/>
  <c r="I145" i="7"/>
  <c r="I146" i="7"/>
  <c r="I147" i="7"/>
  <c r="I148" i="7"/>
  <c r="I149" i="7"/>
  <c r="I150" i="7"/>
  <c r="I151" i="7"/>
  <c r="I152" i="7"/>
  <c r="I153" i="7"/>
  <c r="I154" i="7"/>
  <c r="I155" i="7"/>
  <c r="I156" i="7"/>
  <c r="I157" i="7"/>
  <c r="I158" i="7"/>
  <c r="I159" i="7"/>
  <c r="I160" i="7"/>
  <c r="I161" i="7"/>
  <c r="I162" i="7"/>
  <c r="I163" i="7"/>
  <c r="I164" i="7"/>
  <c r="I165" i="7"/>
  <c r="I166" i="7"/>
  <c r="I167" i="7"/>
  <c r="I168" i="7"/>
  <c r="I169" i="7"/>
  <c r="I170" i="7"/>
  <c r="I171" i="7"/>
  <c r="I172" i="7"/>
  <c r="I173" i="7"/>
  <c r="I174" i="7"/>
  <c r="I175" i="7"/>
  <c r="I176" i="7"/>
  <c r="I177" i="7"/>
  <c r="I178" i="7"/>
  <c r="I179" i="7"/>
  <c r="I180" i="7"/>
  <c r="I181" i="7"/>
  <c r="I182" i="7"/>
  <c r="I183" i="7"/>
  <c r="I184" i="7"/>
  <c r="I185" i="7"/>
  <c r="I186" i="7"/>
  <c r="I187" i="7"/>
  <c r="I188" i="7"/>
  <c r="I189" i="7"/>
  <c r="I190" i="7"/>
  <c r="I191" i="7"/>
  <c r="I192" i="7"/>
  <c r="I193" i="7"/>
  <c r="I194" i="7"/>
  <c r="I195" i="7"/>
  <c r="I196" i="7"/>
  <c r="I197" i="7"/>
  <c r="I198" i="7"/>
  <c r="I199" i="7"/>
  <c r="I200" i="7"/>
  <c r="I201" i="7"/>
  <c r="I202" i="7"/>
  <c r="I203" i="7"/>
  <c r="I204" i="7"/>
  <c r="I205" i="7"/>
  <c r="I206" i="7"/>
  <c r="I207" i="7"/>
  <c r="I208" i="7"/>
  <c r="I209" i="7"/>
  <c r="I210" i="7"/>
  <c r="I211" i="7"/>
  <c r="I212" i="7"/>
  <c r="I213" i="7"/>
  <c r="I214" i="7"/>
  <c r="I215" i="7"/>
  <c r="I216" i="7"/>
  <c r="I217" i="7"/>
  <c r="I218" i="7"/>
  <c r="I219" i="7"/>
  <c r="I220" i="7"/>
  <c r="I221" i="7"/>
  <c r="I222" i="7"/>
  <c r="I223" i="7"/>
  <c r="I224" i="7"/>
  <c r="I225" i="7"/>
  <c r="I226" i="7"/>
  <c r="I227" i="7"/>
  <c r="I228" i="7"/>
  <c r="I229" i="7"/>
  <c r="I230" i="7"/>
  <c r="I231" i="7"/>
  <c r="I232" i="7"/>
  <c r="I233" i="7"/>
  <c r="I234" i="7"/>
  <c r="I235" i="7"/>
  <c r="I236" i="7"/>
  <c r="I237" i="7"/>
  <c r="I238" i="7"/>
  <c r="I239" i="7"/>
  <c r="I4" i="7"/>
  <c r="H5" i="7"/>
  <c r="H6" i="7"/>
  <c r="H7" i="7"/>
  <c r="H8" i="7"/>
  <c r="H9" i="7"/>
  <c r="H10" i="7"/>
  <c r="H11" i="7"/>
  <c r="H12" i="7"/>
  <c r="H13" i="7"/>
  <c r="H14" i="7"/>
  <c r="H15" i="7"/>
  <c r="H16" i="7"/>
  <c r="H17" i="7"/>
  <c r="H18" i="7"/>
  <c r="H19" i="7"/>
  <c r="H20" i="7"/>
  <c r="H21" i="7"/>
  <c r="H22" i="7"/>
  <c r="H23" i="7"/>
  <c r="H24" i="7"/>
  <c r="H25" i="7"/>
  <c r="H26" i="7"/>
  <c r="H27" i="7"/>
  <c r="H28" i="7"/>
  <c r="H29" i="7"/>
  <c r="H30" i="7"/>
  <c r="H31" i="7"/>
  <c r="H32" i="7"/>
  <c r="H33" i="7"/>
  <c r="H34" i="7"/>
  <c r="H35" i="7"/>
  <c r="H36" i="7"/>
  <c r="H37" i="7"/>
  <c r="H38" i="7"/>
  <c r="H39" i="7"/>
  <c r="H40" i="7"/>
  <c r="H41" i="7"/>
  <c r="H42" i="7"/>
  <c r="H43" i="7"/>
  <c r="H44" i="7"/>
  <c r="H45" i="7"/>
  <c r="H46" i="7"/>
  <c r="H47" i="7"/>
  <c r="H48" i="7"/>
  <c r="H49" i="7"/>
  <c r="H50" i="7"/>
  <c r="H51" i="7"/>
  <c r="H52" i="7"/>
  <c r="H53" i="7"/>
  <c r="H54" i="7"/>
  <c r="H55" i="7"/>
  <c r="H56" i="7"/>
  <c r="H57" i="7"/>
  <c r="H58" i="7"/>
  <c r="H59" i="7"/>
  <c r="H60" i="7"/>
  <c r="H61" i="7"/>
  <c r="H62" i="7"/>
  <c r="H63" i="7"/>
  <c r="H64" i="7"/>
  <c r="H65" i="7"/>
  <c r="H66" i="7"/>
  <c r="H67" i="7"/>
  <c r="H68" i="7"/>
  <c r="H69" i="7"/>
  <c r="H70" i="7"/>
  <c r="H71" i="7"/>
  <c r="H72" i="7"/>
  <c r="H73" i="7"/>
  <c r="H74" i="7"/>
  <c r="H75" i="7"/>
  <c r="H76" i="7"/>
  <c r="H77" i="7"/>
  <c r="H78" i="7"/>
  <c r="H79" i="7"/>
  <c r="H80" i="7"/>
  <c r="H81" i="7"/>
  <c r="H82" i="7"/>
  <c r="H83" i="7"/>
  <c r="H84" i="7"/>
  <c r="H85" i="7"/>
  <c r="H86" i="7"/>
  <c r="H87" i="7"/>
  <c r="H88" i="7"/>
  <c r="H89" i="7"/>
  <c r="H90" i="7"/>
  <c r="H91" i="7"/>
  <c r="H92" i="7"/>
  <c r="H93" i="7"/>
  <c r="H94" i="7"/>
  <c r="H95" i="7"/>
  <c r="H96" i="7"/>
  <c r="H97" i="7"/>
  <c r="H98" i="7"/>
  <c r="H99" i="7"/>
  <c r="H100" i="7"/>
  <c r="H101" i="7"/>
  <c r="H102" i="7"/>
  <c r="H103" i="7"/>
  <c r="H104" i="7"/>
  <c r="H105" i="7"/>
  <c r="H106" i="7"/>
  <c r="H107" i="7"/>
  <c r="H108" i="7"/>
  <c r="H109" i="7"/>
  <c r="H110" i="7"/>
  <c r="H111" i="7"/>
  <c r="H112" i="7"/>
  <c r="H113" i="7"/>
  <c r="H114" i="7"/>
  <c r="H115" i="7"/>
  <c r="H116" i="7"/>
  <c r="H117" i="7"/>
  <c r="H118" i="7"/>
  <c r="H119" i="7"/>
  <c r="H120" i="7"/>
  <c r="H121" i="7"/>
  <c r="H122" i="7"/>
  <c r="H123" i="7"/>
  <c r="H124" i="7"/>
  <c r="H125" i="7"/>
  <c r="H126" i="7"/>
  <c r="H127" i="7"/>
  <c r="H128" i="7"/>
  <c r="H129" i="7"/>
  <c r="H130" i="7"/>
  <c r="H131" i="7"/>
  <c r="H132" i="7"/>
  <c r="H133" i="7"/>
  <c r="H134" i="7"/>
  <c r="H135" i="7"/>
  <c r="H136" i="7"/>
  <c r="H137" i="7"/>
  <c r="H138" i="7"/>
  <c r="H139" i="7"/>
  <c r="H140" i="7"/>
  <c r="H141" i="7"/>
  <c r="H142" i="7"/>
  <c r="H143" i="7"/>
  <c r="H144" i="7"/>
  <c r="H145" i="7"/>
  <c r="H146" i="7"/>
  <c r="H147" i="7"/>
  <c r="H148" i="7"/>
  <c r="H149" i="7"/>
  <c r="H150" i="7"/>
  <c r="H151" i="7"/>
  <c r="H152" i="7"/>
  <c r="H153" i="7"/>
  <c r="H154" i="7"/>
  <c r="H155" i="7"/>
  <c r="H156" i="7"/>
  <c r="H157" i="7"/>
  <c r="H158" i="7"/>
  <c r="H159" i="7"/>
  <c r="H160" i="7"/>
  <c r="H161" i="7"/>
  <c r="H162" i="7"/>
  <c r="H163" i="7"/>
  <c r="H164" i="7"/>
  <c r="H165" i="7"/>
  <c r="H166" i="7"/>
  <c r="H167" i="7"/>
  <c r="H168" i="7"/>
  <c r="H169" i="7"/>
  <c r="H170" i="7"/>
  <c r="H171" i="7"/>
  <c r="H172" i="7"/>
  <c r="H173" i="7"/>
  <c r="H174" i="7"/>
  <c r="H175" i="7"/>
  <c r="H176" i="7"/>
  <c r="H177" i="7"/>
  <c r="H178" i="7"/>
  <c r="H179" i="7"/>
  <c r="H180" i="7"/>
  <c r="H181" i="7"/>
  <c r="H182" i="7"/>
  <c r="H183" i="7"/>
  <c r="H184" i="7"/>
  <c r="H185" i="7"/>
  <c r="H186" i="7"/>
  <c r="H187" i="7"/>
  <c r="H188" i="7"/>
  <c r="H189" i="7"/>
  <c r="H190" i="7"/>
  <c r="H191" i="7"/>
  <c r="H192" i="7"/>
  <c r="H193" i="7"/>
  <c r="H194" i="7"/>
  <c r="H195" i="7"/>
  <c r="H196" i="7"/>
  <c r="H197" i="7"/>
  <c r="H198" i="7"/>
  <c r="H199" i="7"/>
  <c r="H200" i="7"/>
  <c r="H201" i="7"/>
  <c r="H202" i="7"/>
  <c r="H203" i="7"/>
  <c r="H204" i="7"/>
  <c r="H205" i="7"/>
  <c r="H206" i="7"/>
  <c r="H207" i="7"/>
  <c r="H208" i="7"/>
  <c r="H209" i="7"/>
  <c r="H210" i="7"/>
  <c r="H211" i="7"/>
  <c r="H212" i="7"/>
  <c r="H213" i="7"/>
  <c r="H214" i="7"/>
  <c r="H215" i="7"/>
  <c r="H216" i="7"/>
  <c r="H217" i="7"/>
  <c r="H218" i="7"/>
  <c r="H219" i="7"/>
  <c r="H220" i="7"/>
  <c r="H221" i="7"/>
  <c r="H222" i="7"/>
  <c r="H223" i="7"/>
  <c r="H224" i="7"/>
  <c r="H225" i="7"/>
  <c r="H226" i="7"/>
  <c r="H227" i="7"/>
  <c r="H228" i="7"/>
  <c r="H229" i="7"/>
  <c r="H230" i="7"/>
  <c r="H231" i="7"/>
  <c r="H232" i="7"/>
  <c r="H233" i="7"/>
  <c r="H234" i="7"/>
  <c r="H235" i="7"/>
  <c r="H236" i="7"/>
  <c r="H237" i="7"/>
  <c r="H238" i="7"/>
  <c r="H239" i="7"/>
  <c r="H4" i="7"/>
  <c r="K3" i="7" s="1"/>
  <c r="F239" i="7"/>
  <c r="G239" i="7" s="1"/>
  <c r="C239" i="7"/>
  <c r="G238" i="7"/>
  <c r="F238" i="7"/>
  <c r="C238" i="7"/>
  <c r="F237" i="7"/>
  <c r="C237" i="7"/>
  <c r="F236" i="7"/>
  <c r="G236" i="7" s="1"/>
  <c r="C236" i="7"/>
  <c r="F235" i="7"/>
  <c r="G235" i="7" s="1"/>
  <c r="C235" i="7"/>
  <c r="G234" i="7"/>
  <c r="F234" i="7"/>
  <c r="C234" i="7"/>
  <c r="F233" i="7"/>
  <c r="C233" i="7"/>
  <c r="F232" i="7"/>
  <c r="G232" i="7" s="1"/>
  <c r="C232" i="7"/>
  <c r="F231" i="7"/>
  <c r="G231" i="7" s="1"/>
  <c r="C231" i="7"/>
  <c r="G230" i="7"/>
  <c r="F230" i="7"/>
  <c r="C230" i="7"/>
  <c r="F229" i="7"/>
  <c r="G229" i="7" s="1"/>
  <c r="C229" i="7"/>
  <c r="F228" i="7"/>
  <c r="G228" i="7" s="1"/>
  <c r="C228" i="7"/>
  <c r="F227" i="7"/>
  <c r="G227" i="7" s="1"/>
  <c r="C227" i="7"/>
  <c r="G226" i="7"/>
  <c r="F226" i="7"/>
  <c r="C226" i="7"/>
  <c r="F225" i="7"/>
  <c r="G225" i="7" s="1"/>
  <c r="C225" i="7"/>
  <c r="F224" i="7"/>
  <c r="G224" i="7" s="1"/>
  <c r="C224" i="7"/>
  <c r="F223" i="7"/>
  <c r="G223" i="7" s="1"/>
  <c r="C223" i="7"/>
  <c r="G222" i="7"/>
  <c r="F222" i="7"/>
  <c r="C222" i="7"/>
  <c r="F221" i="7"/>
  <c r="G221" i="7" s="1"/>
  <c r="C221" i="7"/>
  <c r="F220" i="7"/>
  <c r="G220" i="7" s="1"/>
  <c r="C220" i="7"/>
  <c r="F219" i="7"/>
  <c r="G219" i="7" s="1"/>
  <c r="C219" i="7"/>
  <c r="G218" i="7"/>
  <c r="F218" i="7"/>
  <c r="C218" i="7"/>
  <c r="F217" i="7"/>
  <c r="G217" i="7" s="1"/>
  <c r="C217" i="7"/>
  <c r="F216" i="7"/>
  <c r="G216" i="7" s="1"/>
  <c r="C216" i="7"/>
  <c r="F215" i="7"/>
  <c r="G215" i="7" s="1"/>
  <c r="C215" i="7"/>
  <c r="G214" i="7"/>
  <c r="F214" i="7"/>
  <c r="C214" i="7"/>
  <c r="F213" i="7"/>
  <c r="G213" i="7" s="1"/>
  <c r="C213" i="7"/>
  <c r="F212" i="7"/>
  <c r="G212" i="7" s="1"/>
  <c r="C212" i="7"/>
  <c r="F211" i="7"/>
  <c r="G211" i="7" s="1"/>
  <c r="C211" i="7"/>
  <c r="G210" i="7"/>
  <c r="F210" i="7"/>
  <c r="C210" i="7"/>
  <c r="F209" i="7"/>
  <c r="G209" i="7" s="1"/>
  <c r="C209" i="7"/>
  <c r="F208" i="7"/>
  <c r="G208" i="7" s="1"/>
  <c r="C208" i="7"/>
  <c r="F207" i="7"/>
  <c r="G207" i="7" s="1"/>
  <c r="C207" i="7"/>
  <c r="G206" i="7"/>
  <c r="F206" i="7"/>
  <c r="C206" i="7"/>
  <c r="F205" i="7"/>
  <c r="G205" i="7" s="1"/>
  <c r="C205" i="7"/>
  <c r="F204" i="7"/>
  <c r="G204" i="7" s="1"/>
  <c r="C204" i="7"/>
  <c r="F203" i="7"/>
  <c r="G203" i="7" s="1"/>
  <c r="C203" i="7"/>
  <c r="G202" i="7"/>
  <c r="F202" i="7"/>
  <c r="C202" i="7"/>
  <c r="F201" i="7"/>
  <c r="G201" i="7" s="1"/>
  <c r="C201" i="7"/>
  <c r="F200" i="7"/>
  <c r="G200" i="7" s="1"/>
  <c r="C200" i="7"/>
  <c r="F199" i="7"/>
  <c r="G199" i="7" s="1"/>
  <c r="C199" i="7"/>
  <c r="G198" i="7"/>
  <c r="F198" i="7"/>
  <c r="C198" i="7"/>
  <c r="F197" i="7"/>
  <c r="G197" i="7" s="1"/>
  <c r="C197" i="7"/>
  <c r="F196" i="7"/>
  <c r="G196" i="7" s="1"/>
  <c r="C196" i="7"/>
  <c r="F195" i="7"/>
  <c r="G195" i="7" s="1"/>
  <c r="C195" i="7"/>
  <c r="G194" i="7"/>
  <c r="F194" i="7"/>
  <c r="C194" i="7"/>
  <c r="F193" i="7"/>
  <c r="G193" i="7" s="1"/>
  <c r="C193" i="7"/>
  <c r="F192" i="7"/>
  <c r="G192" i="7" s="1"/>
  <c r="C192" i="7"/>
  <c r="F191" i="7"/>
  <c r="G191" i="7" s="1"/>
  <c r="C191" i="7"/>
  <c r="G190" i="7"/>
  <c r="F190" i="7"/>
  <c r="C190" i="7"/>
  <c r="F189" i="7"/>
  <c r="G189" i="7" s="1"/>
  <c r="C189" i="7"/>
  <c r="F188" i="7"/>
  <c r="G188" i="7" s="1"/>
  <c r="C188" i="7"/>
  <c r="F187" i="7"/>
  <c r="G187" i="7" s="1"/>
  <c r="C187" i="7"/>
  <c r="G186" i="7"/>
  <c r="F186" i="7"/>
  <c r="C186" i="7"/>
  <c r="F185" i="7"/>
  <c r="G185" i="7" s="1"/>
  <c r="C185" i="7"/>
  <c r="F184" i="7"/>
  <c r="G184" i="7" s="1"/>
  <c r="C184" i="7"/>
  <c r="F183" i="7"/>
  <c r="G183" i="7" s="1"/>
  <c r="C183" i="7"/>
  <c r="G182" i="7"/>
  <c r="F182" i="7"/>
  <c r="C182" i="7"/>
  <c r="F181" i="7"/>
  <c r="G181" i="7" s="1"/>
  <c r="C181" i="7"/>
  <c r="F180" i="7"/>
  <c r="G180" i="7" s="1"/>
  <c r="C180" i="7"/>
  <c r="F179" i="7"/>
  <c r="G179" i="7" s="1"/>
  <c r="C179" i="7"/>
  <c r="G178" i="7"/>
  <c r="F178" i="7"/>
  <c r="C178" i="7"/>
  <c r="F177" i="7"/>
  <c r="G177" i="7" s="1"/>
  <c r="C177" i="7"/>
  <c r="F176" i="7"/>
  <c r="G176" i="7" s="1"/>
  <c r="C176" i="7"/>
  <c r="F175" i="7"/>
  <c r="G175" i="7" s="1"/>
  <c r="C175" i="7"/>
  <c r="G174" i="7"/>
  <c r="F174" i="7"/>
  <c r="C174" i="7"/>
  <c r="F173" i="7"/>
  <c r="G173" i="7" s="1"/>
  <c r="C173" i="7"/>
  <c r="F172" i="7"/>
  <c r="G172" i="7" s="1"/>
  <c r="C172" i="7"/>
  <c r="F171" i="7"/>
  <c r="G171" i="7" s="1"/>
  <c r="C171" i="7"/>
  <c r="G170" i="7"/>
  <c r="F170" i="7"/>
  <c r="C170" i="7"/>
  <c r="F169" i="7"/>
  <c r="G169" i="7" s="1"/>
  <c r="C169" i="7"/>
  <c r="F168" i="7"/>
  <c r="G168" i="7" s="1"/>
  <c r="C168" i="7"/>
  <c r="F167" i="7"/>
  <c r="G167" i="7" s="1"/>
  <c r="C167" i="7"/>
  <c r="G166" i="7"/>
  <c r="F166" i="7"/>
  <c r="C166" i="7"/>
  <c r="F165" i="7"/>
  <c r="G165" i="7" s="1"/>
  <c r="C165" i="7"/>
  <c r="F164" i="7"/>
  <c r="G164" i="7" s="1"/>
  <c r="C164" i="7"/>
  <c r="F163" i="7"/>
  <c r="G163" i="7" s="1"/>
  <c r="C163" i="7"/>
  <c r="G162" i="7"/>
  <c r="F162" i="7"/>
  <c r="C162" i="7"/>
  <c r="F161" i="7"/>
  <c r="G161" i="7" s="1"/>
  <c r="C161" i="7"/>
  <c r="F160" i="7"/>
  <c r="G160" i="7" s="1"/>
  <c r="C160" i="7"/>
  <c r="F159" i="7"/>
  <c r="G159" i="7" s="1"/>
  <c r="C159" i="7"/>
  <c r="G158" i="7"/>
  <c r="F158" i="7"/>
  <c r="C158" i="7"/>
  <c r="F157" i="7"/>
  <c r="G157" i="7" s="1"/>
  <c r="C157" i="7"/>
  <c r="F156" i="7"/>
  <c r="G156" i="7" s="1"/>
  <c r="C156" i="7"/>
  <c r="F155" i="7"/>
  <c r="G155" i="7" s="1"/>
  <c r="C155" i="7"/>
  <c r="G154" i="7"/>
  <c r="F154" i="7"/>
  <c r="C154" i="7"/>
  <c r="F153" i="7"/>
  <c r="G153" i="7" s="1"/>
  <c r="C153" i="7"/>
  <c r="F152" i="7"/>
  <c r="G152" i="7" s="1"/>
  <c r="C152" i="7"/>
  <c r="F151" i="7"/>
  <c r="G151" i="7" s="1"/>
  <c r="C151" i="7"/>
  <c r="G150" i="7"/>
  <c r="F150" i="7"/>
  <c r="C150" i="7"/>
  <c r="F149" i="7"/>
  <c r="G149" i="7" s="1"/>
  <c r="C149" i="7"/>
  <c r="F148" i="7"/>
  <c r="G148" i="7" s="1"/>
  <c r="C148" i="7"/>
  <c r="F147" i="7"/>
  <c r="G147" i="7" s="1"/>
  <c r="C147" i="7"/>
  <c r="G146" i="7"/>
  <c r="F146" i="7"/>
  <c r="C146" i="7"/>
  <c r="F145" i="7"/>
  <c r="G145" i="7" s="1"/>
  <c r="C145" i="7"/>
  <c r="F144" i="7"/>
  <c r="G144" i="7" s="1"/>
  <c r="C144" i="7"/>
  <c r="F143" i="7"/>
  <c r="G143" i="7" s="1"/>
  <c r="C143" i="7"/>
  <c r="G142" i="7"/>
  <c r="F142" i="7"/>
  <c r="C142" i="7"/>
  <c r="F141" i="7"/>
  <c r="G141" i="7" s="1"/>
  <c r="C141" i="7"/>
  <c r="F140" i="7"/>
  <c r="G140" i="7" s="1"/>
  <c r="C140" i="7"/>
  <c r="F139" i="7"/>
  <c r="G139" i="7" s="1"/>
  <c r="C139" i="7"/>
  <c r="G138" i="7"/>
  <c r="F138" i="7"/>
  <c r="C138" i="7"/>
  <c r="F137" i="7"/>
  <c r="G137" i="7" s="1"/>
  <c r="C137" i="7"/>
  <c r="F136" i="7"/>
  <c r="G136" i="7" s="1"/>
  <c r="C136" i="7"/>
  <c r="F135" i="7"/>
  <c r="G135" i="7" s="1"/>
  <c r="C135" i="7"/>
  <c r="G134" i="7"/>
  <c r="F134" i="7"/>
  <c r="C134" i="7"/>
  <c r="F133" i="7"/>
  <c r="G133" i="7" s="1"/>
  <c r="C133" i="7"/>
  <c r="F132" i="7"/>
  <c r="G132" i="7" s="1"/>
  <c r="C132" i="7"/>
  <c r="F131" i="7"/>
  <c r="G131" i="7" s="1"/>
  <c r="C131" i="7"/>
  <c r="G130" i="7"/>
  <c r="F130" i="7"/>
  <c r="C130" i="7"/>
  <c r="F129" i="7"/>
  <c r="G129" i="7" s="1"/>
  <c r="C129" i="7"/>
  <c r="F128" i="7"/>
  <c r="G128" i="7" s="1"/>
  <c r="C128" i="7"/>
  <c r="F127" i="7"/>
  <c r="G127" i="7" s="1"/>
  <c r="C127" i="7"/>
  <c r="G126" i="7"/>
  <c r="F126" i="7"/>
  <c r="C126" i="7"/>
  <c r="F125" i="7"/>
  <c r="G125" i="7" s="1"/>
  <c r="C125" i="7"/>
  <c r="F124" i="7"/>
  <c r="G124" i="7" s="1"/>
  <c r="C124" i="7"/>
  <c r="F123" i="7"/>
  <c r="G123" i="7" s="1"/>
  <c r="C123" i="7"/>
  <c r="G122" i="7"/>
  <c r="F122" i="7"/>
  <c r="C122" i="7"/>
  <c r="F121" i="7"/>
  <c r="G121" i="7" s="1"/>
  <c r="C121" i="7"/>
  <c r="F120" i="7"/>
  <c r="G120" i="7" s="1"/>
  <c r="C120" i="7"/>
  <c r="F119" i="7"/>
  <c r="G119" i="7" s="1"/>
  <c r="C119" i="7"/>
  <c r="G118" i="7"/>
  <c r="F118" i="7"/>
  <c r="C118" i="7"/>
  <c r="F117" i="7"/>
  <c r="G117" i="7" s="1"/>
  <c r="C117" i="7"/>
  <c r="F116" i="7"/>
  <c r="G116" i="7" s="1"/>
  <c r="C116" i="7"/>
  <c r="F115" i="7"/>
  <c r="G115" i="7" s="1"/>
  <c r="C115" i="7"/>
  <c r="G114" i="7"/>
  <c r="F114" i="7"/>
  <c r="C114" i="7"/>
  <c r="F113" i="7"/>
  <c r="G113" i="7" s="1"/>
  <c r="C113" i="7"/>
  <c r="F112" i="7"/>
  <c r="G112" i="7" s="1"/>
  <c r="C112" i="7"/>
  <c r="F111" i="7"/>
  <c r="G111" i="7" s="1"/>
  <c r="C111" i="7"/>
  <c r="G110" i="7"/>
  <c r="F110" i="7"/>
  <c r="C110" i="7"/>
  <c r="G109" i="7"/>
  <c r="F109" i="7"/>
  <c r="C109" i="7"/>
  <c r="F108" i="7"/>
  <c r="G108" i="7" s="1"/>
  <c r="C108" i="7"/>
  <c r="F107" i="7"/>
  <c r="G107" i="7" s="1"/>
  <c r="C107" i="7"/>
  <c r="G106" i="7"/>
  <c r="F106" i="7"/>
  <c r="C106" i="7"/>
  <c r="G105" i="7"/>
  <c r="F105" i="7"/>
  <c r="C105" i="7"/>
  <c r="F104" i="7"/>
  <c r="G104" i="7" s="1"/>
  <c r="C104" i="7"/>
  <c r="F103" i="7"/>
  <c r="G103" i="7" s="1"/>
  <c r="C103" i="7"/>
  <c r="G102" i="7"/>
  <c r="F102" i="7"/>
  <c r="C102" i="7"/>
  <c r="F101" i="7"/>
  <c r="G101" i="7" s="1"/>
  <c r="C101" i="7"/>
  <c r="F100" i="7"/>
  <c r="G100" i="7" s="1"/>
  <c r="C100" i="7"/>
  <c r="F99" i="7"/>
  <c r="G99" i="7" s="1"/>
  <c r="C99" i="7"/>
  <c r="G98" i="7"/>
  <c r="F98" i="7"/>
  <c r="C98" i="7"/>
  <c r="F97" i="7"/>
  <c r="G97" i="7" s="1"/>
  <c r="C97" i="7"/>
  <c r="F96" i="7"/>
  <c r="G96" i="7" s="1"/>
  <c r="C96" i="7"/>
  <c r="F95" i="7"/>
  <c r="G95" i="7" s="1"/>
  <c r="C95" i="7"/>
  <c r="G94" i="7"/>
  <c r="F94" i="7"/>
  <c r="C94" i="7"/>
  <c r="G93" i="7"/>
  <c r="F93" i="7"/>
  <c r="C93" i="7"/>
  <c r="F92" i="7"/>
  <c r="G92" i="7" s="1"/>
  <c r="C92" i="7"/>
  <c r="F91" i="7"/>
  <c r="G91" i="7" s="1"/>
  <c r="C91" i="7"/>
  <c r="G90" i="7"/>
  <c r="F90" i="7"/>
  <c r="C90" i="7"/>
  <c r="G89" i="7"/>
  <c r="F89" i="7"/>
  <c r="C89" i="7"/>
  <c r="F88" i="7"/>
  <c r="G88" i="7" s="1"/>
  <c r="C88" i="7"/>
  <c r="F87" i="7"/>
  <c r="G87" i="7" s="1"/>
  <c r="C87" i="7"/>
  <c r="G86" i="7"/>
  <c r="F86" i="7"/>
  <c r="C86" i="7"/>
  <c r="F85" i="7"/>
  <c r="G85" i="7" s="1"/>
  <c r="C85" i="7"/>
  <c r="F84" i="7"/>
  <c r="G84" i="7" s="1"/>
  <c r="C84" i="7"/>
  <c r="F83" i="7"/>
  <c r="G83" i="7" s="1"/>
  <c r="C83" i="7"/>
  <c r="G82" i="7"/>
  <c r="F82" i="7"/>
  <c r="C82" i="7"/>
  <c r="G81" i="7"/>
  <c r="F81" i="7"/>
  <c r="C81" i="7"/>
  <c r="F80" i="7"/>
  <c r="G80" i="7" s="1"/>
  <c r="C80" i="7"/>
  <c r="F79" i="7"/>
  <c r="G79" i="7" s="1"/>
  <c r="C79" i="7"/>
  <c r="G78" i="7"/>
  <c r="F78" i="7"/>
  <c r="C78" i="7"/>
  <c r="F77" i="7"/>
  <c r="G77" i="7" s="1"/>
  <c r="C77" i="7"/>
  <c r="F76" i="7"/>
  <c r="G76" i="7" s="1"/>
  <c r="C76" i="7"/>
  <c r="G75" i="7"/>
  <c r="F75" i="7"/>
  <c r="C75" i="7"/>
  <c r="G74" i="7"/>
  <c r="F74" i="7"/>
  <c r="C74" i="7"/>
  <c r="F73" i="7"/>
  <c r="G73" i="7" s="1"/>
  <c r="C73" i="7"/>
  <c r="F72" i="7"/>
  <c r="G72" i="7" s="1"/>
  <c r="C72" i="7"/>
  <c r="F71" i="7"/>
  <c r="G71" i="7" s="1"/>
  <c r="C71" i="7"/>
  <c r="G70" i="7"/>
  <c r="F70" i="7"/>
  <c r="C70" i="7"/>
  <c r="G69" i="7"/>
  <c r="F69" i="7"/>
  <c r="C69" i="7"/>
  <c r="F68" i="7"/>
  <c r="G68" i="7" s="1"/>
  <c r="C68" i="7"/>
  <c r="F67" i="7"/>
  <c r="G67" i="7" s="1"/>
  <c r="C67" i="7"/>
  <c r="G66" i="7"/>
  <c r="F66" i="7"/>
  <c r="C66" i="7"/>
  <c r="G65" i="7"/>
  <c r="F65" i="7"/>
  <c r="C65" i="7"/>
  <c r="F64" i="7"/>
  <c r="G64" i="7" s="1"/>
  <c r="C64" i="7"/>
  <c r="F63" i="7"/>
  <c r="G63" i="7" s="1"/>
  <c r="C63" i="7"/>
  <c r="G62" i="7"/>
  <c r="F62" i="7"/>
  <c r="C62" i="7"/>
  <c r="G61" i="7"/>
  <c r="F61" i="7"/>
  <c r="C61" i="7"/>
  <c r="F60" i="7"/>
  <c r="G60" i="7" s="1"/>
  <c r="C60" i="7"/>
  <c r="F59" i="7"/>
  <c r="G59" i="7" s="1"/>
  <c r="C59" i="7"/>
  <c r="G58" i="7"/>
  <c r="F58" i="7"/>
  <c r="C58" i="7"/>
  <c r="G57" i="7"/>
  <c r="F57" i="7"/>
  <c r="C57" i="7"/>
  <c r="F56" i="7"/>
  <c r="G56" i="7" s="1"/>
  <c r="C56" i="7"/>
  <c r="F55" i="7"/>
  <c r="G55" i="7" s="1"/>
  <c r="C55" i="7"/>
  <c r="G54" i="7"/>
  <c r="F54" i="7"/>
  <c r="C54" i="7"/>
  <c r="G53" i="7"/>
  <c r="F53" i="7"/>
  <c r="C53" i="7"/>
  <c r="F52" i="7"/>
  <c r="G52" i="7" s="1"/>
  <c r="C52" i="7"/>
  <c r="F51" i="7"/>
  <c r="G51" i="7" s="1"/>
  <c r="C51" i="7"/>
  <c r="G50" i="7"/>
  <c r="F50" i="7"/>
  <c r="C50" i="7"/>
  <c r="G49" i="7"/>
  <c r="F49" i="7"/>
  <c r="C49" i="7"/>
  <c r="F48" i="7"/>
  <c r="G48" i="7" s="1"/>
  <c r="C48" i="7"/>
  <c r="F47" i="7"/>
  <c r="G47" i="7" s="1"/>
  <c r="C47" i="7"/>
  <c r="G46" i="7"/>
  <c r="F46" i="7"/>
  <c r="C46" i="7"/>
  <c r="G45" i="7"/>
  <c r="F45" i="7"/>
  <c r="C45" i="7"/>
  <c r="F44" i="7"/>
  <c r="G44" i="7" s="1"/>
  <c r="C44" i="7"/>
  <c r="F43" i="7"/>
  <c r="G43" i="7" s="1"/>
  <c r="C43" i="7"/>
  <c r="G42" i="7"/>
  <c r="F42" i="7"/>
  <c r="C42" i="7"/>
  <c r="G41" i="7"/>
  <c r="F41" i="7"/>
  <c r="C41" i="7"/>
  <c r="F40" i="7"/>
  <c r="G40" i="7" s="1"/>
  <c r="C40" i="7"/>
  <c r="F39" i="7"/>
  <c r="G39" i="7" s="1"/>
  <c r="C39" i="7"/>
  <c r="G38" i="7"/>
  <c r="F38" i="7"/>
  <c r="C38" i="7"/>
  <c r="G37" i="7"/>
  <c r="F37" i="7"/>
  <c r="C37" i="7"/>
  <c r="F36" i="7"/>
  <c r="G36" i="7" s="1"/>
  <c r="C36" i="7"/>
  <c r="F35" i="7"/>
  <c r="G35" i="7" s="1"/>
  <c r="C35" i="7"/>
  <c r="G34" i="7"/>
  <c r="F34" i="7"/>
  <c r="C34" i="7"/>
  <c r="G33" i="7"/>
  <c r="F33" i="7"/>
  <c r="C33" i="7"/>
  <c r="F32" i="7"/>
  <c r="G32" i="7" s="1"/>
  <c r="C32" i="7"/>
  <c r="F31" i="7"/>
  <c r="G31" i="7" s="1"/>
  <c r="C31" i="7"/>
  <c r="G30" i="7"/>
  <c r="F30" i="7"/>
  <c r="C30" i="7"/>
  <c r="G29" i="7"/>
  <c r="F29" i="7"/>
  <c r="C29" i="7"/>
  <c r="F28" i="7"/>
  <c r="G28" i="7" s="1"/>
  <c r="C28" i="7"/>
  <c r="F27" i="7"/>
  <c r="G27" i="7" s="1"/>
  <c r="C27" i="7"/>
  <c r="G26" i="7"/>
  <c r="F26" i="7"/>
  <c r="C26" i="7"/>
  <c r="G25" i="7"/>
  <c r="F25" i="7"/>
  <c r="C25" i="7"/>
  <c r="F24" i="7"/>
  <c r="G24" i="7" s="1"/>
  <c r="C24" i="7"/>
  <c r="F23" i="7"/>
  <c r="G23" i="7" s="1"/>
  <c r="C23" i="7"/>
  <c r="F22" i="7"/>
  <c r="G22" i="7" s="1"/>
  <c r="C22" i="7"/>
  <c r="G21" i="7"/>
  <c r="F21" i="7"/>
  <c r="C21" i="7"/>
  <c r="F20" i="7"/>
  <c r="G20" i="7" s="1"/>
  <c r="C20" i="7"/>
  <c r="F19" i="7"/>
  <c r="G19" i="7" s="1"/>
  <c r="C19" i="7"/>
  <c r="F18" i="7"/>
  <c r="G18" i="7" s="1"/>
  <c r="C18" i="7"/>
  <c r="F17" i="7"/>
  <c r="G17" i="7" s="1"/>
  <c r="C17" i="7"/>
  <c r="F16" i="7"/>
  <c r="G16" i="7" s="1"/>
  <c r="C16" i="7"/>
  <c r="F15" i="7"/>
  <c r="G15" i="7" s="1"/>
  <c r="C15" i="7"/>
  <c r="F14" i="7"/>
  <c r="G14" i="7" s="1"/>
  <c r="C14" i="7"/>
  <c r="F13" i="7"/>
  <c r="G13" i="7" s="1"/>
  <c r="C13" i="7"/>
  <c r="F12" i="7"/>
  <c r="G12" i="7" s="1"/>
  <c r="C12" i="7"/>
  <c r="G11" i="7"/>
  <c r="F11" i="7"/>
  <c r="C11" i="7"/>
  <c r="F10" i="7"/>
  <c r="G10" i="7" s="1"/>
  <c r="C10" i="7"/>
  <c r="F9" i="7"/>
  <c r="G9" i="7" s="1"/>
  <c r="C9" i="7"/>
  <c r="F8" i="7"/>
  <c r="G8" i="7" s="1"/>
  <c r="C8" i="7"/>
  <c r="F7" i="7"/>
  <c r="G7" i="7" s="1"/>
  <c r="C7" i="7"/>
  <c r="F6" i="7"/>
  <c r="G6" i="7" s="1"/>
  <c r="C6" i="7"/>
  <c r="F5" i="7"/>
  <c r="G5" i="7" s="1"/>
  <c r="C5" i="7"/>
  <c r="F4" i="7"/>
  <c r="G4" i="7" s="1"/>
  <c r="C4" i="7"/>
  <c r="AE3" i="7"/>
  <c r="G3" i="7"/>
  <c r="F3" i="7"/>
  <c r="V127" i="14" l="1"/>
  <c r="X124" i="14"/>
  <c r="V128" i="14" s="1"/>
  <c r="T124" i="14"/>
  <c r="R128" i="14" s="1"/>
  <c r="R127" i="14"/>
  <c r="N2" i="8"/>
  <c r="N3" i="8" s="1"/>
  <c r="G233" i="7"/>
  <c r="G237" i="7"/>
  <c r="O237" i="8" l="1"/>
  <c r="O235" i="8"/>
  <c r="O233" i="8"/>
  <c r="O231" i="8"/>
  <c r="O229" i="8"/>
  <c r="O227" i="8"/>
  <c r="O225" i="8"/>
  <c r="O223" i="8"/>
  <c r="O221" i="8"/>
  <c r="O219" i="8"/>
  <c r="O217" i="8"/>
  <c r="O215" i="8"/>
  <c r="O213" i="8"/>
  <c r="O211" i="8"/>
  <c r="O209" i="8"/>
  <c r="O207" i="8"/>
  <c r="O205" i="8"/>
  <c r="O203" i="8"/>
  <c r="O201" i="8"/>
  <c r="O199" i="8"/>
  <c r="O197" i="8"/>
  <c r="O195" i="8"/>
  <c r="O193" i="8"/>
  <c r="O191" i="8"/>
  <c r="O189" i="8"/>
  <c r="O187" i="8"/>
  <c r="O185" i="8"/>
  <c r="O183" i="8"/>
  <c r="O181" i="8"/>
  <c r="O179" i="8"/>
  <c r="O177" i="8"/>
  <c r="O175" i="8"/>
  <c r="O173" i="8"/>
  <c r="O171" i="8"/>
  <c r="O169" i="8"/>
  <c r="O167" i="8"/>
  <c r="O165" i="8"/>
  <c r="O163" i="8"/>
  <c r="O161" i="8"/>
  <c r="O159" i="8"/>
  <c r="O153" i="8"/>
  <c r="O151" i="8"/>
  <c r="O149" i="8"/>
  <c r="O147" i="8"/>
  <c r="O145" i="8"/>
  <c r="O143" i="8"/>
  <c r="O141" i="8"/>
  <c r="O139" i="8"/>
  <c r="O137" i="8"/>
  <c r="O135" i="8"/>
  <c r="O133" i="8"/>
  <c r="O131" i="8"/>
  <c r="O129" i="8"/>
  <c r="O127" i="8"/>
  <c r="O125" i="8"/>
  <c r="O123" i="8"/>
  <c r="O121" i="8"/>
  <c r="O119" i="8"/>
  <c r="O117" i="8"/>
  <c r="O115" i="8"/>
  <c r="O113" i="8"/>
  <c r="O96" i="8"/>
  <c r="O94" i="8"/>
  <c r="O92" i="8"/>
  <c r="O90" i="8"/>
  <c r="O88" i="8"/>
  <c r="O86" i="8"/>
  <c r="O84" i="8"/>
  <c r="O82" i="8"/>
  <c r="O80" i="8"/>
  <c r="O78" i="8"/>
  <c r="O76" i="8"/>
  <c r="O74" i="8"/>
  <c r="O72" i="8"/>
  <c r="O70" i="8"/>
  <c r="O68" i="8"/>
  <c r="O66" i="8"/>
  <c r="O64" i="8"/>
  <c r="O62" i="8"/>
  <c r="O60" i="8"/>
  <c r="O58" i="8"/>
  <c r="O56" i="8"/>
  <c r="O54" i="8"/>
  <c r="O52" i="8"/>
  <c r="O50" i="8"/>
  <c r="O48" i="8"/>
  <c r="O46" i="8"/>
  <c r="O44" i="8"/>
  <c r="O42" i="8"/>
  <c r="O40" i="8"/>
  <c r="O38" i="8"/>
  <c r="O36" i="8"/>
  <c r="O34" i="8"/>
  <c r="O32" i="8"/>
  <c r="O30" i="8"/>
  <c r="O28" i="8"/>
  <c r="O26" i="8"/>
  <c r="O24" i="8"/>
  <c r="O22" i="8"/>
  <c r="O20" i="8"/>
  <c r="O18" i="8"/>
  <c r="O16" i="8"/>
  <c r="O14" i="8"/>
  <c r="O12" i="8"/>
  <c r="O10" i="8"/>
  <c r="O8" i="8"/>
  <c r="O6" i="8"/>
  <c r="O4" i="8"/>
  <c r="O110" i="8"/>
  <c r="O111" i="8"/>
  <c r="O107" i="8"/>
  <c r="O103" i="8"/>
  <c r="O99" i="8"/>
  <c r="O79" i="8"/>
  <c r="O77" i="8"/>
  <c r="O75" i="8"/>
  <c r="O73" i="8"/>
  <c r="O69" i="8"/>
  <c r="O67" i="8"/>
  <c r="O65" i="8"/>
  <c r="O63" i="8"/>
  <c r="O61" i="8"/>
  <c r="O57" i="8"/>
  <c r="O53" i="8"/>
  <c r="O51" i="8"/>
  <c r="O49" i="8"/>
  <c r="O47" i="8"/>
  <c r="O45" i="8"/>
  <c r="O39" i="8"/>
  <c r="O31" i="8"/>
  <c r="O27" i="8"/>
  <c r="O21" i="8"/>
  <c r="O15" i="8"/>
  <c r="O11" i="8"/>
  <c r="O5" i="8"/>
  <c r="O109" i="8"/>
  <c r="O105" i="8"/>
  <c r="O101" i="8"/>
  <c r="O97" i="8"/>
  <c r="O71" i="8"/>
  <c r="O59" i="8"/>
  <c r="O55" i="8"/>
  <c r="O43" i="8"/>
  <c r="O41" i="8"/>
  <c r="O37" i="8"/>
  <c r="O35" i="8"/>
  <c r="O33" i="8"/>
  <c r="O29" i="8"/>
  <c r="O25" i="8"/>
  <c r="O23" i="8"/>
  <c r="O19" i="8"/>
  <c r="O17" i="8"/>
  <c r="O13" i="8"/>
  <c r="O9" i="8"/>
  <c r="O7" i="8"/>
  <c r="O122" i="8"/>
  <c r="O138" i="8"/>
  <c r="O154" i="8"/>
  <c r="O93" i="8"/>
  <c r="O112" i="8"/>
  <c r="O128" i="8"/>
  <c r="O144" i="8"/>
  <c r="O160" i="8"/>
  <c r="O168" i="8"/>
  <c r="O176" i="8"/>
  <c r="O184" i="8"/>
  <c r="O192" i="8"/>
  <c r="O200" i="8"/>
  <c r="O208" i="8"/>
  <c r="O216" i="8"/>
  <c r="O224" i="8"/>
  <c r="O232" i="8"/>
  <c r="O102" i="8"/>
  <c r="O158" i="8"/>
  <c r="O166" i="8"/>
  <c r="O174" i="8"/>
  <c r="O182" i="8"/>
  <c r="O190" i="8"/>
  <c r="O198" i="8"/>
  <c r="O206" i="8"/>
  <c r="O214" i="8"/>
  <c r="O222" i="8"/>
  <c r="O230" i="8"/>
  <c r="O238" i="8"/>
  <c r="O155" i="8"/>
  <c r="O114" i="8"/>
  <c r="O130" i="8"/>
  <c r="O146" i="8"/>
  <c r="O85" i="8"/>
  <c r="O104" i="8"/>
  <c r="O120" i="8"/>
  <c r="O136" i="8"/>
  <c r="O152" i="8"/>
  <c r="O164" i="8"/>
  <c r="O172" i="8"/>
  <c r="O180" i="8"/>
  <c r="O188" i="8"/>
  <c r="O196" i="8"/>
  <c r="O204" i="8"/>
  <c r="O212" i="8"/>
  <c r="O220" i="8"/>
  <c r="O228" i="8"/>
  <c r="O236" i="8"/>
  <c r="O157" i="8"/>
  <c r="O162" i="8"/>
  <c r="O170" i="8"/>
  <c r="O178" i="8"/>
  <c r="O186" i="8"/>
  <c r="O194" i="8"/>
  <c r="O202" i="8"/>
  <c r="O210" i="8"/>
  <c r="O218" i="8"/>
  <c r="O226" i="8"/>
  <c r="O234" i="8"/>
  <c r="O81" i="8"/>
  <c r="O118" i="8"/>
  <c r="O134" i="8"/>
  <c r="O150" i="8"/>
  <c r="O108" i="8"/>
  <c r="O124" i="8"/>
  <c r="O140" i="8"/>
  <c r="O239" i="8"/>
  <c r="O91" i="8"/>
  <c r="O95" i="8"/>
  <c r="O89" i="8"/>
  <c r="O126" i="8"/>
  <c r="O142" i="8"/>
  <c r="O100" i="8"/>
  <c r="O116" i="8"/>
  <c r="O132" i="8"/>
  <c r="O148" i="8"/>
  <c r="O83" i="8"/>
  <c r="O87" i="8"/>
  <c r="O106" i="8"/>
  <c r="O98" i="8"/>
  <c r="O156" i="8"/>
  <c r="I2" i="6" l="1"/>
  <c r="F5" i="6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45" i="6"/>
  <c r="F46" i="6"/>
  <c r="F47" i="6"/>
  <c r="F48" i="6"/>
  <c r="F49" i="6"/>
  <c r="F50" i="6"/>
  <c r="F51" i="6"/>
  <c r="F52" i="6"/>
  <c r="F53" i="6"/>
  <c r="F54" i="6"/>
  <c r="F55" i="6"/>
  <c r="F56" i="6"/>
  <c r="F57" i="6"/>
  <c r="F58" i="6"/>
  <c r="F59" i="6"/>
  <c r="F60" i="6"/>
  <c r="F61" i="6"/>
  <c r="F62" i="6"/>
  <c r="F63" i="6"/>
  <c r="F64" i="6"/>
  <c r="F65" i="6"/>
  <c r="F66" i="6"/>
  <c r="F67" i="6"/>
  <c r="F68" i="6"/>
  <c r="F69" i="6"/>
  <c r="F70" i="6"/>
  <c r="F71" i="6"/>
  <c r="F72" i="6"/>
  <c r="F73" i="6"/>
  <c r="F74" i="6"/>
  <c r="F75" i="6"/>
  <c r="F76" i="6"/>
  <c r="F77" i="6"/>
  <c r="F78" i="6"/>
  <c r="F79" i="6"/>
  <c r="F80" i="6"/>
  <c r="F81" i="6"/>
  <c r="F82" i="6"/>
  <c r="F83" i="6"/>
  <c r="F84" i="6"/>
  <c r="F85" i="6"/>
  <c r="F86" i="6"/>
  <c r="F87" i="6"/>
  <c r="F88" i="6"/>
  <c r="F89" i="6"/>
  <c r="F90" i="6"/>
  <c r="F91" i="6"/>
  <c r="F92" i="6"/>
  <c r="F93" i="6"/>
  <c r="F94" i="6"/>
  <c r="F95" i="6"/>
  <c r="F96" i="6"/>
  <c r="F97" i="6"/>
  <c r="F98" i="6"/>
  <c r="F99" i="6"/>
  <c r="F100" i="6"/>
  <c r="F101" i="6"/>
  <c r="F102" i="6"/>
  <c r="F103" i="6"/>
  <c r="F104" i="6"/>
  <c r="F105" i="6"/>
  <c r="F106" i="6"/>
  <c r="F107" i="6"/>
  <c r="F108" i="6"/>
  <c r="F109" i="6"/>
  <c r="F110" i="6"/>
  <c r="F111" i="6"/>
  <c r="F112" i="6"/>
  <c r="F113" i="6"/>
  <c r="F114" i="6"/>
  <c r="F115" i="6"/>
  <c r="F116" i="6"/>
  <c r="F117" i="6"/>
  <c r="F118" i="6"/>
  <c r="F119" i="6"/>
  <c r="F120" i="6"/>
  <c r="F121" i="6"/>
  <c r="F122" i="6"/>
  <c r="F123" i="6"/>
  <c r="F124" i="6"/>
  <c r="F125" i="6"/>
  <c r="F126" i="6"/>
  <c r="F127" i="6"/>
  <c r="F128" i="6"/>
  <c r="F129" i="6"/>
  <c r="F130" i="6"/>
  <c r="F131" i="6"/>
  <c r="F132" i="6"/>
  <c r="F133" i="6"/>
  <c r="F134" i="6"/>
  <c r="F135" i="6"/>
  <c r="F136" i="6"/>
  <c r="F137" i="6"/>
  <c r="F138" i="6"/>
  <c r="F139" i="6"/>
  <c r="F140" i="6"/>
  <c r="F141" i="6"/>
  <c r="F142" i="6"/>
  <c r="F143" i="6"/>
  <c r="F144" i="6"/>
  <c r="F145" i="6"/>
  <c r="F146" i="6"/>
  <c r="F147" i="6"/>
  <c r="F148" i="6"/>
  <c r="F149" i="6"/>
  <c r="F150" i="6"/>
  <c r="F151" i="6"/>
  <c r="F152" i="6"/>
  <c r="F153" i="6"/>
  <c r="F154" i="6"/>
  <c r="F155" i="6"/>
  <c r="F156" i="6"/>
  <c r="F157" i="6"/>
  <c r="F158" i="6"/>
  <c r="F159" i="6"/>
  <c r="F160" i="6"/>
  <c r="F161" i="6"/>
  <c r="F162" i="6"/>
  <c r="F163" i="6"/>
  <c r="F164" i="6"/>
  <c r="F165" i="6"/>
  <c r="F166" i="6"/>
  <c r="F167" i="6"/>
  <c r="F168" i="6"/>
  <c r="F169" i="6"/>
  <c r="F170" i="6"/>
  <c r="F171" i="6"/>
  <c r="F172" i="6"/>
  <c r="F173" i="6"/>
  <c r="F174" i="6"/>
  <c r="F175" i="6"/>
  <c r="F176" i="6"/>
  <c r="F177" i="6"/>
  <c r="F178" i="6"/>
  <c r="F179" i="6"/>
  <c r="F180" i="6"/>
  <c r="F181" i="6"/>
  <c r="F182" i="6"/>
  <c r="F183" i="6"/>
  <c r="F184" i="6"/>
  <c r="F185" i="6"/>
  <c r="F186" i="6"/>
  <c r="F187" i="6"/>
  <c r="F188" i="6"/>
  <c r="F189" i="6"/>
  <c r="F190" i="6"/>
  <c r="F191" i="6"/>
  <c r="F192" i="6"/>
  <c r="F193" i="6"/>
  <c r="F194" i="6"/>
  <c r="F195" i="6"/>
  <c r="F196" i="6"/>
  <c r="F197" i="6"/>
  <c r="F198" i="6"/>
  <c r="F199" i="6"/>
  <c r="F200" i="6"/>
  <c r="F201" i="6"/>
  <c r="F202" i="6"/>
  <c r="F203" i="6"/>
  <c r="F204" i="6"/>
  <c r="F205" i="6"/>
  <c r="F206" i="6"/>
  <c r="F207" i="6"/>
  <c r="F208" i="6"/>
  <c r="F209" i="6"/>
  <c r="F210" i="6"/>
  <c r="F211" i="6"/>
  <c r="F212" i="6"/>
  <c r="F213" i="6"/>
  <c r="F214" i="6"/>
  <c r="F215" i="6"/>
  <c r="F216" i="6"/>
  <c r="F217" i="6"/>
  <c r="F218" i="6"/>
  <c r="F219" i="6"/>
  <c r="F220" i="6"/>
  <c r="F221" i="6"/>
  <c r="F222" i="6"/>
  <c r="F223" i="6"/>
  <c r="F224" i="6"/>
  <c r="F225" i="6"/>
  <c r="F226" i="6"/>
  <c r="F227" i="6"/>
  <c r="F228" i="6"/>
  <c r="F229" i="6"/>
  <c r="F230" i="6"/>
  <c r="F231" i="6"/>
  <c r="F232" i="6"/>
  <c r="F233" i="6"/>
  <c r="F234" i="6"/>
  <c r="F235" i="6"/>
  <c r="F236" i="6"/>
  <c r="F237" i="6"/>
  <c r="F238" i="6"/>
  <c r="F239" i="6"/>
  <c r="F240" i="6"/>
  <c r="F241" i="6"/>
  <c r="F242" i="6"/>
  <c r="F243" i="6"/>
  <c r="F244" i="6"/>
  <c r="F4" i="6"/>
  <c r="C244" i="6" l="1"/>
  <c r="C243" i="6"/>
  <c r="C242" i="6"/>
  <c r="C241" i="6"/>
  <c r="C240" i="6"/>
  <c r="C239" i="6"/>
  <c r="C238" i="6"/>
  <c r="C237" i="6"/>
  <c r="C236" i="6"/>
  <c r="C235" i="6"/>
  <c r="C234" i="6"/>
  <c r="C233" i="6"/>
  <c r="C232" i="6"/>
  <c r="C231" i="6"/>
  <c r="C230" i="6"/>
  <c r="C229" i="6"/>
  <c r="E229" i="6" s="1"/>
  <c r="G229" i="6" s="1"/>
  <c r="C228" i="6"/>
  <c r="C227" i="6"/>
  <c r="C226" i="6"/>
  <c r="C225" i="6"/>
  <c r="C224" i="6"/>
  <c r="C223" i="6"/>
  <c r="C222" i="6"/>
  <c r="C221" i="6"/>
  <c r="C220" i="6"/>
  <c r="C219" i="6"/>
  <c r="C218" i="6"/>
  <c r="C217" i="6"/>
  <c r="C216" i="6"/>
  <c r="C215" i="6"/>
  <c r="C214" i="6"/>
  <c r="C213" i="6"/>
  <c r="E213" i="6" s="1"/>
  <c r="G213" i="6" s="1"/>
  <c r="C212" i="6"/>
  <c r="C211" i="6"/>
  <c r="C210" i="6"/>
  <c r="C209" i="6"/>
  <c r="C208" i="6"/>
  <c r="C207" i="6"/>
  <c r="C206" i="6"/>
  <c r="C205" i="6"/>
  <c r="C204" i="6"/>
  <c r="C203" i="6"/>
  <c r="C202" i="6"/>
  <c r="C201" i="6"/>
  <c r="C200" i="6"/>
  <c r="C199" i="6"/>
  <c r="C198" i="6"/>
  <c r="C197" i="6"/>
  <c r="E197" i="6" s="1"/>
  <c r="G197" i="6" s="1"/>
  <c r="C196" i="6"/>
  <c r="C195" i="6"/>
  <c r="C194" i="6"/>
  <c r="C193" i="6"/>
  <c r="C192" i="6"/>
  <c r="C191" i="6"/>
  <c r="C190" i="6"/>
  <c r="C189" i="6"/>
  <c r="C188" i="6"/>
  <c r="C187" i="6"/>
  <c r="C186" i="6"/>
  <c r="C185" i="6"/>
  <c r="C184" i="6"/>
  <c r="C183" i="6"/>
  <c r="C182" i="6"/>
  <c r="C181" i="6"/>
  <c r="E181" i="6" s="1"/>
  <c r="G181" i="6" s="1"/>
  <c r="C180" i="6"/>
  <c r="C179" i="6"/>
  <c r="C178" i="6"/>
  <c r="C177" i="6"/>
  <c r="C176" i="6"/>
  <c r="C175" i="6"/>
  <c r="C174" i="6"/>
  <c r="C173" i="6"/>
  <c r="C172" i="6"/>
  <c r="C171" i="6"/>
  <c r="C170" i="6"/>
  <c r="C169" i="6"/>
  <c r="C168" i="6"/>
  <c r="C167" i="6"/>
  <c r="C166" i="6"/>
  <c r="C165" i="6"/>
  <c r="E165" i="6" s="1"/>
  <c r="G165" i="6" s="1"/>
  <c r="C164" i="6"/>
  <c r="C163" i="6"/>
  <c r="C162" i="6"/>
  <c r="C161" i="6"/>
  <c r="C160" i="6"/>
  <c r="C159" i="6"/>
  <c r="C158" i="6"/>
  <c r="C157" i="6"/>
  <c r="C156" i="6"/>
  <c r="C155" i="6"/>
  <c r="C154" i="6"/>
  <c r="C153" i="6"/>
  <c r="C152" i="6"/>
  <c r="C151" i="6"/>
  <c r="C150" i="6"/>
  <c r="C149" i="6"/>
  <c r="E149" i="6" s="1"/>
  <c r="G149" i="6" s="1"/>
  <c r="C148" i="6"/>
  <c r="C147" i="6"/>
  <c r="C146" i="6"/>
  <c r="C145" i="6"/>
  <c r="C144" i="6"/>
  <c r="C143" i="6"/>
  <c r="C142" i="6"/>
  <c r="C141" i="6"/>
  <c r="C140" i="6"/>
  <c r="C139" i="6"/>
  <c r="C138" i="6"/>
  <c r="C137" i="6"/>
  <c r="C136" i="6"/>
  <c r="C135" i="6"/>
  <c r="C134" i="6"/>
  <c r="C133" i="6"/>
  <c r="C132" i="6"/>
  <c r="C131" i="6"/>
  <c r="C130" i="6"/>
  <c r="C129" i="6"/>
  <c r="C128" i="6"/>
  <c r="C127" i="6"/>
  <c r="C126" i="6"/>
  <c r="C125" i="6"/>
  <c r="C124" i="6"/>
  <c r="C123" i="6"/>
  <c r="C122" i="6"/>
  <c r="C121" i="6"/>
  <c r="C120" i="6"/>
  <c r="C119" i="6"/>
  <c r="C118" i="6"/>
  <c r="C117" i="6"/>
  <c r="C116" i="6"/>
  <c r="C115" i="6"/>
  <c r="C114" i="6"/>
  <c r="C113" i="6"/>
  <c r="C112" i="6"/>
  <c r="C111" i="6"/>
  <c r="C110" i="6"/>
  <c r="E110" i="6" s="1"/>
  <c r="G110" i="6" s="1"/>
  <c r="C109" i="6"/>
  <c r="C108" i="6"/>
  <c r="C107" i="6"/>
  <c r="C106" i="6"/>
  <c r="C105" i="6"/>
  <c r="E105" i="6" s="1"/>
  <c r="G105" i="6" s="1"/>
  <c r="C104" i="6"/>
  <c r="C103" i="6"/>
  <c r="C102" i="6"/>
  <c r="C101" i="6"/>
  <c r="C100" i="6"/>
  <c r="C99" i="6"/>
  <c r="C98" i="6"/>
  <c r="C97" i="6"/>
  <c r="C96" i="6"/>
  <c r="C95" i="6"/>
  <c r="C94" i="6"/>
  <c r="E94" i="6" s="1"/>
  <c r="G94" i="6" s="1"/>
  <c r="C93" i="6"/>
  <c r="C92" i="6"/>
  <c r="C91" i="6"/>
  <c r="C90" i="6"/>
  <c r="C89" i="6"/>
  <c r="E89" i="6" s="1"/>
  <c r="G89" i="6" s="1"/>
  <c r="C88" i="6"/>
  <c r="C87" i="6"/>
  <c r="C86" i="6"/>
  <c r="C85" i="6"/>
  <c r="C84" i="6"/>
  <c r="C83" i="6"/>
  <c r="C82" i="6"/>
  <c r="C81" i="6"/>
  <c r="C80" i="6"/>
  <c r="C79" i="6"/>
  <c r="C78" i="6"/>
  <c r="E78" i="6" s="1"/>
  <c r="G78" i="6" s="1"/>
  <c r="C77" i="6"/>
  <c r="C76" i="6"/>
  <c r="C75" i="6"/>
  <c r="C74" i="6"/>
  <c r="C73" i="6"/>
  <c r="E73" i="6" s="1"/>
  <c r="G73" i="6" s="1"/>
  <c r="C72" i="6"/>
  <c r="C71" i="6"/>
  <c r="C70" i="6"/>
  <c r="C69" i="6"/>
  <c r="C68" i="6"/>
  <c r="C67" i="6"/>
  <c r="C66" i="6"/>
  <c r="C65" i="6"/>
  <c r="C64" i="6"/>
  <c r="C63" i="6"/>
  <c r="C62" i="6"/>
  <c r="E62" i="6" s="1"/>
  <c r="G62" i="6" s="1"/>
  <c r="C61" i="6"/>
  <c r="C60" i="6"/>
  <c r="C59" i="6"/>
  <c r="C58" i="6"/>
  <c r="C57" i="6"/>
  <c r="E57" i="6" s="1"/>
  <c r="G57" i="6" s="1"/>
  <c r="C56" i="6"/>
  <c r="C55" i="6"/>
  <c r="C54" i="6"/>
  <c r="C53" i="6"/>
  <c r="C52" i="6"/>
  <c r="C51" i="6"/>
  <c r="C50" i="6"/>
  <c r="C49" i="6"/>
  <c r="C48" i="6"/>
  <c r="C47" i="6"/>
  <c r="C46" i="6"/>
  <c r="E46" i="6" s="1"/>
  <c r="G46" i="6" s="1"/>
  <c r="C45" i="6"/>
  <c r="C44" i="6"/>
  <c r="C43" i="6"/>
  <c r="C42" i="6"/>
  <c r="C41" i="6"/>
  <c r="E41" i="6" s="1"/>
  <c r="G41" i="6" s="1"/>
  <c r="C40" i="6"/>
  <c r="C39" i="6"/>
  <c r="C38" i="6"/>
  <c r="C37" i="6"/>
  <c r="E37" i="6" s="1"/>
  <c r="G37" i="6" s="1"/>
  <c r="C36" i="6"/>
  <c r="C35" i="6"/>
  <c r="C34" i="6"/>
  <c r="C33" i="6"/>
  <c r="C32" i="6"/>
  <c r="C31" i="6"/>
  <c r="C30" i="6"/>
  <c r="C29" i="6"/>
  <c r="E29" i="6" s="1"/>
  <c r="G29" i="6" s="1"/>
  <c r="C28" i="6"/>
  <c r="C27" i="6"/>
  <c r="C26" i="6"/>
  <c r="C25" i="6"/>
  <c r="C24" i="6"/>
  <c r="C23" i="6"/>
  <c r="C22" i="6"/>
  <c r="C21" i="6"/>
  <c r="E21" i="6" s="1"/>
  <c r="G21" i="6" s="1"/>
  <c r="C20" i="6"/>
  <c r="C19" i="6"/>
  <c r="C18" i="6"/>
  <c r="C17" i="6"/>
  <c r="C16" i="6"/>
  <c r="C15" i="6"/>
  <c r="C14" i="6"/>
  <c r="C13" i="6"/>
  <c r="C12" i="6"/>
  <c r="C11" i="6"/>
  <c r="C10" i="6"/>
  <c r="C9" i="6"/>
  <c r="C8" i="6"/>
  <c r="C7" i="6"/>
  <c r="E7" i="6" s="1"/>
  <c r="G7" i="6" s="1"/>
  <c r="C6" i="6"/>
  <c r="C5" i="6"/>
  <c r="C4" i="6"/>
  <c r="D3" i="6"/>
  <c r="E242" i="6" l="1"/>
  <c r="G242" i="6" s="1"/>
  <c r="E238" i="6"/>
  <c r="G238" i="6" s="1"/>
  <c r="E234" i="6"/>
  <c r="G234" i="6" s="1"/>
  <c r="E230" i="6"/>
  <c r="G230" i="6" s="1"/>
  <c r="E226" i="6"/>
  <c r="G226" i="6" s="1"/>
  <c r="E222" i="6"/>
  <c r="G222" i="6" s="1"/>
  <c r="E218" i="6"/>
  <c r="G218" i="6" s="1"/>
  <c r="E214" i="6"/>
  <c r="G214" i="6" s="1"/>
  <c r="E210" i="6"/>
  <c r="G210" i="6" s="1"/>
  <c r="E206" i="6"/>
  <c r="G206" i="6" s="1"/>
  <c r="E202" i="6"/>
  <c r="G202" i="6" s="1"/>
  <c r="E198" i="6"/>
  <c r="G198" i="6" s="1"/>
  <c r="E194" i="6"/>
  <c r="G194" i="6" s="1"/>
  <c r="E190" i="6"/>
  <c r="G190" i="6" s="1"/>
  <c r="E186" i="6"/>
  <c r="G186" i="6" s="1"/>
  <c r="E182" i="6"/>
  <c r="G182" i="6" s="1"/>
  <c r="E178" i="6"/>
  <c r="G178" i="6" s="1"/>
  <c r="E174" i="6"/>
  <c r="G174" i="6" s="1"/>
  <c r="E170" i="6"/>
  <c r="G170" i="6" s="1"/>
  <c r="E166" i="6"/>
  <c r="G166" i="6" s="1"/>
  <c r="E162" i="6"/>
  <c r="G162" i="6" s="1"/>
  <c r="E158" i="6"/>
  <c r="G158" i="6" s="1"/>
  <c r="E154" i="6"/>
  <c r="G154" i="6" s="1"/>
  <c r="E150" i="6"/>
  <c r="G150" i="6" s="1"/>
  <c r="E146" i="6"/>
  <c r="G146" i="6" s="1"/>
  <c r="E142" i="6"/>
  <c r="G142" i="6" s="1"/>
  <c r="E138" i="6"/>
  <c r="G138" i="6" s="1"/>
  <c r="E126" i="6"/>
  <c r="G126" i="6" s="1"/>
  <c r="E120" i="6"/>
  <c r="G120" i="6" s="1"/>
  <c r="E114" i="6"/>
  <c r="G114" i="6" s="1"/>
  <c r="E99" i="6"/>
  <c r="G99" i="6" s="1"/>
  <c r="E83" i="6"/>
  <c r="G83" i="6" s="1"/>
  <c r="E67" i="6"/>
  <c r="G67" i="6" s="1"/>
  <c r="E51" i="6"/>
  <c r="G51" i="6" s="1"/>
  <c r="E122" i="6"/>
  <c r="G122" i="6" s="1"/>
  <c r="E103" i="6"/>
  <c r="G103" i="6" s="1"/>
  <c r="E87" i="6"/>
  <c r="G87" i="6" s="1"/>
  <c r="E71" i="6"/>
  <c r="G71" i="6" s="1"/>
  <c r="E55" i="6"/>
  <c r="G55" i="6" s="1"/>
  <c r="E39" i="6"/>
  <c r="G39" i="6" s="1"/>
  <c r="E4" i="6"/>
  <c r="G4" i="6" s="1"/>
  <c r="E9" i="6"/>
  <c r="G9" i="6" s="1"/>
  <c r="E10" i="6"/>
  <c r="G10" i="6" s="1"/>
  <c r="E23" i="6"/>
  <c r="G23" i="6" s="1"/>
  <c r="E24" i="6"/>
  <c r="G24" i="6" s="1"/>
  <c r="E25" i="6"/>
  <c r="G25" i="6" s="1"/>
  <c r="E31" i="6"/>
  <c r="G31" i="6" s="1"/>
  <c r="E32" i="6"/>
  <c r="G32" i="6" s="1"/>
  <c r="E33" i="6"/>
  <c r="G33" i="6" s="1"/>
  <c r="E42" i="6"/>
  <c r="G42" i="6" s="1"/>
  <c r="E43" i="6"/>
  <c r="G43" i="6" s="1"/>
  <c r="E45" i="6"/>
  <c r="G45" i="6" s="1"/>
  <c r="E47" i="6"/>
  <c r="G47" i="6" s="1"/>
  <c r="E48" i="6"/>
  <c r="G48" i="6" s="1"/>
  <c r="E49" i="6"/>
  <c r="G49" i="6" s="1"/>
  <c r="E50" i="6"/>
  <c r="G50" i="6" s="1"/>
  <c r="E52" i="6"/>
  <c r="G52" i="6" s="1"/>
  <c r="E53" i="6"/>
  <c r="G53" i="6" s="1"/>
  <c r="E54" i="6"/>
  <c r="G54" i="6" s="1"/>
  <c r="E74" i="6"/>
  <c r="G74" i="6" s="1"/>
  <c r="E75" i="6"/>
  <c r="G75" i="6" s="1"/>
  <c r="E77" i="6"/>
  <c r="G77" i="6" s="1"/>
  <c r="E79" i="6"/>
  <c r="G79" i="6" s="1"/>
  <c r="E80" i="6"/>
  <c r="G80" i="6" s="1"/>
  <c r="E81" i="6"/>
  <c r="G81" i="6" s="1"/>
  <c r="E82" i="6"/>
  <c r="G82" i="6" s="1"/>
  <c r="E84" i="6"/>
  <c r="G84" i="6" s="1"/>
  <c r="E85" i="6"/>
  <c r="G85" i="6" s="1"/>
  <c r="E86" i="6"/>
  <c r="G86" i="6" s="1"/>
  <c r="E106" i="6"/>
  <c r="G106" i="6" s="1"/>
  <c r="E107" i="6"/>
  <c r="G107" i="6" s="1"/>
  <c r="E109" i="6"/>
  <c r="G109" i="6" s="1"/>
  <c r="E111" i="6"/>
  <c r="G111" i="6" s="1"/>
  <c r="E112" i="6"/>
  <c r="G112" i="6" s="1"/>
  <c r="E118" i="6"/>
  <c r="G118" i="6" s="1"/>
  <c r="E127" i="6"/>
  <c r="G127" i="6" s="1"/>
  <c r="E157" i="6"/>
  <c r="G157" i="6" s="1"/>
  <c r="E163" i="6"/>
  <c r="G163" i="6" s="1"/>
  <c r="E189" i="6"/>
  <c r="G189" i="6" s="1"/>
  <c r="E195" i="6"/>
  <c r="G195" i="6" s="1"/>
  <c r="E221" i="6"/>
  <c r="G221" i="6" s="1"/>
  <c r="E227" i="6"/>
  <c r="G227" i="6" s="1"/>
  <c r="E6" i="6"/>
  <c r="G6" i="6" s="1"/>
  <c r="E26" i="6"/>
  <c r="G26" i="6" s="1"/>
  <c r="E34" i="6"/>
  <c r="G34" i="6" s="1"/>
  <c r="E117" i="6"/>
  <c r="G117" i="6" s="1"/>
  <c r="E125" i="6"/>
  <c r="G125" i="6" s="1"/>
  <c r="E135" i="6"/>
  <c r="G135" i="6" s="1"/>
  <c r="E137" i="6"/>
  <c r="G137" i="6" s="1"/>
  <c r="E161" i="6"/>
  <c r="G161" i="6" s="1"/>
  <c r="E167" i="6"/>
  <c r="G167" i="6" s="1"/>
  <c r="E169" i="6"/>
  <c r="G169" i="6" s="1"/>
  <c r="E193" i="6"/>
  <c r="G193" i="6" s="1"/>
  <c r="E199" i="6"/>
  <c r="G199" i="6" s="1"/>
  <c r="E201" i="6"/>
  <c r="G201" i="6" s="1"/>
  <c r="E225" i="6"/>
  <c r="G225" i="6" s="1"/>
  <c r="E231" i="6"/>
  <c r="G231" i="6" s="1"/>
  <c r="E233" i="6"/>
  <c r="G233" i="6" s="1"/>
  <c r="AA3" i="6"/>
  <c r="E5" i="6"/>
  <c r="G5" i="6" s="1"/>
  <c r="E11" i="6"/>
  <c r="G11" i="6" s="1"/>
  <c r="E12" i="6"/>
  <c r="G12" i="6" s="1"/>
  <c r="E13" i="6"/>
  <c r="G13" i="6" s="1"/>
  <c r="E14" i="6"/>
  <c r="G14" i="6" s="1"/>
  <c r="E15" i="6"/>
  <c r="G15" i="6" s="1"/>
  <c r="E16" i="6"/>
  <c r="G16" i="6" s="1"/>
  <c r="E17" i="6"/>
  <c r="G17" i="6" s="1"/>
  <c r="E18" i="6"/>
  <c r="G18" i="6" s="1"/>
  <c r="E19" i="6"/>
  <c r="G19" i="6" s="1"/>
  <c r="E20" i="6"/>
  <c r="G20" i="6" s="1"/>
  <c r="E27" i="6"/>
  <c r="G27" i="6" s="1"/>
  <c r="E28" i="6"/>
  <c r="G28" i="6" s="1"/>
  <c r="E35" i="6"/>
  <c r="G35" i="6" s="1"/>
  <c r="E36" i="6"/>
  <c r="G36" i="6" s="1"/>
  <c r="E38" i="6"/>
  <c r="G38" i="6" s="1"/>
  <c r="E58" i="6"/>
  <c r="G58" i="6" s="1"/>
  <c r="E59" i="6"/>
  <c r="G59" i="6" s="1"/>
  <c r="E61" i="6"/>
  <c r="G61" i="6" s="1"/>
  <c r="E63" i="6"/>
  <c r="G63" i="6" s="1"/>
  <c r="E64" i="6"/>
  <c r="G64" i="6" s="1"/>
  <c r="E65" i="6"/>
  <c r="G65" i="6" s="1"/>
  <c r="E66" i="6"/>
  <c r="G66" i="6" s="1"/>
  <c r="E68" i="6"/>
  <c r="G68" i="6" s="1"/>
  <c r="E69" i="6"/>
  <c r="G69" i="6" s="1"/>
  <c r="E70" i="6"/>
  <c r="G70" i="6" s="1"/>
  <c r="E90" i="6"/>
  <c r="G90" i="6" s="1"/>
  <c r="E91" i="6"/>
  <c r="G91" i="6" s="1"/>
  <c r="E93" i="6"/>
  <c r="G93" i="6" s="1"/>
  <c r="E95" i="6"/>
  <c r="G95" i="6" s="1"/>
  <c r="E96" i="6"/>
  <c r="G96" i="6" s="1"/>
  <c r="E97" i="6"/>
  <c r="G97" i="6" s="1"/>
  <c r="E98" i="6"/>
  <c r="G98" i="6" s="1"/>
  <c r="E100" i="6"/>
  <c r="G100" i="6" s="1"/>
  <c r="E101" i="6"/>
  <c r="G101" i="6" s="1"/>
  <c r="E102" i="6"/>
  <c r="G102" i="6" s="1"/>
  <c r="E116" i="6"/>
  <c r="G116" i="6" s="1"/>
  <c r="E134" i="6"/>
  <c r="G134" i="6" s="1"/>
  <c r="E141" i="6"/>
  <c r="G141" i="6" s="1"/>
  <c r="E147" i="6"/>
  <c r="G147" i="6" s="1"/>
  <c r="E173" i="6"/>
  <c r="G173" i="6" s="1"/>
  <c r="E179" i="6"/>
  <c r="G179" i="6" s="1"/>
  <c r="E205" i="6"/>
  <c r="G205" i="6" s="1"/>
  <c r="E211" i="6"/>
  <c r="G211" i="6" s="1"/>
  <c r="E237" i="6"/>
  <c r="G237" i="6" s="1"/>
  <c r="E243" i="6"/>
  <c r="G243" i="6" s="1"/>
  <c r="E8" i="6"/>
  <c r="G8" i="6" s="1"/>
  <c r="E22" i="6"/>
  <c r="G22" i="6" s="1"/>
  <c r="E30" i="6"/>
  <c r="G30" i="6" s="1"/>
  <c r="E113" i="6"/>
  <c r="G113" i="6" s="1"/>
  <c r="E121" i="6"/>
  <c r="G121" i="6" s="1"/>
  <c r="E128" i="6"/>
  <c r="G128" i="6" s="1"/>
  <c r="E130" i="6"/>
  <c r="G130" i="6" s="1"/>
  <c r="E145" i="6"/>
  <c r="G145" i="6" s="1"/>
  <c r="E151" i="6"/>
  <c r="G151" i="6" s="1"/>
  <c r="E153" i="6"/>
  <c r="G153" i="6" s="1"/>
  <c r="E177" i="6"/>
  <c r="G177" i="6" s="1"/>
  <c r="E183" i="6"/>
  <c r="G183" i="6" s="1"/>
  <c r="E185" i="6"/>
  <c r="G185" i="6" s="1"/>
  <c r="E209" i="6"/>
  <c r="G209" i="6" s="1"/>
  <c r="E215" i="6"/>
  <c r="G215" i="6" s="1"/>
  <c r="E217" i="6"/>
  <c r="G217" i="6" s="1"/>
  <c r="E241" i="6"/>
  <c r="G241" i="6" s="1"/>
  <c r="E44" i="6"/>
  <c r="G44" i="6" s="1"/>
  <c r="E60" i="6"/>
  <c r="G60" i="6" s="1"/>
  <c r="E76" i="6"/>
  <c r="G76" i="6" s="1"/>
  <c r="E92" i="6"/>
  <c r="G92" i="6" s="1"/>
  <c r="E108" i="6"/>
  <c r="G108" i="6" s="1"/>
  <c r="E119" i="6"/>
  <c r="G119" i="6" s="1"/>
  <c r="E123" i="6"/>
  <c r="G123" i="6" s="1"/>
  <c r="E129" i="6"/>
  <c r="G129" i="6" s="1"/>
  <c r="E143" i="6"/>
  <c r="G143" i="6" s="1"/>
  <c r="E159" i="6"/>
  <c r="G159" i="6" s="1"/>
  <c r="E175" i="6"/>
  <c r="G175" i="6" s="1"/>
  <c r="E191" i="6"/>
  <c r="G191" i="6" s="1"/>
  <c r="E207" i="6"/>
  <c r="G207" i="6" s="1"/>
  <c r="E223" i="6"/>
  <c r="G223" i="6" s="1"/>
  <c r="E239" i="6"/>
  <c r="G239" i="6" s="1"/>
  <c r="E40" i="6"/>
  <c r="G40" i="6" s="1"/>
  <c r="E56" i="6"/>
  <c r="G56" i="6" s="1"/>
  <c r="E72" i="6"/>
  <c r="G72" i="6" s="1"/>
  <c r="E88" i="6"/>
  <c r="G88" i="6" s="1"/>
  <c r="E104" i="6"/>
  <c r="G104" i="6" s="1"/>
  <c r="E124" i="6"/>
  <c r="G124" i="6" s="1"/>
  <c r="E133" i="6"/>
  <c r="G133" i="6" s="1"/>
  <c r="E139" i="6"/>
  <c r="G139" i="6" s="1"/>
  <c r="E155" i="6"/>
  <c r="G155" i="6" s="1"/>
  <c r="E171" i="6"/>
  <c r="G171" i="6" s="1"/>
  <c r="E187" i="6"/>
  <c r="G187" i="6" s="1"/>
  <c r="E203" i="6"/>
  <c r="G203" i="6" s="1"/>
  <c r="E219" i="6"/>
  <c r="G219" i="6" s="1"/>
  <c r="E235" i="6"/>
  <c r="G235" i="6" s="1"/>
  <c r="E115" i="6"/>
  <c r="G115" i="6" s="1"/>
  <c r="E131" i="6"/>
  <c r="G131" i="6" s="1"/>
  <c r="E132" i="6"/>
  <c r="G132" i="6" s="1"/>
  <c r="E136" i="6"/>
  <c r="G136" i="6" s="1"/>
  <c r="E140" i="6"/>
  <c r="G140" i="6" s="1"/>
  <c r="E144" i="6"/>
  <c r="G144" i="6" s="1"/>
  <c r="E148" i="6"/>
  <c r="G148" i="6" s="1"/>
  <c r="E152" i="6"/>
  <c r="G152" i="6" s="1"/>
  <c r="E156" i="6"/>
  <c r="G156" i="6" s="1"/>
  <c r="E160" i="6"/>
  <c r="G160" i="6" s="1"/>
  <c r="E164" i="6"/>
  <c r="G164" i="6" s="1"/>
  <c r="E168" i="6"/>
  <c r="G168" i="6" s="1"/>
  <c r="E172" i="6"/>
  <c r="G172" i="6" s="1"/>
  <c r="E176" i="6"/>
  <c r="G176" i="6" s="1"/>
  <c r="E180" i="6"/>
  <c r="G180" i="6" s="1"/>
  <c r="E184" i="6"/>
  <c r="G184" i="6" s="1"/>
  <c r="E188" i="6"/>
  <c r="G188" i="6" s="1"/>
  <c r="E192" i="6"/>
  <c r="G192" i="6" s="1"/>
  <c r="E196" i="6"/>
  <c r="G196" i="6" s="1"/>
  <c r="E200" i="6"/>
  <c r="G200" i="6" s="1"/>
  <c r="E204" i="6"/>
  <c r="G204" i="6" s="1"/>
  <c r="E208" i="6"/>
  <c r="G208" i="6" s="1"/>
  <c r="E212" i="6"/>
  <c r="G212" i="6" s="1"/>
  <c r="E216" i="6"/>
  <c r="G216" i="6" s="1"/>
  <c r="E220" i="6"/>
  <c r="G220" i="6" s="1"/>
  <c r="E224" i="6"/>
  <c r="G224" i="6" s="1"/>
  <c r="E228" i="6"/>
  <c r="G228" i="6" s="1"/>
  <c r="E232" i="6"/>
  <c r="G232" i="6" s="1"/>
  <c r="E236" i="6"/>
  <c r="G236" i="6" s="1"/>
  <c r="E240" i="6"/>
  <c r="G240" i="6" s="1"/>
  <c r="E244" i="6"/>
  <c r="G244" i="6" s="1"/>
  <c r="H2" i="4" l="1"/>
  <c r="H6" i="4" l="1"/>
  <c r="I3" i="6"/>
  <c r="E5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111" i="4"/>
  <c r="E112" i="4"/>
  <c r="E113" i="4"/>
  <c r="E114" i="4"/>
  <c r="E115" i="4"/>
  <c r="E116" i="4"/>
  <c r="E117" i="4"/>
  <c r="E118" i="4"/>
  <c r="E119" i="4"/>
  <c r="E120" i="4"/>
  <c r="E121" i="4"/>
  <c r="E122" i="4"/>
  <c r="E123" i="4"/>
  <c r="E124" i="4"/>
  <c r="E125" i="4"/>
  <c r="E126" i="4"/>
  <c r="E127" i="4"/>
  <c r="E128" i="4"/>
  <c r="E129" i="4"/>
  <c r="E130" i="4"/>
  <c r="E131" i="4"/>
  <c r="E132" i="4"/>
  <c r="E133" i="4"/>
  <c r="E134" i="4"/>
  <c r="E135" i="4"/>
  <c r="E136" i="4"/>
  <c r="E137" i="4"/>
  <c r="E138" i="4"/>
  <c r="E139" i="4"/>
  <c r="E140" i="4"/>
  <c r="E141" i="4"/>
  <c r="E142" i="4"/>
  <c r="E143" i="4"/>
  <c r="E144" i="4"/>
  <c r="E145" i="4"/>
  <c r="E146" i="4"/>
  <c r="E147" i="4"/>
  <c r="E148" i="4"/>
  <c r="E149" i="4"/>
  <c r="E150" i="4"/>
  <c r="E151" i="4"/>
  <c r="E152" i="4"/>
  <c r="E153" i="4"/>
  <c r="E154" i="4"/>
  <c r="E155" i="4"/>
  <c r="E156" i="4"/>
  <c r="E157" i="4"/>
  <c r="E158" i="4"/>
  <c r="E159" i="4"/>
  <c r="E160" i="4"/>
  <c r="E161" i="4"/>
  <c r="E162" i="4"/>
  <c r="E163" i="4"/>
  <c r="E164" i="4"/>
  <c r="E165" i="4"/>
  <c r="E166" i="4"/>
  <c r="E167" i="4"/>
  <c r="E168" i="4"/>
  <c r="E169" i="4"/>
  <c r="E170" i="4"/>
  <c r="E171" i="4"/>
  <c r="E172" i="4"/>
  <c r="E173" i="4"/>
  <c r="E174" i="4"/>
  <c r="E175" i="4"/>
  <c r="E176" i="4"/>
  <c r="E177" i="4"/>
  <c r="E178" i="4"/>
  <c r="E179" i="4"/>
  <c r="E180" i="4"/>
  <c r="E181" i="4"/>
  <c r="E182" i="4"/>
  <c r="E183" i="4"/>
  <c r="E184" i="4"/>
  <c r="E185" i="4"/>
  <c r="E186" i="4"/>
  <c r="E187" i="4"/>
  <c r="E188" i="4"/>
  <c r="E189" i="4"/>
  <c r="E190" i="4"/>
  <c r="E191" i="4"/>
  <c r="E192" i="4"/>
  <c r="E193" i="4"/>
  <c r="E194" i="4"/>
  <c r="E195" i="4"/>
  <c r="E196" i="4"/>
  <c r="E197" i="4"/>
  <c r="E198" i="4"/>
  <c r="E199" i="4"/>
  <c r="E200" i="4"/>
  <c r="E201" i="4"/>
  <c r="E202" i="4"/>
  <c r="E203" i="4"/>
  <c r="E204" i="4"/>
  <c r="E205" i="4"/>
  <c r="E206" i="4"/>
  <c r="E207" i="4"/>
  <c r="E208" i="4"/>
  <c r="E209" i="4"/>
  <c r="E210" i="4"/>
  <c r="E211" i="4"/>
  <c r="E212" i="4"/>
  <c r="E213" i="4"/>
  <c r="E214" i="4"/>
  <c r="E215" i="4"/>
  <c r="E216" i="4"/>
  <c r="E217" i="4"/>
  <c r="E218" i="4"/>
  <c r="E219" i="4"/>
  <c r="E220" i="4"/>
  <c r="E221" i="4"/>
  <c r="E222" i="4"/>
  <c r="E223" i="4"/>
  <c r="E224" i="4"/>
  <c r="E225" i="4"/>
  <c r="E226" i="4"/>
  <c r="E227" i="4"/>
  <c r="E228" i="4"/>
  <c r="E229" i="4"/>
  <c r="E230" i="4"/>
  <c r="E231" i="4"/>
  <c r="E232" i="4"/>
  <c r="E233" i="4"/>
  <c r="E234" i="4"/>
  <c r="E235" i="4"/>
  <c r="E236" i="4"/>
  <c r="E237" i="4"/>
  <c r="E238" i="4"/>
  <c r="E239" i="4"/>
  <c r="E4" i="4"/>
  <c r="H4" i="4"/>
  <c r="L8" i="6" l="1"/>
  <c r="L12" i="6"/>
  <c r="L16" i="6"/>
  <c r="L20" i="6"/>
  <c r="L24" i="6"/>
  <c r="L28" i="6"/>
  <c r="L32" i="6"/>
  <c r="L36" i="6"/>
  <c r="L40" i="6"/>
  <c r="L44" i="6"/>
  <c r="L48" i="6"/>
  <c r="L52" i="6"/>
  <c r="L56" i="6"/>
  <c r="L60" i="6"/>
  <c r="L64" i="6"/>
  <c r="L68" i="6"/>
  <c r="L72" i="6"/>
  <c r="L76" i="6"/>
  <c r="L80" i="6"/>
  <c r="L84" i="6"/>
  <c r="L88" i="6"/>
  <c r="L92" i="6"/>
  <c r="L96" i="6"/>
  <c r="L100" i="6"/>
  <c r="L104" i="6"/>
  <c r="L108" i="6"/>
  <c r="L112" i="6"/>
  <c r="L116" i="6"/>
  <c r="L120" i="6"/>
  <c r="L5" i="6"/>
  <c r="L9" i="6"/>
  <c r="L13" i="6"/>
  <c r="L17" i="6"/>
  <c r="L21" i="6"/>
  <c r="L25" i="6"/>
  <c r="L29" i="6"/>
  <c r="L33" i="6"/>
  <c r="L37" i="6"/>
  <c r="L41" i="6"/>
  <c r="L45" i="6"/>
  <c r="L49" i="6"/>
  <c r="L53" i="6"/>
  <c r="L57" i="6"/>
  <c r="L61" i="6"/>
  <c r="L65" i="6"/>
  <c r="L69" i="6"/>
  <c r="L73" i="6"/>
  <c r="L77" i="6"/>
  <c r="L81" i="6"/>
  <c r="L85" i="6"/>
  <c r="L89" i="6"/>
  <c r="L93" i="6"/>
  <c r="L97" i="6"/>
  <c r="L101" i="6"/>
  <c r="L105" i="6"/>
  <c r="L109" i="6"/>
  <c r="L113" i="6"/>
  <c r="L117" i="6"/>
  <c r="J5" i="6"/>
  <c r="J9" i="6"/>
  <c r="J13" i="6"/>
  <c r="J17" i="6"/>
  <c r="J21" i="6"/>
  <c r="J25" i="6"/>
  <c r="J29" i="6"/>
  <c r="J33" i="6"/>
  <c r="J37" i="6"/>
  <c r="J41" i="6"/>
  <c r="J45" i="6"/>
  <c r="J49" i="6"/>
  <c r="J53" i="6"/>
  <c r="J57" i="6"/>
  <c r="J61" i="6"/>
  <c r="J65" i="6"/>
  <c r="J69" i="6"/>
  <c r="J73" i="6"/>
  <c r="J77" i="6"/>
  <c r="J81" i="6"/>
  <c r="J85" i="6"/>
  <c r="J89" i="6"/>
  <c r="J93" i="6"/>
  <c r="J97" i="6"/>
  <c r="J101" i="6"/>
  <c r="J105" i="6"/>
  <c r="J109" i="6"/>
  <c r="J113" i="6"/>
  <c r="J117" i="6"/>
  <c r="J121" i="6"/>
  <c r="L6" i="6"/>
  <c r="L10" i="6"/>
  <c r="L14" i="6"/>
  <c r="L18" i="6"/>
  <c r="L22" i="6"/>
  <c r="L26" i="6"/>
  <c r="L30" i="6"/>
  <c r="L34" i="6"/>
  <c r="L38" i="6"/>
  <c r="L42" i="6"/>
  <c r="L46" i="6"/>
  <c r="L50" i="6"/>
  <c r="L54" i="6"/>
  <c r="L58" i="6"/>
  <c r="L62" i="6"/>
  <c r="L66" i="6"/>
  <c r="L70" i="6"/>
  <c r="L74" i="6"/>
  <c r="L78" i="6"/>
  <c r="L82" i="6"/>
  <c r="L86" i="6"/>
  <c r="L90" i="6"/>
  <c r="L94" i="6"/>
  <c r="L98" i="6"/>
  <c r="L102" i="6"/>
  <c r="L106" i="6"/>
  <c r="L110" i="6"/>
  <c r="L114" i="6"/>
  <c r="L118" i="6"/>
  <c r="J6" i="6"/>
  <c r="J10" i="6"/>
  <c r="J14" i="6"/>
  <c r="L7" i="6"/>
  <c r="L11" i="6"/>
  <c r="L15" i="6"/>
  <c r="L19" i="6"/>
  <c r="L23" i="6"/>
  <c r="L27" i="6"/>
  <c r="L31" i="6"/>
  <c r="L35" i="6"/>
  <c r="L39" i="6"/>
  <c r="L43" i="6"/>
  <c r="L47" i="6"/>
  <c r="L51" i="6"/>
  <c r="L55" i="6"/>
  <c r="L59" i="6"/>
  <c r="L63" i="6"/>
  <c r="L67" i="6"/>
  <c r="L71" i="6"/>
  <c r="L75" i="6"/>
  <c r="L79" i="6"/>
  <c r="L83" i="6"/>
  <c r="L87" i="6"/>
  <c r="L91" i="6"/>
  <c r="L95" i="6"/>
  <c r="L99" i="6"/>
  <c r="L103" i="6"/>
  <c r="L107" i="6"/>
  <c r="L111" i="6"/>
  <c r="L115" i="6"/>
  <c r="L119" i="6"/>
  <c r="J7" i="6"/>
  <c r="J11" i="6"/>
  <c r="J15" i="6"/>
  <c r="J19" i="6"/>
  <c r="J23" i="6"/>
  <c r="J27" i="6"/>
  <c r="J31" i="6"/>
  <c r="J35" i="6"/>
  <c r="J39" i="6"/>
  <c r="J43" i="6"/>
  <c r="J47" i="6"/>
  <c r="J51" i="6"/>
  <c r="J55" i="6"/>
  <c r="J59" i="6"/>
  <c r="J63" i="6"/>
  <c r="J67" i="6"/>
  <c r="J71" i="6"/>
  <c r="J75" i="6"/>
  <c r="J79" i="6"/>
  <c r="J83" i="6"/>
  <c r="J87" i="6"/>
  <c r="J91" i="6"/>
  <c r="J95" i="6"/>
  <c r="J99" i="6"/>
  <c r="J103" i="6"/>
  <c r="J107" i="6"/>
  <c r="J111" i="6"/>
  <c r="J115" i="6"/>
  <c r="J119" i="6"/>
  <c r="J18" i="6"/>
  <c r="J34" i="6"/>
  <c r="J66" i="6"/>
  <c r="J90" i="6"/>
  <c r="J122" i="6"/>
  <c r="J134" i="6"/>
  <c r="J146" i="6"/>
  <c r="J154" i="6"/>
  <c r="J162" i="6"/>
  <c r="J170" i="6"/>
  <c r="J178" i="6"/>
  <c r="J186" i="6"/>
  <c r="J198" i="6"/>
  <c r="J206" i="6"/>
  <c r="J214" i="6"/>
  <c r="J222" i="6"/>
  <c r="J234" i="6"/>
  <c r="J242" i="6"/>
  <c r="J8" i="6"/>
  <c r="J20" i="6"/>
  <c r="J28" i="6"/>
  <c r="J36" i="6"/>
  <c r="J44" i="6"/>
  <c r="J52" i="6"/>
  <c r="J60" i="6"/>
  <c r="J68" i="6"/>
  <c r="J76" i="6"/>
  <c r="J84" i="6"/>
  <c r="J92" i="6"/>
  <c r="J100" i="6"/>
  <c r="J108" i="6"/>
  <c r="J116" i="6"/>
  <c r="J123" i="6"/>
  <c r="J127" i="6"/>
  <c r="J131" i="6"/>
  <c r="J135" i="6"/>
  <c r="J139" i="6"/>
  <c r="J143" i="6"/>
  <c r="J147" i="6"/>
  <c r="J151" i="6"/>
  <c r="J155" i="6"/>
  <c r="J159" i="6"/>
  <c r="J163" i="6"/>
  <c r="J167" i="6"/>
  <c r="J171" i="6"/>
  <c r="J175" i="6"/>
  <c r="J179" i="6"/>
  <c r="J183" i="6"/>
  <c r="J187" i="6"/>
  <c r="J191" i="6"/>
  <c r="J195" i="6"/>
  <c r="J199" i="6"/>
  <c r="J203" i="6"/>
  <c r="J207" i="6"/>
  <c r="J211" i="6"/>
  <c r="J215" i="6"/>
  <c r="J219" i="6"/>
  <c r="J223" i="6"/>
  <c r="J227" i="6"/>
  <c r="J231" i="6"/>
  <c r="J235" i="6"/>
  <c r="J239" i="6"/>
  <c r="J243" i="6"/>
  <c r="L4" i="6"/>
  <c r="J22" i="6"/>
  <c r="J38" i="6"/>
  <c r="J46" i="6"/>
  <c r="J62" i="6"/>
  <c r="J70" i="6"/>
  <c r="J86" i="6"/>
  <c r="J94" i="6"/>
  <c r="J110" i="6"/>
  <c r="J118" i="6"/>
  <c r="J128" i="6"/>
  <c r="J136" i="6"/>
  <c r="J140" i="6"/>
  <c r="J148" i="6"/>
  <c r="J156" i="6"/>
  <c r="J160" i="6"/>
  <c r="J168" i="6"/>
  <c r="J176" i="6"/>
  <c r="J184" i="6"/>
  <c r="J188" i="6"/>
  <c r="J196" i="6"/>
  <c r="J204" i="6"/>
  <c r="J212" i="6"/>
  <c r="J216" i="6"/>
  <c r="J224" i="6"/>
  <c r="J232" i="6"/>
  <c r="J240" i="6"/>
  <c r="J4" i="6"/>
  <c r="J12" i="6"/>
  <c r="J30" i="6"/>
  <c r="J54" i="6"/>
  <c r="J78" i="6"/>
  <c r="J102" i="6"/>
  <c r="J124" i="6"/>
  <c r="J132" i="6"/>
  <c r="J144" i="6"/>
  <c r="J152" i="6"/>
  <c r="J164" i="6"/>
  <c r="J172" i="6"/>
  <c r="J180" i="6"/>
  <c r="J192" i="6"/>
  <c r="J200" i="6"/>
  <c r="J208" i="6"/>
  <c r="J220" i="6"/>
  <c r="J228" i="6"/>
  <c r="J236" i="6"/>
  <c r="J244" i="6"/>
  <c r="J16" i="6"/>
  <c r="J24" i="6"/>
  <c r="J32" i="6"/>
  <c r="J40" i="6"/>
  <c r="J48" i="6"/>
  <c r="J56" i="6"/>
  <c r="J64" i="6"/>
  <c r="J72" i="6"/>
  <c r="J80" i="6"/>
  <c r="J88" i="6"/>
  <c r="J96" i="6"/>
  <c r="J104" i="6"/>
  <c r="J112" i="6"/>
  <c r="J120" i="6"/>
  <c r="J125" i="6"/>
  <c r="J129" i="6"/>
  <c r="J133" i="6"/>
  <c r="J137" i="6"/>
  <c r="J141" i="6"/>
  <c r="J145" i="6"/>
  <c r="J149" i="6"/>
  <c r="J153" i="6"/>
  <c r="J157" i="6"/>
  <c r="J161" i="6"/>
  <c r="J165" i="6"/>
  <c r="J169" i="6"/>
  <c r="J173" i="6"/>
  <c r="J177" i="6"/>
  <c r="J181" i="6"/>
  <c r="J185" i="6"/>
  <c r="J189" i="6"/>
  <c r="J193" i="6"/>
  <c r="J197" i="6"/>
  <c r="J201" i="6"/>
  <c r="J205" i="6"/>
  <c r="J209" i="6"/>
  <c r="J213" i="6"/>
  <c r="J217" i="6"/>
  <c r="J221" i="6"/>
  <c r="J225" i="6"/>
  <c r="J229" i="6"/>
  <c r="J233" i="6"/>
  <c r="J237" i="6"/>
  <c r="J241" i="6"/>
  <c r="J26" i="6"/>
  <c r="J42" i="6"/>
  <c r="J50" i="6"/>
  <c r="J58" i="6"/>
  <c r="J74" i="6"/>
  <c r="J82" i="6"/>
  <c r="J98" i="6"/>
  <c r="J106" i="6"/>
  <c r="J114" i="6"/>
  <c r="J126" i="6"/>
  <c r="J130" i="6"/>
  <c r="J138" i="6"/>
  <c r="J142" i="6"/>
  <c r="J150" i="6"/>
  <c r="J158" i="6"/>
  <c r="J166" i="6"/>
  <c r="J174" i="6"/>
  <c r="J182" i="6"/>
  <c r="J190" i="6"/>
  <c r="J194" i="6"/>
  <c r="J202" i="6"/>
  <c r="J210" i="6"/>
  <c r="J218" i="6"/>
  <c r="J226" i="6"/>
  <c r="J230" i="6"/>
  <c r="J238" i="6"/>
  <c r="H3" i="4"/>
  <c r="H8" i="4"/>
  <c r="N115" i="6" l="1"/>
  <c r="M115" i="6"/>
  <c r="N99" i="6"/>
  <c r="M99" i="6"/>
  <c r="N83" i="6"/>
  <c r="M83" i="6"/>
  <c r="N67" i="6"/>
  <c r="M67" i="6"/>
  <c r="N51" i="6"/>
  <c r="M51" i="6"/>
  <c r="N35" i="6"/>
  <c r="M35" i="6"/>
  <c r="N19" i="6"/>
  <c r="M19" i="6"/>
  <c r="N114" i="6"/>
  <c r="M114" i="6"/>
  <c r="N98" i="6"/>
  <c r="M98" i="6"/>
  <c r="N82" i="6"/>
  <c r="M82" i="6"/>
  <c r="N66" i="6"/>
  <c r="M66" i="6"/>
  <c r="N50" i="6"/>
  <c r="M50" i="6"/>
  <c r="N34" i="6"/>
  <c r="M34" i="6"/>
  <c r="N18" i="6"/>
  <c r="M18" i="6"/>
  <c r="M109" i="6"/>
  <c r="N109" i="6"/>
  <c r="M93" i="6"/>
  <c r="N93" i="6"/>
  <c r="N77" i="6"/>
  <c r="M77" i="6"/>
  <c r="N61" i="6"/>
  <c r="M61" i="6"/>
  <c r="N45" i="6"/>
  <c r="M45" i="6"/>
  <c r="N29" i="6"/>
  <c r="M29" i="6"/>
  <c r="N13" i="6"/>
  <c r="M13" i="6"/>
  <c r="N116" i="6"/>
  <c r="M116" i="6"/>
  <c r="N100" i="6"/>
  <c r="M100" i="6"/>
  <c r="N84" i="6"/>
  <c r="M84" i="6"/>
  <c r="N68" i="6"/>
  <c r="M68" i="6"/>
  <c r="N52" i="6"/>
  <c r="M52" i="6"/>
  <c r="N36" i="6"/>
  <c r="M36" i="6"/>
  <c r="N20" i="6"/>
  <c r="M20" i="6"/>
  <c r="M111" i="6"/>
  <c r="N111" i="6"/>
  <c r="M95" i="6"/>
  <c r="N95" i="6"/>
  <c r="N79" i="6"/>
  <c r="M79" i="6"/>
  <c r="N63" i="6"/>
  <c r="M63" i="6"/>
  <c r="N47" i="6"/>
  <c r="M47" i="6"/>
  <c r="N31" i="6"/>
  <c r="M31" i="6"/>
  <c r="N15" i="6"/>
  <c r="M15" i="6"/>
  <c r="N110" i="6"/>
  <c r="M110" i="6"/>
  <c r="N94" i="6"/>
  <c r="M94" i="6"/>
  <c r="N78" i="6"/>
  <c r="M78" i="6"/>
  <c r="N62" i="6"/>
  <c r="M62" i="6"/>
  <c r="N46" i="6"/>
  <c r="M46" i="6"/>
  <c r="N30" i="6"/>
  <c r="M30" i="6"/>
  <c r="N14" i="6"/>
  <c r="M14" i="6"/>
  <c r="M105" i="6"/>
  <c r="N105" i="6"/>
  <c r="M89" i="6"/>
  <c r="N89" i="6"/>
  <c r="M73" i="6"/>
  <c r="N73" i="6"/>
  <c r="M57" i="6"/>
  <c r="N57" i="6"/>
  <c r="M41" i="6"/>
  <c r="N41" i="6"/>
  <c r="M25" i="6"/>
  <c r="N25" i="6"/>
  <c r="M9" i="6"/>
  <c r="N9" i="6"/>
  <c r="N112" i="6"/>
  <c r="M112" i="6"/>
  <c r="N96" i="6"/>
  <c r="M96" i="6"/>
  <c r="N80" i="6"/>
  <c r="M80" i="6"/>
  <c r="N64" i="6"/>
  <c r="M64" i="6"/>
  <c r="N48" i="6"/>
  <c r="M48" i="6"/>
  <c r="N32" i="6"/>
  <c r="M32" i="6"/>
  <c r="N16" i="6"/>
  <c r="M16" i="6"/>
  <c r="M121" i="6"/>
  <c r="N4" i="6"/>
  <c r="N107" i="6"/>
  <c r="M107" i="6"/>
  <c r="N91" i="6"/>
  <c r="M91" i="6"/>
  <c r="N75" i="6"/>
  <c r="M75" i="6"/>
  <c r="N59" i="6"/>
  <c r="M59" i="6"/>
  <c r="N43" i="6"/>
  <c r="M43" i="6"/>
  <c r="N27" i="6"/>
  <c r="M27" i="6"/>
  <c r="N11" i="6"/>
  <c r="M11" i="6"/>
  <c r="N106" i="6"/>
  <c r="M106" i="6"/>
  <c r="N90" i="6"/>
  <c r="M90" i="6"/>
  <c r="N74" i="6"/>
  <c r="M74" i="6"/>
  <c r="N58" i="6"/>
  <c r="M58" i="6"/>
  <c r="N42" i="6"/>
  <c r="M42" i="6"/>
  <c r="N26" i="6"/>
  <c r="M26" i="6"/>
  <c r="N10" i="6"/>
  <c r="M10" i="6"/>
  <c r="N117" i="6"/>
  <c r="M117" i="6"/>
  <c r="N101" i="6"/>
  <c r="M101" i="6"/>
  <c r="N85" i="6"/>
  <c r="M85" i="6"/>
  <c r="N69" i="6"/>
  <c r="M69" i="6"/>
  <c r="N53" i="6"/>
  <c r="M53" i="6"/>
  <c r="N37" i="6"/>
  <c r="M37" i="6"/>
  <c r="N21" i="6"/>
  <c r="M21" i="6"/>
  <c r="N5" i="6"/>
  <c r="M5" i="6"/>
  <c r="N108" i="6"/>
  <c r="M108" i="6"/>
  <c r="M92" i="6"/>
  <c r="N92" i="6"/>
  <c r="N76" i="6"/>
  <c r="M76" i="6"/>
  <c r="N60" i="6"/>
  <c r="M60" i="6"/>
  <c r="N44" i="6"/>
  <c r="M44" i="6"/>
  <c r="N28" i="6"/>
  <c r="M28" i="6"/>
  <c r="N12" i="6"/>
  <c r="M12" i="6"/>
  <c r="N119" i="6"/>
  <c r="M119" i="6"/>
  <c r="N103" i="6"/>
  <c r="M103" i="6"/>
  <c r="M87" i="6"/>
  <c r="N87" i="6"/>
  <c r="M71" i="6"/>
  <c r="N71" i="6"/>
  <c r="M55" i="6"/>
  <c r="N55" i="6"/>
  <c r="M39" i="6"/>
  <c r="N39" i="6"/>
  <c r="M23" i="6"/>
  <c r="N23" i="6"/>
  <c r="M7" i="6"/>
  <c r="N7" i="6"/>
  <c r="N118" i="6"/>
  <c r="M118" i="6"/>
  <c r="N102" i="6"/>
  <c r="M102" i="6"/>
  <c r="N86" i="6"/>
  <c r="M86" i="6"/>
  <c r="N70" i="6"/>
  <c r="M70" i="6"/>
  <c r="N54" i="6"/>
  <c r="M54" i="6"/>
  <c r="N38" i="6"/>
  <c r="M38" i="6"/>
  <c r="N22" i="6"/>
  <c r="M22" i="6"/>
  <c r="N6" i="6"/>
  <c r="M6" i="6"/>
  <c r="M113" i="6"/>
  <c r="N113" i="6"/>
  <c r="M4" i="6"/>
  <c r="M97" i="6"/>
  <c r="N97" i="6"/>
  <c r="M81" i="6"/>
  <c r="N81" i="6"/>
  <c r="M65" i="6"/>
  <c r="N65" i="6"/>
  <c r="M49" i="6"/>
  <c r="N49" i="6"/>
  <c r="M33" i="6"/>
  <c r="N33" i="6"/>
  <c r="M17" i="6"/>
  <c r="N17" i="6"/>
  <c r="N120" i="6"/>
  <c r="M120" i="6"/>
  <c r="N104" i="6"/>
  <c r="M104" i="6"/>
  <c r="N88" i="6"/>
  <c r="O88" i="6" s="1"/>
  <c r="M88" i="6"/>
  <c r="N72" i="6"/>
  <c r="M72" i="6"/>
  <c r="N56" i="6"/>
  <c r="M56" i="6"/>
  <c r="N40" i="6"/>
  <c r="M40" i="6"/>
  <c r="N24" i="6"/>
  <c r="O24" i="6" s="1"/>
  <c r="M24" i="6"/>
  <c r="N8" i="6"/>
  <c r="M8" i="6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104" i="5"/>
  <c r="F105" i="5"/>
  <c r="F106" i="5"/>
  <c r="F107" i="5"/>
  <c r="F108" i="5"/>
  <c r="F109" i="5"/>
  <c r="F110" i="5"/>
  <c r="F111" i="5"/>
  <c r="F112" i="5"/>
  <c r="F113" i="5"/>
  <c r="F114" i="5"/>
  <c r="F115" i="5"/>
  <c r="F116" i="5"/>
  <c r="F117" i="5"/>
  <c r="F118" i="5"/>
  <c r="F119" i="5"/>
  <c r="F120" i="5"/>
  <c r="F121" i="5"/>
  <c r="F122" i="5"/>
  <c r="F123" i="5"/>
  <c r="F124" i="5"/>
  <c r="F125" i="5"/>
  <c r="F126" i="5"/>
  <c r="F127" i="5"/>
  <c r="F128" i="5"/>
  <c r="F129" i="5"/>
  <c r="F130" i="5"/>
  <c r="F131" i="5"/>
  <c r="F132" i="5"/>
  <c r="F133" i="5"/>
  <c r="F134" i="5"/>
  <c r="F135" i="5"/>
  <c r="F136" i="5"/>
  <c r="F137" i="5"/>
  <c r="F138" i="5"/>
  <c r="F139" i="5"/>
  <c r="F140" i="5"/>
  <c r="F141" i="5"/>
  <c r="F142" i="5"/>
  <c r="F143" i="5"/>
  <c r="F144" i="5"/>
  <c r="F145" i="5"/>
  <c r="F146" i="5"/>
  <c r="F147" i="5"/>
  <c r="F148" i="5"/>
  <c r="F149" i="5"/>
  <c r="F150" i="5"/>
  <c r="F151" i="5"/>
  <c r="F152" i="5"/>
  <c r="F153" i="5"/>
  <c r="F154" i="5"/>
  <c r="F155" i="5"/>
  <c r="F156" i="5"/>
  <c r="F157" i="5"/>
  <c r="F158" i="5"/>
  <c r="F159" i="5"/>
  <c r="F160" i="5"/>
  <c r="F161" i="5"/>
  <c r="F162" i="5"/>
  <c r="F163" i="5"/>
  <c r="F164" i="5"/>
  <c r="F165" i="5"/>
  <c r="F166" i="5"/>
  <c r="F167" i="5"/>
  <c r="F168" i="5"/>
  <c r="F169" i="5"/>
  <c r="F170" i="5"/>
  <c r="F171" i="5"/>
  <c r="F172" i="5"/>
  <c r="F173" i="5"/>
  <c r="F174" i="5"/>
  <c r="F175" i="5"/>
  <c r="F176" i="5"/>
  <c r="F177" i="5"/>
  <c r="F178" i="5"/>
  <c r="F179" i="5"/>
  <c r="F180" i="5"/>
  <c r="F181" i="5"/>
  <c r="F182" i="5"/>
  <c r="F183" i="5"/>
  <c r="F184" i="5"/>
  <c r="F185" i="5"/>
  <c r="F186" i="5"/>
  <c r="F187" i="5"/>
  <c r="F188" i="5"/>
  <c r="F189" i="5"/>
  <c r="F190" i="5"/>
  <c r="F191" i="5"/>
  <c r="F192" i="5"/>
  <c r="F193" i="5"/>
  <c r="F194" i="5"/>
  <c r="F195" i="5"/>
  <c r="F196" i="5"/>
  <c r="F197" i="5"/>
  <c r="F198" i="5"/>
  <c r="F199" i="5"/>
  <c r="F200" i="5"/>
  <c r="F201" i="5"/>
  <c r="F202" i="5"/>
  <c r="F203" i="5"/>
  <c r="F204" i="5"/>
  <c r="F205" i="5"/>
  <c r="F206" i="5"/>
  <c r="F207" i="5"/>
  <c r="F208" i="5"/>
  <c r="F209" i="5"/>
  <c r="F210" i="5"/>
  <c r="F211" i="5"/>
  <c r="F212" i="5"/>
  <c r="F213" i="5"/>
  <c r="F214" i="5"/>
  <c r="F215" i="5"/>
  <c r="F216" i="5"/>
  <c r="F217" i="5"/>
  <c r="F218" i="5"/>
  <c r="F219" i="5"/>
  <c r="F220" i="5"/>
  <c r="F221" i="5"/>
  <c r="F222" i="5"/>
  <c r="F223" i="5"/>
  <c r="F224" i="5"/>
  <c r="F225" i="5"/>
  <c r="F226" i="5"/>
  <c r="F227" i="5"/>
  <c r="F228" i="5"/>
  <c r="F229" i="5"/>
  <c r="F230" i="5"/>
  <c r="F231" i="5"/>
  <c r="F232" i="5"/>
  <c r="F233" i="5"/>
  <c r="F234" i="5"/>
  <c r="F235" i="5"/>
  <c r="F236" i="5"/>
  <c r="F237" i="5"/>
  <c r="F238" i="5"/>
  <c r="F239" i="5"/>
  <c r="F3" i="5"/>
  <c r="Q33" i="6" l="1"/>
  <c r="Q97" i="6"/>
  <c r="Q38" i="6"/>
  <c r="Q70" i="6"/>
  <c r="O7" i="6"/>
  <c r="O71" i="6"/>
  <c r="Q12" i="6"/>
  <c r="Q76" i="6"/>
  <c r="Q21" i="6"/>
  <c r="Q85" i="6"/>
  <c r="Q26" i="6"/>
  <c r="Q90" i="6"/>
  <c r="Q11" i="6"/>
  <c r="Q75" i="6"/>
  <c r="Q16" i="6"/>
  <c r="Q48" i="6"/>
  <c r="Q80" i="6"/>
  <c r="Q112" i="6"/>
  <c r="O25" i="6"/>
  <c r="O57" i="6"/>
  <c r="O89" i="6"/>
  <c r="Q14" i="6"/>
  <c r="Q46" i="6"/>
  <c r="Q78" i="6"/>
  <c r="Q110" i="6"/>
  <c r="Q31" i="6"/>
  <c r="Q63" i="6"/>
  <c r="O95" i="6"/>
  <c r="Q20" i="6"/>
  <c r="Q52" i="6"/>
  <c r="Q84" i="6"/>
  <c r="Q116" i="6"/>
  <c r="Q29" i="6"/>
  <c r="Q61" i="6"/>
  <c r="O93" i="6"/>
  <c r="Q18" i="6"/>
  <c r="Q50" i="6"/>
  <c r="Q82" i="6"/>
  <c r="Q114" i="6"/>
  <c r="Q35" i="6"/>
  <c r="Q67" i="6"/>
  <c r="Q99" i="6"/>
  <c r="O56" i="6"/>
  <c r="O120" i="6"/>
  <c r="Q65" i="6"/>
  <c r="Q6" i="6"/>
  <c r="Q102" i="6"/>
  <c r="O39" i="6"/>
  <c r="Q103" i="6"/>
  <c r="Q44" i="6"/>
  <c r="Q108" i="6"/>
  <c r="Q53" i="6"/>
  <c r="Q117" i="6"/>
  <c r="Q58" i="6"/>
  <c r="Q43" i="6"/>
  <c r="Q107" i="6"/>
  <c r="Q8" i="6"/>
  <c r="Q40" i="6"/>
  <c r="Q72" i="6"/>
  <c r="Q104" i="6"/>
  <c r="O17" i="6"/>
  <c r="O49" i="6"/>
  <c r="O81" i="6"/>
  <c r="Q4" i="6"/>
  <c r="O6" i="6"/>
  <c r="O38" i="6"/>
  <c r="O70" i="6"/>
  <c r="O102" i="6"/>
  <c r="Q7" i="6"/>
  <c r="Q39" i="6"/>
  <c r="Q71" i="6"/>
  <c r="O103" i="6"/>
  <c r="O12" i="6"/>
  <c r="O44" i="6"/>
  <c r="O76" i="6"/>
  <c r="O108" i="6"/>
  <c r="O21" i="6"/>
  <c r="O53" i="6"/>
  <c r="O85" i="6"/>
  <c r="O117" i="6"/>
  <c r="O26" i="6"/>
  <c r="O58" i="6"/>
  <c r="O90" i="6"/>
  <c r="O11" i="6"/>
  <c r="O43" i="6"/>
  <c r="O75" i="6"/>
  <c r="O107" i="6"/>
  <c r="O16" i="6"/>
  <c r="O48" i="6"/>
  <c r="O80" i="6"/>
  <c r="O112" i="6"/>
  <c r="Q25" i="6"/>
  <c r="Q57" i="6"/>
  <c r="Q89" i="6"/>
  <c r="O14" i="6"/>
  <c r="O46" i="6"/>
  <c r="O78" i="6"/>
  <c r="O110" i="6"/>
  <c r="O31" i="6"/>
  <c r="O63" i="6"/>
  <c r="Q95" i="6"/>
  <c r="O20" i="6"/>
  <c r="O52" i="6"/>
  <c r="O84" i="6"/>
  <c r="O116" i="6"/>
  <c r="O29" i="6"/>
  <c r="O61" i="6"/>
  <c r="Q93" i="6"/>
  <c r="O18" i="6"/>
  <c r="O50" i="6"/>
  <c r="O82" i="6"/>
  <c r="O114" i="6"/>
  <c r="O35" i="6"/>
  <c r="O67" i="6"/>
  <c r="O99" i="6"/>
  <c r="Q17" i="6"/>
  <c r="Q81" i="6"/>
  <c r="O113" i="6"/>
  <c r="Q54" i="6"/>
  <c r="Q118" i="6"/>
  <c r="O23" i="6"/>
  <c r="O55" i="6"/>
  <c r="O87" i="6"/>
  <c r="Q28" i="6"/>
  <c r="Q5" i="6"/>
  <c r="Q69" i="6"/>
  <c r="Q10" i="6"/>
  <c r="Q74" i="6"/>
  <c r="Q106" i="6"/>
  <c r="Q27" i="6"/>
  <c r="Q59" i="6"/>
  <c r="Q91" i="6"/>
  <c r="O121" i="6"/>
  <c r="O4" i="6"/>
  <c r="Q32" i="6"/>
  <c r="Q64" i="6"/>
  <c r="Q96" i="6"/>
  <c r="O9" i="6"/>
  <c r="O41" i="6"/>
  <c r="O73" i="6"/>
  <c r="O105" i="6"/>
  <c r="Q30" i="6"/>
  <c r="Q62" i="6"/>
  <c r="Q94" i="6"/>
  <c r="Q15" i="6"/>
  <c r="Q47" i="6"/>
  <c r="Q79" i="6"/>
  <c r="O111" i="6"/>
  <c r="Q36" i="6"/>
  <c r="Q68" i="6"/>
  <c r="Q100" i="6"/>
  <c r="Q13" i="6"/>
  <c r="Q45" i="6"/>
  <c r="Q77" i="6"/>
  <c r="O109" i="6"/>
  <c r="Q34" i="6"/>
  <c r="Q66" i="6"/>
  <c r="Q98" i="6"/>
  <c r="Q19" i="6"/>
  <c r="Q51" i="6"/>
  <c r="Q83" i="6"/>
  <c r="Q115" i="6"/>
  <c r="O8" i="6"/>
  <c r="O40" i="6"/>
  <c r="O72" i="6"/>
  <c r="O104" i="6"/>
  <c r="Q49" i="6"/>
  <c r="Q22" i="6"/>
  <c r="Q86" i="6"/>
  <c r="Q119" i="6"/>
  <c r="Q60" i="6"/>
  <c r="O92" i="6"/>
  <c r="Q37" i="6"/>
  <c r="Q101" i="6"/>
  <c r="Q42" i="6"/>
  <c r="Q24" i="6"/>
  <c r="Q56" i="6"/>
  <c r="Q88" i="6"/>
  <c r="Q120" i="6"/>
  <c r="O33" i="6"/>
  <c r="O65" i="6"/>
  <c r="O97" i="6"/>
  <c r="Q113" i="6"/>
  <c r="O22" i="6"/>
  <c r="O54" i="6"/>
  <c r="O86" i="6"/>
  <c r="O118" i="6"/>
  <c r="Q23" i="6"/>
  <c r="Q55" i="6"/>
  <c r="Q87" i="6"/>
  <c r="O119" i="6"/>
  <c r="O28" i="6"/>
  <c r="O60" i="6"/>
  <c r="Q92" i="6"/>
  <c r="O5" i="6"/>
  <c r="O37" i="6"/>
  <c r="O69" i="6"/>
  <c r="O101" i="6"/>
  <c r="O10" i="6"/>
  <c r="O42" i="6"/>
  <c r="O74" i="6"/>
  <c r="O106" i="6"/>
  <c r="O27" i="6"/>
  <c r="O59" i="6"/>
  <c r="O91" i="6"/>
  <c r="Q121" i="6"/>
  <c r="O32" i="6"/>
  <c r="O64" i="6"/>
  <c r="O96" i="6"/>
  <c r="Q9" i="6"/>
  <c r="Q41" i="6"/>
  <c r="Q73" i="6"/>
  <c r="Q105" i="6"/>
  <c r="O30" i="6"/>
  <c r="O62" i="6"/>
  <c r="O94" i="6"/>
  <c r="O15" i="6"/>
  <c r="O47" i="6"/>
  <c r="O79" i="6"/>
  <c r="Q111" i="6"/>
  <c r="O36" i="6"/>
  <c r="O68" i="6"/>
  <c r="O100" i="6"/>
  <c r="O13" i="6"/>
  <c r="O45" i="6"/>
  <c r="O77" i="6"/>
  <c r="Q109" i="6"/>
  <c r="O34" i="6"/>
  <c r="O66" i="6"/>
  <c r="O98" i="6"/>
  <c r="O19" i="6"/>
  <c r="O51" i="6"/>
  <c r="O83" i="6"/>
  <c r="O115" i="6"/>
  <c r="R6" i="6" l="1"/>
  <c r="S6" i="6" s="1"/>
  <c r="R10" i="6"/>
  <c r="S10" i="6" s="1"/>
  <c r="R14" i="6"/>
  <c r="S14" i="6" s="1"/>
  <c r="R18" i="6"/>
  <c r="S18" i="6" s="1"/>
  <c r="R22" i="6"/>
  <c r="S22" i="6" s="1"/>
  <c r="R26" i="6"/>
  <c r="S26" i="6" s="1"/>
  <c r="R30" i="6"/>
  <c r="S30" i="6" s="1"/>
  <c r="R34" i="6"/>
  <c r="S34" i="6" s="1"/>
  <c r="R38" i="6"/>
  <c r="S38" i="6" s="1"/>
  <c r="R42" i="6"/>
  <c r="S42" i="6" s="1"/>
  <c r="R46" i="6"/>
  <c r="S46" i="6" s="1"/>
  <c r="R50" i="6"/>
  <c r="S50" i="6" s="1"/>
  <c r="R54" i="6"/>
  <c r="S54" i="6" s="1"/>
  <c r="R58" i="6"/>
  <c r="S58" i="6" s="1"/>
  <c r="R62" i="6"/>
  <c r="S62" i="6" s="1"/>
  <c r="R66" i="6"/>
  <c r="S66" i="6" s="1"/>
  <c r="R70" i="6"/>
  <c r="S70" i="6" s="1"/>
  <c r="R74" i="6"/>
  <c r="S74" i="6" s="1"/>
  <c r="R78" i="6"/>
  <c r="S78" i="6" s="1"/>
  <c r="R82" i="6"/>
  <c r="S82" i="6" s="1"/>
  <c r="R86" i="6"/>
  <c r="S86" i="6" s="1"/>
  <c r="R90" i="6"/>
  <c r="S90" i="6" s="1"/>
  <c r="R94" i="6"/>
  <c r="S94" i="6" s="1"/>
  <c r="R98" i="6"/>
  <c r="S98" i="6" s="1"/>
  <c r="R102" i="6"/>
  <c r="S102" i="6" s="1"/>
  <c r="R106" i="6"/>
  <c r="S106" i="6" s="1"/>
  <c r="R114" i="6"/>
  <c r="S114" i="6" s="1"/>
  <c r="R7" i="6"/>
  <c r="S7" i="6" s="1"/>
  <c r="R11" i="6"/>
  <c r="S11" i="6" s="1"/>
  <c r="R15" i="6"/>
  <c r="S15" i="6" s="1"/>
  <c r="R19" i="6"/>
  <c r="S19" i="6" s="1"/>
  <c r="R23" i="6"/>
  <c r="S23" i="6" s="1"/>
  <c r="R27" i="6"/>
  <c r="S27" i="6" s="1"/>
  <c r="R31" i="6"/>
  <c r="S31" i="6" s="1"/>
  <c r="R35" i="6"/>
  <c r="S35" i="6" s="1"/>
  <c r="R39" i="6"/>
  <c r="S39" i="6" s="1"/>
  <c r="R43" i="6"/>
  <c r="S43" i="6" s="1"/>
  <c r="R47" i="6"/>
  <c r="S47" i="6" s="1"/>
  <c r="R51" i="6"/>
  <c r="S51" i="6" s="1"/>
  <c r="R55" i="6"/>
  <c r="S55" i="6" s="1"/>
  <c r="R59" i="6"/>
  <c r="S59" i="6" s="1"/>
  <c r="R63" i="6"/>
  <c r="S63" i="6" s="1"/>
  <c r="R67" i="6"/>
  <c r="S67" i="6" s="1"/>
  <c r="R71" i="6"/>
  <c r="S71" i="6" s="1"/>
  <c r="R75" i="6"/>
  <c r="S75" i="6" s="1"/>
  <c r="R79" i="6"/>
  <c r="S79" i="6" s="1"/>
  <c r="R83" i="6"/>
  <c r="S83" i="6" s="1"/>
  <c r="R87" i="6"/>
  <c r="S87" i="6" s="1"/>
  <c r="R91" i="6"/>
  <c r="S91" i="6" s="1"/>
  <c r="R95" i="6"/>
  <c r="S95" i="6" s="1"/>
  <c r="R99" i="6"/>
  <c r="S99" i="6" s="1"/>
  <c r="R103" i="6"/>
  <c r="S103" i="6" s="1"/>
  <c r="R107" i="6"/>
  <c r="S107" i="6" s="1"/>
  <c r="R111" i="6"/>
  <c r="S111" i="6" s="1"/>
  <c r="R115" i="6"/>
  <c r="S115" i="6" s="1"/>
  <c r="R119" i="6"/>
  <c r="S119" i="6" s="1"/>
  <c r="R4" i="6"/>
  <c r="S4" i="6" s="1"/>
  <c r="R112" i="6"/>
  <c r="S112" i="6" s="1"/>
  <c r="R120" i="6"/>
  <c r="S120" i="6" s="1"/>
  <c r="R8" i="6"/>
  <c r="S8" i="6" s="1"/>
  <c r="R12" i="6"/>
  <c r="S12" i="6" s="1"/>
  <c r="R16" i="6"/>
  <c r="S16" i="6" s="1"/>
  <c r="R20" i="6"/>
  <c r="S20" i="6" s="1"/>
  <c r="R24" i="6"/>
  <c r="S24" i="6" s="1"/>
  <c r="R28" i="6"/>
  <c r="S28" i="6" s="1"/>
  <c r="R32" i="6"/>
  <c r="S32" i="6" s="1"/>
  <c r="R36" i="6"/>
  <c r="S36" i="6" s="1"/>
  <c r="R40" i="6"/>
  <c r="S40" i="6" s="1"/>
  <c r="R44" i="6"/>
  <c r="S44" i="6" s="1"/>
  <c r="R48" i="6"/>
  <c r="S48" i="6" s="1"/>
  <c r="R52" i="6"/>
  <c r="S52" i="6" s="1"/>
  <c r="R56" i="6"/>
  <c r="S56" i="6" s="1"/>
  <c r="R60" i="6"/>
  <c r="S60" i="6" s="1"/>
  <c r="R64" i="6"/>
  <c r="S64" i="6" s="1"/>
  <c r="R68" i="6"/>
  <c r="S68" i="6" s="1"/>
  <c r="R72" i="6"/>
  <c r="S72" i="6" s="1"/>
  <c r="R76" i="6"/>
  <c r="S76" i="6" s="1"/>
  <c r="R80" i="6"/>
  <c r="S80" i="6" s="1"/>
  <c r="R84" i="6"/>
  <c r="S84" i="6" s="1"/>
  <c r="R88" i="6"/>
  <c r="S88" i="6" s="1"/>
  <c r="R92" i="6"/>
  <c r="S92" i="6" s="1"/>
  <c r="R96" i="6"/>
  <c r="S96" i="6" s="1"/>
  <c r="R100" i="6"/>
  <c r="S100" i="6" s="1"/>
  <c r="R104" i="6"/>
  <c r="S104" i="6" s="1"/>
  <c r="R108" i="6"/>
  <c r="S108" i="6" s="1"/>
  <c r="R116" i="6"/>
  <c r="S116" i="6" s="1"/>
  <c r="R5" i="6"/>
  <c r="S5" i="6" s="1"/>
  <c r="R9" i="6"/>
  <c r="S9" i="6" s="1"/>
  <c r="R13" i="6"/>
  <c r="S13" i="6" s="1"/>
  <c r="R17" i="6"/>
  <c r="S17" i="6" s="1"/>
  <c r="R21" i="6"/>
  <c r="S21" i="6" s="1"/>
  <c r="R25" i="6"/>
  <c r="S25" i="6" s="1"/>
  <c r="R29" i="6"/>
  <c r="S29" i="6" s="1"/>
  <c r="R33" i="6"/>
  <c r="S33" i="6" s="1"/>
  <c r="R37" i="6"/>
  <c r="S37" i="6" s="1"/>
  <c r="R41" i="6"/>
  <c r="S41" i="6" s="1"/>
  <c r="R45" i="6"/>
  <c r="S45" i="6" s="1"/>
  <c r="R49" i="6"/>
  <c r="S49" i="6" s="1"/>
  <c r="R53" i="6"/>
  <c r="S53" i="6" s="1"/>
  <c r="R57" i="6"/>
  <c r="S57" i="6" s="1"/>
  <c r="R61" i="6"/>
  <c r="S61" i="6" s="1"/>
  <c r="R65" i="6"/>
  <c r="S65" i="6" s="1"/>
  <c r="R69" i="6"/>
  <c r="S69" i="6" s="1"/>
  <c r="R73" i="6"/>
  <c r="S73" i="6" s="1"/>
  <c r="R77" i="6"/>
  <c r="S77" i="6" s="1"/>
  <c r="R81" i="6"/>
  <c r="S81" i="6" s="1"/>
  <c r="R85" i="6"/>
  <c r="S85" i="6" s="1"/>
  <c r="R89" i="6"/>
  <c r="S89" i="6" s="1"/>
  <c r="R93" i="6"/>
  <c r="S93" i="6" s="1"/>
  <c r="R97" i="6"/>
  <c r="S97" i="6" s="1"/>
  <c r="R101" i="6"/>
  <c r="S101" i="6" s="1"/>
  <c r="R105" i="6"/>
  <c r="S105" i="6" s="1"/>
  <c r="R109" i="6"/>
  <c r="S109" i="6" s="1"/>
  <c r="R113" i="6"/>
  <c r="S113" i="6" s="1"/>
  <c r="R117" i="6"/>
  <c r="S117" i="6" s="1"/>
  <c r="R121" i="6"/>
  <c r="R110" i="6"/>
  <c r="S110" i="6" s="1"/>
  <c r="R118" i="6"/>
  <c r="S118" i="6" s="1"/>
  <c r="U83" i="6"/>
  <c r="U19" i="6"/>
  <c r="U100" i="6"/>
  <c r="U79" i="6"/>
  <c r="U62" i="6"/>
  <c r="U32" i="6"/>
  <c r="U27" i="6"/>
  <c r="U10" i="6"/>
  <c r="U5" i="6"/>
  <c r="U119" i="6"/>
  <c r="U118" i="6"/>
  <c r="U8" i="6"/>
  <c r="U111" i="6"/>
  <c r="U73" i="6"/>
  <c r="U114" i="6"/>
  <c r="U84" i="6"/>
  <c r="U63" i="6"/>
  <c r="U46" i="6"/>
  <c r="U16" i="6"/>
  <c r="U11" i="6"/>
  <c r="U117" i="6"/>
  <c r="U108" i="6"/>
  <c r="U103" i="6"/>
  <c r="U102" i="6"/>
  <c r="U39" i="6"/>
  <c r="U120" i="6"/>
  <c r="U89" i="6"/>
  <c r="U7" i="6"/>
  <c r="U115" i="6"/>
  <c r="U98" i="6"/>
  <c r="U77" i="6"/>
  <c r="U68" i="6"/>
  <c r="U47" i="6"/>
  <c r="U30" i="6"/>
  <c r="U106" i="6"/>
  <c r="U101" i="6"/>
  <c r="U86" i="6"/>
  <c r="U97" i="6"/>
  <c r="U104" i="6"/>
  <c r="U88" i="6"/>
  <c r="U109" i="6"/>
  <c r="U41" i="6"/>
  <c r="U87" i="6"/>
  <c r="U99" i="6"/>
  <c r="U82" i="6"/>
  <c r="U61" i="6"/>
  <c r="U52" i="6"/>
  <c r="U31" i="6"/>
  <c r="U14" i="6"/>
  <c r="U112" i="6"/>
  <c r="U107" i="6"/>
  <c r="U90" i="6"/>
  <c r="U85" i="6"/>
  <c r="U76" i="6"/>
  <c r="U70" i="6"/>
  <c r="U81" i="6"/>
  <c r="U56" i="6"/>
  <c r="U95" i="6"/>
  <c r="U57" i="6"/>
  <c r="U66" i="6"/>
  <c r="U45" i="6"/>
  <c r="U36" i="6"/>
  <c r="U15" i="6"/>
  <c r="U96" i="6"/>
  <c r="U91" i="6"/>
  <c r="U74" i="6"/>
  <c r="U69" i="6"/>
  <c r="U60" i="6"/>
  <c r="U54" i="6"/>
  <c r="U65" i="6"/>
  <c r="U72" i="6"/>
  <c r="U9" i="6"/>
  <c r="U4" i="6"/>
  <c r="U55" i="6"/>
  <c r="U113" i="6"/>
  <c r="U67" i="6"/>
  <c r="U50" i="6"/>
  <c r="U29" i="6"/>
  <c r="U20" i="6"/>
  <c r="U110" i="6"/>
  <c r="U80" i="6"/>
  <c r="U75" i="6"/>
  <c r="U58" i="6"/>
  <c r="U53" i="6"/>
  <c r="U44" i="6"/>
  <c r="U38" i="6"/>
  <c r="U49" i="6"/>
  <c r="U24" i="6"/>
  <c r="U93" i="6"/>
  <c r="U25" i="6"/>
  <c r="U51" i="6"/>
  <c r="U34" i="6"/>
  <c r="U13" i="6"/>
  <c r="U94" i="6"/>
  <c r="U64" i="6"/>
  <c r="U59" i="6"/>
  <c r="U42" i="6"/>
  <c r="U37" i="6"/>
  <c r="U28" i="6"/>
  <c r="U22" i="6"/>
  <c r="U33" i="6"/>
  <c r="U92" i="6"/>
  <c r="U40" i="6"/>
  <c r="U105" i="6"/>
  <c r="U121" i="6"/>
  <c r="U23" i="6"/>
  <c r="U35" i="6"/>
  <c r="U18" i="6"/>
  <c r="U116" i="6"/>
  <c r="U78" i="6"/>
  <c r="U48" i="6"/>
  <c r="U43" i="6"/>
  <c r="U26" i="6"/>
  <c r="U21" i="6"/>
  <c r="U12" i="6"/>
  <c r="U6" i="6"/>
  <c r="U17" i="6"/>
  <c r="U71" i="6"/>
  <c r="R8" i="4"/>
  <c r="R9" i="4" s="1"/>
  <c r="R6" i="4"/>
  <c r="R7" i="4" s="1"/>
  <c r="P4" i="4"/>
  <c r="P5" i="4"/>
  <c r="P6" i="4"/>
  <c r="P7" i="4"/>
  <c r="P8" i="4"/>
  <c r="O4" i="4"/>
  <c r="O5" i="4"/>
  <c r="O6" i="4"/>
  <c r="O7" i="4"/>
  <c r="O8" i="4"/>
  <c r="P3" i="4"/>
  <c r="O3" i="4"/>
  <c r="V8" i="6" l="1"/>
  <c r="W8" i="6" s="1"/>
  <c r="V5" i="6"/>
  <c r="W5" i="6" s="1"/>
  <c r="V9" i="6"/>
  <c r="W9" i="6" s="1"/>
  <c r="V13" i="6"/>
  <c r="W13" i="6" s="1"/>
  <c r="V17" i="6"/>
  <c r="W17" i="6" s="1"/>
  <c r="V21" i="6"/>
  <c r="W21" i="6" s="1"/>
  <c r="V25" i="6"/>
  <c r="W25" i="6" s="1"/>
  <c r="V29" i="6"/>
  <c r="W29" i="6" s="1"/>
  <c r="V33" i="6"/>
  <c r="W33" i="6" s="1"/>
  <c r="V37" i="6"/>
  <c r="W37" i="6" s="1"/>
  <c r="V41" i="6"/>
  <c r="W41" i="6" s="1"/>
  <c r="V45" i="6"/>
  <c r="W45" i="6" s="1"/>
  <c r="V49" i="6"/>
  <c r="W49" i="6" s="1"/>
  <c r="V53" i="6"/>
  <c r="W53" i="6" s="1"/>
  <c r="V57" i="6"/>
  <c r="W57" i="6" s="1"/>
  <c r="V61" i="6"/>
  <c r="W61" i="6" s="1"/>
  <c r="V65" i="6"/>
  <c r="W65" i="6" s="1"/>
  <c r="V69" i="6"/>
  <c r="W69" i="6" s="1"/>
  <c r="V73" i="6"/>
  <c r="W73" i="6" s="1"/>
  <c r="V77" i="6"/>
  <c r="W77" i="6" s="1"/>
  <c r="V81" i="6"/>
  <c r="W81" i="6" s="1"/>
  <c r="V85" i="6"/>
  <c r="W85" i="6" s="1"/>
  <c r="V89" i="6"/>
  <c r="W89" i="6" s="1"/>
  <c r="V93" i="6"/>
  <c r="W93" i="6" s="1"/>
  <c r="V97" i="6"/>
  <c r="W97" i="6" s="1"/>
  <c r="V101" i="6"/>
  <c r="W101" i="6" s="1"/>
  <c r="V105" i="6"/>
  <c r="W105" i="6" s="1"/>
  <c r="V109" i="6"/>
  <c r="W109" i="6" s="1"/>
  <c r="V113" i="6"/>
  <c r="W113" i="6" s="1"/>
  <c r="V117" i="6"/>
  <c r="W117" i="6" s="1"/>
  <c r="V121" i="6"/>
  <c r="V7" i="6"/>
  <c r="W7" i="6" s="1"/>
  <c r="V15" i="6"/>
  <c r="W15" i="6" s="1"/>
  <c r="V23" i="6"/>
  <c r="W23" i="6" s="1"/>
  <c r="V31" i="6"/>
  <c r="W31" i="6" s="1"/>
  <c r="V39" i="6"/>
  <c r="W39" i="6" s="1"/>
  <c r="V47" i="6"/>
  <c r="W47" i="6" s="1"/>
  <c r="V55" i="6"/>
  <c r="W55" i="6" s="1"/>
  <c r="V63" i="6"/>
  <c r="W63" i="6" s="1"/>
  <c r="V71" i="6"/>
  <c r="W71" i="6" s="1"/>
  <c r="V75" i="6"/>
  <c r="W75" i="6" s="1"/>
  <c r="V6" i="6"/>
  <c r="W6" i="6" s="1"/>
  <c r="V10" i="6"/>
  <c r="W10" i="6" s="1"/>
  <c r="V14" i="6"/>
  <c r="W14" i="6" s="1"/>
  <c r="V18" i="6"/>
  <c r="W18" i="6" s="1"/>
  <c r="V22" i="6"/>
  <c r="W22" i="6" s="1"/>
  <c r="V26" i="6"/>
  <c r="W26" i="6" s="1"/>
  <c r="V30" i="6"/>
  <c r="W30" i="6" s="1"/>
  <c r="V34" i="6"/>
  <c r="W34" i="6" s="1"/>
  <c r="V38" i="6"/>
  <c r="W38" i="6" s="1"/>
  <c r="V42" i="6"/>
  <c r="W42" i="6" s="1"/>
  <c r="V46" i="6"/>
  <c r="W46" i="6" s="1"/>
  <c r="V50" i="6"/>
  <c r="W50" i="6" s="1"/>
  <c r="V54" i="6"/>
  <c r="W54" i="6" s="1"/>
  <c r="V58" i="6"/>
  <c r="W58" i="6" s="1"/>
  <c r="V62" i="6"/>
  <c r="W62" i="6" s="1"/>
  <c r="V66" i="6"/>
  <c r="W66" i="6" s="1"/>
  <c r="V70" i="6"/>
  <c r="W70" i="6" s="1"/>
  <c r="V74" i="6"/>
  <c r="W74" i="6" s="1"/>
  <c r="V78" i="6"/>
  <c r="W78" i="6" s="1"/>
  <c r="V82" i="6"/>
  <c r="W82" i="6" s="1"/>
  <c r="V86" i="6"/>
  <c r="W86" i="6" s="1"/>
  <c r="V90" i="6"/>
  <c r="W90" i="6" s="1"/>
  <c r="V94" i="6"/>
  <c r="W94" i="6" s="1"/>
  <c r="V98" i="6"/>
  <c r="W98" i="6" s="1"/>
  <c r="V102" i="6"/>
  <c r="W102" i="6" s="1"/>
  <c r="V106" i="6"/>
  <c r="W106" i="6" s="1"/>
  <c r="V110" i="6"/>
  <c r="W110" i="6" s="1"/>
  <c r="V114" i="6"/>
  <c r="W114" i="6" s="1"/>
  <c r="V118" i="6"/>
  <c r="W118" i="6" s="1"/>
  <c r="V4" i="6"/>
  <c r="W4" i="6" s="1"/>
  <c r="V11" i="6"/>
  <c r="W11" i="6" s="1"/>
  <c r="V19" i="6"/>
  <c r="W19" i="6" s="1"/>
  <c r="V27" i="6"/>
  <c r="W27" i="6" s="1"/>
  <c r="V35" i="6"/>
  <c r="W35" i="6" s="1"/>
  <c r="V43" i="6"/>
  <c r="W43" i="6" s="1"/>
  <c r="V51" i="6"/>
  <c r="W51" i="6" s="1"/>
  <c r="V59" i="6"/>
  <c r="W59" i="6" s="1"/>
  <c r="V67" i="6"/>
  <c r="W67" i="6" s="1"/>
  <c r="V79" i="6"/>
  <c r="W79" i="6" s="1"/>
  <c r="V12" i="6"/>
  <c r="W12" i="6" s="1"/>
  <c r="V28" i="6"/>
  <c r="W28" i="6" s="1"/>
  <c r="V44" i="6"/>
  <c r="W44" i="6" s="1"/>
  <c r="V60" i="6"/>
  <c r="W60" i="6" s="1"/>
  <c r="V76" i="6"/>
  <c r="W76" i="6" s="1"/>
  <c r="V87" i="6"/>
  <c r="W87" i="6" s="1"/>
  <c r="V95" i="6"/>
  <c r="W95" i="6" s="1"/>
  <c r="V103" i="6"/>
  <c r="W103" i="6" s="1"/>
  <c r="V111" i="6"/>
  <c r="W111" i="6" s="1"/>
  <c r="V119" i="6"/>
  <c r="W119" i="6" s="1"/>
  <c r="V16" i="6"/>
  <c r="W16" i="6" s="1"/>
  <c r="V32" i="6"/>
  <c r="W32" i="6" s="1"/>
  <c r="V48" i="6"/>
  <c r="W48" i="6" s="1"/>
  <c r="V64" i="6"/>
  <c r="W64" i="6" s="1"/>
  <c r="V80" i="6"/>
  <c r="W80" i="6" s="1"/>
  <c r="V88" i="6"/>
  <c r="W88" i="6" s="1"/>
  <c r="V96" i="6"/>
  <c r="W96" i="6" s="1"/>
  <c r="V104" i="6"/>
  <c r="W104" i="6" s="1"/>
  <c r="V112" i="6"/>
  <c r="W112" i="6" s="1"/>
  <c r="V120" i="6"/>
  <c r="W120" i="6" s="1"/>
  <c r="V20" i="6"/>
  <c r="W20" i="6" s="1"/>
  <c r="V36" i="6"/>
  <c r="W36" i="6" s="1"/>
  <c r="V52" i="6"/>
  <c r="W52" i="6" s="1"/>
  <c r="V68" i="6"/>
  <c r="W68" i="6" s="1"/>
  <c r="V83" i="6"/>
  <c r="W83" i="6" s="1"/>
  <c r="V91" i="6"/>
  <c r="W91" i="6" s="1"/>
  <c r="V99" i="6"/>
  <c r="W99" i="6" s="1"/>
  <c r="V107" i="6"/>
  <c r="W107" i="6" s="1"/>
  <c r="V115" i="6"/>
  <c r="W115" i="6" s="1"/>
  <c r="V116" i="6"/>
  <c r="W116" i="6" s="1"/>
  <c r="V24" i="6"/>
  <c r="W24" i="6" s="1"/>
  <c r="V40" i="6"/>
  <c r="W40" i="6" s="1"/>
  <c r="V56" i="6"/>
  <c r="W56" i="6" s="1"/>
  <c r="V72" i="6"/>
  <c r="W72" i="6" s="1"/>
  <c r="V84" i="6"/>
  <c r="W84" i="6" s="1"/>
  <c r="V92" i="6"/>
  <c r="W92" i="6" s="1"/>
  <c r="V100" i="6"/>
  <c r="W100" i="6" s="1"/>
  <c r="V108" i="6"/>
  <c r="W108" i="6" s="1"/>
  <c r="R124" i="6"/>
  <c r="S121" i="6"/>
  <c r="S122" i="6" s="1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39" i="5"/>
  <c r="Q40" i="5"/>
  <c r="Q41" i="5"/>
  <c r="Q42" i="5"/>
  <c r="Q43" i="5"/>
  <c r="Q44" i="5"/>
  <c r="Q45" i="5"/>
  <c r="Q46" i="5"/>
  <c r="Q47" i="5"/>
  <c r="Q48" i="5"/>
  <c r="Q49" i="5"/>
  <c r="Q50" i="5"/>
  <c r="Q51" i="5"/>
  <c r="Q52" i="5"/>
  <c r="Q53" i="5"/>
  <c r="Q54" i="5"/>
  <c r="Q55" i="5"/>
  <c r="Q56" i="5"/>
  <c r="Q57" i="5"/>
  <c r="Q58" i="5"/>
  <c r="Q59" i="5"/>
  <c r="Q60" i="5"/>
  <c r="Q61" i="5"/>
  <c r="Q62" i="5"/>
  <c r="Q63" i="5"/>
  <c r="Q64" i="5"/>
  <c r="Q65" i="5"/>
  <c r="Q66" i="5"/>
  <c r="Q67" i="5"/>
  <c r="Q68" i="5"/>
  <c r="Q69" i="5"/>
  <c r="Q70" i="5"/>
  <c r="Q71" i="5"/>
  <c r="Q72" i="5"/>
  <c r="Q73" i="5"/>
  <c r="Q74" i="5"/>
  <c r="Q75" i="5"/>
  <c r="Q76" i="5"/>
  <c r="Q77" i="5"/>
  <c r="Q78" i="5"/>
  <c r="Q79" i="5"/>
  <c r="Q80" i="5"/>
  <c r="Q81" i="5"/>
  <c r="Q82" i="5"/>
  <c r="Q83" i="5"/>
  <c r="Q84" i="5"/>
  <c r="Q85" i="5"/>
  <c r="Q86" i="5"/>
  <c r="Q87" i="5"/>
  <c r="Q88" i="5"/>
  <c r="Q89" i="5"/>
  <c r="Q90" i="5"/>
  <c r="Q91" i="5"/>
  <c r="Q92" i="5"/>
  <c r="Q93" i="5"/>
  <c r="Q94" i="5"/>
  <c r="Q95" i="5"/>
  <c r="Q96" i="5"/>
  <c r="Q97" i="5"/>
  <c r="Q98" i="5"/>
  <c r="Q99" i="5"/>
  <c r="Q100" i="5"/>
  <c r="Q101" i="5"/>
  <c r="Q102" i="5"/>
  <c r="Q103" i="5"/>
  <c r="Q104" i="5"/>
  <c r="Q105" i="5"/>
  <c r="Q106" i="5"/>
  <c r="Q107" i="5"/>
  <c r="Q108" i="5"/>
  <c r="Q109" i="5"/>
  <c r="Q110" i="5"/>
  <c r="Q111" i="5"/>
  <c r="Q112" i="5"/>
  <c r="Q113" i="5"/>
  <c r="Q114" i="5"/>
  <c r="Q115" i="5"/>
  <c r="Q116" i="5"/>
  <c r="Q117" i="5"/>
  <c r="Q118" i="5"/>
  <c r="Q119" i="5"/>
  <c r="Q120" i="5"/>
  <c r="Q121" i="5"/>
  <c r="Q122" i="5"/>
  <c r="Q123" i="5"/>
  <c r="Q124" i="5"/>
  <c r="Q125" i="5"/>
  <c r="Q126" i="5"/>
  <c r="Q127" i="5"/>
  <c r="Q128" i="5"/>
  <c r="Q129" i="5"/>
  <c r="Q11" i="5"/>
  <c r="Q4" i="5"/>
  <c r="Q5" i="5"/>
  <c r="Q6" i="5"/>
  <c r="Q7" i="5"/>
  <c r="Q8" i="5"/>
  <c r="Q3" i="5"/>
  <c r="G4" i="5"/>
  <c r="G5" i="5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68" i="5"/>
  <c r="G69" i="5"/>
  <c r="G70" i="5"/>
  <c r="G71" i="5"/>
  <c r="G72" i="5"/>
  <c r="G73" i="5"/>
  <c r="G74" i="5"/>
  <c r="G75" i="5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4" i="5"/>
  <c r="G95" i="5"/>
  <c r="G96" i="5"/>
  <c r="G97" i="5"/>
  <c r="G98" i="5"/>
  <c r="G99" i="5"/>
  <c r="G100" i="5"/>
  <c r="G101" i="5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G124" i="5"/>
  <c r="G125" i="5"/>
  <c r="G126" i="5"/>
  <c r="G127" i="5"/>
  <c r="G128" i="5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45" i="5"/>
  <c r="G146" i="5"/>
  <c r="G147" i="5"/>
  <c r="G148" i="5"/>
  <c r="G149" i="5"/>
  <c r="G150" i="5"/>
  <c r="G151" i="5"/>
  <c r="G152" i="5"/>
  <c r="G153" i="5"/>
  <c r="G154" i="5"/>
  <c r="G155" i="5"/>
  <c r="G156" i="5"/>
  <c r="G157" i="5"/>
  <c r="G158" i="5"/>
  <c r="G159" i="5"/>
  <c r="G160" i="5"/>
  <c r="G161" i="5"/>
  <c r="G162" i="5"/>
  <c r="G163" i="5"/>
  <c r="G164" i="5"/>
  <c r="G165" i="5"/>
  <c r="G166" i="5"/>
  <c r="G167" i="5"/>
  <c r="G168" i="5"/>
  <c r="G169" i="5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3" i="5"/>
  <c r="C239" i="5"/>
  <c r="C238" i="5"/>
  <c r="C237" i="5"/>
  <c r="C236" i="5"/>
  <c r="C235" i="5"/>
  <c r="C234" i="5"/>
  <c r="C233" i="5"/>
  <c r="C232" i="5"/>
  <c r="C231" i="5"/>
  <c r="C230" i="5"/>
  <c r="C229" i="5"/>
  <c r="C228" i="5"/>
  <c r="C227" i="5"/>
  <c r="C226" i="5"/>
  <c r="C225" i="5"/>
  <c r="C224" i="5"/>
  <c r="C223" i="5"/>
  <c r="C222" i="5"/>
  <c r="C221" i="5"/>
  <c r="C220" i="5"/>
  <c r="C219" i="5"/>
  <c r="C218" i="5"/>
  <c r="C217" i="5"/>
  <c r="C216" i="5"/>
  <c r="C215" i="5"/>
  <c r="C214" i="5"/>
  <c r="C213" i="5"/>
  <c r="C212" i="5"/>
  <c r="C211" i="5"/>
  <c r="C210" i="5"/>
  <c r="C209" i="5"/>
  <c r="C208" i="5"/>
  <c r="C207" i="5"/>
  <c r="C206" i="5"/>
  <c r="C205" i="5"/>
  <c r="C204" i="5"/>
  <c r="C203" i="5"/>
  <c r="C202" i="5"/>
  <c r="C201" i="5"/>
  <c r="C200" i="5"/>
  <c r="C199" i="5"/>
  <c r="C198" i="5"/>
  <c r="C197" i="5"/>
  <c r="C196" i="5"/>
  <c r="C195" i="5"/>
  <c r="C194" i="5"/>
  <c r="C193" i="5"/>
  <c r="C192" i="5"/>
  <c r="C191" i="5"/>
  <c r="C190" i="5"/>
  <c r="C189" i="5"/>
  <c r="C188" i="5"/>
  <c r="C187" i="5"/>
  <c r="C186" i="5"/>
  <c r="C185" i="5"/>
  <c r="C184" i="5"/>
  <c r="C183" i="5"/>
  <c r="C182" i="5"/>
  <c r="C181" i="5"/>
  <c r="C180" i="5"/>
  <c r="C179" i="5"/>
  <c r="C178" i="5"/>
  <c r="C177" i="5"/>
  <c r="C176" i="5"/>
  <c r="C175" i="5"/>
  <c r="C174" i="5"/>
  <c r="C173" i="5"/>
  <c r="C172" i="5"/>
  <c r="C171" i="5"/>
  <c r="C170" i="5"/>
  <c r="C169" i="5"/>
  <c r="C168" i="5"/>
  <c r="C167" i="5"/>
  <c r="C166" i="5"/>
  <c r="C165" i="5"/>
  <c r="C164" i="5"/>
  <c r="C163" i="5"/>
  <c r="C162" i="5"/>
  <c r="C161" i="5"/>
  <c r="C160" i="5"/>
  <c r="C159" i="5"/>
  <c r="C158" i="5"/>
  <c r="C157" i="5"/>
  <c r="C156" i="5"/>
  <c r="C155" i="5"/>
  <c r="C154" i="5"/>
  <c r="C153" i="5"/>
  <c r="C152" i="5"/>
  <c r="C151" i="5"/>
  <c r="C150" i="5"/>
  <c r="C149" i="5"/>
  <c r="C148" i="5"/>
  <c r="C147" i="5"/>
  <c r="C146" i="5"/>
  <c r="C145" i="5"/>
  <c r="C144" i="5"/>
  <c r="C143" i="5"/>
  <c r="C142" i="5"/>
  <c r="C141" i="5"/>
  <c r="C140" i="5"/>
  <c r="C139" i="5"/>
  <c r="C138" i="5"/>
  <c r="C137" i="5"/>
  <c r="C136" i="5"/>
  <c r="C135" i="5"/>
  <c r="C134" i="5"/>
  <c r="C133" i="5"/>
  <c r="C132" i="5"/>
  <c r="C131" i="5"/>
  <c r="C130" i="5"/>
  <c r="P129" i="5"/>
  <c r="C129" i="5"/>
  <c r="P128" i="5"/>
  <c r="C128" i="5"/>
  <c r="P127" i="5"/>
  <c r="C127" i="5"/>
  <c r="P126" i="5"/>
  <c r="C126" i="5"/>
  <c r="P125" i="5"/>
  <c r="C125" i="5"/>
  <c r="P124" i="5"/>
  <c r="C124" i="5"/>
  <c r="P123" i="5"/>
  <c r="C123" i="5"/>
  <c r="P122" i="5"/>
  <c r="C122" i="5"/>
  <c r="P121" i="5"/>
  <c r="C121" i="5"/>
  <c r="P120" i="5"/>
  <c r="C120" i="5"/>
  <c r="P119" i="5"/>
  <c r="C119" i="5"/>
  <c r="P118" i="5"/>
  <c r="C118" i="5"/>
  <c r="P117" i="5"/>
  <c r="C117" i="5"/>
  <c r="P116" i="5"/>
  <c r="C116" i="5"/>
  <c r="P115" i="5"/>
  <c r="C115" i="5"/>
  <c r="P114" i="5"/>
  <c r="C114" i="5"/>
  <c r="P113" i="5"/>
  <c r="C113" i="5"/>
  <c r="P112" i="5"/>
  <c r="C112" i="5"/>
  <c r="P111" i="5"/>
  <c r="C111" i="5"/>
  <c r="P110" i="5"/>
  <c r="C110" i="5"/>
  <c r="P109" i="5"/>
  <c r="C109" i="5"/>
  <c r="P108" i="5"/>
  <c r="C108" i="5"/>
  <c r="P107" i="5"/>
  <c r="C107" i="5"/>
  <c r="P106" i="5"/>
  <c r="C106" i="5"/>
  <c r="P105" i="5"/>
  <c r="C105" i="5"/>
  <c r="P104" i="5"/>
  <c r="C104" i="5"/>
  <c r="P103" i="5"/>
  <c r="C103" i="5"/>
  <c r="P102" i="5"/>
  <c r="C102" i="5"/>
  <c r="P101" i="5"/>
  <c r="C101" i="5"/>
  <c r="P100" i="5"/>
  <c r="C100" i="5"/>
  <c r="P99" i="5"/>
  <c r="C99" i="5"/>
  <c r="P98" i="5"/>
  <c r="C98" i="5"/>
  <c r="P97" i="5"/>
  <c r="C97" i="5"/>
  <c r="P96" i="5"/>
  <c r="C96" i="5"/>
  <c r="P95" i="5"/>
  <c r="C95" i="5"/>
  <c r="P94" i="5"/>
  <c r="C94" i="5"/>
  <c r="P93" i="5"/>
  <c r="C93" i="5"/>
  <c r="P92" i="5"/>
  <c r="C92" i="5"/>
  <c r="P91" i="5"/>
  <c r="C91" i="5"/>
  <c r="P90" i="5"/>
  <c r="C90" i="5"/>
  <c r="P89" i="5"/>
  <c r="C89" i="5"/>
  <c r="P88" i="5"/>
  <c r="C88" i="5"/>
  <c r="P87" i="5"/>
  <c r="C87" i="5"/>
  <c r="P86" i="5"/>
  <c r="C86" i="5"/>
  <c r="P85" i="5"/>
  <c r="C85" i="5"/>
  <c r="P84" i="5"/>
  <c r="C84" i="5"/>
  <c r="P83" i="5"/>
  <c r="C83" i="5"/>
  <c r="P82" i="5"/>
  <c r="C82" i="5"/>
  <c r="P81" i="5"/>
  <c r="C81" i="5"/>
  <c r="P80" i="5"/>
  <c r="C80" i="5"/>
  <c r="P79" i="5"/>
  <c r="C79" i="5"/>
  <c r="P78" i="5"/>
  <c r="C78" i="5"/>
  <c r="P77" i="5"/>
  <c r="C77" i="5"/>
  <c r="P76" i="5"/>
  <c r="C76" i="5"/>
  <c r="P75" i="5"/>
  <c r="C75" i="5"/>
  <c r="P74" i="5"/>
  <c r="C74" i="5"/>
  <c r="P73" i="5"/>
  <c r="C73" i="5"/>
  <c r="P72" i="5"/>
  <c r="C72" i="5"/>
  <c r="P71" i="5"/>
  <c r="C71" i="5"/>
  <c r="P70" i="5"/>
  <c r="C70" i="5"/>
  <c r="P69" i="5"/>
  <c r="C69" i="5"/>
  <c r="P68" i="5"/>
  <c r="C68" i="5"/>
  <c r="P67" i="5"/>
  <c r="C67" i="5"/>
  <c r="P66" i="5"/>
  <c r="C66" i="5"/>
  <c r="P65" i="5"/>
  <c r="C65" i="5"/>
  <c r="P64" i="5"/>
  <c r="C64" i="5"/>
  <c r="P63" i="5"/>
  <c r="C63" i="5"/>
  <c r="P62" i="5"/>
  <c r="C62" i="5"/>
  <c r="P61" i="5"/>
  <c r="C61" i="5"/>
  <c r="P60" i="5"/>
  <c r="C60" i="5"/>
  <c r="P59" i="5"/>
  <c r="C59" i="5"/>
  <c r="P58" i="5"/>
  <c r="C58" i="5"/>
  <c r="P57" i="5"/>
  <c r="C57" i="5"/>
  <c r="P56" i="5"/>
  <c r="C56" i="5"/>
  <c r="P55" i="5"/>
  <c r="C55" i="5"/>
  <c r="P54" i="5"/>
  <c r="C54" i="5"/>
  <c r="P53" i="5"/>
  <c r="C53" i="5"/>
  <c r="P52" i="5"/>
  <c r="C52" i="5"/>
  <c r="P51" i="5"/>
  <c r="C51" i="5"/>
  <c r="P50" i="5"/>
  <c r="C50" i="5"/>
  <c r="P49" i="5"/>
  <c r="C49" i="5"/>
  <c r="P48" i="5"/>
  <c r="C48" i="5"/>
  <c r="P47" i="5"/>
  <c r="C47" i="5"/>
  <c r="P46" i="5"/>
  <c r="C46" i="5"/>
  <c r="P45" i="5"/>
  <c r="C45" i="5"/>
  <c r="P44" i="5"/>
  <c r="C44" i="5"/>
  <c r="P43" i="5"/>
  <c r="C43" i="5"/>
  <c r="P42" i="5"/>
  <c r="C42" i="5"/>
  <c r="P41" i="5"/>
  <c r="C41" i="5"/>
  <c r="P40" i="5"/>
  <c r="C40" i="5"/>
  <c r="P39" i="5"/>
  <c r="C39" i="5"/>
  <c r="P38" i="5"/>
  <c r="C38" i="5"/>
  <c r="P37" i="5"/>
  <c r="C37" i="5"/>
  <c r="P36" i="5"/>
  <c r="C36" i="5"/>
  <c r="P35" i="5"/>
  <c r="C35" i="5"/>
  <c r="P34" i="5"/>
  <c r="C34" i="5"/>
  <c r="P33" i="5"/>
  <c r="C33" i="5"/>
  <c r="P32" i="5"/>
  <c r="C32" i="5"/>
  <c r="P31" i="5"/>
  <c r="C31" i="5"/>
  <c r="P30" i="5"/>
  <c r="C30" i="5"/>
  <c r="P29" i="5"/>
  <c r="C29" i="5"/>
  <c r="P28" i="5"/>
  <c r="C28" i="5"/>
  <c r="P27" i="5"/>
  <c r="C27" i="5"/>
  <c r="P26" i="5"/>
  <c r="C26" i="5"/>
  <c r="P25" i="5"/>
  <c r="C25" i="5"/>
  <c r="P24" i="5"/>
  <c r="C24" i="5"/>
  <c r="P23" i="5"/>
  <c r="C23" i="5"/>
  <c r="P22" i="5"/>
  <c r="C22" i="5"/>
  <c r="P21" i="5"/>
  <c r="C21" i="5"/>
  <c r="P20" i="5"/>
  <c r="C20" i="5"/>
  <c r="P19" i="5"/>
  <c r="C19" i="5"/>
  <c r="P18" i="5"/>
  <c r="C18" i="5"/>
  <c r="P17" i="5"/>
  <c r="C17" i="5"/>
  <c r="P16" i="5"/>
  <c r="C16" i="5"/>
  <c r="P15" i="5"/>
  <c r="C15" i="5"/>
  <c r="P14" i="5"/>
  <c r="C14" i="5"/>
  <c r="P13" i="5"/>
  <c r="C13" i="5"/>
  <c r="P12" i="5"/>
  <c r="C12" i="5"/>
  <c r="P11" i="5"/>
  <c r="C11" i="5"/>
  <c r="C10" i="5"/>
  <c r="C9" i="5"/>
  <c r="P8" i="5"/>
  <c r="C8" i="5"/>
  <c r="P7" i="5"/>
  <c r="C7" i="5"/>
  <c r="P6" i="5"/>
  <c r="C6" i="5"/>
  <c r="P5" i="5"/>
  <c r="C5" i="5"/>
  <c r="P4" i="5"/>
  <c r="C4" i="5"/>
  <c r="P3" i="5"/>
  <c r="W121" i="6" l="1"/>
  <c r="W122" i="6" s="1"/>
  <c r="V124" i="6"/>
  <c r="R125" i="6"/>
  <c r="T122" i="6"/>
  <c r="R126" i="6" s="1"/>
  <c r="U3" i="5"/>
  <c r="U12" i="5"/>
  <c r="U14" i="5" s="1"/>
  <c r="R123" i="5" s="1"/>
  <c r="U13" i="5"/>
  <c r="U15" i="5" s="1"/>
  <c r="S11" i="5" s="1"/>
  <c r="X3" i="5"/>
  <c r="R3" i="4"/>
  <c r="H5" i="4"/>
  <c r="H9" i="4" s="1"/>
  <c r="X122" i="6" l="1"/>
  <c r="V126" i="6" s="1"/>
  <c r="V125" i="6"/>
  <c r="S27" i="5"/>
  <c r="S59" i="5"/>
  <c r="S91" i="5"/>
  <c r="S54" i="5"/>
  <c r="S35" i="5"/>
  <c r="S67" i="5"/>
  <c r="S99" i="5"/>
  <c r="S74" i="5"/>
  <c r="S43" i="5"/>
  <c r="S75" i="5"/>
  <c r="S115" i="5"/>
  <c r="S102" i="5"/>
  <c r="S19" i="5"/>
  <c r="S51" i="5"/>
  <c r="S83" i="5"/>
  <c r="S18" i="5"/>
  <c r="S122" i="5"/>
  <c r="R106" i="5"/>
  <c r="R82" i="5"/>
  <c r="R58" i="5"/>
  <c r="R34" i="5"/>
  <c r="R26" i="5"/>
  <c r="R114" i="5"/>
  <c r="R86" i="5"/>
  <c r="R66" i="5"/>
  <c r="R42" i="5"/>
  <c r="R110" i="5"/>
  <c r="R90" i="5"/>
  <c r="R62" i="5"/>
  <c r="R38" i="5"/>
  <c r="R127" i="5"/>
  <c r="R111" i="5"/>
  <c r="R95" i="5"/>
  <c r="R87" i="5"/>
  <c r="R79" i="5"/>
  <c r="R71" i="5"/>
  <c r="R63" i="5"/>
  <c r="R55" i="5"/>
  <c r="R47" i="5"/>
  <c r="R39" i="5"/>
  <c r="R31" i="5"/>
  <c r="R23" i="5"/>
  <c r="R15" i="5"/>
  <c r="R76" i="5"/>
  <c r="R36" i="5"/>
  <c r="R12" i="5"/>
  <c r="R11" i="5"/>
  <c r="R125" i="5"/>
  <c r="R117" i="5"/>
  <c r="R109" i="5"/>
  <c r="R101" i="5"/>
  <c r="R93" i="5"/>
  <c r="R85" i="5"/>
  <c r="R77" i="5"/>
  <c r="R69" i="5"/>
  <c r="R61" i="5"/>
  <c r="R53" i="5"/>
  <c r="R45" i="5"/>
  <c r="R37" i="5"/>
  <c r="R29" i="5"/>
  <c r="R21" i="5"/>
  <c r="R13" i="5"/>
  <c r="R128" i="5"/>
  <c r="R120" i="5"/>
  <c r="R112" i="5"/>
  <c r="R104" i="5"/>
  <c r="R96" i="5"/>
  <c r="R88" i="5"/>
  <c r="R80" i="5"/>
  <c r="R72" i="5"/>
  <c r="R64" i="5"/>
  <c r="R56" i="5"/>
  <c r="R48" i="5"/>
  <c r="R40" i="5"/>
  <c r="R32" i="5"/>
  <c r="R24" i="5"/>
  <c r="R16" i="5"/>
  <c r="R119" i="5"/>
  <c r="R103" i="5"/>
  <c r="R113" i="5"/>
  <c r="R89" i="5"/>
  <c r="R73" i="5"/>
  <c r="R57" i="5"/>
  <c r="R41" i="5"/>
  <c r="R25" i="5"/>
  <c r="R124" i="5"/>
  <c r="R108" i="5"/>
  <c r="R92" i="5"/>
  <c r="R60" i="5"/>
  <c r="R44" i="5"/>
  <c r="R20" i="5"/>
  <c r="R118" i="5"/>
  <c r="R94" i="5"/>
  <c r="R70" i="5"/>
  <c r="R46" i="5"/>
  <c r="R30" i="5"/>
  <c r="R22" i="5"/>
  <c r="R126" i="5"/>
  <c r="R98" i="5"/>
  <c r="R78" i="5"/>
  <c r="R50" i="5"/>
  <c r="R14" i="5"/>
  <c r="R122" i="5"/>
  <c r="R102" i="5"/>
  <c r="R74" i="5"/>
  <c r="R54" i="5"/>
  <c r="R18" i="5"/>
  <c r="R115" i="5"/>
  <c r="R99" i="5"/>
  <c r="R91" i="5"/>
  <c r="R83" i="5"/>
  <c r="R75" i="5"/>
  <c r="R67" i="5"/>
  <c r="R59" i="5"/>
  <c r="R51" i="5"/>
  <c r="R43" i="5"/>
  <c r="R35" i="5"/>
  <c r="R27" i="5"/>
  <c r="R19" i="5"/>
  <c r="R129" i="5"/>
  <c r="R121" i="5"/>
  <c r="R105" i="5"/>
  <c r="R97" i="5"/>
  <c r="R81" i="5"/>
  <c r="R65" i="5"/>
  <c r="R49" i="5"/>
  <c r="R33" i="5"/>
  <c r="R17" i="5"/>
  <c r="R116" i="5"/>
  <c r="R100" i="5"/>
  <c r="R84" i="5"/>
  <c r="R68" i="5"/>
  <c r="R52" i="5"/>
  <c r="R28" i="5"/>
  <c r="R107" i="5"/>
  <c r="S50" i="5"/>
  <c r="S98" i="5"/>
  <c r="S22" i="5"/>
  <c r="S30" i="5"/>
  <c r="S70" i="5"/>
  <c r="S94" i="5"/>
  <c r="S118" i="5"/>
  <c r="S107" i="5"/>
  <c r="S123" i="5"/>
  <c r="S12" i="5"/>
  <c r="S20" i="5"/>
  <c r="S28" i="5"/>
  <c r="S36" i="5"/>
  <c r="S44" i="5"/>
  <c r="S52" i="5"/>
  <c r="S60" i="5"/>
  <c r="S68" i="5"/>
  <c r="S76" i="5"/>
  <c r="S84" i="5"/>
  <c r="S92" i="5"/>
  <c r="S100" i="5"/>
  <c r="S108" i="5"/>
  <c r="S116" i="5"/>
  <c r="S124" i="5"/>
  <c r="S17" i="5"/>
  <c r="S25" i="5"/>
  <c r="S33" i="5"/>
  <c r="S41" i="5"/>
  <c r="S49" i="5"/>
  <c r="S57" i="5"/>
  <c r="S65" i="5"/>
  <c r="S73" i="5"/>
  <c r="S81" i="5"/>
  <c r="S89" i="5"/>
  <c r="S97" i="5"/>
  <c r="S105" i="5"/>
  <c r="S113" i="5"/>
  <c r="S121" i="5"/>
  <c r="S129" i="5"/>
  <c r="S14" i="5"/>
  <c r="S78" i="5"/>
  <c r="S126" i="5"/>
  <c r="S46" i="5"/>
  <c r="S15" i="5"/>
  <c r="S23" i="5"/>
  <c r="S31" i="5"/>
  <c r="S39" i="5"/>
  <c r="S47" i="5"/>
  <c r="S55" i="5"/>
  <c r="S63" i="5"/>
  <c r="S71" i="5"/>
  <c r="S79" i="5"/>
  <c r="S87" i="5"/>
  <c r="S95" i="5"/>
  <c r="S111" i="5"/>
  <c r="S127" i="5"/>
  <c r="S38" i="5"/>
  <c r="S62" i="5"/>
  <c r="S90" i="5"/>
  <c r="S110" i="5"/>
  <c r="S42" i="5"/>
  <c r="S66" i="5"/>
  <c r="S86" i="5"/>
  <c r="S114" i="5"/>
  <c r="S26" i="5"/>
  <c r="S34" i="5"/>
  <c r="S58" i="5"/>
  <c r="S82" i="5"/>
  <c r="S106" i="5"/>
  <c r="S103" i="5"/>
  <c r="S119" i="5"/>
  <c r="S16" i="5"/>
  <c r="S24" i="5"/>
  <c r="S32" i="5"/>
  <c r="S40" i="5"/>
  <c r="S48" i="5"/>
  <c r="S56" i="5"/>
  <c r="S64" i="5"/>
  <c r="S72" i="5"/>
  <c r="S80" i="5"/>
  <c r="S88" i="5"/>
  <c r="S96" i="5"/>
  <c r="S104" i="5"/>
  <c r="S112" i="5"/>
  <c r="S120" i="5"/>
  <c r="S128" i="5"/>
  <c r="S13" i="5"/>
  <c r="S21" i="5"/>
  <c r="S29" i="5"/>
  <c r="S37" i="5"/>
  <c r="S45" i="5"/>
  <c r="S53" i="5"/>
  <c r="S61" i="5"/>
  <c r="S69" i="5"/>
  <c r="S77" i="5"/>
  <c r="S85" i="5"/>
  <c r="S93" i="5"/>
  <c r="S101" i="5"/>
  <c r="S109" i="5"/>
  <c r="S117" i="5"/>
  <c r="S125" i="5"/>
  <c r="U2" i="5"/>
  <c r="U4" i="5" s="1"/>
  <c r="U5" i="5"/>
  <c r="D3" i="4"/>
  <c r="C203" i="3"/>
  <c r="C239" i="4"/>
  <c r="C238" i="4"/>
  <c r="C237" i="4"/>
  <c r="C236" i="4"/>
  <c r="C235" i="4"/>
  <c r="C234" i="4"/>
  <c r="C233" i="4"/>
  <c r="C232" i="4"/>
  <c r="C231" i="4"/>
  <c r="C230" i="4"/>
  <c r="C229" i="4"/>
  <c r="C228" i="4"/>
  <c r="C227" i="4"/>
  <c r="C226" i="4"/>
  <c r="C225" i="4"/>
  <c r="C224" i="4"/>
  <c r="C223" i="4"/>
  <c r="C222" i="4"/>
  <c r="C221" i="4"/>
  <c r="C220" i="4"/>
  <c r="C219" i="4"/>
  <c r="C218" i="4"/>
  <c r="C217" i="4"/>
  <c r="C216" i="4"/>
  <c r="C215" i="4"/>
  <c r="C214" i="4"/>
  <c r="C213" i="4"/>
  <c r="C212" i="4"/>
  <c r="C211" i="4"/>
  <c r="C210" i="4"/>
  <c r="C209" i="4"/>
  <c r="C208" i="4"/>
  <c r="C207" i="4"/>
  <c r="C206" i="4"/>
  <c r="C205" i="4"/>
  <c r="C204" i="4"/>
  <c r="C203" i="4"/>
  <c r="C202" i="4"/>
  <c r="C201" i="4"/>
  <c r="C200" i="4"/>
  <c r="C199" i="4"/>
  <c r="C198" i="4"/>
  <c r="C197" i="4"/>
  <c r="C196" i="4"/>
  <c r="C195" i="4"/>
  <c r="C194" i="4"/>
  <c r="C193" i="4"/>
  <c r="C192" i="4"/>
  <c r="C191" i="4"/>
  <c r="C190" i="4"/>
  <c r="C189" i="4"/>
  <c r="C188" i="4"/>
  <c r="C187" i="4"/>
  <c r="C186" i="4"/>
  <c r="C185" i="4"/>
  <c r="C184" i="4"/>
  <c r="C183" i="4"/>
  <c r="C182" i="4"/>
  <c r="C181" i="4"/>
  <c r="C180" i="4"/>
  <c r="C179" i="4"/>
  <c r="C178" i="4"/>
  <c r="C177" i="4"/>
  <c r="C176" i="4"/>
  <c r="C175" i="4"/>
  <c r="C174" i="4"/>
  <c r="C173" i="4"/>
  <c r="C172" i="4"/>
  <c r="C171" i="4"/>
  <c r="C170" i="4"/>
  <c r="C169" i="4"/>
  <c r="C168" i="4"/>
  <c r="C167" i="4"/>
  <c r="C166" i="4"/>
  <c r="C165" i="4"/>
  <c r="C164" i="4"/>
  <c r="C163" i="4"/>
  <c r="C162" i="4"/>
  <c r="C161" i="4"/>
  <c r="C160" i="4"/>
  <c r="C159" i="4"/>
  <c r="C158" i="4"/>
  <c r="C157" i="4"/>
  <c r="C156" i="4"/>
  <c r="C155" i="4"/>
  <c r="C154" i="4"/>
  <c r="C153" i="4"/>
  <c r="C152" i="4"/>
  <c r="C151" i="4"/>
  <c r="C150" i="4"/>
  <c r="C149" i="4"/>
  <c r="C148" i="4"/>
  <c r="C147" i="4"/>
  <c r="C146" i="4"/>
  <c r="C145" i="4"/>
  <c r="C144" i="4"/>
  <c r="C143" i="4"/>
  <c r="C142" i="4"/>
  <c r="C141" i="4"/>
  <c r="C140" i="4"/>
  <c r="C139" i="4"/>
  <c r="C138" i="4"/>
  <c r="C137" i="4"/>
  <c r="C136" i="4"/>
  <c r="C135" i="4"/>
  <c r="C134" i="4"/>
  <c r="C133" i="4"/>
  <c r="C132" i="4"/>
  <c r="C131" i="4"/>
  <c r="C130" i="4"/>
  <c r="M129" i="4"/>
  <c r="C129" i="4"/>
  <c r="M128" i="4"/>
  <c r="C128" i="4"/>
  <c r="M127" i="4"/>
  <c r="C127" i="4"/>
  <c r="M126" i="4"/>
  <c r="C126" i="4"/>
  <c r="M125" i="4"/>
  <c r="C125" i="4"/>
  <c r="M124" i="4"/>
  <c r="C124" i="4"/>
  <c r="M123" i="4"/>
  <c r="C123" i="4"/>
  <c r="M122" i="4"/>
  <c r="C122" i="4"/>
  <c r="M121" i="4"/>
  <c r="C121" i="4"/>
  <c r="M120" i="4"/>
  <c r="C120" i="4"/>
  <c r="M119" i="4"/>
  <c r="C119" i="4"/>
  <c r="M118" i="4"/>
  <c r="C118" i="4"/>
  <c r="M117" i="4"/>
  <c r="C117" i="4"/>
  <c r="M116" i="4"/>
  <c r="C116" i="4"/>
  <c r="M115" i="4"/>
  <c r="C115" i="4"/>
  <c r="M114" i="4"/>
  <c r="C114" i="4"/>
  <c r="M113" i="4"/>
  <c r="C113" i="4"/>
  <c r="M112" i="4"/>
  <c r="C112" i="4"/>
  <c r="M111" i="4"/>
  <c r="C111" i="4"/>
  <c r="M110" i="4"/>
  <c r="C110" i="4"/>
  <c r="M109" i="4"/>
  <c r="C109" i="4"/>
  <c r="M108" i="4"/>
  <c r="C108" i="4"/>
  <c r="M107" i="4"/>
  <c r="C107" i="4"/>
  <c r="M106" i="4"/>
  <c r="C106" i="4"/>
  <c r="M105" i="4"/>
  <c r="C105" i="4"/>
  <c r="M104" i="4"/>
  <c r="C104" i="4"/>
  <c r="M103" i="4"/>
  <c r="C103" i="4"/>
  <c r="M102" i="4"/>
  <c r="C102" i="4"/>
  <c r="M101" i="4"/>
  <c r="C101" i="4"/>
  <c r="M100" i="4"/>
  <c r="C100" i="4"/>
  <c r="M99" i="4"/>
  <c r="C99" i="4"/>
  <c r="M98" i="4"/>
  <c r="C98" i="4"/>
  <c r="M97" i="4"/>
  <c r="C97" i="4"/>
  <c r="M96" i="4"/>
  <c r="C96" i="4"/>
  <c r="M95" i="4"/>
  <c r="C95" i="4"/>
  <c r="M94" i="4"/>
  <c r="C94" i="4"/>
  <c r="M93" i="4"/>
  <c r="C93" i="4"/>
  <c r="M92" i="4"/>
  <c r="C92" i="4"/>
  <c r="M91" i="4"/>
  <c r="C91" i="4"/>
  <c r="M90" i="4"/>
  <c r="C90" i="4"/>
  <c r="M89" i="4"/>
  <c r="C89" i="4"/>
  <c r="M88" i="4"/>
  <c r="C88" i="4"/>
  <c r="M87" i="4"/>
  <c r="C87" i="4"/>
  <c r="M86" i="4"/>
  <c r="C86" i="4"/>
  <c r="M85" i="4"/>
  <c r="C85" i="4"/>
  <c r="M84" i="4"/>
  <c r="C84" i="4"/>
  <c r="M83" i="4"/>
  <c r="C83" i="4"/>
  <c r="M82" i="4"/>
  <c r="C82" i="4"/>
  <c r="M81" i="4"/>
  <c r="C81" i="4"/>
  <c r="M80" i="4"/>
  <c r="C80" i="4"/>
  <c r="M79" i="4"/>
  <c r="C79" i="4"/>
  <c r="M78" i="4"/>
  <c r="C78" i="4"/>
  <c r="M77" i="4"/>
  <c r="C77" i="4"/>
  <c r="M76" i="4"/>
  <c r="C76" i="4"/>
  <c r="M75" i="4"/>
  <c r="C75" i="4"/>
  <c r="M74" i="4"/>
  <c r="C74" i="4"/>
  <c r="M73" i="4"/>
  <c r="C73" i="4"/>
  <c r="M72" i="4"/>
  <c r="C72" i="4"/>
  <c r="M71" i="4"/>
  <c r="C71" i="4"/>
  <c r="M70" i="4"/>
  <c r="C70" i="4"/>
  <c r="M69" i="4"/>
  <c r="C69" i="4"/>
  <c r="M68" i="4"/>
  <c r="C68" i="4"/>
  <c r="M67" i="4"/>
  <c r="C67" i="4"/>
  <c r="M66" i="4"/>
  <c r="C66" i="4"/>
  <c r="M65" i="4"/>
  <c r="C65" i="4"/>
  <c r="M64" i="4"/>
  <c r="C64" i="4"/>
  <c r="M63" i="4"/>
  <c r="C63" i="4"/>
  <c r="M62" i="4"/>
  <c r="C62" i="4"/>
  <c r="M61" i="4"/>
  <c r="C61" i="4"/>
  <c r="M60" i="4"/>
  <c r="C60" i="4"/>
  <c r="M59" i="4"/>
  <c r="C59" i="4"/>
  <c r="M58" i="4"/>
  <c r="C58" i="4"/>
  <c r="M57" i="4"/>
  <c r="C57" i="4"/>
  <c r="M56" i="4"/>
  <c r="C56" i="4"/>
  <c r="M55" i="4"/>
  <c r="C55" i="4"/>
  <c r="M54" i="4"/>
  <c r="C54" i="4"/>
  <c r="M53" i="4"/>
  <c r="C53" i="4"/>
  <c r="M52" i="4"/>
  <c r="C52" i="4"/>
  <c r="M51" i="4"/>
  <c r="C51" i="4"/>
  <c r="M50" i="4"/>
  <c r="C50" i="4"/>
  <c r="M49" i="4"/>
  <c r="C49" i="4"/>
  <c r="M48" i="4"/>
  <c r="C48" i="4"/>
  <c r="M47" i="4"/>
  <c r="C47" i="4"/>
  <c r="M46" i="4"/>
  <c r="C46" i="4"/>
  <c r="M45" i="4"/>
  <c r="C45" i="4"/>
  <c r="M44" i="4"/>
  <c r="C44" i="4"/>
  <c r="M43" i="4"/>
  <c r="C43" i="4"/>
  <c r="M42" i="4"/>
  <c r="C42" i="4"/>
  <c r="M41" i="4"/>
  <c r="C41" i="4"/>
  <c r="M40" i="4"/>
  <c r="C40" i="4"/>
  <c r="M39" i="4"/>
  <c r="C39" i="4"/>
  <c r="M38" i="4"/>
  <c r="C38" i="4"/>
  <c r="M37" i="4"/>
  <c r="C37" i="4"/>
  <c r="M36" i="4"/>
  <c r="C36" i="4"/>
  <c r="M35" i="4"/>
  <c r="C35" i="4"/>
  <c r="M34" i="4"/>
  <c r="C34" i="4"/>
  <c r="M33" i="4"/>
  <c r="C33" i="4"/>
  <c r="M32" i="4"/>
  <c r="C32" i="4"/>
  <c r="M31" i="4"/>
  <c r="C31" i="4"/>
  <c r="M30" i="4"/>
  <c r="C30" i="4"/>
  <c r="M29" i="4"/>
  <c r="C29" i="4"/>
  <c r="M28" i="4"/>
  <c r="C28" i="4"/>
  <c r="M27" i="4"/>
  <c r="C27" i="4"/>
  <c r="M26" i="4"/>
  <c r="C26" i="4"/>
  <c r="M25" i="4"/>
  <c r="C25" i="4"/>
  <c r="M24" i="4"/>
  <c r="C24" i="4"/>
  <c r="M23" i="4"/>
  <c r="C23" i="4"/>
  <c r="M22" i="4"/>
  <c r="C22" i="4"/>
  <c r="M21" i="4"/>
  <c r="C21" i="4"/>
  <c r="M20" i="4"/>
  <c r="C20" i="4"/>
  <c r="M19" i="4"/>
  <c r="C19" i="4"/>
  <c r="M18" i="4"/>
  <c r="C18" i="4"/>
  <c r="M17" i="4"/>
  <c r="C17" i="4"/>
  <c r="M16" i="4"/>
  <c r="C16" i="4"/>
  <c r="M15" i="4"/>
  <c r="C15" i="4"/>
  <c r="M14" i="4"/>
  <c r="C14" i="4"/>
  <c r="M13" i="4"/>
  <c r="C13" i="4"/>
  <c r="M12" i="4"/>
  <c r="C12" i="4"/>
  <c r="M11" i="4"/>
  <c r="C11" i="4"/>
  <c r="C10" i="4"/>
  <c r="C9" i="4"/>
  <c r="M8" i="4"/>
  <c r="C8" i="4"/>
  <c r="M7" i="4"/>
  <c r="C7" i="4"/>
  <c r="M6" i="4"/>
  <c r="C6" i="4"/>
  <c r="M5" i="4"/>
  <c r="C5" i="4"/>
  <c r="M4" i="4"/>
  <c r="C4" i="4"/>
  <c r="M3" i="4"/>
  <c r="C243" i="3"/>
  <c r="C242" i="3"/>
  <c r="C241" i="3"/>
  <c r="C240" i="3"/>
  <c r="C239" i="3"/>
  <c r="C238" i="3"/>
  <c r="C237" i="3"/>
  <c r="C236" i="3"/>
  <c r="C235" i="3"/>
  <c r="C234" i="3"/>
  <c r="C233" i="3"/>
  <c r="C232" i="3"/>
  <c r="C231" i="3"/>
  <c r="C230" i="3"/>
  <c r="C229" i="3"/>
  <c r="C228" i="3"/>
  <c r="C227" i="3"/>
  <c r="C226" i="3"/>
  <c r="C225" i="3"/>
  <c r="C224" i="3"/>
  <c r="C223" i="3"/>
  <c r="C222" i="3"/>
  <c r="C221" i="3"/>
  <c r="C220" i="3"/>
  <c r="C219" i="3"/>
  <c r="C218" i="3"/>
  <c r="C217" i="3"/>
  <c r="C216" i="3"/>
  <c r="C215" i="3"/>
  <c r="C214" i="3"/>
  <c r="C213" i="3"/>
  <c r="C212" i="3"/>
  <c r="C211" i="3"/>
  <c r="C210" i="3"/>
  <c r="C209" i="3"/>
  <c r="C208" i="3"/>
  <c r="C207" i="3"/>
  <c r="C206" i="3"/>
  <c r="C205" i="3"/>
  <c r="C204" i="3"/>
  <c r="C202" i="3"/>
  <c r="C201" i="3"/>
  <c r="C200" i="3"/>
  <c r="C199" i="3"/>
  <c r="C198" i="3"/>
  <c r="C197" i="3"/>
  <c r="C196" i="3"/>
  <c r="C195" i="3"/>
  <c r="C194" i="3"/>
  <c r="C193" i="3"/>
  <c r="C192" i="3"/>
  <c r="C191" i="3"/>
  <c r="C190" i="3"/>
  <c r="C189" i="3"/>
  <c r="C188" i="3"/>
  <c r="C187" i="3"/>
  <c r="C186" i="3"/>
  <c r="C185" i="3"/>
  <c r="C184" i="3"/>
  <c r="C183" i="3"/>
  <c r="C182" i="3"/>
  <c r="C181" i="3"/>
  <c r="C180" i="3"/>
  <c r="C179" i="3"/>
  <c r="C178" i="3"/>
  <c r="C177" i="3"/>
  <c r="C176" i="3"/>
  <c r="C175" i="3"/>
  <c r="C174" i="3"/>
  <c r="C173" i="3"/>
  <c r="C172" i="3"/>
  <c r="C171" i="3"/>
  <c r="C170" i="3"/>
  <c r="C169" i="3"/>
  <c r="C168" i="3"/>
  <c r="C167" i="3"/>
  <c r="C166" i="3"/>
  <c r="C165" i="3"/>
  <c r="C164" i="3"/>
  <c r="C163" i="3"/>
  <c r="C162" i="3"/>
  <c r="C161" i="3"/>
  <c r="C160" i="3"/>
  <c r="C159" i="3"/>
  <c r="C158" i="3"/>
  <c r="C157" i="3"/>
  <c r="C156" i="3"/>
  <c r="C155" i="3"/>
  <c r="C154" i="3"/>
  <c r="C153" i="3"/>
  <c r="C152" i="3"/>
  <c r="C151" i="3"/>
  <c r="C150" i="3"/>
  <c r="C149" i="3"/>
  <c r="C148" i="3"/>
  <c r="C147" i="3"/>
  <c r="C146" i="3"/>
  <c r="C145" i="3"/>
  <c r="C144" i="3"/>
  <c r="C143" i="3"/>
  <c r="C142" i="3"/>
  <c r="C141" i="3"/>
  <c r="C140" i="3"/>
  <c r="C139" i="3"/>
  <c r="C138" i="3"/>
  <c r="C137" i="3"/>
  <c r="C136" i="3"/>
  <c r="C135" i="3"/>
  <c r="C134" i="3"/>
  <c r="C133" i="3"/>
  <c r="C132" i="3"/>
  <c r="C131" i="3"/>
  <c r="C130" i="3"/>
  <c r="C129" i="3"/>
  <c r="C128" i="3"/>
  <c r="C127" i="3"/>
  <c r="C126" i="3"/>
  <c r="C125" i="3"/>
  <c r="C124" i="3"/>
  <c r="C123" i="3"/>
  <c r="C122" i="3"/>
  <c r="C121" i="3"/>
  <c r="C120" i="3"/>
  <c r="C119" i="3"/>
  <c r="C118" i="3"/>
  <c r="C117" i="3"/>
  <c r="C116" i="3"/>
  <c r="C115" i="3"/>
  <c r="C114" i="3"/>
  <c r="C113" i="3"/>
  <c r="C112" i="3"/>
  <c r="C111" i="3"/>
  <c r="C110" i="3"/>
  <c r="C109" i="3"/>
  <c r="C108" i="3"/>
  <c r="C107" i="3"/>
  <c r="C106" i="3"/>
  <c r="C105" i="3"/>
  <c r="C104" i="3"/>
  <c r="C103" i="3"/>
  <c r="C102" i="3"/>
  <c r="C101" i="3"/>
  <c r="C100" i="3"/>
  <c r="C99" i="3"/>
  <c r="C98" i="3"/>
  <c r="C97" i="3"/>
  <c r="C96" i="3"/>
  <c r="C95" i="3"/>
  <c r="C94" i="3"/>
  <c r="C93" i="3"/>
  <c r="C92" i="3"/>
  <c r="C91" i="3"/>
  <c r="C90" i="3"/>
  <c r="C89" i="3"/>
  <c r="C88" i="3"/>
  <c r="C87" i="3"/>
  <c r="C86" i="3"/>
  <c r="C85" i="3"/>
  <c r="C84" i="3"/>
  <c r="C83" i="3"/>
  <c r="C82" i="3"/>
  <c r="C81" i="3"/>
  <c r="C80" i="3"/>
  <c r="C79" i="3"/>
  <c r="C78" i="3"/>
  <c r="C77" i="3"/>
  <c r="C76" i="3"/>
  <c r="C75" i="3"/>
  <c r="C74" i="3"/>
  <c r="C73" i="3"/>
  <c r="C72" i="3"/>
  <c r="C71" i="3"/>
  <c r="C70" i="3"/>
  <c r="C69" i="3"/>
  <c r="C68" i="3"/>
  <c r="C67" i="3"/>
  <c r="C66" i="3"/>
  <c r="C65" i="3"/>
  <c r="C64" i="3"/>
  <c r="C63" i="3"/>
  <c r="C62" i="3"/>
  <c r="C61" i="3"/>
  <c r="C60" i="3"/>
  <c r="C59" i="3"/>
  <c r="C58" i="3"/>
  <c r="C57" i="3"/>
  <c r="C56" i="3"/>
  <c r="C55" i="3"/>
  <c r="C54" i="3"/>
  <c r="C53" i="3"/>
  <c r="C52" i="3"/>
  <c r="C51" i="3"/>
  <c r="C50" i="3"/>
  <c r="C49" i="3"/>
  <c r="C48" i="3"/>
  <c r="C47" i="3"/>
  <c r="C46" i="3"/>
  <c r="C45" i="3"/>
  <c r="C44" i="3"/>
  <c r="C43" i="3"/>
  <c r="C42" i="3"/>
  <c r="C41" i="3"/>
  <c r="C40" i="3"/>
  <c r="C39" i="3"/>
  <c r="C38" i="3"/>
  <c r="C37" i="3"/>
  <c r="C36" i="3"/>
  <c r="C35" i="3"/>
  <c r="C34" i="3"/>
  <c r="C33" i="3"/>
  <c r="C32" i="3"/>
  <c r="C31" i="3"/>
  <c r="C30" i="3"/>
  <c r="C29" i="3"/>
  <c r="C28" i="3"/>
  <c r="C27" i="3"/>
  <c r="C26" i="3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9" i="3"/>
  <c r="C8" i="3"/>
  <c r="C7" i="3"/>
  <c r="C6" i="3"/>
  <c r="C5" i="3"/>
  <c r="C4" i="3"/>
  <c r="O15" i="4" l="1"/>
  <c r="O19" i="4"/>
  <c r="O23" i="4"/>
  <c r="O27" i="4"/>
  <c r="O31" i="4"/>
  <c r="O35" i="4"/>
  <c r="O39" i="4"/>
  <c r="O43" i="4"/>
  <c r="O47" i="4"/>
  <c r="O51" i="4"/>
  <c r="O55" i="4"/>
  <c r="O59" i="4"/>
  <c r="O63" i="4"/>
  <c r="O67" i="4"/>
  <c r="O71" i="4"/>
  <c r="O75" i="4"/>
  <c r="O79" i="4"/>
  <c r="O83" i="4"/>
  <c r="O87" i="4"/>
  <c r="O91" i="4"/>
  <c r="O95" i="4"/>
  <c r="O99" i="4"/>
  <c r="O103" i="4"/>
  <c r="O107" i="4"/>
  <c r="O111" i="4"/>
  <c r="O115" i="4"/>
  <c r="O119" i="4"/>
  <c r="O123" i="4"/>
  <c r="O127" i="4"/>
  <c r="O128" i="4"/>
  <c r="O17" i="4"/>
  <c r="O25" i="4"/>
  <c r="O33" i="4"/>
  <c r="O37" i="4"/>
  <c r="O45" i="4"/>
  <c r="O53" i="4"/>
  <c r="O61" i="4"/>
  <c r="O69" i="4"/>
  <c r="O12" i="4"/>
  <c r="O16" i="4"/>
  <c r="O20" i="4"/>
  <c r="O24" i="4"/>
  <c r="O28" i="4"/>
  <c r="O32" i="4"/>
  <c r="O36" i="4"/>
  <c r="O40" i="4"/>
  <c r="O44" i="4"/>
  <c r="O48" i="4"/>
  <c r="O52" i="4"/>
  <c r="O56" i="4"/>
  <c r="O60" i="4"/>
  <c r="O64" i="4"/>
  <c r="O68" i="4"/>
  <c r="O72" i="4"/>
  <c r="O76" i="4"/>
  <c r="O80" i="4"/>
  <c r="O84" i="4"/>
  <c r="O88" i="4"/>
  <c r="O92" i="4"/>
  <c r="O96" i="4"/>
  <c r="O100" i="4"/>
  <c r="O104" i="4"/>
  <c r="O108" i="4"/>
  <c r="O112" i="4"/>
  <c r="O116" i="4"/>
  <c r="O120" i="4"/>
  <c r="O124" i="4"/>
  <c r="O13" i="4"/>
  <c r="O21" i="4"/>
  <c r="O29" i="4"/>
  <c r="O41" i="4"/>
  <c r="O49" i="4"/>
  <c r="O57" i="4"/>
  <c r="O65" i="4"/>
  <c r="O73" i="4"/>
  <c r="O14" i="4"/>
  <c r="O30" i="4"/>
  <c r="O46" i="4"/>
  <c r="O62" i="4"/>
  <c r="O77" i="4"/>
  <c r="O85" i="4"/>
  <c r="O93" i="4"/>
  <c r="O101" i="4"/>
  <c r="O109" i="4"/>
  <c r="O117" i="4"/>
  <c r="O125" i="4"/>
  <c r="O11" i="4"/>
  <c r="O38" i="4"/>
  <c r="O70" i="4"/>
  <c r="O89" i="4"/>
  <c r="O105" i="4"/>
  <c r="O113" i="4"/>
  <c r="O129" i="4"/>
  <c r="O42" i="4"/>
  <c r="O74" i="4"/>
  <c r="O90" i="4"/>
  <c r="O106" i="4"/>
  <c r="O122" i="4"/>
  <c r="O18" i="4"/>
  <c r="O34" i="4"/>
  <c r="O50" i="4"/>
  <c r="O66" i="4"/>
  <c r="O78" i="4"/>
  <c r="O86" i="4"/>
  <c r="O94" i="4"/>
  <c r="O102" i="4"/>
  <c r="O110" i="4"/>
  <c r="O118" i="4"/>
  <c r="O126" i="4"/>
  <c r="O22" i="4"/>
  <c r="O54" i="4"/>
  <c r="O81" i="4"/>
  <c r="O97" i="4"/>
  <c r="O121" i="4"/>
  <c r="O26" i="4"/>
  <c r="O58" i="4"/>
  <c r="O82" i="4"/>
  <c r="O98" i="4"/>
  <c r="O114" i="4"/>
  <c r="P13" i="4"/>
  <c r="P17" i="4"/>
  <c r="P21" i="4"/>
  <c r="P25" i="4"/>
  <c r="P29" i="4"/>
  <c r="P33" i="4"/>
  <c r="P37" i="4"/>
  <c r="P41" i="4"/>
  <c r="P45" i="4"/>
  <c r="P49" i="4"/>
  <c r="P53" i="4"/>
  <c r="P57" i="4"/>
  <c r="P61" i="4"/>
  <c r="P65" i="4"/>
  <c r="P69" i="4"/>
  <c r="P73" i="4"/>
  <c r="P77" i="4"/>
  <c r="P81" i="4"/>
  <c r="P85" i="4"/>
  <c r="P89" i="4"/>
  <c r="P93" i="4"/>
  <c r="P97" i="4"/>
  <c r="P101" i="4"/>
  <c r="P105" i="4"/>
  <c r="P109" i="4"/>
  <c r="P113" i="4"/>
  <c r="P117" i="4"/>
  <c r="P121" i="4"/>
  <c r="P125" i="4"/>
  <c r="P129" i="4"/>
  <c r="P15" i="4"/>
  <c r="P23" i="4"/>
  <c r="P31" i="4"/>
  <c r="P35" i="4"/>
  <c r="P43" i="4"/>
  <c r="P51" i="4"/>
  <c r="P59" i="4"/>
  <c r="P67" i="4"/>
  <c r="P75" i="4"/>
  <c r="P83" i="4"/>
  <c r="P91" i="4"/>
  <c r="P99" i="4"/>
  <c r="P103" i="4"/>
  <c r="P111" i="4"/>
  <c r="P119" i="4"/>
  <c r="P127" i="4"/>
  <c r="P14" i="4"/>
  <c r="P18" i="4"/>
  <c r="P22" i="4"/>
  <c r="P26" i="4"/>
  <c r="P30" i="4"/>
  <c r="P34" i="4"/>
  <c r="P38" i="4"/>
  <c r="P42" i="4"/>
  <c r="P46" i="4"/>
  <c r="P50" i="4"/>
  <c r="P54" i="4"/>
  <c r="P58" i="4"/>
  <c r="P62" i="4"/>
  <c r="P66" i="4"/>
  <c r="P70" i="4"/>
  <c r="P74" i="4"/>
  <c r="P78" i="4"/>
  <c r="P82" i="4"/>
  <c r="P86" i="4"/>
  <c r="P90" i="4"/>
  <c r="P94" i="4"/>
  <c r="P98" i="4"/>
  <c r="P102" i="4"/>
  <c r="P106" i="4"/>
  <c r="P110" i="4"/>
  <c r="P114" i="4"/>
  <c r="P118" i="4"/>
  <c r="P122" i="4"/>
  <c r="P126" i="4"/>
  <c r="P11" i="4"/>
  <c r="P19" i="4"/>
  <c r="P27" i="4"/>
  <c r="P39" i="4"/>
  <c r="P47" i="4"/>
  <c r="P55" i="4"/>
  <c r="P63" i="4"/>
  <c r="P71" i="4"/>
  <c r="P79" i="4"/>
  <c r="P87" i="4"/>
  <c r="P95" i="4"/>
  <c r="P107" i="4"/>
  <c r="P115" i="4"/>
  <c r="P123" i="4"/>
  <c r="P20" i="4"/>
  <c r="P36" i="4"/>
  <c r="P52" i="4"/>
  <c r="P68" i="4"/>
  <c r="P84" i="4"/>
  <c r="P100" i="4"/>
  <c r="P116" i="4"/>
  <c r="P28" i="4"/>
  <c r="P60" i="4"/>
  <c r="P92" i="4"/>
  <c r="P124" i="4"/>
  <c r="P16" i="4"/>
  <c r="P32" i="4"/>
  <c r="P64" i="4"/>
  <c r="P96" i="4"/>
  <c r="P128" i="4"/>
  <c r="P24" i="4"/>
  <c r="P40" i="4"/>
  <c r="P56" i="4"/>
  <c r="P72" i="4"/>
  <c r="P88" i="4"/>
  <c r="P104" i="4"/>
  <c r="P120" i="4"/>
  <c r="P12" i="4"/>
  <c r="P44" i="4"/>
  <c r="P76" i="4"/>
  <c r="P108" i="4"/>
  <c r="P48" i="4"/>
  <c r="P80" i="4"/>
  <c r="P112" i="4"/>
  <c r="U18" i="5"/>
  <c r="U19" i="5" s="1"/>
  <c r="U16" i="5"/>
  <c r="U17" i="5" s="1"/>
  <c r="S6" i="5"/>
  <c r="S3" i="5"/>
  <c r="S8" i="5"/>
  <c r="S7" i="5"/>
  <c r="S4" i="5"/>
  <c r="S5" i="5"/>
  <c r="R7" i="5"/>
  <c r="R6" i="5"/>
  <c r="R3" i="5"/>
  <c r="R8" i="5"/>
  <c r="R5" i="5"/>
  <c r="R4" i="5"/>
  <c r="N3" i="4"/>
  <c r="N7" i="4"/>
  <c r="N15" i="4"/>
  <c r="N19" i="4"/>
  <c r="N23" i="4"/>
  <c r="N27" i="4"/>
  <c r="N31" i="4"/>
  <c r="N35" i="4"/>
  <c r="N39" i="4"/>
  <c r="N43" i="4"/>
  <c r="N47" i="4"/>
  <c r="N51" i="4"/>
  <c r="N55" i="4"/>
  <c r="N59" i="4"/>
  <c r="N63" i="4"/>
  <c r="N67" i="4"/>
  <c r="N71" i="4"/>
  <c r="N75" i="4"/>
  <c r="N79" i="4"/>
  <c r="N83" i="4"/>
  <c r="N87" i="4"/>
  <c r="N91" i="4"/>
  <c r="N95" i="4"/>
  <c r="N99" i="4"/>
  <c r="N103" i="4"/>
  <c r="N107" i="4"/>
  <c r="N111" i="4"/>
  <c r="N115" i="4"/>
  <c r="N119" i="4"/>
  <c r="N123" i="4"/>
  <c r="N127" i="4"/>
  <c r="N4" i="4"/>
  <c r="N5" i="4"/>
  <c r="N6" i="4"/>
  <c r="N11" i="4"/>
  <c r="N12" i="4"/>
  <c r="N13" i="4"/>
  <c r="N14" i="4"/>
  <c r="N18" i="4"/>
  <c r="N22" i="4"/>
  <c r="N26" i="4"/>
  <c r="N30" i="4"/>
  <c r="N34" i="4"/>
  <c r="N38" i="4"/>
  <c r="N42" i="4"/>
  <c r="N46" i="4"/>
  <c r="N50" i="4"/>
  <c r="N54" i="4"/>
  <c r="N58" i="4"/>
  <c r="N62" i="4"/>
  <c r="N66" i="4"/>
  <c r="N70" i="4"/>
  <c r="N74" i="4"/>
  <c r="N78" i="4"/>
  <c r="N82" i="4"/>
  <c r="N86" i="4"/>
  <c r="N90" i="4"/>
  <c r="N94" i="4"/>
  <c r="N98" i="4"/>
  <c r="N102" i="4"/>
  <c r="N106" i="4"/>
  <c r="N110" i="4"/>
  <c r="N114" i="4"/>
  <c r="N118" i="4"/>
  <c r="N122" i="4"/>
  <c r="N126" i="4"/>
  <c r="U3" i="4"/>
  <c r="N17" i="4"/>
  <c r="N21" i="4"/>
  <c r="N25" i="4"/>
  <c r="N29" i="4"/>
  <c r="N33" i="4"/>
  <c r="N37" i="4"/>
  <c r="N41" i="4"/>
  <c r="N45" i="4"/>
  <c r="N49" i="4"/>
  <c r="N53" i="4"/>
  <c r="N57" i="4"/>
  <c r="N61" i="4"/>
  <c r="N65" i="4"/>
  <c r="N69" i="4"/>
  <c r="N73" i="4"/>
  <c r="N77" i="4"/>
  <c r="N81" i="4"/>
  <c r="N85" i="4"/>
  <c r="N89" i="4"/>
  <c r="N93" i="4"/>
  <c r="N97" i="4"/>
  <c r="N101" i="4"/>
  <c r="N105" i="4"/>
  <c r="N109" i="4"/>
  <c r="N113" i="4"/>
  <c r="N117" i="4"/>
  <c r="N121" i="4"/>
  <c r="N125" i="4"/>
  <c r="N129" i="4"/>
  <c r="N8" i="4"/>
  <c r="N16" i="4"/>
  <c r="N20" i="4"/>
  <c r="N24" i="4"/>
  <c r="N28" i="4"/>
  <c r="N32" i="4"/>
  <c r="N36" i="4"/>
  <c r="N40" i="4"/>
  <c r="N44" i="4"/>
  <c r="N48" i="4"/>
  <c r="N52" i="4"/>
  <c r="N56" i="4"/>
  <c r="N60" i="4"/>
  <c r="N64" i="4"/>
  <c r="N68" i="4"/>
  <c r="N72" i="4"/>
  <c r="N76" i="4"/>
  <c r="N80" i="4"/>
  <c r="N84" i="4"/>
  <c r="N88" i="4"/>
  <c r="N92" i="4"/>
  <c r="N96" i="4"/>
  <c r="N100" i="4"/>
  <c r="N104" i="4"/>
  <c r="N108" i="4"/>
  <c r="N112" i="4"/>
  <c r="N116" i="4"/>
  <c r="N120" i="4"/>
  <c r="N124" i="4"/>
  <c r="N128" i="4"/>
  <c r="R19" i="4" l="1"/>
  <c r="R17" i="4"/>
  <c r="U8" i="5"/>
  <c r="U9" i="5" s="1"/>
  <c r="U6" i="5"/>
  <c r="U7" i="5" s="1"/>
  <c r="R5" i="4"/>
  <c r="R2" i="4"/>
  <c r="R4" i="4" s="1"/>
</calcChain>
</file>

<file path=xl/sharedStrings.xml><?xml version="1.0" encoding="utf-8"?>
<sst xmlns="http://schemas.openxmlformats.org/spreadsheetml/2006/main" count="566" uniqueCount="78">
  <si>
    <t>Security</t>
  </si>
  <si>
    <t>Ticker</t>
  </si>
  <si>
    <t>Date of Short Squeeze</t>
  </si>
  <si>
    <t>T(-1)</t>
  </si>
  <si>
    <t>T(0)</t>
  </si>
  <si>
    <t>T(1)</t>
  </si>
  <si>
    <t>T(2)</t>
  </si>
  <si>
    <t>Date</t>
  </si>
  <si>
    <t>PX_LAST</t>
  </si>
  <si>
    <t>DAY_TO_DAY_TOT_RETURN_GROSS_DVDS</t>
  </si>
  <si>
    <t>DAY_TO_DAY_TOT_RETURN_NET_DVDS</t>
  </si>
  <si>
    <t>COUNTRY_RISK_RFR</t>
  </si>
  <si>
    <t>COUNTRY_RISK_MARKET_RETURN</t>
  </si>
  <si>
    <t>COUNTRY_RISK_PREMIUM</t>
  </si>
  <si>
    <t>CUR_MKT_CAP</t>
  </si>
  <si>
    <t>TOTAL_EQUITY</t>
  </si>
  <si>
    <t>EQY_SH_OUT</t>
  </si>
  <si>
    <t>VOLATILITY_10D</t>
  </si>
  <si>
    <t>VOLATILITY_30D</t>
  </si>
  <si>
    <t>Returns</t>
  </si>
  <si>
    <t>Mean Adjusted Return (Estimation Period 120 days)</t>
  </si>
  <si>
    <t>T0-T1</t>
  </si>
  <si>
    <t>price</t>
  </si>
  <si>
    <t>return</t>
  </si>
  <si>
    <t>1+ return</t>
  </si>
  <si>
    <t>Abnormal returns T0-T1</t>
  </si>
  <si>
    <t>Cumulative Abnormal Return</t>
  </si>
  <si>
    <t>Buy-And-Hold Abnormal Return</t>
  </si>
  <si>
    <t>1+Expected return</t>
  </si>
  <si>
    <t>Average Abnormal Return (CAAR)</t>
  </si>
  <si>
    <t>Average Abnormal Return (BHAR)</t>
  </si>
  <si>
    <t>T0-T2</t>
  </si>
  <si>
    <t>Abnormal returns T0-T2</t>
  </si>
  <si>
    <t>Nokia</t>
  </si>
  <si>
    <t>NOKIA FH Equity</t>
  </si>
  <si>
    <t>Market adj return daily</t>
  </si>
  <si>
    <t>1+market adj return</t>
  </si>
  <si>
    <t xml:space="preserve"> Squared Difference from average CAR</t>
  </si>
  <si>
    <t xml:space="preserve"> Squared Difference from average BHAR</t>
  </si>
  <si>
    <t>Variance CAR</t>
  </si>
  <si>
    <t>Standard deviation CAR</t>
  </si>
  <si>
    <t>Variance BHAR</t>
  </si>
  <si>
    <t>Standard deviation BHAR</t>
  </si>
  <si>
    <t>BETA_RAW_OVERRIDABLE</t>
  </si>
  <si>
    <t>Abnormal Returns</t>
  </si>
  <si>
    <t>Squared Difference from the mean</t>
  </si>
  <si>
    <t>Variance Estimation Window</t>
  </si>
  <si>
    <t>Standard Dev Estimation Window</t>
  </si>
  <si>
    <t>CAR 1</t>
  </si>
  <si>
    <t>CAR 2</t>
  </si>
  <si>
    <t>Scar 1</t>
  </si>
  <si>
    <t>Scar 2</t>
  </si>
  <si>
    <t>SCAR 1</t>
  </si>
  <si>
    <t>SCAR 2</t>
  </si>
  <si>
    <t>U(t)</t>
  </si>
  <si>
    <t>SARit</t>
  </si>
  <si>
    <t>GSAR 1</t>
  </si>
  <si>
    <t>Rank(GSAR1)</t>
  </si>
  <si>
    <t>GSAR 2</t>
  </si>
  <si>
    <t>Rank(GSAR2)</t>
  </si>
  <si>
    <t>Demeaned stand. Abnormal ranks 1</t>
  </si>
  <si>
    <t>Demeaned stand. Abnormal ranks 2</t>
  </si>
  <si>
    <t>SCAR* 1 &amp; SCAR*2</t>
  </si>
  <si>
    <t>AR^2</t>
  </si>
  <si>
    <t>AR</t>
  </si>
  <si>
    <t>SAR</t>
  </si>
  <si>
    <t>Market Expected Return Yearly</t>
  </si>
  <si>
    <t>CAPM</t>
  </si>
  <si>
    <t>Nt</t>
  </si>
  <si>
    <t>Function of average U()t for Nt</t>
  </si>
  <si>
    <t>step 1 S (average U)</t>
  </si>
  <si>
    <t>Step 2 S (average U)</t>
  </si>
  <si>
    <t>Average U(t) at t=0</t>
  </si>
  <si>
    <t>Sum of (nt/n*U(t))</t>
  </si>
  <si>
    <t>Stdev average U</t>
  </si>
  <si>
    <t>stdev (average U)</t>
  </si>
  <si>
    <t>Quidel Corp</t>
  </si>
  <si>
    <t>QDEL US Equity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</si>
</sst>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d/mm/yyyy"/>
    <numFmt numFmtId="165" formatCode="0.0000000"/>
    <numFmt numFmtId="166" formatCode="0.000000000"/>
    <numFmt numFmtId="167" formatCode="0.00000"/>
    <numFmt numFmtId="168" formatCode="0.000000"/>
  </numFmts>
  <fonts count="3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0" xfId="0" applyFill="1"/>
    <xf numFmtId="0" fontId="1" fillId="2" borderId="0" xfId="0" applyFont="1" applyFill="1"/>
    <xf numFmtId="14" fontId="1" fillId="2" borderId="0" xfId="0" applyNumberFormat="1" applyFont="1" applyFill="1"/>
    <xf numFmtId="164" fontId="0" fillId="0" borderId="0" xfId="0" applyNumberFormat="1"/>
    <xf numFmtId="14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2" fillId="0" borderId="4" xfId="0" applyFont="1" applyBorder="1"/>
    <xf numFmtId="14" fontId="0" fillId="0" borderId="5" xfId="0" applyNumberFormat="1" applyBorder="1"/>
    <xf numFmtId="0" fontId="0" fillId="0" borderId="6" xfId="0" applyBorder="1"/>
    <xf numFmtId="0" fontId="0" fillId="0" borderId="0" xfId="0" applyFill="1" applyBorder="1"/>
    <xf numFmtId="14" fontId="0" fillId="0" borderId="7" xfId="0" applyNumberFormat="1" applyBorder="1"/>
    <xf numFmtId="0" fontId="0" fillId="0" borderId="8" xfId="0" applyBorder="1"/>
    <xf numFmtId="0" fontId="0" fillId="0" borderId="9" xfId="0" applyBorder="1"/>
    <xf numFmtId="0" fontId="2" fillId="0" borderId="0" xfId="0" applyFont="1" applyBorder="1"/>
    <xf numFmtId="14" fontId="0" fillId="0" borderId="0" xfId="0" applyNumberFormat="1" applyBorder="1"/>
    <xf numFmtId="0" fontId="0" fillId="0" borderId="2" xfId="0" applyFill="1" applyBorder="1"/>
    <xf numFmtId="0" fontId="0" fillId="0" borderId="3" xfId="0" applyFill="1" applyBorder="1"/>
    <xf numFmtId="0" fontId="0" fillId="0" borderId="5" xfId="0" applyBorder="1"/>
    <xf numFmtId="0" fontId="0" fillId="0" borderId="7" xfId="0" applyBorder="1"/>
    <xf numFmtId="0" fontId="0" fillId="0" borderId="3" xfId="0" applyBorder="1"/>
    <xf numFmtId="165" fontId="0" fillId="0" borderId="0" xfId="0" applyNumberFormat="1"/>
    <xf numFmtId="165" fontId="0" fillId="0" borderId="0" xfId="0" applyNumberFormat="1" applyFill="1" applyBorder="1"/>
    <xf numFmtId="165" fontId="0" fillId="0" borderId="0" xfId="0" applyNumberFormat="1" applyBorder="1"/>
    <xf numFmtId="14" fontId="0" fillId="0" borderId="10" xfId="0" applyNumberFormat="1" applyBorder="1"/>
    <xf numFmtId="0" fontId="0" fillId="0" borderId="10" xfId="0" applyBorder="1"/>
    <xf numFmtId="166" fontId="0" fillId="0" borderId="0" xfId="0" applyNumberFormat="1"/>
    <xf numFmtId="166" fontId="0" fillId="0" borderId="0" xfId="0" applyNumberFormat="1" applyFill="1" applyBorder="1"/>
    <xf numFmtId="166" fontId="0" fillId="0" borderId="0" xfId="0" applyNumberFormat="1" applyBorder="1"/>
    <xf numFmtId="14" fontId="0" fillId="0" borderId="11" xfId="0" applyNumberFormat="1" applyBorder="1"/>
    <xf numFmtId="165" fontId="0" fillId="0" borderId="12" xfId="0" applyNumberFormat="1" applyBorder="1"/>
    <xf numFmtId="0" fontId="0" fillId="0" borderId="12" xfId="0" applyBorder="1"/>
    <xf numFmtId="166" fontId="0" fillId="0" borderId="12" xfId="0" applyNumberFormat="1" applyBorder="1"/>
    <xf numFmtId="0" fontId="0" fillId="0" borderId="13" xfId="0" applyBorder="1"/>
    <xf numFmtId="167" fontId="0" fillId="0" borderId="0" xfId="0" applyNumberFormat="1"/>
    <xf numFmtId="167" fontId="0" fillId="0" borderId="0" xfId="0" applyNumberFormat="1" applyBorder="1"/>
    <xf numFmtId="0" fontId="2" fillId="0" borderId="10" xfId="0" applyFont="1" applyBorder="1"/>
    <xf numFmtId="167" fontId="0" fillId="0" borderId="10" xfId="0" applyNumberFormat="1" applyBorder="1"/>
    <xf numFmtId="0" fontId="0" fillId="0" borderId="0" xfId="0" applyNumberFormat="1"/>
    <xf numFmtId="0" fontId="0" fillId="0" borderId="0" xfId="0" applyNumberFormat="1" applyBorder="1"/>
    <xf numFmtId="2" fontId="0" fillId="0" borderId="0" xfId="0" applyNumberFormat="1" applyBorder="1"/>
    <xf numFmtId="14" fontId="0" fillId="0" borderId="1" xfId="0" applyNumberFormat="1" applyBorder="1"/>
    <xf numFmtId="0" fontId="0" fillId="0" borderId="12" xfId="0" applyNumberFormat="1" applyBorder="1"/>
    <xf numFmtId="0" fontId="0" fillId="0" borderId="0" xfId="0" applyNumberFormat="1" applyFill="1" applyBorder="1"/>
    <xf numFmtId="168" fontId="0" fillId="0" borderId="0" xfId="0" applyNumberFormat="1"/>
    <xf numFmtId="168" fontId="0" fillId="0" borderId="0" xfId="0" applyNumberFormat="1" applyBorder="1"/>
    <xf numFmtId="168" fontId="0" fillId="0" borderId="10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c8f7edc25d94b47/Thesis/Excel/Finals/Parametric%20Analysis%20Resul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Mean Adj Return"/>
      <sheetName val="Market Adj Return"/>
      <sheetName val="CAPM Adj Return"/>
      <sheetName val="SAR"/>
      <sheetName val="SCAR"/>
      <sheetName val="Cross-Section"/>
      <sheetName val="tGRANK"/>
      <sheetName val="SCAR() 1"/>
      <sheetName val="SCAR() 2"/>
    </sheetNames>
    <sheetDataSet>
      <sheetData sheetId="0"/>
      <sheetData sheetId="1">
        <row r="19">
          <cell r="I19">
            <v>1.5914108934318516</v>
          </cell>
          <cell r="J19">
            <v>0.16777610623319381</v>
          </cell>
        </row>
        <row r="20">
          <cell r="I20">
            <v>2.0909710124549719</v>
          </cell>
          <cell r="J20">
            <v>-0.2730890923609024</v>
          </cell>
        </row>
      </sheetData>
      <sheetData sheetId="2">
        <row r="19">
          <cell r="I19">
            <v>1.6134423103153486</v>
          </cell>
          <cell r="J19">
            <v>0.19901797616779288</v>
          </cell>
        </row>
        <row r="20">
          <cell r="I20">
            <v>2.6224482514680965</v>
          </cell>
          <cell r="J20">
            <v>0.31252739422713988</v>
          </cell>
        </row>
      </sheetData>
      <sheetData sheetId="3">
        <row r="19">
          <cell r="I19">
            <v>1.6089562109282178</v>
          </cell>
          <cell r="J19">
            <v>0.19803865273481741</v>
          </cell>
        </row>
        <row r="20">
          <cell r="I20">
            <v>2.5427487862150144</v>
          </cell>
          <cell r="J20">
            <v>0.29823767011044011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workbookViewId="0">
      <selection activeCell="C11" sqref="C11"/>
    </sheetView>
  </sheetViews>
  <sheetFormatPr defaultRowHeight="15" x14ac:dyDescent="0.25"/>
  <cols>
    <col min="2" max="2" width="36.7109375" customWidth="1"/>
    <col min="3" max="3" width="20.7109375" customWidth="1"/>
  </cols>
  <sheetData>
    <row r="1" spans="1:20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26.25" x14ac:dyDescent="0.4">
      <c r="A4" s="1"/>
      <c r="B4" s="2" t="s">
        <v>0</v>
      </c>
      <c r="C4" s="2" t="s">
        <v>33</v>
      </c>
      <c r="D4" s="2"/>
      <c r="E4" s="2"/>
      <c r="F4" s="2"/>
      <c r="G4" s="2"/>
      <c r="H4" s="2"/>
      <c r="I4" s="2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6.25" x14ac:dyDescent="0.4">
      <c r="A5" s="1"/>
      <c r="B5" s="2" t="s">
        <v>1</v>
      </c>
      <c r="C5" s="2"/>
      <c r="D5" s="2"/>
      <c r="E5" s="2"/>
      <c r="F5" s="2"/>
      <c r="G5" s="2"/>
      <c r="H5" s="2"/>
      <c r="I5" s="2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26.25" x14ac:dyDescent="0.4">
      <c r="A6" s="1"/>
      <c r="B6" s="2" t="s">
        <v>2</v>
      </c>
      <c r="C6" s="3">
        <v>41520</v>
      </c>
      <c r="D6" s="2"/>
      <c r="E6" s="2"/>
      <c r="F6" s="2"/>
      <c r="G6" s="2"/>
      <c r="H6" s="2"/>
      <c r="I6" s="2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26.25" x14ac:dyDescent="0.4">
      <c r="A7" s="1"/>
      <c r="B7" s="2" t="s">
        <v>3</v>
      </c>
      <c r="C7" s="3">
        <v>41346</v>
      </c>
      <c r="D7" s="2"/>
      <c r="E7" s="2"/>
      <c r="F7" s="2"/>
      <c r="G7" s="2"/>
      <c r="H7" s="2"/>
      <c r="I7" s="2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26.25" x14ac:dyDescent="0.4">
      <c r="A8" s="1"/>
      <c r="B8" s="2" t="s">
        <v>4</v>
      </c>
      <c r="C8" s="3">
        <v>41519</v>
      </c>
      <c r="D8" s="2"/>
      <c r="E8" s="2"/>
      <c r="F8" s="2"/>
      <c r="G8" s="2"/>
      <c r="H8" s="2"/>
      <c r="I8" s="2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26.25" x14ac:dyDescent="0.4">
      <c r="A9" s="1"/>
      <c r="B9" s="2" t="s">
        <v>5</v>
      </c>
      <c r="C9" s="3">
        <v>41527</v>
      </c>
      <c r="D9" s="2"/>
      <c r="E9" s="2"/>
      <c r="F9" s="2"/>
      <c r="G9" s="2"/>
      <c r="H9" s="2"/>
      <c r="I9" s="2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26.25" x14ac:dyDescent="0.4">
      <c r="A10" s="1"/>
      <c r="B10" s="2" t="s">
        <v>6</v>
      </c>
      <c r="C10" s="3">
        <v>41694</v>
      </c>
      <c r="D10" s="2"/>
      <c r="E10" s="2"/>
      <c r="F10" s="2"/>
      <c r="G10" s="2"/>
      <c r="H10" s="2"/>
      <c r="I10" s="2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26.25" x14ac:dyDescent="0.4">
      <c r="A11" s="1"/>
      <c r="B11" s="2"/>
      <c r="C11" s="2"/>
      <c r="D11" s="2"/>
      <c r="E11" s="2"/>
      <c r="F11" s="2"/>
      <c r="G11" s="2"/>
      <c r="H11" s="2"/>
      <c r="I11" s="2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26.25" x14ac:dyDescent="0.4">
      <c r="A12" s="1"/>
      <c r="B12" s="2"/>
      <c r="C12" s="2"/>
      <c r="D12" s="2"/>
      <c r="E12" s="2"/>
      <c r="F12" s="2"/>
      <c r="G12" s="2"/>
      <c r="H12" s="2"/>
      <c r="I12" s="2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26.25" x14ac:dyDescent="0.4">
      <c r="A13" s="1"/>
      <c r="B13" s="2"/>
      <c r="C13" s="2"/>
      <c r="D13" s="2"/>
      <c r="E13" s="2"/>
      <c r="F13" s="2"/>
      <c r="G13" s="2"/>
      <c r="H13" s="2"/>
      <c r="I13" s="2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26.25" x14ac:dyDescent="0.4">
      <c r="A14" s="1"/>
      <c r="B14" s="2"/>
      <c r="C14" s="2"/>
      <c r="D14" s="2"/>
      <c r="E14" s="2"/>
      <c r="F14" s="2"/>
      <c r="G14" s="2"/>
      <c r="H14" s="2"/>
      <c r="I14" s="2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26.25" x14ac:dyDescent="0.4">
      <c r="A15" s="1"/>
      <c r="B15" s="2"/>
      <c r="C15" s="2"/>
      <c r="D15" s="2"/>
      <c r="E15" s="2"/>
      <c r="F15" s="2"/>
      <c r="G15" s="2"/>
      <c r="H15" s="2"/>
      <c r="I15" s="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26.25" x14ac:dyDescent="0.4">
      <c r="A16" s="1"/>
      <c r="B16" s="2"/>
      <c r="C16" s="2"/>
      <c r="D16" s="2"/>
      <c r="E16" s="2"/>
      <c r="F16" s="2"/>
      <c r="G16" s="2"/>
      <c r="H16" s="2"/>
      <c r="I16" s="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</sheetData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tabSelected="1" workbookViewId="0">
      <selection activeCell="H12" sqref="H12"/>
    </sheetView>
  </sheetViews>
  <sheetFormatPr defaultRowHeight="15" x14ac:dyDescent="0.25"/>
  <cols>
    <col min="2" max="2" width="36.7109375" customWidth="1"/>
    <col min="3" max="3" width="20.7109375" customWidth="1"/>
  </cols>
  <sheetData>
    <row r="1" spans="1:20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26.25" x14ac:dyDescent="0.4">
      <c r="A4" s="1"/>
      <c r="B4" s="2" t="s">
        <v>0</v>
      </c>
      <c r="C4" s="2" t="s">
        <v>76</v>
      </c>
      <c r="D4" s="2"/>
      <c r="E4" s="2"/>
      <c r="F4" s="2"/>
      <c r="G4" s="2"/>
      <c r="H4" s="2"/>
      <c r="I4" s="2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6.25" x14ac:dyDescent="0.4">
      <c r="A5" s="1"/>
      <c r="B5" s="2" t="s">
        <v>1</v>
      </c>
      <c r="C5" s="2"/>
      <c r="D5" s="2"/>
      <c r="E5" s="2"/>
      <c r="F5" s="2"/>
      <c r="G5" s="2"/>
      <c r="H5" s="2"/>
      <c r="I5" s="2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26.25" x14ac:dyDescent="0.4">
      <c r="A6" s="1"/>
      <c r="B6" s="2" t="s">
        <v>2</v>
      </c>
      <c r="C6" s="3">
        <v>40842</v>
      </c>
      <c r="D6" s="2"/>
      <c r="E6" s="2"/>
      <c r="F6" s="2"/>
      <c r="G6" s="2"/>
      <c r="H6" s="2"/>
      <c r="I6" s="2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26.25" x14ac:dyDescent="0.4">
      <c r="A7" s="1"/>
      <c r="B7" s="2" t="s">
        <v>3</v>
      </c>
      <c r="C7" s="3">
        <v>42257</v>
      </c>
      <c r="D7" s="2"/>
      <c r="E7" s="2"/>
      <c r="F7" s="2"/>
      <c r="G7" s="2"/>
      <c r="H7" s="2"/>
      <c r="I7" s="2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26.25" x14ac:dyDescent="0.4">
      <c r="A8" s="1"/>
      <c r="B8" s="2" t="s">
        <v>4</v>
      </c>
      <c r="C8" s="3">
        <v>40841</v>
      </c>
      <c r="D8" s="2"/>
      <c r="E8" s="2"/>
      <c r="F8" s="2"/>
      <c r="G8" s="2"/>
      <c r="H8" s="2"/>
      <c r="I8" s="2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26.25" x14ac:dyDescent="0.4">
      <c r="A9" s="1"/>
      <c r="B9" s="2" t="s">
        <v>5</v>
      </c>
      <c r="C9" s="3">
        <v>42440</v>
      </c>
      <c r="D9" s="2"/>
      <c r="E9" s="2"/>
      <c r="F9" s="2"/>
      <c r="G9" s="2"/>
      <c r="H9" s="2"/>
      <c r="I9" s="2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26.25" x14ac:dyDescent="0.4">
      <c r="A10" s="1"/>
      <c r="B10" s="2" t="s">
        <v>6</v>
      </c>
      <c r="C10" s="3">
        <v>42600</v>
      </c>
      <c r="D10" s="2"/>
      <c r="E10" s="2"/>
      <c r="F10" s="2"/>
      <c r="G10" s="2"/>
      <c r="H10" s="2"/>
      <c r="I10" s="2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26.25" x14ac:dyDescent="0.4">
      <c r="A11" s="1"/>
      <c r="B11" s="2"/>
      <c r="C11" s="2"/>
      <c r="D11" s="2"/>
      <c r="E11" s="2"/>
      <c r="F11" s="2"/>
      <c r="G11" s="2"/>
      <c r="H11" s="2"/>
      <c r="I11" s="2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26.25" x14ac:dyDescent="0.4">
      <c r="A12" s="1"/>
      <c r="B12" s="2"/>
      <c r="C12" s="2"/>
      <c r="D12" s="2"/>
      <c r="E12" s="2"/>
      <c r="F12" s="2"/>
      <c r="G12" s="2"/>
      <c r="H12" s="2"/>
      <c r="I12" s="2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26.25" x14ac:dyDescent="0.4">
      <c r="A13" s="1"/>
      <c r="B13" s="2"/>
      <c r="C13" s="2"/>
      <c r="D13" s="2"/>
      <c r="E13" s="2"/>
      <c r="F13" s="2"/>
      <c r="G13" s="2"/>
      <c r="H13" s="2"/>
      <c r="I13" s="2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26.25" x14ac:dyDescent="0.4">
      <c r="A14" s="1"/>
      <c r="B14" s="2"/>
      <c r="C14" s="2"/>
      <c r="D14" s="2"/>
      <c r="E14" s="2"/>
      <c r="F14" s="2"/>
      <c r="G14" s="2"/>
      <c r="H14" s="2"/>
      <c r="I14" s="2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26.25" x14ac:dyDescent="0.4">
      <c r="A15" s="1"/>
      <c r="B15" s="2"/>
      <c r="C15" s="2"/>
      <c r="D15" s="2"/>
      <c r="E15" s="2"/>
      <c r="F15" s="2"/>
      <c r="G15" s="2"/>
      <c r="H15" s="2"/>
      <c r="I15" s="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26.25" x14ac:dyDescent="0.4">
      <c r="A16" s="1"/>
      <c r="B16" s="2"/>
      <c r="C16" s="2"/>
      <c r="D16" s="2"/>
      <c r="E16" s="2"/>
      <c r="F16" s="2"/>
      <c r="G16" s="2"/>
      <c r="H16" s="2"/>
      <c r="I16" s="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</sheetData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4"/>
  <sheetViews>
    <sheetView workbookViewId="0">
      <selection activeCell="H12" sqref="H12"/>
    </sheetView>
  </sheetViews>
  <sheetFormatPr defaultColWidth="11.42578125" defaultRowHeight="15" x14ac:dyDescent="0.25"/>
  <sheetData>
    <row r="1" spans="1:13" x14ac:dyDescent="0.25">
      <c r="A1" t="s">
        <v>77</v>
      </c>
    </row>
    <row r="2" spans="1:13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43</v>
      </c>
      <c r="I2" t="s">
        <v>14</v>
      </c>
      <c r="J2" t="s">
        <v>15</v>
      </c>
      <c r="K2" t="s">
        <v>16</v>
      </c>
      <c r="L2" t="s">
        <v>17</v>
      </c>
      <c r="M2" t="s">
        <v>18</v>
      </c>
    </row>
    <row r="3" spans="1:13" x14ac:dyDescent="0.25">
      <c r="A3" s="4">
        <v>40668</v>
      </c>
      <c r="B3">
        <v>14.05</v>
      </c>
      <c r="C3">
        <v>0</v>
      </c>
      <c r="D3">
        <v>0</v>
      </c>
      <c r="E3">
        <v>3.1499000000000001</v>
      </c>
      <c r="F3">
        <v>10.2903</v>
      </c>
      <c r="G3">
        <v>7.1403999999999996</v>
      </c>
      <c r="H3">
        <v>0.90229999999999999</v>
      </c>
      <c r="I3">
        <v>465.97669999999999</v>
      </c>
      <c r="J3">
        <v>183.38</v>
      </c>
      <c r="K3">
        <v>33.165999999999997</v>
      </c>
      <c r="L3">
        <v>35.652999999999999</v>
      </c>
      <c r="M3">
        <v>29.045999999999999</v>
      </c>
    </row>
    <row r="4" spans="1:13" x14ac:dyDescent="0.25">
      <c r="A4" s="5">
        <v>40669</v>
      </c>
      <c r="B4">
        <v>13.98</v>
      </c>
      <c r="C4">
        <v>-0.49819999999999998</v>
      </c>
      <c r="D4">
        <v>-0.49819999999999998</v>
      </c>
      <c r="E4">
        <v>3.1459000000000001</v>
      </c>
      <c r="F4">
        <v>10.3233</v>
      </c>
      <c r="G4">
        <v>7.1774000000000004</v>
      </c>
      <c r="H4">
        <v>0.90190000000000003</v>
      </c>
      <c r="I4">
        <v>463.6551</v>
      </c>
      <c r="J4">
        <v>183.38</v>
      </c>
      <c r="K4">
        <v>33.165999999999997</v>
      </c>
      <c r="L4">
        <v>34.563000000000002</v>
      </c>
      <c r="M4">
        <v>29.183</v>
      </c>
    </row>
    <row r="5" spans="1:13" x14ac:dyDescent="0.25">
      <c r="A5" s="5">
        <v>40672</v>
      </c>
      <c r="B5">
        <v>14.3</v>
      </c>
      <c r="C5">
        <v>2.2890000000000001</v>
      </c>
      <c r="D5">
        <v>2.2890000000000001</v>
      </c>
      <c r="E5">
        <v>3.1604000000000001</v>
      </c>
      <c r="F5">
        <v>10.3483</v>
      </c>
      <c r="G5">
        <v>7.1879</v>
      </c>
      <c r="H5">
        <v>0.90859999999999996</v>
      </c>
      <c r="I5">
        <v>474.2681</v>
      </c>
      <c r="J5">
        <v>183.38</v>
      </c>
      <c r="K5">
        <v>33.165999999999997</v>
      </c>
      <c r="L5">
        <v>34.682000000000002</v>
      </c>
      <c r="M5">
        <v>29.538</v>
      </c>
    </row>
    <row r="6" spans="1:13" x14ac:dyDescent="0.25">
      <c r="A6" s="5">
        <v>40673</v>
      </c>
      <c r="B6">
        <v>14.43</v>
      </c>
      <c r="C6">
        <v>0.90910000000000002</v>
      </c>
      <c r="D6">
        <v>0.90910000000000002</v>
      </c>
      <c r="E6">
        <v>3.2134999999999998</v>
      </c>
      <c r="F6">
        <v>10.3208</v>
      </c>
      <c r="G6">
        <v>7.1073000000000004</v>
      </c>
      <c r="H6">
        <v>0.90880000000000005</v>
      </c>
      <c r="I6">
        <v>478.57960000000003</v>
      </c>
      <c r="J6">
        <v>183.38</v>
      </c>
      <c r="K6">
        <v>33.165999999999997</v>
      </c>
      <c r="L6">
        <v>34.447000000000003</v>
      </c>
      <c r="M6">
        <v>29.545999999999999</v>
      </c>
    </row>
    <row r="7" spans="1:13" x14ac:dyDescent="0.25">
      <c r="A7" s="5">
        <v>40674</v>
      </c>
      <c r="B7">
        <v>14.46</v>
      </c>
      <c r="C7">
        <v>0.2079</v>
      </c>
      <c r="D7">
        <v>0.2079</v>
      </c>
      <c r="E7">
        <v>3.1593</v>
      </c>
      <c r="F7">
        <v>10.3607</v>
      </c>
      <c r="G7">
        <v>7.2013999999999996</v>
      </c>
      <c r="H7">
        <v>0.90629999999999999</v>
      </c>
      <c r="I7">
        <v>479.57459999999998</v>
      </c>
      <c r="J7">
        <v>183.38</v>
      </c>
      <c r="K7">
        <v>33.165999999999997</v>
      </c>
      <c r="L7">
        <v>35.267000000000003</v>
      </c>
      <c r="M7">
        <v>28.78</v>
      </c>
    </row>
    <row r="8" spans="1:13" x14ac:dyDescent="0.25">
      <c r="A8" s="5">
        <v>40675</v>
      </c>
      <c r="B8">
        <v>14.56</v>
      </c>
      <c r="C8">
        <v>0.69159999999999999</v>
      </c>
      <c r="D8">
        <v>0.69159999999999999</v>
      </c>
      <c r="E8">
        <v>3.2225000000000001</v>
      </c>
      <c r="F8">
        <v>10.315099999999999</v>
      </c>
      <c r="G8">
        <v>7.0926</v>
      </c>
      <c r="H8">
        <v>0.90620000000000001</v>
      </c>
      <c r="I8">
        <v>482.89109999999999</v>
      </c>
      <c r="J8">
        <v>183.38</v>
      </c>
      <c r="K8">
        <v>33.165999999999997</v>
      </c>
      <c r="L8">
        <v>18.259</v>
      </c>
      <c r="M8">
        <v>28.779</v>
      </c>
    </row>
    <row r="9" spans="1:13" x14ac:dyDescent="0.25">
      <c r="A9" s="5">
        <v>40676</v>
      </c>
      <c r="B9">
        <v>14.41</v>
      </c>
      <c r="C9">
        <v>-1.0302</v>
      </c>
      <c r="D9">
        <v>-1.0302</v>
      </c>
      <c r="E9">
        <v>3.1709000000000001</v>
      </c>
      <c r="F9">
        <v>10.344899999999999</v>
      </c>
      <c r="G9">
        <v>7.1740000000000004</v>
      </c>
      <c r="H9">
        <v>0.89600000000000002</v>
      </c>
      <c r="I9">
        <v>477.91629999999998</v>
      </c>
      <c r="J9">
        <v>183.38</v>
      </c>
      <c r="K9">
        <v>33.165999999999997</v>
      </c>
      <c r="L9">
        <v>20.454999999999998</v>
      </c>
      <c r="M9">
        <v>28.838000000000001</v>
      </c>
    </row>
    <row r="10" spans="1:13" x14ac:dyDescent="0.25">
      <c r="A10" s="5">
        <v>40679</v>
      </c>
      <c r="B10">
        <v>14.45</v>
      </c>
      <c r="C10">
        <v>0.27760000000000001</v>
      </c>
      <c r="D10">
        <v>0.27760000000000001</v>
      </c>
      <c r="E10">
        <v>3.1469999999999998</v>
      </c>
      <c r="F10">
        <v>10.3725</v>
      </c>
      <c r="G10">
        <v>7.2255000000000003</v>
      </c>
      <c r="H10">
        <v>0.9093</v>
      </c>
      <c r="I10">
        <v>479.24290000000002</v>
      </c>
      <c r="J10">
        <v>183.38</v>
      </c>
      <c r="K10">
        <v>33.165999999999997</v>
      </c>
      <c r="L10">
        <v>20.728000000000002</v>
      </c>
      <c r="M10">
        <v>28.832000000000001</v>
      </c>
    </row>
    <row r="11" spans="1:13" x14ac:dyDescent="0.25">
      <c r="A11" s="5">
        <v>40680</v>
      </c>
      <c r="B11">
        <v>14.17</v>
      </c>
      <c r="C11">
        <v>-1.9377</v>
      </c>
      <c r="D11">
        <v>-1.9377</v>
      </c>
      <c r="E11">
        <v>3.1158000000000001</v>
      </c>
      <c r="F11">
        <v>10.373100000000001</v>
      </c>
      <c r="G11">
        <v>7.2572999999999999</v>
      </c>
      <c r="H11">
        <v>0.90969999999999995</v>
      </c>
      <c r="I11">
        <v>469.95650000000001</v>
      </c>
      <c r="J11">
        <v>183.38</v>
      </c>
      <c r="K11">
        <v>33.165999999999997</v>
      </c>
      <c r="L11">
        <v>23.803000000000001</v>
      </c>
      <c r="M11">
        <v>29.739000000000001</v>
      </c>
    </row>
    <row r="12" spans="1:13" x14ac:dyDescent="0.25">
      <c r="A12" s="5">
        <v>40681</v>
      </c>
      <c r="B12">
        <v>14.72</v>
      </c>
      <c r="C12">
        <v>3.8814000000000002</v>
      </c>
      <c r="D12">
        <v>3.8814000000000002</v>
      </c>
      <c r="E12">
        <v>3.1800999999999999</v>
      </c>
      <c r="F12">
        <v>10.34</v>
      </c>
      <c r="G12">
        <v>7.1599000000000004</v>
      </c>
      <c r="H12">
        <v>0.91400000000000003</v>
      </c>
      <c r="I12">
        <v>488.19760000000002</v>
      </c>
      <c r="J12">
        <v>183.38</v>
      </c>
      <c r="K12">
        <v>33.165999999999997</v>
      </c>
      <c r="L12">
        <v>27.798000000000002</v>
      </c>
      <c r="M12">
        <v>30.934999999999999</v>
      </c>
    </row>
    <row r="13" spans="1:13" x14ac:dyDescent="0.25">
      <c r="A13" s="5">
        <v>40682</v>
      </c>
      <c r="B13">
        <v>14.72</v>
      </c>
      <c r="C13">
        <v>0</v>
      </c>
      <c r="D13">
        <v>0</v>
      </c>
      <c r="E13">
        <v>3.1709000000000001</v>
      </c>
      <c r="F13">
        <v>10.321199999999999</v>
      </c>
      <c r="G13">
        <v>7.1502999999999997</v>
      </c>
      <c r="H13">
        <v>0.91439999999999999</v>
      </c>
      <c r="I13">
        <v>488.19760000000002</v>
      </c>
      <c r="J13">
        <v>183.38</v>
      </c>
      <c r="K13">
        <v>33.165999999999997</v>
      </c>
      <c r="L13">
        <v>27.33</v>
      </c>
      <c r="M13">
        <v>27.173999999999999</v>
      </c>
    </row>
    <row r="14" spans="1:13" x14ac:dyDescent="0.25">
      <c r="A14" s="5">
        <v>40683</v>
      </c>
      <c r="B14">
        <v>14.71</v>
      </c>
      <c r="C14">
        <v>-6.7900000000000002E-2</v>
      </c>
      <c r="D14">
        <v>-6.7900000000000002E-2</v>
      </c>
      <c r="E14">
        <v>3.1451000000000002</v>
      </c>
      <c r="F14">
        <v>10.3559</v>
      </c>
      <c r="G14">
        <v>7.2107000000000001</v>
      </c>
      <c r="H14">
        <v>0.91300000000000003</v>
      </c>
      <c r="I14">
        <v>487.86599999999999</v>
      </c>
      <c r="J14">
        <v>183.38</v>
      </c>
      <c r="K14">
        <v>33.165999999999997</v>
      </c>
      <c r="L14">
        <v>25.452000000000002</v>
      </c>
      <c r="M14">
        <v>27.251000000000001</v>
      </c>
    </row>
    <row r="15" spans="1:13" x14ac:dyDescent="0.25">
      <c r="A15" s="5">
        <v>40686</v>
      </c>
      <c r="B15">
        <v>14.79</v>
      </c>
      <c r="C15">
        <v>0.54379999999999995</v>
      </c>
      <c r="D15">
        <v>0.54379999999999995</v>
      </c>
      <c r="E15">
        <v>3.1286</v>
      </c>
      <c r="F15">
        <v>10.438599999999999</v>
      </c>
      <c r="G15">
        <v>7.31</v>
      </c>
      <c r="H15">
        <v>0.91349999999999998</v>
      </c>
      <c r="I15">
        <v>490.51920000000001</v>
      </c>
      <c r="J15">
        <v>183.38</v>
      </c>
      <c r="K15">
        <v>33.165999999999997</v>
      </c>
      <c r="L15">
        <v>25.251999999999999</v>
      </c>
      <c r="M15">
        <v>27.018000000000001</v>
      </c>
    </row>
    <row r="16" spans="1:13" x14ac:dyDescent="0.25">
      <c r="A16" s="5">
        <v>40687</v>
      </c>
      <c r="B16">
        <v>14.95</v>
      </c>
      <c r="C16">
        <v>1.0818000000000001</v>
      </c>
      <c r="D16">
        <v>1.0818000000000001</v>
      </c>
      <c r="E16">
        <v>3.1139000000000001</v>
      </c>
      <c r="F16">
        <v>10.454800000000001</v>
      </c>
      <c r="G16">
        <v>7.3407999999999998</v>
      </c>
      <c r="H16">
        <v>0.91310000000000002</v>
      </c>
      <c r="I16">
        <v>495.82569999999998</v>
      </c>
      <c r="J16">
        <v>183.38</v>
      </c>
      <c r="K16">
        <v>33.165999999999997</v>
      </c>
      <c r="L16">
        <v>25.606999999999999</v>
      </c>
      <c r="M16">
        <v>26.939</v>
      </c>
    </row>
    <row r="17" spans="1:13" x14ac:dyDescent="0.25">
      <c r="A17" s="5">
        <v>40688</v>
      </c>
      <c r="B17">
        <v>14.98</v>
      </c>
      <c r="C17">
        <v>0.20069999999999999</v>
      </c>
      <c r="D17">
        <v>0.20069999999999999</v>
      </c>
      <c r="E17">
        <v>3.1303999999999998</v>
      </c>
      <c r="F17">
        <v>10.4306</v>
      </c>
      <c r="G17">
        <v>7.3002000000000002</v>
      </c>
      <c r="H17">
        <v>0.91310000000000002</v>
      </c>
      <c r="I17">
        <v>496.82069999999999</v>
      </c>
      <c r="J17">
        <v>183.38</v>
      </c>
      <c r="K17">
        <v>33.165999999999997</v>
      </c>
      <c r="L17">
        <v>25.544</v>
      </c>
      <c r="M17">
        <v>26.992000000000001</v>
      </c>
    </row>
    <row r="18" spans="1:13" x14ac:dyDescent="0.25">
      <c r="A18" s="5">
        <v>40689</v>
      </c>
      <c r="B18">
        <v>15.13</v>
      </c>
      <c r="C18">
        <v>1.0013000000000001</v>
      </c>
      <c r="D18">
        <v>1.0013000000000001</v>
      </c>
      <c r="E18">
        <v>3.0571999999999999</v>
      </c>
      <c r="F18">
        <v>10.416</v>
      </c>
      <c r="G18">
        <v>7.3588000000000005</v>
      </c>
      <c r="H18">
        <v>0.91349999999999998</v>
      </c>
      <c r="I18">
        <v>501.7955</v>
      </c>
      <c r="J18">
        <v>183.38</v>
      </c>
      <c r="K18">
        <v>33.165999999999997</v>
      </c>
      <c r="L18">
        <v>24.356999999999999</v>
      </c>
      <c r="M18">
        <v>26.875</v>
      </c>
    </row>
    <row r="19" spans="1:13" x14ac:dyDescent="0.25">
      <c r="A19" s="5">
        <v>40690</v>
      </c>
      <c r="B19">
        <v>15.26</v>
      </c>
      <c r="C19">
        <v>0.85919999999999996</v>
      </c>
      <c r="D19">
        <v>0.85919999999999996</v>
      </c>
      <c r="E19">
        <v>3.0735000000000001</v>
      </c>
      <c r="F19">
        <v>10.398300000000001</v>
      </c>
      <c r="G19">
        <v>7.3247</v>
      </c>
      <c r="H19">
        <v>0.91839999999999999</v>
      </c>
      <c r="I19">
        <v>506.1071</v>
      </c>
      <c r="J19">
        <v>183.38</v>
      </c>
      <c r="K19">
        <v>33.165999999999997</v>
      </c>
      <c r="L19">
        <v>24.350999999999999</v>
      </c>
      <c r="M19">
        <v>26.852</v>
      </c>
    </row>
    <row r="20" spans="1:13" x14ac:dyDescent="0.25">
      <c r="A20" s="5">
        <v>40694</v>
      </c>
      <c r="B20">
        <v>15.34</v>
      </c>
      <c r="C20">
        <v>0.5242</v>
      </c>
      <c r="D20">
        <v>0.5242</v>
      </c>
      <c r="E20">
        <v>3.0607000000000002</v>
      </c>
      <c r="F20">
        <v>10.3528</v>
      </c>
      <c r="G20">
        <v>7.2920999999999996</v>
      </c>
      <c r="H20">
        <v>0.88290000000000002</v>
      </c>
      <c r="I20">
        <v>508.76029999999997</v>
      </c>
      <c r="J20">
        <v>183.38</v>
      </c>
      <c r="K20">
        <v>33.165999999999997</v>
      </c>
      <c r="L20">
        <v>18.908999999999999</v>
      </c>
      <c r="M20">
        <v>26.129000000000001</v>
      </c>
    </row>
    <row r="21" spans="1:13" x14ac:dyDescent="0.25">
      <c r="A21" s="5">
        <v>40695</v>
      </c>
      <c r="B21">
        <v>15.05</v>
      </c>
      <c r="C21">
        <v>-1.8904999999999998</v>
      </c>
      <c r="D21">
        <v>-1.8904999999999998</v>
      </c>
      <c r="E21">
        <v>2.9407999999999999</v>
      </c>
      <c r="F21">
        <v>10.453900000000001</v>
      </c>
      <c r="G21">
        <v>7.5130999999999997</v>
      </c>
      <c r="H21">
        <v>0.88229999999999997</v>
      </c>
      <c r="I21">
        <v>499.14229999999998</v>
      </c>
      <c r="J21">
        <v>183.38</v>
      </c>
      <c r="K21">
        <v>33.165999999999997</v>
      </c>
      <c r="L21">
        <v>14.635999999999999</v>
      </c>
      <c r="M21">
        <v>27.274999999999999</v>
      </c>
    </row>
    <row r="22" spans="1:13" x14ac:dyDescent="0.25">
      <c r="A22" s="5">
        <v>40696</v>
      </c>
      <c r="B22">
        <v>15.18</v>
      </c>
      <c r="C22">
        <v>0.86380000000000001</v>
      </c>
      <c r="D22">
        <v>0.86380000000000001</v>
      </c>
      <c r="E22">
        <v>3.0297000000000001</v>
      </c>
      <c r="F22">
        <v>10.4983</v>
      </c>
      <c r="G22">
        <v>7.4686000000000003</v>
      </c>
      <c r="H22">
        <v>0.88270000000000004</v>
      </c>
      <c r="I22">
        <v>503.4538</v>
      </c>
      <c r="J22">
        <v>183.38</v>
      </c>
      <c r="K22">
        <v>33.165999999999997</v>
      </c>
      <c r="L22">
        <v>14.894</v>
      </c>
      <c r="M22">
        <v>27.224</v>
      </c>
    </row>
    <row r="23" spans="1:13" x14ac:dyDescent="0.25">
      <c r="A23" s="5">
        <v>40697</v>
      </c>
      <c r="B23">
        <v>14.66</v>
      </c>
      <c r="C23">
        <v>-3.4256000000000002</v>
      </c>
      <c r="D23">
        <v>-3.4256000000000002</v>
      </c>
      <c r="E23">
        <v>2.9859</v>
      </c>
      <c r="F23">
        <v>10.5501</v>
      </c>
      <c r="G23">
        <v>7.5641999999999996</v>
      </c>
      <c r="H23">
        <v>0.90710000000000002</v>
      </c>
      <c r="I23">
        <v>486.20769999999999</v>
      </c>
      <c r="J23">
        <v>183.38</v>
      </c>
      <c r="K23">
        <v>33.165999999999997</v>
      </c>
      <c r="L23">
        <v>25.501000000000001</v>
      </c>
      <c r="M23">
        <v>29.952999999999999</v>
      </c>
    </row>
    <row r="24" spans="1:13" x14ac:dyDescent="0.25">
      <c r="A24" s="5">
        <v>40700</v>
      </c>
      <c r="B24">
        <v>14.43</v>
      </c>
      <c r="C24">
        <v>-1.5689</v>
      </c>
      <c r="D24">
        <v>-1.5689</v>
      </c>
      <c r="E24">
        <v>2.9950000000000001</v>
      </c>
      <c r="F24">
        <v>10.5869</v>
      </c>
      <c r="G24">
        <v>7.5919999999999996</v>
      </c>
      <c r="H24">
        <v>0.90600000000000003</v>
      </c>
      <c r="I24">
        <v>478.57960000000003</v>
      </c>
      <c r="J24">
        <v>183.38</v>
      </c>
      <c r="K24">
        <v>33.165999999999997</v>
      </c>
      <c r="L24">
        <v>26.466999999999999</v>
      </c>
      <c r="M24">
        <v>30.303000000000001</v>
      </c>
    </row>
    <row r="25" spans="1:13" x14ac:dyDescent="0.25">
      <c r="A25" s="5">
        <v>40701</v>
      </c>
      <c r="B25">
        <v>15.1205</v>
      </c>
      <c r="C25">
        <v>4.7851999999999997</v>
      </c>
      <c r="D25">
        <v>4.7851999999999997</v>
      </c>
      <c r="E25">
        <v>2.9948999999999999</v>
      </c>
      <c r="F25">
        <v>10.6153</v>
      </c>
      <c r="G25">
        <v>7.6204000000000001</v>
      </c>
      <c r="H25">
        <v>0.90459999999999996</v>
      </c>
      <c r="I25">
        <v>501.48050000000001</v>
      </c>
      <c r="J25">
        <v>183.38</v>
      </c>
      <c r="K25">
        <v>33.165999999999997</v>
      </c>
      <c r="L25">
        <v>37.286000000000001</v>
      </c>
      <c r="M25">
        <v>32.561</v>
      </c>
    </row>
    <row r="26" spans="1:13" x14ac:dyDescent="0.25">
      <c r="A26" s="5">
        <v>40702</v>
      </c>
      <c r="B26">
        <v>15.15</v>
      </c>
      <c r="C26">
        <v>0.1951</v>
      </c>
      <c r="D26">
        <v>0.1951</v>
      </c>
      <c r="E26">
        <v>2.9386999999999999</v>
      </c>
      <c r="F26">
        <v>10.637499999999999</v>
      </c>
      <c r="G26">
        <v>7.6989000000000001</v>
      </c>
      <c r="H26">
        <v>0.90400000000000003</v>
      </c>
      <c r="I26">
        <v>502.4588</v>
      </c>
      <c r="J26">
        <v>183.38</v>
      </c>
      <c r="K26">
        <v>33.165999999999997</v>
      </c>
      <c r="L26">
        <v>37.284999999999997</v>
      </c>
      <c r="M26">
        <v>32.600999999999999</v>
      </c>
    </row>
    <row r="27" spans="1:13" x14ac:dyDescent="0.25">
      <c r="A27" s="5">
        <v>40703</v>
      </c>
      <c r="B27">
        <v>15.45</v>
      </c>
      <c r="C27">
        <v>1.9802</v>
      </c>
      <c r="D27">
        <v>1.9802</v>
      </c>
      <c r="E27">
        <v>2.9967000000000001</v>
      </c>
      <c r="F27">
        <v>10.6099</v>
      </c>
      <c r="G27">
        <v>7.6132</v>
      </c>
      <c r="H27">
        <v>0.90590000000000004</v>
      </c>
      <c r="I27">
        <v>512.4085</v>
      </c>
      <c r="J27">
        <v>183.38</v>
      </c>
      <c r="K27">
        <v>33.165999999999997</v>
      </c>
      <c r="L27">
        <v>38.362000000000002</v>
      </c>
      <c r="M27">
        <v>32.805</v>
      </c>
    </row>
    <row r="28" spans="1:13" x14ac:dyDescent="0.25">
      <c r="A28" s="5">
        <v>40704</v>
      </c>
      <c r="B28">
        <v>15.88</v>
      </c>
      <c r="C28">
        <v>2.7831999999999999</v>
      </c>
      <c r="D28">
        <v>2.7831999999999999</v>
      </c>
      <c r="E28">
        <v>2.9693000000000001</v>
      </c>
      <c r="F28">
        <v>10.678000000000001</v>
      </c>
      <c r="G28">
        <v>7.7087000000000003</v>
      </c>
      <c r="H28">
        <v>0.89410000000000001</v>
      </c>
      <c r="I28">
        <v>526.66970000000003</v>
      </c>
      <c r="J28">
        <v>183.38</v>
      </c>
      <c r="K28">
        <v>33.165999999999997</v>
      </c>
      <c r="L28">
        <v>40.637</v>
      </c>
      <c r="M28">
        <v>27.925000000000001</v>
      </c>
    </row>
    <row r="29" spans="1:13" x14ac:dyDescent="0.25">
      <c r="A29" s="5">
        <v>40707</v>
      </c>
      <c r="B29">
        <v>15.61</v>
      </c>
      <c r="C29">
        <v>-1.7002999999999999</v>
      </c>
      <c r="D29">
        <v>-1.7002999999999999</v>
      </c>
      <c r="E29">
        <v>2.9838</v>
      </c>
      <c r="F29">
        <v>10.6607</v>
      </c>
      <c r="G29">
        <v>7.6768999999999998</v>
      </c>
      <c r="H29">
        <v>0.88480000000000003</v>
      </c>
      <c r="I29">
        <v>517.71500000000003</v>
      </c>
      <c r="J29">
        <v>183.38</v>
      </c>
      <c r="K29">
        <v>33.165999999999997</v>
      </c>
      <c r="L29">
        <v>42.241</v>
      </c>
      <c r="M29">
        <v>28.687999999999999</v>
      </c>
    </row>
    <row r="30" spans="1:13" x14ac:dyDescent="0.25">
      <c r="A30" s="5">
        <v>40708</v>
      </c>
      <c r="B30">
        <v>15.62</v>
      </c>
      <c r="C30">
        <v>6.4100000000000004E-2</v>
      </c>
      <c r="D30">
        <v>6.4100000000000004E-2</v>
      </c>
      <c r="E30">
        <v>3.0972</v>
      </c>
      <c r="F30">
        <v>10.597899999999999</v>
      </c>
      <c r="G30">
        <v>7.5007999999999999</v>
      </c>
      <c r="H30">
        <v>0.88260000000000005</v>
      </c>
      <c r="I30">
        <v>518.04669999999999</v>
      </c>
      <c r="J30">
        <v>183.38</v>
      </c>
      <c r="K30">
        <v>33.165999999999997</v>
      </c>
      <c r="L30">
        <v>40.338000000000001</v>
      </c>
      <c r="M30">
        <v>28.68</v>
      </c>
    </row>
    <row r="31" spans="1:13" x14ac:dyDescent="0.25">
      <c r="A31" s="5">
        <v>40709</v>
      </c>
      <c r="B31">
        <v>15.25</v>
      </c>
      <c r="C31">
        <v>-2.3688000000000002</v>
      </c>
      <c r="D31">
        <v>-2.3688000000000002</v>
      </c>
      <c r="E31">
        <v>2.9691999999999998</v>
      </c>
      <c r="F31">
        <v>10.6645</v>
      </c>
      <c r="G31">
        <v>7.6954000000000002</v>
      </c>
      <c r="H31">
        <v>0.88519999999999999</v>
      </c>
      <c r="I31">
        <v>505.77539999999999</v>
      </c>
      <c r="J31">
        <v>183.38</v>
      </c>
      <c r="K31">
        <v>33.165999999999997</v>
      </c>
      <c r="L31">
        <v>42.884</v>
      </c>
      <c r="M31">
        <v>29.501000000000001</v>
      </c>
    </row>
    <row r="32" spans="1:13" x14ac:dyDescent="0.25">
      <c r="A32" s="5">
        <v>40710</v>
      </c>
      <c r="B32">
        <v>15.345000000000001</v>
      </c>
      <c r="C32">
        <v>0.623</v>
      </c>
      <c r="D32">
        <v>0.623</v>
      </c>
      <c r="E32">
        <v>2.9274</v>
      </c>
      <c r="F32">
        <v>10.6577</v>
      </c>
      <c r="G32">
        <v>7.7302999999999997</v>
      </c>
      <c r="H32">
        <v>0.87960000000000005</v>
      </c>
      <c r="I32">
        <v>508.92610000000002</v>
      </c>
      <c r="J32">
        <v>183.38</v>
      </c>
      <c r="K32">
        <v>33.165999999999997</v>
      </c>
      <c r="L32">
        <v>37.177</v>
      </c>
      <c r="M32">
        <v>28.646999999999998</v>
      </c>
    </row>
    <row r="33" spans="1:13" x14ac:dyDescent="0.25">
      <c r="A33" s="5">
        <v>40711</v>
      </c>
      <c r="B33">
        <v>15.13</v>
      </c>
      <c r="C33">
        <v>-1.4011</v>
      </c>
      <c r="D33">
        <v>-1.4011</v>
      </c>
      <c r="E33">
        <v>2.9445000000000001</v>
      </c>
      <c r="F33">
        <v>10.6419</v>
      </c>
      <c r="G33">
        <v>7.6974</v>
      </c>
      <c r="H33">
        <v>0.87949999999999995</v>
      </c>
      <c r="I33">
        <v>501.7955</v>
      </c>
      <c r="J33">
        <v>183.38</v>
      </c>
      <c r="K33">
        <v>33.165999999999997</v>
      </c>
      <c r="L33">
        <v>36.875999999999998</v>
      </c>
      <c r="M33">
        <v>29.012</v>
      </c>
    </row>
    <row r="34" spans="1:13" x14ac:dyDescent="0.25">
      <c r="A34" s="5">
        <v>40714</v>
      </c>
      <c r="B34">
        <v>15</v>
      </c>
      <c r="C34">
        <v>-0.85919999999999996</v>
      </c>
      <c r="D34">
        <v>-0.85919999999999996</v>
      </c>
      <c r="E34">
        <v>2.9580000000000002</v>
      </c>
      <c r="F34">
        <v>10.5715</v>
      </c>
      <c r="G34">
        <v>7.6135000000000002</v>
      </c>
      <c r="H34">
        <v>0.86729999999999996</v>
      </c>
      <c r="I34">
        <v>497.48399999999998</v>
      </c>
      <c r="J34">
        <v>183.38</v>
      </c>
      <c r="K34">
        <v>33.165999999999997</v>
      </c>
      <c r="L34">
        <v>27.436</v>
      </c>
      <c r="M34">
        <v>28.527000000000001</v>
      </c>
    </row>
    <row r="35" spans="1:13" x14ac:dyDescent="0.25">
      <c r="A35" s="5">
        <v>40715</v>
      </c>
      <c r="B35">
        <v>15.26</v>
      </c>
      <c r="C35">
        <v>1.7332999999999998</v>
      </c>
      <c r="D35">
        <v>1.7332999999999998</v>
      </c>
      <c r="E35">
        <v>2.9835000000000003</v>
      </c>
      <c r="F35">
        <v>10.5519</v>
      </c>
      <c r="G35">
        <v>7.5684000000000005</v>
      </c>
      <c r="H35">
        <v>0.86860000000000004</v>
      </c>
      <c r="I35">
        <v>506.1071</v>
      </c>
      <c r="J35">
        <v>183.38</v>
      </c>
      <c r="K35">
        <v>33.165999999999997</v>
      </c>
      <c r="L35">
        <v>29.119</v>
      </c>
      <c r="M35">
        <v>28.824999999999999</v>
      </c>
    </row>
    <row r="36" spans="1:13" x14ac:dyDescent="0.25">
      <c r="A36" s="5">
        <v>40716</v>
      </c>
      <c r="B36">
        <v>14.91</v>
      </c>
      <c r="C36">
        <v>-2.2936000000000001</v>
      </c>
      <c r="D36">
        <v>-2.2936000000000001</v>
      </c>
      <c r="E36">
        <v>2.9824999999999999</v>
      </c>
      <c r="F36">
        <v>10.605600000000001</v>
      </c>
      <c r="G36">
        <v>7.6230000000000002</v>
      </c>
      <c r="H36">
        <v>0.87090000000000001</v>
      </c>
      <c r="I36">
        <v>494.4991</v>
      </c>
      <c r="J36">
        <v>183.38</v>
      </c>
      <c r="K36">
        <v>33.165999999999997</v>
      </c>
      <c r="L36">
        <v>29.225000000000001</v>
      </c>
      <c r="M36">
        <v>29.791</v>
      </c>
    </row>
    <row r="37" spans="1:13" x14ac:dyDescent="0.25">
      <c r="A37" s="5">
        <v>40717</v>
      </c>
      <c r="B37">
        <v>14.86</v>
      </c>
      <c r="C37">
        <v>-0.33529999999999999</v>
      </c>
      <c r="D37">
        <v>-0.33529999999999999</v>
      </c>
      <c r="E37">
        <v>2.9116</v>
      </c>
      <c r="F37">
        <v>10.629099999999999</v>
      </c>
      <c r="G37">
        <v>7.7175000000000002</v>
      </c>
      <c r="H37">
        <v>0.87119999999999997</v>
      </c>
      <c r="I37">
        <v>492.8408</v>
      </c>
      <c r="J37">
        <v>183.38</v>
      </c>
      <c r="K37">
        <v>33.165999999999997</v>
      </c>
      <c r="L37">
        <v>22.347000000000001</v>
      </c>
      <c r="M37">
        <v>29.762</v>
      </c>
    </row>
    <row r="38" spans="1:13" x14ac:dyDescent="0.25">
      <c r="A38" s="5">
        <v>40718</v>
      </c>
      <c r="B38">
        <v>14.74</v>
      </c>
      <c r="C38">
        <v>-0.8075</v>
      </c>
      <c r="D38">
        <v>-0.8075</v>
      </c>
      <c r="E38">
        <v>2.8635999999999999</v>
      </c>
      <c r="F38">
        <v>10.688599999999999</v>
      </c>
      <c r="G38">
        <v>7.8250000000000002</v>
      </c>
      <c r="H38">
        <v>0.87060000000000004</v>
      </c>
      <c r="I38">
        <v>488.86090000000002</v>
      </c>
      <c r="J38">
        <v>183.38</v>
      </c>
      <c r="K38">
        <v>33.165999999999997</v>
      </c>
      <c r="L38">
        <v>21.576999999999998</v>
      </c>
      <c r="M38">
        <v>29.692</v>
      </c>
    </row>
    <row r="39" spans="1:13" x14ac:dyDescent="0.25">
      <c r="A39" s="5">
        <v>40721</v>
      </c>
      <c r="B39">
        <v>14.8</v>
      </c>
      <c r="C39">
        <v>0.40710000000000002</v>
      </c>
      <c r="D39">
        <v>0.40710000000000002</v>
      </c>
      <c r="E39">
        <v>2.9304999999999999</v>
      </c>
      <c r="F39">
        <v>10.6549</v>
      </c>
      <c r="G39">
        <v>7.7244999999999999</v>
      </c>
      <c r="H39">
        <v>0.86950000000000005</v>
      </c>
      <c r="I39">
        <v>490.85090000000002</v>
      </c>
      <c r="J39">
        <v>183.38</v>
      </c>
      <c r="K39">
        <v>33.165999999999997</v>
      </c>
      <c r="L39">
        <v>22.013000000000002</v>
      </c>
      <c r="M39">
        <v>29.702999999999999</v>
      </c>
    </row>
    <row r="40" spans="1:13" x14ac:dyDescent="0.25">
      <c r="A40" s="5">
        <v>40722</v>
      </c>
      <c r="B40">
        <v>14.98</v>
      </c>
      <c r="C40">
        <v>1.2161999999999999</v>
      </c>
      <c r="D40">
        <v>1.2161999999999999</v>
      </c>
      <c r="E40">
        <v>3.0308000000000002</v>
      </c>
      <c r="F40">
        <v>10.617900000000001</v>
      </c>
      <c r="G40">
        <v>7.5870999999999995</v>
      </c>
      <c r="H40">
        <v>0.86980000000000002</v>
      </c>
      <c r="I40">
        <v>496.82069999999999</v>
      </c>
      <c r="J40">
        <v>183.38</v>
      </c>
      <c r="K40">
        <v>33.165999999999997</v>
      </c>
      <c r="L40">
        <v>20.946999999999999</v>
      </c>
      <c r="M40">
        <v>29.193000000000001</v>
      </c>
    </row>
    <row r="41" spans="1:13" x14ac:dyDescent="0.25">
      <c r="A41" s="5">
        <v>40723</v>
      </c>
      <c r="B41">
        <v>15.03</v>
      </c>
      <c r="C41">
        <v>0.33379999999999999</v>
      </c>
      <c r="D41">
        <v>0.33379999999999999</v>
      </c>
      <c r="E41">
        <v>3.1118000000000001</v>
      </c>
      <c r="F41">
        <v>10.580299999999999</v>
      </c>
      <c r="G41">
        <v>7.4684999999999997</v>
      </c>
      <c r="H41">
        <v>0.86929999999999996</v>
      </c>
      <c r="I41">
        <v>498.47899999999998</v>
      </c>
      <c r="J41">
        <v>183.38</v>
      </c>
      <c r="K41">
        <v>33.165999999999997</v>
      </c>
      <c r="L41">
        <v>20.635000000000002</v>
      </c>
      <c r="M41">
        <v>26.965</v>
      </c>
    </row>
    <row r="42" spans="1:13" x14ac:dyDescent="0.25">
      <c r="A42" s="5">
        <v>40724</v>
      </c>
      <c r="B42">
        <v>15.15</v>
      </c>
      <c r="C42">
        <v>0.7984</v>
      </c>
      <c r="D42">
        <v>0.7984</v>
      </c>
      <c r="E42">
        <v>3.16</v>
      </c>
      <c r="F42">
        <v>10.532500000000001</v>
      </c>
      <c r="G42">
        <v>7.3726000000000003</v>
      </c>
      <c r="H42">
        <v>0.86970000000000003</v>
      </c>
      <c r="I42">
        <v>502.4588</v>
      </c>
      <c r="J42">
        <v>181.52199999999999</v>
      </c>
      <c r="K42">
        <v>33.165999999999997</v>
      </c>
      <c r="L42">
        <v>19.928000000000001</v>
      </c>
      <c r="M42">
        <v>27.05</v>
      </c>
    </row>
    <row r="43" spans="1:13" x14ac:dyDescent="0.25">
      <c r="A43" s="5">
        <v>40725</v>
      </c>
      <c r="B43">
        <v>15.3</v>
      </c>
      <c r="C43">
        <v>0.99009999999999998</v>
      </c>
      <c r="D43">
        <v>0.99009999999999998</v>
      </c>
      <c r="E43">
        <v>3.1823000000000001</v>
      </c>
      <c r="F43">
        <v>10.4763</v>
      </c>
      <c r="G43">
        <v>7.2939999999999996</v>
      </c>
      <c r="H43">
        <v>0.87060000000000004</v>
      </c>
      <c r="I43">
        <v>507.43369999999999</v>
      </c>
      <c r="J43">
        <v>181.52199999999999</v>
      </c>
      <c r="K43">
        <v>33.165999999999997</v>
      </c>
      <c r="L43">
        <v>19.757999999999999</v>
      </c>
      <c r="M43">
        <v>27.172999999999998</v>
      </c>
    </row>
    <row r="44" spans="1:13" x14ac:dyDescent="0.25">
      <c r="A44" s="5">
        <v>40729</v>
      </c>
      <c r="B44">
        <v>15.9</v>
      </c>
      <c r="C44">
        <v>3.9215999999999998</v>
      </c>
      <c r="D44">
        <v>3.9215999999999998</v>
      </c>
      <c r="E44">
        <v>3.121</v>
      </c>
      <c r="F44">
        <v>10.504899999999999</v>
      </c>
      <c r="G44">
        <v>7.3838999999999997</v>
      </c>
      <c r="H44">
        <v>0.87319999999999998</v>
      </c>
      <c r="I44">
        <v>527.33299999999997</v>
      </c>
      <c r="J44">
        <v>181.52199999999999</v>
      </c>
      <c r="K44">
        <v>33.165999999999997</v>
      </c>
      <c r="L44">
        <v>26.991</v>
      </c>
      <c r="M44">
        <v>29.347000000000001</v>
      </c>
    </row>
    <row r="45" spans="1:13" x14ac:dyDescent="0.25">
      <c r="A45" s="5">
        <v>40730</v>
      </c>
      <c r="B45">
        <v>15.87</v>
      </c>
      <c r="C45">
        <v>-0.18870000000000001</v>
      </c>
      <c r="D45">
        <v>-0.18870000000000001</v>
      </c>
      <c r="E45">
        <v>3.1080000000000001</v>
      </c>
      <c r="F45">
        <v>10.4909</v>
      </c>
      <c r="G45">
        <v>7.3829000000000002</v>
      </c>
      <c r="H45">
        <v>0.87319999999999998</v>
      </c>
      <c r="I45">
        <v>526.33810000000005</v>
      </c>
      <c r="J45">
        <v>181.52199999999999</v>
      </c>
      <c r="K45">
        <v>33.165999999999997</v>
      </c>
      <c r="L45">
        <v>21.795999999999999</v>
      </c>
      <c r="M45">
        <v>29.26</v>
      </c>
    </row>
    <row r="46" spans="1:13" x14ac:dyDescent="0.25">
      <c r="A46" s="5">
        <v>40731</v>
      </c>
      <c r="B46">
        <v>16</v>
      </c>
      <c r="C46">
        <v>0.81920000000000004</v>
      </c>
      <c r="D46">
        <v>0.81920000000000004</v>
      </c>
      <c r="E46">
        <v>3.1377000000000002</v>
      </c>
      <c r="F46">
        <v>10.446099999999999</v>
      </c>
      <c r="G46">
        <v>7.3083999999999998</v>
      </c>
      <c r="H46">
        <v>0.87480000000000002</v>
      </c>
      <c r="I46">
        <v>530.64959999999996</v>
      </c>
      <c r="J46">
        <v>181.52199999999999</v>
      </c>
      <c r="K46">
        <v>33.165999999999997</v>
      </c>
      <c r="L46">
        <v>20.888000000000002</v>
      </c>
      <c r="M46">
        <v>29.317</v>
      </c>
    </row>
    <row r="47" spans="1:13" x14ac:dyDescent="0.25">
      <c r="A47" s="5">
        <v>40732</v>
      </c>
      <c r="B47">
        <v>16.03</v>
      </c>
      <c r="C47">
        <v>0.1875</v>
      </c>
      <c r="D47">
        <v>0.1875</v>
      </c>
      <c r="E47">
        <v>3.0268000000000002</v>
      </c>
      <c r="F47">
        <v>10.4754</v>
      </c>
      <c r="G47">
        <v>7.4485999999999999</v>
      </c>
      <c r="H47">
        <v>0.87350000000000005</v>
      </c>
      <c r="I47">
        <v>531.64459999999997</v>
      </c>
      <c r="J47">
        <v>181.52199999999999</v>
      </c>
      <c r="K47">
        <v>33.165999999999997</v>
      </c>
      <c r="L47">
        <v>18.952999999999999</v>
      </c>
      <c r="M47">
        <v>29.22</v>
      </c>
    </row>
    <row r="48" spans="1:13" x14ac:dyDescent="0.25">
      <c r="A48" s="5">
        <v>40735</v>
      </c>
      <c r="B48">
        <v>15.73</v>
      </c>
      <c r="C48">
        <v>-1.8715000000000002</v>
      </c>
      <c r="D48">
        <v>-1.8715000000000002</v>
      </c>
      <c r="E48">
        <v>2.9188999999999998</v>
      </c>
      <c r="F48">
        <v>10.5557</v>
      </c>
      <c r="G48">
        <v>7.6368</v>
      </c>
      <c r="H48">
        <v>0.871</v>
      </c>
      <c r="I48">
        <v>521.69489999999996</v>
      </c>
      <c r="J48">
        <v>181.52199999999999</v>
      </c>
      <c r="K48">
        <v>33.165999999999997</v>
      </c>
      <c r="L48">
        <v>24.288</v>
      </c>
      <c r="M48">
        <v>29.797000000000001</v>
      </c>
    </row>
    <row r="49" spans="1:13" x14ac:dyDescent="0.25">
      <c r="A49" s="5">
        <v>40736</v>
      </c>
      <c r="B49">
        <v>15.7</v>
      </c>
      <c r="C49">
        <v>-0.19070000000000001</v>
      </c>
      <c r="D49">
        <v>-0.19070000000000001</v>
      </c>
      <c r="E49">
        <v>2.8769999999999998</v>
      </c>
      <c r="F49">
        <v>10.557499999999999</v>
      </c>
      <c r="G49">
        <v>7.6805000000000003</v>
      </c>
      <c r="H49">
        <v>0.87080000000000002</v>
      </c>
      <c r="I49">
        <v>520.69989999999996</v>
      </c>
      <c r="J49">
        <v>181.52199999999999</v>
      </c>
      <c r="K49">
        <v>33.165999999999997</v>
      </c>
      <c r="L49">
        <v>24.457000000000001</v>
      </c>
      <c r="M49">
        <v>29.780999999999999</v>
      </c>
    </row>
    <row r="50" spans="1:13" x14ac:dyDescent="0.25">
      <c r="A50" s="5">
        <v>40737</v>
      </c>
      <c r="B50">
        <v>15.82</v>
      </c>
      <c r="C50">
        <v>0.76429999999999998</v>
      </c>
      <c r="D50">
        <v>0.76429999999999998</v>
      </c>
      <c r="E50">
        <v>2.8824000000000001</v>
      </c>
      <c r="F50">
        <v>10.543200000000001</v>
      </c>
      <c r="G50">
        <v>7.6607000000000003</v>
      </c>
      <c r="H50">
        <v>0.871</v>
      </c>
      <c r="I50">
        <v>524.6798</v>
      </c>
      <c r="J50">
        <v>181.52199999999999</v>
      </c>
      <c r="K50">
        <v>33.165999999999997</v>
      </c>
      <c r="L50">
        <v>24.457999999999998</v>
      </c>
      <c r="M50">
        <v>29.193000000000001</v>
      </c>
    </row>
    <row r="51" spans="1:13" x14ac:dyDescent="0.25">
      <c r="A51" s="5">
        <v>40738</v>
      </c>
      <c r="B51">
        <v>15.68</v>
      </c>
      <c r="C51">
        <v>-0.88500000000000001</v>
      </c>
      <c r="D51">
        <v>-0.88500000000000001</v>
      </c>
      <c r="E51">
        <v>2.9534000000000002</v>
      </c>
      <c r="F51">
        <v>10.5877</v>
      </c>
      <c r="G51">
        <v>7.6344000000000003</v>
      </c>
      <c r="H51">
        <v>0.87190000000000001</v>
      </c>
      <c r="I51">
        <v>520.03660000000002</v>
      </c>
      <c r="J51">
        <v>181.52199999999999</v>
      </c>
      <c r="K51">
        <v>33.165999999999997</v>
      </c>
      <c r="L51">
        <v>25.6</v>
      </c>
      <c r="M51">
        <v>29.28</v>
      </c>
    </row>
    <row r="52" spans="1:13" x14ac:dyDescent="0.25">
      <c r="A52" s="5">
        <v>40739</v>
      </c>
      <c r="B52">
        <v>15.67</v>
      </c>
      <c r="C52">
        <v>-6.3799999999999996E-2</v>
      </c>
      <c r="D52">
        <v>-6.3799999999999996E-2</v>
      </c>
      <c r="E52">
        <v>2.9058000000000002</v>
      </c>
      <c r="F52">
        <v>10.609299999999999</v>
      </c>
      <c r="G52">
        <v>7.7034000000000002</v>
      </c>
      <c r="H52">
        <v>0.86219999999999997</v>
      </c>
      <c r="I52">
        <v>519.70489999999995</v>
      </c>
      <c r="J52">
        <v>181.52199999999999</v>
      </c>
      <c r="K52">
        <v>33.165999999999997</v>
      </c>
      <c r="L52">
        <v>25.417000000000002</v>
      </c>
      <c r="M52">
        <v>27.085999999999999</v>
      </c>
    </row>
    <row r="53" spans="1:13" x14ac:dyDescent="0.25">
      <c r="A53" s="5">
        <v>40742</v>
      </c>
      <c r="B53">
        <v>15.53</v>
      </c>
      <c r="C53">
        <v>-0.89339999999999997</v>
      </c>
      <c r="D53">
        <v>-0.89339999999999997</v>
      </c>
      <c r="E53">
        <v>2.9276</v>
      </c>
      <c r="F53">
        <v>10.5892</v>
      </c>
      <c r="G53">
        <v>7.6615000000000002</v>
      </c>
      <c r="H53">
        <v>0.86950000000000005</v>
      </c>
      <c r="I53">
        <v>515.06179999999995</v>
      </c>
      <c r="J53">
        <v>181.52199999999999</v>
      </c>
      <c r="K53">
        <v>33.165999999999997</v>
      </c>
      <c r="L53">
        <v>13.853999999999999</v>
      </c>
      <c r="M53">
        <v>26.736999999999998</v>
      </c>
    </row>
    <row r="54" spans="1:13" x14ac:dyDescent="0.25">
      <c r="A54" s="5">
        <v>40743</v>
      </c>
      <c r="B54">
        <v>15.8</v>
      </c>
      <c r="C54">
        <v>1.7385999999999999</v>
      </c>
      <c r="D54">
        <v>1.7385999999999999</v>
      </c>
      <c r="E54">
        <v>2.8801999999999999</v>
      </c>
      <c r="F54">
        <v>10.574999999999999</v>
      </c>
      <c r="G54">
        <v>7.6947000000000001</v>
      </c>
      <c r="H54">
        <v>0.87050000000000005</v>
      </c>
      <c r="I54">
        <v>524.01649999999995</v>
      </c>
      <c r="J54">
        <v>181.52199999999999</v>
      </c>
      <c r="K54">
        <v>33.165999999999997</v>
      </c>
      <c r="L54">
        <v>17.510999999999999</v>
      </c>
      <c r="M54">
        <v>23.466000000000001</v>
      </c>
    </row>
    <row r="55" spans="1:13" x14ac:dyDescent="0.25">
      <c r="A55" s="5">
        <v>40744</v>
      </c>
      <c r="B55">
        <v>15.63</v>
      </c>
      <c r="C55">
        <v>-1.0759000000000001</v>
      </c>
      <c r="D55">
        <v>-1.0759000000000001</v>
      </c>
      <c r="E55">
        <v>2.9275000000000002</v>
      </c>
      <c r="F55">
        <v>10.6326</v>
      </c>
      <c r="G55">
        <v>7.7050999999999998</v>
      </c>
      <c r="H55">
        <v>0.87070000000000003</v>
      </c>
      <c r="I55">
        <v>518.37829999999997</v>
      </c>
      <c r="J55">
        <v>181.52199999999999</v>
      </c>
      <c r="K55">
        <v>33.165999999999997</v>
      </c>
      <c r="L55">
        <v>17.434999999999999</v>
      </c>
      <c r="M55">
        <v>23.754000000000001</v>
      </c>
    </row>
    <row r="56" spans="1:13" x14ac:dyDescent="0.25">
      <c r="A56" s="5">
        <v>40745</v>
      </c>
      <c r="B56">
        <v>15.91</v>
      </c>
      <c r="C56">
        <v>1.7913999999999999</v>
      </c>
      <c r="D56">
        <v>1.7913999999999999</v>
      </c>
      <c r="E56">
        <v>3.0135999999999998</v>
      </c>
      <c r="F56">
        <v>10.572100000000001</v>
      </c>
      <c r="G56">
        <v>7.5585000000000004</v>
      </c>
      <c r="H56">
        <v>0.87109999999999999</v>
      </c>
      <c r="I56">
        <v>527.66470000000004</v>
      </c>
      <c r="J56">
        <v>181.52199999999999</v>
      </c>
      <c r="K56">
        <v>33.165999999999997</v>
      </c>
      <c r="L56">
        <v>20.568000000000001</v>
      </c>
      <c r="M56">
        <v>23.626000000000001</v>
      </c>
    </row>
    <row r="57" spans="1:13" x14ac:dyDescent="0.25">
      <c r="A57" s="5">
        <v>40746</v>
      </c>
      <c r="B57">
        <v>15.73</v>
      </c>
      <c r="C57">
        <v>-1.1314</v>
      </c>
      <c r="D57">
        <v>-1.1314</v>
      </c>
      <c r="E57">
        <v>2.9621</v>
      </c>
      <c r="F57">
        <v>10.5784</v>
      </c>
      <c r="G57">
        <v>7.6162999999999998</v>
      </c>
      <c r="H57">
        <v>0.87170000000000003</v>
      </c>
      <c r="I57">
        <v>521.69489999999996</v>
      </c>
      <c r="J57">
        <v>181.52199999999999</v>
      </c>
      <c r="K57">
        <v>33.165999999999997</v>
      </c>
      <c r="L57">
        <v>18.739000000000001</v>
      </c>
      <c r="M57">
        <v>22.420999999999999</v>
      </c>
    </row>
    <row r="58" spans="1:13" x14ac:dyDescent="0.25">
      <c r="A58" s="5">
        <v>40749</v>
      </c>
      <c r="B58">
        <v>15.5</v>
      </c>
      <c r="C58">
        <v>-1.4621999999999999</v>
      </c>
      <c r="D58">
        <v>-1.4621999999999999</v>
      </c>
      <c r="E58">
        <v>3.0005999999999999</v>
      </c>
      <c r="F58">
        <v>10.6069</v>
      </c>
      <c r="G58">
        <v>7.6063000000000001</v>
      </c>
      <c r="H58">
        <v>0.88300000000000001</v>
      </c>
      <c r="I58">
        <v>514.06679999999994</v>
      </c>
      <c r="J58">
        <v>181.52199999999999</v>
      </c>
      <c r="K58">
        <v>33.165999999999997</v>
      </c>
      <c r="L58">
        <v>20.36</v>
      </c>
      <c r="M58">
        <v>22.263000000000002</v>
      </c>
    </row>
    <row r="59" spans="1:13" x14ac:dyDescent="0.25">
      <c r="A59" s="5">
        <v>40750</v>
      </c>
      <c r="B59">
        <v>15.4</v>
      </c>
      <c r="C59">
        <v>-0.6452</v>
      </c>
      <c r="D59">
        <v>-0.6452</v>
      </c>
      <c r="E59">
        <v>2.9529000000000001</v>
      </c>
      <c r="F59">
        <v>10.6386</v>
      </c>
      <c r="G59">
        <v>7.6856999999999998</v>
      </c>
      <c r="H59">
        <v>0.88319999999999999</v>
      </c>
      <c r="I59">
        <v>510.75020000000001</v>
      </c>
      <c r="J59">
        <v>181.52199999999999</v>
      </c>
      <c r="K59">
        <v>33.165999999999997</v>
      </c>
      <c r="L59">
        <v>19.725000000000001</v>
      </c>
      <c r="M59">
        <v>22.338999999999999</v>
      </c>
    </row>
    <row r="60" spans="1:13" x14ac:dyDescent="0.25">
      <c r="A60" s="5">
        <v>40751</v>
      </c>
      <c r="B60">
        <v>14.59</v>
      </c>
      <c r="C60">
        <v>-5.2596999999999996</v>
      </c>
      <c r="D60">
        <v>-5.2596999999999996</v>
      </c>
      <c r="E60">
        <v>2.9802999999999997</v>
      </c>
      <c r="F60">
        <v>10.722799999999999</v>
      </c>
      <c r="G60">
        <v>7.7423999999999999</v>
      </c>
      <c r="H60">
        <v>0.89659999999999995</v>
      </c>
      <c r="I60">
        <v>483.8861</v>
      </c>
      <c r="J60">
        <v>181.52199999999999</v>
      </c>
      <c r="K60">
        <v>33.165999999999997</v>
      </c>
      <c r="L60">
        <v>33.924999999999997</v>
      </c>
      <c r="M60">
        <v>26.667000000000002</v>
      </c>
    </row>
    <row r="61" spans="1:13" x14ac:dyDescent="0.25">
      <c r="A61" s="5">
        <v>40752</v>
      </c>
      <c r="B61">
        <v>14.64</v>
      </c>
      <c r="C61">
        <v>0.3427</v>
      </c>
      <c r="D61">
        <v>0.3427</v>
      </c>
      <c r="E61">
        <v>2.9454000000000002</v>
      </c>
      <c r="F61">
        <v>10.714399999999999</v>
      </c>
      <c r="G61">
        <v>7.7690000000000001</v>
      </c>
      <c r="H61">
        <v>0.89370000000000005</v>
      </c>
      <c r="I61">
        <v>485.5444</v>
      </c>
      <c r="J61">
        <v>181.52199999999999</v>
      </c>
      <c r="K61">
        <v>33.165999999999997</v>
      </c>
      <c r="L61">
        <v>34.28</v>
      </c>
      <c r="M61">
        <v>26.605</v>
      </c>
    </row>
    <row r="62" spans="1:13" x14ac:dyDescent="0.25">
      <c r="A62" s="5">
        <v>40753</v>
      </c>
      <c r="B62">
        <v>14.96</v>
      </c>
      <c r="C62">
        <v>2.1858</v>
      </c>
      <c r="D62">
        <v>2.1858</v>
      </c>
      <c r="E62">
        <v>2.7961</v>
      </c>
      <c r="F62">
        <v>10.749000000000001</v>
      </c>
      <c r="G62">
        <v>7.9530000000000003</v>
      </c>
      <c r="H62">
        <v>0.89119999999999999</v>
      </c>
      <c r="I62">
        <v>496.1574</v>
      </c>
      <c r="J62">
        <v>181.52199999999999</v>
      </c>
      <c r="K62">
        <v>33.165999999999997</v>
      </c>
      <c r="L62">
        <v>37.646999999999998</v>
      </c>
      <c r="M62">
        <v>27.192</v>
      </c>
    </row>
    <row r="63" spans="1:13" x14ac:dyDescent="0.25">
      <c r="A63" s="5">
        <v>40756</v>
      </c>
      <c r="B63">
        <v>14.62</v>
      </c>
      <c r="C63">
        <v>-2.2726999999999999</v>
      </c>
      <c r="D63">
        <v>-2.2726999999999999</v>
      </c>
      <c r="E63">
        <v>2.7437</v>
      </c>
      <c r="F63">
        <v>10.795299999999999</v>
      </c>
      <c r="G63">
        <v>8.0516000000000005</v>
      </c>
      <c r="H63">
        <v>0.89480000000000004</v>
      </c>
      <c r="I63">
        <v>484.8811</v>
      </c>
      <c r="J63">
        <v>181.52199999999999</v>
      </c>
      <c r="K63">
        <v>33.165999999999997</v>
      </c>
      <c r="L63">
        <v>36.406999999999996</v>
      </c>
      <c r="M63">
        <v>27.925999999999998</v>
      </c>
    </row>
    <row r="64" spans="1:13" x14ac:dyDescent="0.25">
      <c r="A64" s="5">
        <v>40757</v>
      </c>
      <c r="B64">
        <v>14.32</v>
      </c>
      <c r="C64">
        <v>-2.052</v>
      </c>
      <c r="D64">
        <v>-2.052</v>
      </c>
      <c r="E64">
        <v>2.6114000000000002</v>
      </c>
      <c r="F64">
        <v>10.9292</v>
      </c>
      <c r="G64">
        <v>8.3178000000000001</v>
      </c>
      <c r="H64">
        <v>0.89349999999999996</v>
      </c>
      <c r="I64">
        <v>474.9314</v>
      </c>
      <c r="J64">
        <v>181.52199999999999</v>
      </c>
      <c r="K64">
        <v>33.165999999999997</v>
      </c>
      <c r="L64">
        <v>36.985999999999997</v>
      </c>
      <c r="M64">
        <v>27.956</v>
      </c>
    </row>
    <row r="65" spans="1:13" x14ac:dyDescent="0.25">
      <c r="A65" s="5">
        <v>40758</v>
      </c>
      <c r="B65">
        <v>14.06</v>
      </c>
      <c r="C65">
        <v>-1.8155999999999999</v>
      </c>
      <c r="D65">
        <v>-1.8155999999999999</v>
      </c>
      <c r="E65">
        <v>2.6202000000000001</v>
      </c>
      <c r="F65">
        <v>10.9156</v>
      </c>
      <c r="G65">
        <v>8.2954000000000008</v>
      </c>
      <c r="H65">
        <v>0.89159999999999995</v>
      </c>
      <c r="I65">
        <v>466.41520000000003</v>
      </c>
      <c r="J65">
        <v>181.52199999999999</v>
      </c>
      <c r="K65">
        <v>33.173000000000002</v>
      </c>
      <c r="L65">
        <v>33.158999999999999</v>
      </c>
      <c r="M65">
        <v>27.652000000000001</v>
      </c>
    </row>
    <row r="66" spans="1:13" x14ac:dyDescent="0.25">
      <c r="A66" s="5">
        <v>40759</v>
      </c>
      <c r="B66">
        <v>13.41</v>
      </c>
      <c r="C66">
        <v>-4.6230000000000002</v>
      </c>
      <c r="D66">
        <v>-4.6230000000000002</v>
      </c>
      <c r="E66">
        <v>2.4028</v>
      </c>
      <c r="F66">
        <v>11.160299999999999</v>
      </c>
      <c r="G66">
        <v>8.7576000000000001</v>
      </c>
      <c r="H66">
        <v>0.89349999999999996</v>
      </c>
      <c r="I66">
        <v>444.8526</v>
      </c>
      <c r="J66">
        <v>181.52199999999999</v>
      </c>
      <c r="K66">
        <v>33.173000000000002</v>
      </c>
      <c r="L66">
        <v>37.655000000000001</v>
      </c>
      <c r="M66">
        <v>30.803999999999998</v>
      </c>
    </row>
    <row r="67" spans="1:13" x14ac:dyDescent="0.25">
      <c r="A67" s="5">
        <v>40760</v>
      </c>
      <c r="B67">
        <v>14.06</v>
      </c>
      <c r="C67">
        <v>4.8471000000000002</v>
      </c>
      <c r="D67">
        <v>4.8471000000000002</v>
      </c>
      <c r="E67">
        <v>2.5585</v>
      </c>
      <c r="F67">
        <v>11.1624</v>
      </c>
      <c r="G67">
        <v>8.6038999999999994</v>
      </c>
      <c r="H67">
        <v>0.89180000000000004</v>
      </c>
      <c r="I67">
        <v>466.41520000000003</v>
      </c>
      <c r="J67">
        <v>181.52199999999999</v>
      </c>
      <c r="K67">
        <v>33.173000000000002</v>
      </c>
      <c r="L67">
        <v>51.494999999999997</v>
      </c>
      <c r="M67">
        <v>34.314</v>
      </c>
    </row>
    <row r="68" spans="1:13" x14ac:dyDescent="0.25">
      <c r="A68" s="5">
        <v>40763</v>
      </c>
      <c r="B68">
        <v>12.73</v>
      </c>
      <c r="C68">
        <v>-9.4595000000000002</v>
      </c>
      <c r="D68">
        <v>-9.4595000000000002</v>
      </c>
      <c r="E68">
        <v>2.3178999999999998</v>
      </c>
      <c r="F68">
        <v>11.4834</v>
      </c>
      <c r="G68">
        <v>9.1654999999999998</v>
      </c>
      <c r="H68">
        <v>0.92390000000000005</v>
      </c>
      <c r="I68">
        <v>422.29480000000001</v>
      </c>
      <c r="J68">
        <v>181.52199999999999</v>
      </c>
      <c r="K68">
        <v>33.173000000000002</v>
      </c>
      <c r="L68">
        <v>69.867999999999995</v>
      </c>
      <c r="M68">
        <v>45.026000000000003</v>
      </c>
    </row>
    <row r="69" spans="1:13" x14ac:dyDescent="0.25">
      <c r="A69" s="5">
        <v>40764</v>
      </c>
      <c r="B69">
        <v>13.31</v>
      </c>
      <c r="C69">
        <v>4.5562000000000005</v>
      </c>
      <c r="D69">
        <v>4.5562000000000005</v>
      </c>
      <c r="E69">
        <v>2.2488000000000001</v>
      </c>
      <c r="F69">
        <v>11.3102</v>
      </c>
      <c r="G69">
        <v>9.0614000000000008</v>
      </c>
      <c r="H69">
        <v>0.92549999999999999</v>
      </c>
      <c r="I69">
        <v>441.53530000000001</v>
      </c>
      <c r="J69">
        <v>181.52199999999999</v>
      </c>
      <c r="K69">
        <v>33.173000000000002</v>
      </c>
      <c r="L69">
        <v>74.716999999999999</v>
      </c>
      <c r="M69">
        <v>47.180999999999997</v>
      </c>
    </row>
    <row r="70" spans="1:13" x14ac:dyDescent="0.25">
      <c r="A70" s="5">
        <v>40765</v>
      </c>
      <c r="B70">
        <v>13.1</v>
      </c>
      <c r="C70">
        <v>-1.5777999999999999</v>
      </c>
      <c r="D70">
        <v>-1.5777999999999999</v>
      </c>
      <c r="E70">
        <v>2.1061000000000001</v>
      </c>
      <c r="F70">
        <v>11.4992</v>
      </c>
      <c r="G70">
        <v>9.3931000000000004</v>
      </c>
      <c r="H70">
        <v>0.90800000000000003</v>
      </c>
      <c r="I70">
        <v>434.56889999999999</v>
      </c>
      <c r="J70">
        <v>181.52199999999999</v>
      </c>
      <c r="K70">
        <v>33.173000000000002</v>
      </c>
      <c r="L70">
        <v>74.293000000000006</v>
      </c>
      <c r="M70">
        <v>47.252000000000002</v>
      </c>
    </row>
    <row r="71" spans="1:13" x14ac:dyDescent="0.25">
      <c r="A71" s="5">
        <v>40766</v>
      </c>
      <c r="B71">
        <v>13.41</v>
      </c>
      <c r="C71">
        <v>2.3664000000000001</v>
      </c>
      <c r="D71">
        <v>2.3664000000000001</v>
      </c>
      <c r="E71">
        <v>2.3399000000000001</v>
      </c>
      <c r="F71">
        <v>11.2995</v>
      </c>
      <c r="G71">
        <v>8.9596</v>
      </c>
      <c r="H71">
        <v>0.89649999999999996</v>
      </c>
      <c r="I71">
        <v>444.8526</v>
      </c>
      <c r="J71">
        <v>181.52199999999999</v>
      </c>
      <c r="K71">
        <v>33.173000000000002</v>
      </c>
      <c r="L71">
        <v>74.561000000000007</v>
      </c>
      <c r="M71">
        <v>47.859000000000002</v>
      </c>
    </row>
    <row r="72" spans="1:13" x14ac:dyDescent="0.25">
      <c r="A72" s="5">
        <v>40767</v>
      </c>
      <c r="B72">
        <v>13.47</v>
      </c>
      <c r="C72">
        <v>0.44740000000000002</v>
      </c>
      <c r="D72">
        <v>0.44740000000000002</v>
      </c>
      <c r="E72">
        <v>2.2547999999999999</v>
      </c>
      <c r="F72">
        <v>11.2508</v>
      </c>
      <c r="G72">
        <v>8.9960000000000004</v>
      </c>
      <c r="H72">
        <v>0.89410000000000001</v>
      </c>
      <c r="I72">
        <v>446.84300000000002</v>
      </c>
      <c r="J72">
        <v>181.52199999999999</v>
      </c>
      <c r="K72">
        <v>33.173000000000002</v>
      </c>
      <c r="L72">
        <v>74.724000000000004</v>
      </c>
      <c r="M72">
        <v>47.738999999999997</v>
      </c>
    </row>
    <row r="73" spans="1:13" x14ac:dyDescent="0.25">
      <c r="A73" s="5">
        <v>40770</v>
      </c>
      <c r="B73">
        <v>13.65</v>
      </c>
      <c r="C73">
        <v>1.3363</v>
      </c>
      <c r="D73">
        <v>1.3363</v>
      </c>
      <c r="E73">
        <v>2.3052999999999999</v>
      </c>
      <c r="F73">
        <v>11.155900000000001</v>
      </c>
      <c r="G73">
        <v>8.8506999999999998</v>
      </c>
      <c r="H73">
        <v>0.88880000000000003</v>
      </c>
      <c r="I73">
        <v>452.81420000000003</v>
      </c>
      <c r="J73">
        <v>181.52199999999999</v>
      </c>
      <c r="K73">
        <v>33.173000000000002</v>
      </c>
      <c r="L73">
        <v>75.238</v>
      </c>
      <c r="M73">
        <v>46.21</v>
      </c>
    </row>
    <row r="74" spans="1:13" x14ac:dyDescent="0.25">
      <c r="A74" s="5">
        <v>40771</v>
      </c>
      <c r="B74">
        <v>13.55</v>
      </c>
      <c r="C74">
        <v>-0.73260000000000003</v>
      </c>
      <c r="D74">
        <v>-0.73260000000000003</v>
      </c>
      <c r="E74">
        <v>2.2195999999999998</v>
      </c>
      <c r="F74">
        <v>11.1647</v>
      </c>
      <c r="G74">
        <v>8.9451999999999998</v>
      </c>
      <c r="H74">
        <v>0.88859999999999995</v>
      </c>
      <c r="I74">
        <v>449.49680000000001</v>
      </c>
      <c r="J74">
        <v>181.52199999999999</v>
      </c>
      <c r="K74">
        <v>33.173000000000002</v>
      </c>
      <c r="L74">
        <v>74.852000000000004</v>
      </c>
      <c r="M74">
        <v>46.201999999999998</v>
      </c>
    </row>
    <row r="75" spans="1:13" x14ac:dyDescent="0.25">
      <c r="A75" s="5">
        <v>40772</v>
      </c>
      <c r="B75">
        <v>13.65</v>
      </c>
      <c r="C75">
        <v>0.73799999999999999</v>
      </c>
      <c r="D75">
        <v>0.73799999999999999</v>
      </c>
      <c r="E75">
        <v>2.1652</v>
      </c>
      <c r="F75">
        <v>11.1775</v>
      </c>
      <c r="G75">
        <v>9.0122999999999998</v>
      </c>
      <c r="H75">
        <v>0.88859999999999995</v>
      </c>
      <c r="I75">
        <v>452.81420000000003</v>
      </c>
      <c r="J75">
        <v>181.52199999999999</v>
      </c>
      <c r="K75">
        <v>33.173000000000002</v>
      </c>
      <c r="L75">
        <v>70.215000000000003</v>
      </c>
      <c r="M75">
        <v>46.180999999999997</v>
      </c>
    </row>
    <row r="76" spans="1:13" x14ac:dyDescent="0.25">
      <c r="A76" s="5">
        <v>40773</v>
      </c>
      <c r="B76">
        <v>13.27</v>
      </c>
      <c r="C76">
        <v>-2.7839</v>
      </c>
      <c r="D76">
        <v>-2.7839</v>
      </c>
      <c r="E76">
        <v>2.0623999999999998</v>
      </c>
      <c r="F76">
        <v>11.3713</v>
      </c>
      <c r="G76">
        <v>9.3089999999999993</v>
      </c>
      <c r="H76">
        <v>0.88400000000000001</v>
      </c>
      <c r="I76">
        <v>440.20830000000001</v>
      </c>
      <c r="J76">
        <v>181.52199999999999</v>
      </c>
      <c r="K76">
        <v>33.173000000000002</v>
      </c>
      <c r="L76">
        <v>65.966999999999999</v>
      </c>
      <c r="M76">
        <v>46.613999999999997</v>
      </c>
    </row>
    <row r="77" spans="1:13" x14ac:dyDescent="0.25">
      <c r="A77" s="5">
        <v>40774</v>
      </c>
      <c r="B77">
        <v>13.4</v>
      </c>
      <c r="C77">
        <v>0.97970000000000002</v>
      </c>
      <c r="D77">
        <v>0.97970000000000002</v>
      </c>
      <c r="E77">
        <v>2.0623</v>
      </c>
      <c r="F77">
        <v>11.4503</v>
      </c>
      <c r="G77">
        <v>9.3879999999999999</v>
      </c>
      <c r="H77">
        <v>0.87619999999999998</v>
      </c>
      <c r="I77">
        <v>444.52089999999998</v>
      </c>
      <c r="J77">
        <v>181.52199999999999</v>
      </c>
      <c r="K77">
        <v>33.173000000000002</v>
      </c>
      <c r="L77">
        <v>34.625999999999998</v>
      </c>
      <c r="M77">
        <v>46.697000000000003</v>
      </c>
    </row>
    <row r="78" spans="1:13" x14ac:dyDescent="0.25">
      <c r="A78" s="5">
        <v>40777</v>
      </c>
      <c r="B78">
        <v>13.48</v>
      </c>
      <c r="C78">
        <v>0.59699999999999998</v>
      </c>
      <c r="D78">
        <v>0.59699999999999998</v>
      </c>
      <c r="E78">
        <v>2.1057999999999999</v>
      </c>
      <c r="F78">
        <v>11.4543</v>
      </c>
      <c r="G78">
        <v>9.3484999999999996</v>
      </c>
      <c r="H78">
        <v>0.87129999999999996</v>
      </c>
      <c r="I78">
        <v>447.17469999999997</v>
      </c>
      <c r="J78">
        <v>181.52199999999999</v>
      </c>
      <c r="K78">
        <v>33.173000000000002</v>
      </c>
      <c r="L78">
        <v>25.584</v>
      </c>
      <c r="M78">
        <v>46.811999999999998</v>
      </c>
    </row>
    <row r="79" spans="1:13" x14ac:dyDescent="0.25">
      <c r="A79" s="5">
        <v>40778</v>
      </c>
      <c r="B79">
        <v>14.31</v>
      </c>
      <c r="C79">
        <v>6.1573000000000002</v>
      </c>
      <c r="D79">
        <v>6.1573000000000002</v>
      </c>
      <c r="E79">
        <v>2.153</v>
      </c>
      <c r="F79">
        <v>11.299300000000001</v>
      </c>
      <c r="G79">
        <v>9.1463999999999999</v>
      </c>
      <c r="H79">
        <v>0.8871</v>
      </c>
      <c r="I79">
        <v>474.70850000000002</v>
      </c>
      <c r="J79">
        <v>181.52199999999999</v>
      </c>
      <c r="K79">
        <v>33.173000000000002</v>
      </c>
      <c r="L79">
        <v>38.165999999999997</v>
      </c>
      <c r="M79">
        <v>50.594000000000001</v>
      </c>
    </row>
    <row r="80" spans="1:13" x14ac:dyDescent="0.25">
      <c r="A80" s="5">
        <v>40779</v>
      </c>
      <c r="B80">
        <v>14.54</v>
      </c>
      <c r="C80">
        <v>1.6073</v>
      </c>
      <c r="D80">
        <v>1.6073</v>
      </c>
      <c r="E80">
        <v>2.2993999999999999</v>
      </c>
      <c r="F80">
        <v>11.2112</v>
      </c>
      <c r="G80">
        <v>8.9117999999999995</v>
      </c>
      <c r="H80">
        <v>0.88790000000000002</v>
      </c>
      <c r="I80">
        <v>482.3383</v>
      </c>
      <c r="J80">
        <v>181.52199999999999</v>
      </c>
      <c r="K80">
        <v>33.173000000000002</v>
      </c>
      <c r="L80">
        <v>37.509</v>
      </c>
      <c r="M80">
        <v>50.892000000000003</v>
      </c>
    </row>
    <row r="81" spans="1:13" x14ac:dyDescent="0.25">
      <c r="A81" s="5">
        <v>40780</v>
      </c>
      <c r="B81">
        <v>13.97</v>
      </c>
      <c r="C81">
        <v>-3.9201999999999999</v>
      </c>
      <c r="D81">
        <v>-3.9201999999999999</v>
      </c>
      <c r="E81">
        <v>2.2286000000000001</v>
      </c>
      <c r="F81">
        <v>11.286300000000001</v>
      </c>
      <c r="G81">
        <v>9.0578000000000003</v>
      </c>
      <c r="H81">
        <v>0.89270000000000005</v>
      </c>
      <c r="I81">
        <v>463.42959999999999</v>
      </c>
      <c r="J81">
        <v>181.52199999999999</v>
      </c>
      <c r="K81">
        <v>33.173000000000002</v>
      </c>
      <c r="L81">
        <v>45.92</v>
      </c>
      <c r="M81">
        <v>52.100999999999999</v>
      </c>
    </row>
    <row r="82" spans="1:13" x14ac:dyDescent="0.25">
      <c r="A82" s="5">
        <v>40781</v>
      </c>
      <c r="B82">
        <v>14.54</v>
      </c>
      <c r="C82">
        <v>4.0801999999999996</v>
      </c>
      <c r="D82">
        <v>4.0801999999999996</v>
      </c>
      <c r="E82">
        <v>2.1899000000000002</v>
      </c>
      <c r="F82">
        <v>11.231299999999999</v>
      </c>
      <c r="G82">
        <v>9.0414999999999992</v>
      </c>
      <c r="H82">
        <v>0.89859999999999995</v>
      </c>
      <c r="I82">
        <v>482.3383</v>
      </c>
      <c r="J82">
        <v>181.52199999999999</v>
      </c>
      <c r="K82">
        <v>33.173000000000002</v>
      </c>
      <c r="L82">
        <v>49.75</v>
      </c>
      <c r="M82">
        <v>53.701000000000001</v>
      </c>
    </row>
    <row r="83" spans="1:13" x14ac:dyDescent="0.25">
      <c r="A83" s="5">
        <v>40784</v>
      </c>
      <c r="B83">
        <v>15.11</v>
      </c>
      <c r="C83">
        <v>3.9201999999999999</v>
      </c>
      <c r="D83">
        <v>3.9201999999999999</v>
      </c>
      <c r="E83">
        <v>2.2561</v>
      </c>
      <c r="F83">
        <v>11.0953</v>
      </c>
      <c r="G83">
        <v>8.8391999999999999</v>
      </c>
      <c r="H83">
        <v>0.90400000000000003</v>
      </c>
      <c r="I83">
        <v>501.24700000000001</v>
      </c>
      <c r="J83">
        <v>181.52199999999999</v>
      </c>
      <c r="K83">
        <v>33.173000000000002</v>
      </c>
      <c r="L83">
        <v>51.51</v>
      </c>
      <c r="M83">
        <v>54.781999999999996</v>
      </c>
    </row>
    <row r="84" spans="1:13" x14ac:dyDescent="0.25">
      <c r="A84" s="5">
        <v>40785</v>
      </c>
      <c r="B84">
        <v>15.25</v>
      </c>
      <c r="C84">
        <v>0.92649999999999999</v>
      </c>
      <c r="D84">
        <v>0.92649999999999999</v>
      </c>
      <c r="E84">
        <v>2.1766999999999999</v>
      </c>
      <c r="F84">
        <v>11.0533</v>
      </c>
      <c r="G84">
        <v>8.8765999999999998</v>
      </c>
      <c r="H84">
        <v>0.9042</v>
      </c>
      <c r="I84">
        <v>505.8913</v>
      </c>
      <c r="J84">
        <v>181.52199999999999</v>
      </c>
      <c r="K84">
        <v>33.173000000000002</v>
      </c>
      <c r="L84">
        <v>51.463999999999999</v>
      </c>
      <c r="M84">
        <v>54.795000000000002</v>
      </c>
    </row>
    <row r="85" spans="1:13" x14ac:dyDescent="0.25">
      <c r="A85" s="5">
        <v>40786</v>
      </c>
      <c r="B85">
        <v>15.28</v>
      </c>
      <c r="C85">
        <v>0.19670000000000001</v>
      </c>
      <c r="D85">
        <v>0.19670000000000001</v>
      </c>
      <c r="E85">
        <v>2.2233999999999998</v>
      </c>
      <c r="F85">
        <v>11.031599999999999</v>
      </c>
      <c r="G85">
        <v>8.8081999999999994</v>
      </c>
      <c r="H85">
        <v>0.90410000000000001</v>
      </c>
      <c r="I85">
        <v>506.88650000000001</v>
      </c>
      <c r="J85">
        <v>181.52199999999999</v>
      </c>
      <c r="K85">
        <v>33.173000000000002</v>
      </c>
      <c r="L85">
        <v>46.000999999999998</v>
      </c>
      <c r="M85">
        <v>54.500999999999998</v>
      </c>
    </row>
    <row r="86" spans="1:13" x14ac:dyDescent="0.25">
      <c r="A86" s="5">
        <v>40787</v>
      </c>
      <c r="B86">
        <v>13.98</v>
      </c>
      <c r="C86">
        <v>-8.5078999999999994</v>
      </c>
      <c r="D86">
        <v>-8.5078999999999994</v>
      </c>
      <c r="E86">
        <v>2.1301999999999999</v>
      </c>
      <c r="F86">
        <v>11.0787</v>
      </c>
      <c r="G86">
        <v>8.9484999999999992</v>
      </c>
      <c r="H86">
        <v>0.93010000000000004</v>
      </c>
      <c r="I86">
        <v>463.76130000000001</v>
      </c>
      <c r="J86">
        <v>181.52199999999999</v>
      </c>
      <c r="K86">
        <v>33.173000000000002</v>
      </c>
      <c r="L86">
        <v>72.856999999999999</v>
      </c>
      <c r="M86">
        <v>60.441000000000003</v>
      </c>
    </row>
    <row r="87" spans="1:13" x14ac:dyDescent="0.25">
      <c r="A87" s="5">
        <v>40788</v>
      </c>
      <c r="B87">
        <v>14.05</v>
      </c>
      <c r="C87">
        <v>0.50070000000000003</v>
      </c>
      <c r="D87">
        <v>0.50070000000000003</v>
      </c>
      <c r="E87">
        <v>1.9857</v>
      </c>
      <c r="F87">
        <v>11.2005</v>
      </c>
      <c r="G87">
        <v>9.2148000000000003</v>
      </c>
      <c r="H87">
        <v>0.91979999999999995</v>
      </c>
      <c r="I87">
        <v>466.08339999999998</v>
      </c>
      <c r="J87">
        <v>181.52199999999999</v>
      </c>
      <c r="K87">
        <v>33.173000000000002</v>
      </c>
      <c r="L87">
        <v>72.853999999999999</v>
      </c>
      <c r="M87">
        <v>60.406999999999996</v>
      </c>
    </row>
    <row r="88" spans="1:13" x14ac:dyDescent="0.25">
      <c r="A88" s="5">
        <v>40792</v>
      </c>
      <c r="B88">
        <v>13.96</v>
      </c>
      <c r="C88">
        <v>-0.64059999999999995</v>
      </c>
      <c r="D88">
        <v>-0.64059999999999995</v>
      </c>
      <c r="E88">
        <v>1.984</v>
      </c>
      <c r="F88">
        <v>11.213699999999999</v>
      </c>
      <c r="G88">
        <v>9.2296999999999993</v>
      </c>
      <c r="H88">
        <v>0.91830000000000001</v>
      </c>
      <c r="I88">
        <v>463.09789999999998</v>
      </c>
      <c r="J88">
        <v>181.52199999999999</v>
      </c>
      <c r="K88">
        <v>33.173000000000002</v>
      </c>
      <c r="L88">
        <v>64.811999999999998</v>
      </c>
      <c r="M88">
        <v>60.405999999999999</v>
      </c>
    </row>
    <row r="89" spans="1:13" x14ac:dyDescent="0.25">
      <c r="A89" s="5">
        <v>40793</v>
      </c>
      <c r="B89">
        <v>14.93</v>
      </c>
      <c r="C89">
        <v>6.9484000000000004</v>
      </c>
      <c r="D89">
        <v>6.9484000000000004</v>
      </c>
      <c r="E89">
        <v>2.0428999999999999</v>
      </c>
      <c r="F89">
        <v>11.071999999999999</v>
      </c>
      <c r="G89">
        <v>9.0290999999999997</v>
      </c>
      <c r="H89">
        <v>0.9355</v>
      </c>
      <c r="I89">
        <v>495.27589999999998</v>
      </c>
      <c r="J89">
        <v>181.52199999999999</v>
      </c>
      <c r="K89">
        <v>33.173000000000002</v>
      </c>
      <c r="L89">
        <v>74.709000000000003</v>
      </c>
      <c r="M89">
        <v>61.854999999999997</v>
      </c>
    </row>
    <row r="90" spans="1:13" x14ac:dyDescent="0.25">
      <c r="A90" s="5">
        <v>40794</v>
      </c>
      <c r="B90">
        <v>14.84</v>
      </c>
      <c r="C90">
        <v>-0.6028</v>
      </c>
      <c r="D90">
        <v>-0.6028</v>
      </c>
      <c r="E90">
        <v>1.9786999999999999</v>
      </c>
      <c r="F90">
        <v>11.1059</v>
      </c>
      <c r="G90">
        <v>9.1271000000000004</v>
      </c>
      <c r="H90">
        <v>0.93489999999999995</v>
      </c>
      <c r="I90">
        <v>492.2903</v>
      </c>
      <c r="J90">
        <v>181.52199999999999</v>
      </c>
      <c r="K90">
        <v>33.173000000000002</v>
      </c>
      <c r="L90">
        <v>70.477000000000004</v>
      </c>
      <c r="M90">
        <v>61.883000000000003</v>
      </c>
    </row>
    <row r="91" spans="1:13" x14ac:dyDescent="0.25">
      <c r="A91" s="5">
        <v>40795</v>
      </c>
      <c r="B91">
        <v>14.4</v>
      </c>
      <c r="C91">
        <v>-2.9649999999999999</v>
      </c>
      <c r="D91">
        <v>-2.9649999999999999</v>
      </c>
      <c r="E91">
        <v>1.9182999999999999</v>
      </c>
      <c r="F91">
        <v>11.239599999999999</v>
      </c>
      <c r="G91">
        <v>9.3213000000000008</v>
      </c>
      <c r="H91">
        <v>0.93610000000000004</v>
      </c>
      <c r="I91">
        <v>477.69409999999999</v>
      </c>
      <c r="J91">
        <v>181.52199999999999</v>
      </c>
      <c r="K91">
        <v>33.173000000000002</v>
      </c>
      <c r="L91">
        <v>69.786000000000001</v>
      </c>
      <c r="M91">
        <v>62.177999999999997</v>
      </c>
    </row>
    <row r="92" spans="1:13" x14ac:dyDescent="0.25">
      <c r="A92" s="5">
        <v>40798</v>
      </c>
      <c r="B92">
        <v>14.59</v>
      </c>
      <c r="C92">
        <v>1.3193999999999999</v>
      </c>
      <c r="D92">
        <v>1.3193999999999999</v>
      </c>
      <c r="E92">
        <v>1.9475</v>
      </c>
      <c r="F92">
        <v>11.217599999999999</v>
      </c>
      <c r="G92">
        <v>9.2700999999999993</v>
      </c>
      <c r="H92">
        <v>0.93379999999999996</v>
      </c>
      <c r="I92">
        <v>483.99700000000001</v>
      </c>
      <c r="J92">
        <v>181.52199999999999</v>
      </c>
      <c r="K92">
        <v>33.173000000000002</v>
      </c>
      <c r="L92">
        <v>66.366</v>
      </c>
      <c r="M92">
        <v>61.948999999999998</v>
      </c>
    </row>
    <row r="93" spans="1:13" x14ac:dyDescent="0.25">
      <c r="A93" s="5">
        <v>40799</v>
      </c>
      <c r="B93">
        <v>14.93</v>
      </c>
      <c r="C93">
        <v>2.3304</v>
      </c>
      <c r="D93">
        <v>2.3304</v>
      </c>
      <c r="E93">
        <v>1.9906000000000001</v>
      </c>
      <c r="F93">
        <v>11.1722</v>
      </c>
      <c r="G93">
        <v>9.1814999999999998</v>
      </c>
      <c r="H93">
        <v>0.93569999999999998</v>
      </c>
      <c r="I93">
        <v>495.27589999999998</v>
      </c>
      <c r="J93">
        <v>181.52199999999999</v>
      </c>
      <c r="K93">
        <v>33.173000000000002</v>
      </c>
      <c r="L93">
        <v>67.656000000000006</v>
      </c>
      <c r="M93">
        <v>61.978999999999999</v>
      </c>
    </row>
    <row r="94" spans="1:13" x14ac:dyDescent="0.25">
      <c r="A94" s="5">
        <v>40800</v>
      </c>
      <c r="B94">
        <v>15.57</v>
      </c>
      <c r="C94">
        <v>4.2866999999999997</v>
      </c>
      <c r="D94">
        <v>4.2866999999999997</v>
      </c>
      <c r="E94">
        <v>1.9837</v>
      </c>
      <c r="F94">
        <v>11.104699999999999</v>
      </c>
      <c r="G94">
        <v>9.1211000000000002</v>
      </c>
      <c r="H94">
        <v>0.94130000000000003</v>
      </c>
      <c r="I94">
        <v>516.50670000000002</v>
      </c>
      <c r="J94">
        <v>181.52199999999999</v>
      </c>
      <c r="K94">
        <v>33.173000000000002</v>
      </c>
      <c r="L94">
        <v>71.778000000000006</v>
      </c>
      <c r="M94">
        <v>62.817999999999998</v>
      </c>
    </row>
    <row r="95" spans="1:13" x14ac:dyDescent="0.25">
      <c r="A95" s="5">
        <v>40801</v>
      </c>
      <c r="B95">
        <v>15.45</v>
      </c>
      <c r="C95">
        <v>-0.77070000000000005</v>
      </c>
      <c r="D95">
        <v>-0.77070000000000005</v>
      </c>
      <c r="E95">
        <v>2.0819999999999999</v>
      </c>
      <c r="F95">
        <v>11.0336</v>
      </c>
      <c r="G95">
        <v>8.9515999999999991</v>
      </c>
      <c r="H95">
        <v>0.9365</v>
      </c>
      <c r="I95">
        <v>512.52589999999998</v>
      </c>
      <c r="J95">
        <v>181.52199999999999</v>
      </c>
      <c r="K95">
        <v>33.173000000000002</v>
      </c>
      <c r="L95">
        <v>47.473999999999997</v>
      </c>
      <c r="M95">
        <v>60.932000000000002</v>
      </c>
    </row>
    <row r="96" spans="1:13" x14ac:dyDescent="0.25">
      <c r="A96" s="5">
        <v>40802</v>
      </c>
      <c r="B96">
        <v>15.38</v>
      </c>
      <c r="C96">
        <v>-0.4531</v>
      </c>
      <c r="D96">
        <v>-0.4531</v>
      </c>
      <c r="E96">
        <v>2.0478999999999998</v>
      </c>
      <c r="F96">
        <v>11.0106</v>
      </c>
      <c r="G96">
        <v>8.9627999999999997</v>
      </c>
      <c r="H96">
        <v>0.94040000000000001</v>
      </c>
      <c r="I96">
        <v>510.2038</v>
      </c>
      <c r="J96">
        <v>181.52199999999999</v>
      </c>
      <c r="K96">
        <v>33.173000000000002</v>
      </c>
      <c r="L96">
        <v>48.145000000000003</v>
      </c>
      <c r="M96">
        <v>59.54</v>
      </c>
    </row>
    <row r="97" spans="1:13" x14ac:dyDescent="0.25">
      <c r="A97" s="5">
        <v>40805</v>
      </c>
      <c r="B97">
        <v>15.01</v>
      </c>
      <c r="C97">
        <v>-2.4056999999999999</v>
      </c>
      <c r="D97">
        <v>-2.4056999999999999</v>
      </c>
      <c r="E97">
        <v>1.9506000000000001</v>
      </c>
      <c r="F97">
        <v>11.0588</v>
      </c>
      <c r="G97">
        <v>9.1082000000000001</v>
      </c>
      <c r="H97">
        <v>0.93959999999999999</v>
      </c>
      <c r="I97">
        <v>497.92970000000003</v>
      </c>
      <c r="J97">
        <v>181.52199999999999</v>
      </c>
      <c r="K97">
        <v>33.173000000000002</v>
      </c>
      <c r="L97">
        <v>51.017000000000003</v>
      </c>
      <c r="M97">
        <v>51.204999999999998</v>
      </c>
    </row>
    <row r="98" spans="1:13" x14ac:dyDescent="0.25">
      <c r="A98" s="5">
        <v>40806</v>
      </c>
      <c r="B98">
        <v>14.8</v>
      </c>
      <c r="C98">
        <v>-1.3991</v>
      </c>
      <c r="D98">
        <v>-1.3991</v>
      </c>
      <c r="E98">
        <v>1.9384999999999999</v>
      </c>
      <c r="F98">
        <v>11.0601</v>
      </c>
      <c r="G98">
        <v>9.1216000000000008</v>
      </c>
      <c r="H98">
        <v>0.94</v>
      </c>
      <c r="I98">
        <v>490.9633</v>
      </c>
      <c r="J98">
        <v>181.52199999999999</v>
      </c>
      <c r="K98">
        <v>33.173000000000002</v>
      </c>
      <c r="L98">
        <v>37.253</v>
      </c>
      <c r="M98">
        <v>50.07</v>
      </c>
    </row>
    <row r="99" spans="1:13" x14ac:dyDescent="0.25">
      <c r="A99" s="5">
        <v>40807</v>
      </c>
      <c r="B99">
        <v>14.82</v>
      </c>
      <c r="C99">
        <v>0.1351</v>
      </c>
      <c r="D99">
        <v>0.1351</v>
      </c>
      <c r="E99">
        <v>1.8576000000000001</v>
      </c>
      <c r="F99">
        <v>11.2096</v>
      </c>
      <c r="G99">
        <v>9.3520000000000003</v>
      </c>
      <c r="H99">
        <v>0.92810000000000004</v>
      </c>
      <c r="I99">
        <v>491.6268</v>
      </c>
      <c r="J99">
        <v>181.52199999999999</v>
      </c>
      <c r="K99">
        <v>33.173000000000002</v>
      </c>
      <c r="L99">
        <v>37.137999999999998</v>
      </c>
      <c r="M99">
        <v>49.709000000000003</v>
      </c>
    </row>
    <row r="100" spans="1:13" x14ac:dyDescent="0.25">
      <c r="A100" s="5">
        <v>40808</v>
      </c>
      <c r="B100">
        <v>14.39</v>
      </c>
      <c r="C100">
        <v>-2.9015</v>
      </c>
      <c r="D100">
        <v>-2.9015</v>
      </c>
      <c r="E100">
        <v>1.718</v>
      </c>
      <c r="F100">
        <v>11.3635</v>
      </c>
      <c r="G100">
        <v>9.6455000000000002</v>
      </c>
      <c r="H100">
        <v>0.93010000000000004</v>
      </c>
      <c r="I100">
        <v>477.3623</v>
      </c>
      <c r="J100">
        <v>181.52199999999999</v>
      </c>
      <c r="K100">
        <v>33.173000000000002</v>
      </c>
      <c r="L100">
        <v>36.968000000000004</v>
      </c>
      <c r="M100">
        <v>50.334000000000003</v>
      </c>
    </row>
    <row r="101" spans="1:13" x14ac:dyDescent="0.25">
      <c r="A101" s="5">
        <v>40809</v>
      </c>
      <c r="B101">
        <v>15.3</v>
      </c>
      <c r="C101">
        <v>6.3238000000000003</v>
      </c>
      <c r="D101">
        <v>6.3238000000000003</v>
      </c>
      <c r="E101">
        <v>1.8334000000000001</v>
      </c>
      <c r="F101">
        <v>11.334899999999999</v>
      </c>
      <c r="G101">
        <v>9.5015000000000001</v>
      </c>
      <c r="H101">
        <v>0.93420000000000003</v>
      </c>
      <c r="I101">
        <v>507.54989999999998</v>
      </c>
      <c r="J101">
        <v>181.52199999999999</v>
      </c>
      <c r="K101">
        <v>33.173000000000002</v>
      </c>
      <c r="L101">
        <v>49.51</v>
      </c>
      <c r="M101">
        <v>53.335999999999999</v>
      </c>
    </row>
    <row r="102" spans="1:13" x14ac:dyDescent="0.25">
      <c r="A102" s="5">
        <v>40812</v>
      </c>
      <c r="B102">
        <v>15.58</v>
      </c>
      <c r="C102">
        <v>1.8300999999999998</v>
      </c>
      <c r="D102">
        <v>1.8300999999999998</v>
      </c>
      <c r="E102">
        <v>1.9001999999999999</v>
      </c>
      <c r="F102">
        <v>11.226599999999999</v>
      </c>
      <c r="G102">
        <v>9.3263999999999996</v>
      </c>
      <c r="H102">
        <v>0.93140000000000001</v>
      </c>
      <c r="I102">
        <v>516.83839999999998</v>
      </c>
      <c r="J102">
        <v>181.52199999999999</v>
      </c>
      <c r="K102">
        <v>33.173000000000002</v>
      </c>
      <c r="L102">
        <v>49.006999999999998</v>
      </c>
      <c r="M102">
        <v>53.430999999999997</v>
      </c>
    </row>
    <row r="103" spans="1:13" x14ac:dyDescent="0.25">
      <c r="A103" s="5">
        <v>40813</v>
      </c>
      <c r="B103">
        <v>16.010000000000002</v>
      </c>
      <c r="C103">
        <v>2.7599</v>
      </c>
      <c r="D103">
        <v>2.7599</v>
      </c>
      <c r="E103">
        <v>1.9710999999999999</v>
      </c>
      <c r="F103">
        <v>11.1938</v>
      </c>
      <c r="G103">
        <v>9.2226999999999997</v>
      </c>
      <c r="H103">
        <v>0.93389999999999995</v>
      </c>
      <c r="I103">
        <v>531.10289999999998</v>
      </c>
      <c r="J103">
        <v>181.52199999999999</v>
      </c>
      <c r="K103">
        <v>33.173000000000002</v>
      </c>
      <c r="L103">
        <v>45.908000000000001</v>
      </c>
      <c r="M103">
        <v>53.718000000000004</v>
      </c>
    </row>
    <row r="104" spans="1:13" x14ac:dyDescent="0.25">
      <c r="A104" s="5">
        <v>40814</v>
      </c>
      <c r="B104">
        <v>15.53</v>
      </c>
      <c r="C104">
        <v>-2.9981</v>
      </c>
      <c r="D104">
        <v>-2.9981</v>
      </c>
      <c r="E104">
        <v>1.9797</v>
      </c>
      <c r="F104">
        <v>11.268599999999999</v>
      </c>
      <c r="G104">
        <v>9.2889999999999997</v>
      </c>
      <c r="H104">
        <v>0.93689999999999996</v>
      </c>
      <c r="I104">
        <v>515.1798</v>
      </c>
      <c r="J104">
        <v>181.52199999999999</v>
      </c>
      <c r="K104">
        <v>33.173000000000002</v>
      </c>
      <c r="L104">
        <v>49.155999999999999</v>
      </c>
      <c r="M104">
        <v>54.793999999999997</v>
      </c>
    </row>
    <row r="105" spans="1:13" x14ac:dyDescent="0.25">
      <c r="A105" s="5">
        <v>40815</v>
      </c>
      <c r="B105">
        <v>16.25</v>
      </c>
      <c r="C105">
        <v>4.6361999999999997</v>
      </c>
      <c r="D105">
        <v>4.6361999999999997</v>
      </c>
      <c r="E105">
        <v>1.9962</v>
      </c>
      <c r="F105">
        <v>11.218</v>
      </c>
      <c r="G105">
        <v>9.2218</v>
      </c>
      <c r="H105">
        <v>0.94069999999999998</v>
      </c>
      <c r="I105">
        <v>539.06449999999995</v>
      </c>
      <c r="J105">
        <v>181.52199999999999</v>
      </c>
      <c r="K105">
        <v>33.173000000000002</v>
      </c>
      <c r="L105">
        <v>54.485999999999997</v>
      </c>
      <c r="M105">
        <v>55.145000000000003</v>
      </c>
    </row>
    <row r="106" spans="1:13" x14ac:dyDescent="0.25">
      <c r="A106" s="5">
        <v>40816</v>
      </c>
      <c r="B106">
        <v>16.37</v>
      </c>
      <c r="C106">
        <v>0.73850000000000005</v>
      </c>
      <c r="D106">
        <v>0.73850000000000005</v>
      </c>
      <c r="E106">
        <v>1.9154</v>
      </c>
      <c r="F106">
        <v>11.3286</v>
      </c>
      <c r="G106">
        <v>9.4131999999999998</v>
      </c>
      <c r="H106">
        <v>0.93</v>
      </c>
      <c r="I106">
        <v>543.0453</v>
      </c>
      <c r="J106">
        <v>182.33</v>
      </c>
      <c r="K106">
        <v>33.173000000000002</v>
      </c>
      <c r="L106">
        <v>51.295999999999999</v>
      </c>
      <c r="M106">
        <v>55.139000000000003</v>
      </c>
    </row>
    <row r="107" spans="1:13" x14ac:dyDescent="0.25">
      <c r="A107" s="5">
        <v>40819</v>
      </c>
      <c r="B107">
        <v>15.99</v>
      </c>
      <c r="C107">
        <v>-2.3212999999999999</v>
      </c>
      <c r="D107">
        <v>-2.3212999999999999</v>
      </c>
      <c r="E107">
        <v>1.756</v>
      </c>
      <c r="F107">
        <v>11.525</v>
      </c>
      <c r="G107">
        <v>9.7690999999999999</v>
      </c>
      <c r="H107">
        <v>0.92620000000000002</v>
      </c>
      <c r="I107">
        <v>530.43939999999998</v>
      </c>
      <c r="J107">
        <v>182.33</v>
      </c>
      <c r="K107">
        <v>33.173000000000002</v>
      </c>
      <c r="L107">
        <v>52.930999999999997</v>
      </c>
      <c r="M107">
        <v>55.884999999999998</v>
      </c>
    </row>
    <row r="108" spans="1:13" x14ac:dyDescent="0.25">
      <c r="A108" s="5">
        <v>40820</v>
      </c>
      <c r="B108">
        <v>16.89</v>
      </c>
      <c r="C108">
        <v>5.6284999999999998</v>
      </c>
      <c r="D108">
        <v>5.6284999999999998</v>
      </c>
      <c r="E108">
        <v>1.8207</v>
      </c>
      <c r="F108">
        <v>11.458</v>
      </c>
      <c r="G108">
        <v>9.6372999999999998</v>
      </c>
      <c r="H108">
        <v>0.9365</v>
      </c>
      <c r="I108">
        <v>560.2953</v>
      </c>
      <c r="J108">
        <v>182.33</v>
      </c>
      <c r="K108">
        <v>33.173000000000002</v>
      </c>
      <c r="L108">
        <v>58.088999999999999</v>
      </c>
      <c r="M108">
        <v>55.457000000000001</v>
      </c>
    </row>
    <row r="109" spans="1:13" x14ac:dyDescent="0.25">
      <c r="A109" s="5">
        <v>40821</v>
      </c>
      <c r="B109">
        <v>17.03</v>
      </c>
      <c r="C109">
        <v>0.82889999999999997</v>
      </c>
      <c r="D109">
        <v>0.82889999999999997</v>
      </c>
      <c r="E109">
        <v>1.8877000000000002</v>
      </c>
      <c r="F109">
        <v>11.4046</v>
      </c>
      <c r="G109">
        <v>9.5169999999999995</v>
      </c>
      <c r="H109">
        <v>0.9345</v>
      </c>
      <c r="I109">
        <v>564.93960000000004</v>
      </c>
      <c r="J109">
        <v>182.33</v>
      </c>
      <c r="K109">
        <v>33.173000000000002</v>
      </c>
      <c r="L109">
        <v>52.033000000000001</v>
      </c>
      <c r="M109">
        <v>55.372999999999998</v>
      </c>
    </row>
    <row r="110" spans="1:13" x14ac:dyDescent="0.25">
      <c r="A110" s="5">
        <v>40822</v>
      </c>
      <c r="B110">
        <v>17.09</v>
      </c>
      <c r="C110">
        <v>0.3523</v>
      </c>
      <c r="D110">
        <v>0.3523</v>
      </c>
      <c r="E110">
        <v>1.9872000000000001</v>
      </c>
      <c r="F110">
        <v>11.3207</v>
      </c>
      <c r="G110">
        <v>9.3335000000000008</v>
      </c>
      <c r="H110">
        <v>0.93030000000000002</v>
      </c>
      <c r="I110">
        <v>566.92999999999995</v>
      </c>
      <c r="J110">
        <v>182.33</v>
      </c>
      <c r="K110">
        <v>33.173000000000002</v>
      </c>
      <c r="L110">
        <v>45.518000000000001</v>
      </c>
      <c r="M110">
        <v>53.56</v>
      </c>
    </row>
    <row r="111" spans="1:13" x14ac:dyDescent="0.25">
      <c r="A111" s="5">
        <v>40823</v>
      </c>
      <c r="B111">
        <v>16.8</v>
      </c>
      <c r="C111">
        <v>-1.6968999999999999</v>
      </c>
      <c r="D111">
        <v>-1.6968999999999999</v>
      </c>
      <c r="E111">
        <v>2.0764</v>
      </c>
      <c r="F111">
        <v>11.3246</v>
      </c>
      <c r="G111">
        <v>9.2482000000000006</v>
      </c>
      <c r="H111">
        <v>0.93140000000000001</v>
      </c>
      <c r="I111">
        <v>557.30970000000002</v>
      </c>
      <c r="J111">
        <v>182.33</v>
      </c>
      <c r="K111">
        <v>33.173000000000002</v>
      </c>
      <c r="L111">
        <v>47.927</v>
      </c>
      <c r="M111">
        <v>53.015999999999998</v>
      </c>
    </row>
    <row r="112" spans="1:13" x14ac:dyDescent="0.25">
      <c r="A112" s="5">
        <v>40826</v>
      </c>
      <c r="B112">
        <v>16.8</v>
      </c>
      <c r="C112">
        <v>0</v>
      </c>
      <c r="D112">
        <v>0</v>
      </c>
      <c r="E112">
        <v>2.0764</v>
      </c>
      <c r="F112">
        <v>11.1838</v>
      </c>
      <c r="G112">
        <v>9.1074000000000002</v>
      </c>
      <c r="H112">
        <v>0.92120000000000002</v>
      </c>
      <c r="I112">
        <v>557.30970000000002</v>
      </c>
      <c r="J112">
        <v>182.33</v>
      </c>
      <c r="K112">
        <v>33.173000000000002</v>
      </c>
      <c r="L112">
        <v>46.664999999999999</v>
      </c>
      <c r="M112">
        <v>52.002000000000002</v>
      </c>
    </row>
    <row r="113" spans="1:13" x14ac:dyDescent="0.25">
      <c r="A113" s="5">
        <v>40827</v>
      </c>
      <c r="B113">
        <v>16.48</v>
      </c>
      <c r="C113">
        <v>-1.9048</v>
      </c>
      <c r="D113">
        <v>-1.9048</v>
      </c>
      <c r="E113">
        <v>2.1496</v>
      </c>
      <c r="F113">
        <v>11.151</v>
      </c>
      <c r="G113">
        <v>9.0014000000000003</v>
      </c>
      <c r="H113">
        <v>0.92120000000000002</v>
      </c>
      <c r="I113">
        <v>546.6943</v>
      </c>
      <c r="J113">
        <v>182.33</v>
      </c>
      <c r="K113">
        <v>33.173000000000002</v>
      </c>
      <c r="L113">
        <v>44.194000000000003</v>
      </c>
      <c r="M113">
        <v>52.414999999999999</v>
      </c>
    </row>
    <row r="114" spans="1:13" x14ac:dyDescent="0.25">
      <c r="A114" s="5">
        <v>40828</v>
      </c>
      <c r="B114">
        <v>16.5</v>
      </c>
      <c r="C114">
        <v>0.12139999999999999</v>
      </c>
      <c r="D114">
        <v>0.12139999999999999</v>
      </c>
      <c r="E114">
        <v>2.2101000000000002</v>
      </c>
      <c r="F114">
        <v>11.1289</v>
      </c>
      <c r="G114">
        <v>8.9189000000000007</v>
      </c>
      <c r="H114">
        <v>0.92020000000000002</v>
      </c>
      <c r="I114">
        <v>547.3578</v>
      </c>
      <c r="J114">
        <v>182.33</v>
      </c>
      <c r="K114">
        <v>33.173000000000002</v>
      </c>
      <c r="L114">
        <v>37.482999999999997</v>
      </c>
      <c r="M114">
        <v>52.417000000000002</v>
      </c>
    </row>
    <row r="115" spans="1:13" x14ac:dyDescent="0.25">
      <c r="A115" s="5">
        <v>40829</v>
      </c>
      <c r="B115">
        <v>16.55</v>
      </c>
      <c r="C115">
        <v>0.30299999999999999</v>
      </c>
      <c r="D115">
        <v>0.30299999999999999</v>
      </c>
      <c r="E115">
        <v>2.1833999999999998</v>
      </c>
      <c r="F115">
        <v>11.135199999999999</v>
      </c>
      <c r="G115">
        <v>8.9518000000000004</v>
      </c>
      <c r="H115">
        <v>0.92020000000000002</v>
      </c>
      <c r="I115">
        <v>549.01639999999998</v>
      </c>
      <c r="J115">
        <v>182.33</v>
      </c>
      <c r="K115">
        <v>33.173000000000002</v>
      </c>
      <c r="L115">
        <v>37.343000000000004</v>
      </c>
      <c r="M115">
        <v>44.067</v>
      </c>
    </row>
    <row r="116" spans="1:13" x14ac:dyDescent="0.25">
      <c r="A116" s="5">
        <v>40830</v>
      </c>
      <c r="B116">
        <v>16.21</v>
      </c>
      <c r="C116">
        <v>-2.0543999999999998</v>
      </c>
      <c r="D116">
        <v>-2.0543999999999998</v>
      </c>
      <c r="E116">
        <v>2.2477</v>
      </c>
      <c r="F116">
        <v>11.0877</v>
      </c>
      <c r="G116">
        <v>8.84</v>
      </c>
      <c r="H116">
        <v>0.90959999999999996</v>
      </c>
      <c r="I116">
        <v>537.73760000000004</v>
      </c>
      <c r="J116">
        <v>182.33</v>
      </c>
      <c r="K116">
        <v>33.173000000000002</v>
      </c>
      <c r="L116">
        <v>36.780999999999999</v>
      </c>
      <c r="M116">
        <v>44.780999999999999</v>
      </c>
    </row>
    <row r="117" spans="1:13" x14ac:dyDescent="0.25">
      <c r="A117" s="5">
        <v>40833</v>
      </c>
      <c r="B117">
        <v>15.94</v>
      </c>
      <c r="C117">
        <v>-1.6656</v>
      </c>
      <c r="D117">
        <v>-1.6656</v>
      </c>
      <c r="E117">
        <v>2.1549999999999998</v>
      </c>
      <c r="F117">
        <v>10.860900000000001</v>
      </c>
      <c r="G117">
        <v>8.7058999999999997</v>
      </c>
      <c r="H117">
        <v>0.9264</v>
      </c>
      <c r="I117">
        <v>528.7808</v>
      </c>
      <c r="J117">
        <v>182.33</v>
      </c>
      <c r="K117">
        <v>33.173000000000002</v>
      </c>
      <c r="L117">
        <v>18.861000000000001</v>
      </c>
      <c r="M117">
        <v>45.131</v>
      </c>
    </row>
    <row r="118" spans="1:13" x14ac:dyDescent="0.25">
      <c r="A118" s="5">
        <v>40834</v>
      </c>
      <c r="B118">
        <v>16.329999999999998</v>
      </c>
      <c r="C118">
        <v>2.4466999999999999</v>
      </c>
      <c r="D118">
        <v>2.4466999999999999</v>
      </c>
      <c r="E118">
        <v>2.1762999999999999</v>
      </c>
      <c r="F118">
        <v>11.128</v>
      </c>
      <c r="G118">
        <v>8.9517000000000007</v>
      </c>
      <c r="H118">
        <v>0.92779999999999996</v>
      </c>
      <c r="I118">
        <v>541.7183</v>
      </c>
      <c r="J118">
        <v>182.33</v>
      </c>
      <c r="K118">
        <v>33.173000000000002</v>
      </c>
      <c r="L118">
        <v>24.100999999999999</v>
      </c>
      <c r="M118">
        <v>41.262999999999998</v>
      </c>
    </row>
    <row r="119" spans="1:13" x14ac:dyDescent="0.25">
      <c r="A119" s="5">
        <v>40835</v>
      </c>
      <c r="B119">
        <v>16.03</v>
      </c>
      <c r="C119">
        <v>-1.8371</v>
      </c>
      <c r="D119">
        <v>-1.8371</v>
      </c>
      <c r="E119">
        <v>2.1602999999999999</v>
      </c>
      <c r="F119">
        <v>11.220700000000001</v>
      </c>
      <c r="G119">
        <v>9.0602999999999998</v>
      </c>
      <c r="H119">
        <v>0.92889999999999995</v>
      </c>
      <c r="I119">
        <v>531.76639999999998</v>
      </c>
      <c r="J119">
        <v>182.33</v>
      </c>
      <c r="K119">
        <v>33.173000000000002</v>
      </c>
      <c r="L119">
        <v>24.58</v>
      </c>
      <c r="M119">
        <v>41.688000000000002</v>
      </c>
    </row>
    <row r="120" spans="1:13" x14ac:dyDescent="0.25">
      <c r="A120" s="5">
        <v>40836</v>
      </c>
      <c r="B120">
        <v>15.91</v>
      </c>
      <c r="C120">
        <v>-0.74860000000000004</v>
      </c>
      <c r="D120">
        <v>-0.74860000000000004</v>
      </c>
      <c r="E120">
        <v>2.1888000000000001</v>
      </c>
      <c r="F120">
        <v>11.1515</v>
      </c>
      <c r="G120">
        <v>8.9626999999999999</v>
      </c>
      <c r="H120">
        <v>0.93120000000000003</v>
      </c>
      <c r="I120">
        <v>527.78560000000004</v>
      </c>
      <c r="J120">
        <v>182.33</v>
      </c>
      <c r="K120">
        <v>33.173000000000002</v>
      </c>
      <c r="L120">
        <v>23.841000000000001</v>
      </c>
      <c r="M120">
        <v>40.573999999999998</v>
      </c>
    </row>
    <row r="121" spans="1:13" x14ac:dyDescent="0.25">
      <c r="A121" s="5">
        <v>40837</v>
      </c>
      <c r="B121">
        <v>16.37</v>
      </c>
      <c r="C121">
        <v>2.8913000000000002</v>
      </c>
      <c r="D121">
        <v>2.8913000000000002</v>
      </c>
      <c r="E121">
        <v>2.2191999999999998</v>
      </c>
      <c r="F121">
        <v>11.116</v>
      </c>
      <c r="G121">
        <v>8.8966999999999992</v>
      </c>
      <c r="H121">
        <v>0.93369999999999997</v>
      </c>
      <c r="I121">
        <v>543.0453</v>
      </c>
      <c r="J121">
        <v>182.33</v>
      </c>
      <c r="K121">
        <v>33.173000000000002</v>
      </c>
      <c r="L121">
        <v>30.251000000000001</v>
      </c>
      <c r="M121">
        <v>41.171999999999997</v>
      </c>
    </row>
    <row r="122" spans="1:13" x14ac:dyDescent="0.25">
      <c r="A122" s="5">
        <v>40840</v>
      </c>
      <c r="B122">
        <v>16.600000000000001</v>
      </c>
      <c r="C122">
        <v>1.405</v>
      </c>
      <c r="D122">
        <v>1.405</v>
      </c>
      <c r="E122">
        <v>2.2336</v>
      </c>
      <c r="F122">
        <v>11.0426</v>
      </c>
      <c r="G122">
        <v>8.8089999999999993</v>
      </c>
      <c r="H122">
        <v>0.93310000000000004</v>
      </c>
      <c r="I122">
        <v>550.67510000000004</v>
      </c>
      <c r="J122">
        <v>182.33</v>
      </c>
      <c r="K122">
        <v>33.173000000000002</v>
      </c>
      <c r="L122">
        <v>29.673999999999999</v>
      </c>
      <c r="M122">
        <v>40.869999999999997</v>
      </c>
    </row>
    <row r="123" spans="1:13" x14ac:dyDescent="0.25">
      <c r="A123" s="5">
        <v>40841</v>
      </c>
      <c r="B123">
        <v>15.82</v>
      </c>
      <c r="C123">
        <v>-4.6988000000000003</v>
      </c>
      <c r="D123">
        <v>-4.6988000000000003</v>
      </c>
      <c r="E123">
        <v>2.1089000000000002</v>
      </c>
      <c r="F123">
        <v>11.1204</v>
      </c>
      <c r="G123">
        <v>9.0114999999999998</v>
      </c>
      <c r="H123">
        <v>0.94040000000000001</v>
      </c>
      <c r="I123">
        <v>524.79999999999995</v>
      </c>
      <c r="J123">
        <v>182.33</v>
      </c>
      <c r="K123">
        <v>33.173000000000002</v>
      </c>
      <c r="L123">
        <v>39.634</v>
      </c>
      <c r="M123">
        <v>41.917000000000002</v>
      </c>
    </row>
    <row r="124" spans="1:13" x14ac:dyDescent="0.25">
      <c r="A124" s="5">
        <v>40842</v>
      </c>
      <c r="B124">
        <v>17.98</v>
      </c>
      <c r="C124">
        <v>13.653600000000001</v>
      </c>
      <c r="D124">
        <v>13.653600000000001</v>
      </c>
      <c r="E124">
        <v>2.2040999999999999</v>
      </c>
      <c r="F124">
        <v>11.065799999999999</v>
      </c>
      <c r="G124">
        <v>8.8617000000000008</v>
      </c>
      <c r="H124">
        <v>0.95669999999999999</v>
      </c>
      <c r="I124">
        <v>596.45410000000004</v>
      </c>
      <c r="J124">
        <v>182.33</v>
      </c>
      <c r="K124">
        <v>33.173000000000002</v>
      </c>
      <c r="L124">
        <v>81.897999999999996</v>
      </c>
      <c r="M124">
        <v>56.564999999999998</v>
      </c>
    </row>
    <row r="125" spans="1:13" x14ac:dyDescent="0.25">
      <c r="A125" s="5">
        <v>40843</v>
      </c>
      <c r="B125">
        <v>18.829999999999998</v>
      </c>
      <c r="C125">
        <v>4.7275</v>
      </c>
      <c r="D125">
        <v>4.7275</v>
      </c>
      <c r="E125">
        <v>2.3963999999999999</v>
      </c>
      <c r="F125">
        <v>10.9068</v>
      </c>
      <c r="G125">
        <v>8.5104000000000006</v>
      </c>
      <c r="H125">
        <v>0.96240000000000003</v>
      </c>
      <c r="I125">
        <v>626.08429999999998</v>
      </c>
      <c r="J125">
        <v>182.33</v>
      </c>
      <c r="K125">
        <v>33.249000000000002</v>
      </c>
      <c r="L125">
        <v>81.841999999999999</v>
      </c>
      <c r="M125">
        <v>57.777999999999999</v>
      </c>
    </row>
    <row r="126" spans="1:13" x14ac:dyDescent="0.25">
      <c r="A126" s="5">
        <v>40844</v>
      </c>
      <c r="B126">
        <v>18.510000000000002</v>
      </c>
      <c r="C126">
        <v>-1.6994</v>
      </c>
      <c r="D126">
        <v>-1.6994</v>
      </c>
      <c r="E126">
        <v>2.3167</v>
      </c>
      <c r="F126">
        <v>10.795500000000001</v>
      </c>
      <c r="G126">
        <v>8.4787999999999997</v>
      </c>
      <c r="H126">
        <v>0.96020000000000005</v>
      </c>
      <c r="I126">
        <v>615.44449999999995</v>
      </c>
      <c r="J126">
        <v>182.33</v>
      </c>
      <c r="K126">
        <v>33.249000000000002</v>
      </c>
      <c r="L126">
        <v>81.888000000000005</v>
      </c>
      <c r="M126">
        <v>57.454999999999998</v>
      </c>
    </row>
    <row r="127" spans="1:13" x14ac:dyDescent="0.25">
      <c r="A127" s="5">
        <v>40847</v>
      </c>
      <c r="B127">
        <v>17.86</v>
      </c>
      <c r="C127">
        <v>-3.5116000000000001</v>
      </c>
      <c r="D127">
        <v>-3.5116000000000001</v>
      </c>
      <c r="E127">
        <v>2.1133000000000002</v>
      </c>
      <c r="F127">
        <v>10.8726</v>
      </c>
      <c r="G127">
        <v>8.7592999999999996</v>
      </c>
      <c r="H127">
        <v>0.98019999999999996</v>
      </c>
      <c r="I127">
        <v>593.83249999999998</v>
      </c>
      <c r="J127">
        <v>182.33</v>
      </c>
      <c r="K127">
        <v>33.249000000000002</v>
      </c>
      <c r="L127">
        <v>86.304000000000002</v>
      </c>
      <c r="M127">
        <v>58.555999999999997</v>
      </c>
    </row>
    <row r="128" spans="1:13" x14ac:dyDescent="0.25">
      <c r="A128" s="5">
        <v>40848</v>
      </c>
      <c r="B128">
        <v>17.37</v>
      </c>
      <c r="C128">
        <v>-2.7435999999999998</v>
      </c>
      <c r="D128">
        <v>-2.7435999999999998</v>
      </c>
      <c r="E128">
        <v>1.9889000000000001</v>
      </c>
      <c r="F128">
        <v>10.981999999999999</v>
      </c>
      <c r="G128">
        <v>8.9930000000000003</v>
      </c>
      <c r="H128">
        <v>0.98029999999999995</v>
      </c>
      <c r="I128">
        <v>577.5403</v>
      </c>
      <c r="J128">
        <v>182.33</v>
      </c>
      <c r="K128">
        <v>33.249000000000002</v>
      </c>
      <c r="L128">
        <v>87.436000000000007</v>
      </c>
      <c r="M128">
        <v>59.438000000000002</v>
      </c>
    </row>
    <row r="129" spans="1:13" x14ac:dyDescent="0.25">
      <c r="A129" s="5">
        <v>40849</v>
      </c>
      <c r="B129">
        <v>17.87</v>
      </c>
      <c r="C129">
        <v>2.8784999999999998</v>
      </c>
      <c r="D129">
        <v>2.8784999999999998</v>
      </c>
      <c r="E129">
        <v>1.9854000000000001</v>
      </c>
      <c r="F129">
        <v>10.923400000000001</v>
      </c>
      <c r="G129">
        <v>8.9380000000000006</v>
      </c>
      <c r="H129">
        <v>0.98280000000000001</v>
      </c>
      <c r="I129">
        <v>594.16499999999996</v>
      </c>
      <c r="J129">
        <v>182.33</v>
      </c>
      <c r="K129">
        <v>33.249000000000002</v>
      </c>
      <c r="L129">
        <v>87.370999999999995</v>
      </c>
      <c r="M129">
        <v>58.802</v>
      </c>
    </row>
    <row r="130" spans="1:13" x14ac:dyDescent="0.25">
      <c r="A130" s="5">
        <v>40850</v>
      </c>
      <c r="B130">
        <v>18.27</v>
      </c>
      <c r="C130">
        <v>2.2383999999999999</v>
      </c>
      <c r="D130">
        <v>2.2383999999999999</v>
      </c>
      <c r="E130">
        <v>2.0733999999999999</v>
      </c>
      <c r="F130">
        <v>10.828900000000001</v>
      </c>
      <c r="G130">
        <v>8.7554999999999996</v>
      </c>
      <c r="H130">
        <v>0.98280000000000001</v>
      </c>
      <c r="I130">
        <v>607.46469999999999</v>
      </c>
      <c r="J130">
        <v>182.33</v>
      </c>
      <c r="K130">
        <v>33.249000000000002</v>
      </c>
      <c r="L130">
        <v>87.069000000000003</v>
      </c>
      <c r="M130">
        <v>56.598999999999997</v>
      </c>
    </row>
    <row r="131" spans="1:13" x14ac:dyDescent="0.25">
      <c r="A131" s="5">
        <v>40851</v>
      </c>
      <c r="B131">
        <v>17.75</v>
      </c>
      <c r="C131">
        <v>-2.8462000000000001</v>
      </c>
      <c r="D131">
        <v>-2.8462000000000001</v>
      </c>
      <c r="E131">
        <v>2.0327000000000002</v>
      </c>
      <c r="F131">
        <v>10.8323</v>
      </c>
      <c r="G131">
        <v>8.7995000000000001</v>
      </c>
      <c r="H131">
        <v>0.9849</v>
      </c>
      <c r="I131">
        <v>590.17499999999995</v>
      </c>
      <c r="J131">
        <v>182.33</v>
      </c>
      <c r="K131">
        <v>33.249000000000002</v>
      </c>
      <c r="L131">
        <v>89.789000000000001</v>
      </c>
      <c r="M131">
        <v>57.417000000000002</v>
      </c>
    </row>
    <row r="132" spans="1:13" x14ac:dyDescent="0.25">
      <c r="A132" s="5">
        <v>40854</v>
      </c>
      <c r="B132">
        <v>17.64</v>
      </c>
      <c r="C132">
        <v>-0.61970000000000003</v>
      </c>
      <c r="D132">
        <v>-0.61970000000000003</v>
      </c>
      <c r="E132">
        <v>2.0371000000000001</v>
      </c>
      <c r="F132">
        <v>10.834300000000001</v>
      </c>
      <c r="G132">
        <v>8.7972000000000001</v>
      </c>
      <c r="H132">
        <v>1.0029999999999999</v>
      </c>
      <c r="I132">
        <v>586.51760000000002</v>
      </c>
      <c r="J132">
        <v>182.33</v>
      </c>
      <c r="K132">
        <v>33.249000000000002</v>
      </c>
      <c r="L132">
        <v>83.998000000000005</v>
      </c>
      <c r="M132">
        <v>57.06</v>
      </c>
    </row>
    <row r="133" spans="1:13" x14ac:dyDescent="0.25">
      <c r="A133" s="5">
        <v>40855</v>
      </c>
      <c r="B133">
        <v>17.77</v>
      </c>
      <c r="C133">
        <v>0.73699999999999999</v>
      </c>
      <c r="D133">
        <v>0.73699999999999999</v>
      </c>
      <c r="E133">
        <v>2.0769000000000002</v>
      </c>
      <c r="F133">
        <v>10.7658</v>
      </c>
      <c r="G133">
        <v>8.6889000000000003</v>
      </c>
      <c r="H133">
        <v>1.0023</v>
      </c>
      <c r="I133">
        <v>590.84</v>
      </c>
      <c r="J133">
        <v>182.33</v>
      </c>
      <c r="K133">
        <v>33.249000000000002</v>
      </c>
      <c r="L133">
        <v>46.613</v>
      </c>
      <c r="M133">
        <v>56.095999999999997</v>
      </c>
    </row>
    <row r="134" spans="1:13" x14ac:dyDescent="0.25">
      <c r="A134" s="5">
        <v>40856</v>
      </c>
      <c r="B134">
        <v>16.940000000000001</v>
      </c>
      <c r="C134">
        <v>-4.6707999999999998</v>
      </c>
      <c r="D134">
        <v>-4.6707999999999998</v>
      </c>
      <c r="E134">
        <v>1.9615</v>
      </c>
      <c r="F134">
        <v>10.922700000000001</v>
      </c>
      <c r="G134">
        <v>8.9611999999999998</v>
      </c>
      <c r="H134">
        <v>1.0069999999999999</v>
      </c>
      <c r="I134">
        <v>563.24310000000003</v>
      </c>
      <c r="J134">
        <v>182.33</v>
      </c>
      <c r="K134">
        <v>33.249000000000002</v>
      </c>
      <c r="L134">
        <v>42.707999999999998</v>
      </c>
      <c r="M134">
        <v>56.755000000000003</v>
      </c>
    </row>
    <row r="135" spans="1:13" x14ac:dyDescent="0.25">
      <c r="A135" s="5">
        <v>40857</v>
      </c>
      <c r="B135">
        <v>16.96</v>
      </c>
      <c r="C135">
        <v>0.1181</v>
      </c>
      <c r="D135">
        <v>0.1181</v>
      </c>
      <c r="E135">
        <v>2.0564</v>
      </c>
      <c r="F135">
        <v>10.9072</v>
      </c>
      <c r="G135">
        <v>8.8507999999999996</v>
      </c>
      <c r="H135">
        <v>1.0062</v>
      </c>
      <c r="I135">
        <v>563.90809999999999</v>
      </c>
      <c r="J135">
        <v>182.33</v>
      </c>
      <c r="K135">
        <v>33.249000000000002</v>
      </c>
      <c r="L135">
        <v>43.09</v>
      </c>
      <c r="M135">
        <v>56.725000000000001</v>
      </c>
    </row>
    <row r="136" spans="1:13" x14ac:dyDescent="0.25">
      <c r="A136" s="5">
        <v>40858</v>
      </c>
      <c r="B136">
        <v>17.41</v>
      </c>
      <c r="C136">
        <v>2.6532999999999998</v>
      </c>
      <c r="D136">
        <v>2.6532999999999998</v>
      </c>
      <c r="E136">
        <v>2.0564</v>
      </c>
      <c r="F136">
        <v>10.809699999999999</v>
      </c>
      <c r="G136">
        <v>8.7532999999999994</v>
      </c>
      <c r="H136">
        <v>1.0078</v>
      </c>
      <c r="I136">
        <v>578.87030000000004</v>
      </c>
      <c r="J136">
        <v>182.33</v>
      </c>
      <c r="K136">
        <v>33.249000000000002</v>
      </c>
      <c r="L136">
        <v>43.783999999999999</v>
      </c>
      <c r="M136">
        <v>56.665999999999997</v>
      </c>
    </row>
    <row r="137" spans="1:13" x14ac:dyDescent="0.25">
      <c r="A137" s="5">
        <v>40861</v>
      </c>
      <c r="B137">
        <v>16.899999999999999</v>
      </c>
      <c r="C137">
        <v>-2.9294000000000002</v>
      </c>
      <c r="D137">
        <v>-2.9294000000000002</v>
      </c>
      <c r="E137">
        <v>2.0556000000000001</v>
      </c>
      <c r="F137">
        <v>10.8468</v>
      </c>
      <c r="G137">
        <v>8.7912999999999997</v>
      </c>
      <c r="H137">
        <v>1.0118</v>
      </c>
      <c r="I137">
        <v>561.91309999999999</v>
      </c>
      <c r="J137">
        <v>182.33</v>
      </c>
      <c r="K137">
        <v>33.249000000000002</v>
      </c>
      <c r="L137">
        <v>44.149000000000001</v>
      </c>
      <c r="M137">
        <v>55.116999999999997</v>
      </c>
    </row>
    <row r="138" spans="1:13" x14ac:dyDescent="0.25">
      <c r="A138" s="5">
        <v>40862</v>
      </c>
      <c r="B138">
        <v>17.149999999999999</v>
      </c>
      <c r="C138">
        <v>1.4793000000000001</v>
      </c>
      <c r="D138">
        <v>1.4793000000000001</v>
      </c>
      <c r="E138">
        <v>2.0451000000000001</v>
      </c>
      <c r="F138">
        <v>10.820600000000001</v>
      </c>
      <c r="G138">
        <v>8.7753999999999994</v>
      </c>
      <c r="H138">
        <v>1.0123</v>
      </c>
      <c r="I138">
        <v>570.22550000000001</v>
      </c>
      <c r="J138">
        <v>182.33</v>
      </c>
      <c r="K138">
        <v>33.249000000000002</v>
      </c>
      <c r="L138">
        <v>41.515999999999998</v>
      </c>
      <c r="M138">
        <v>55.238999999999997</v>
      </c>
    </row>
    <row r="139" spans="1:13" x14ac:dyDescent="0.25">
      <c r="A139" s="5">
        <v>40863</v>
      </c>
      <c r="B139">
        <v>16.88</v>
      </c>
      <c r="C139">
        <v>-1.5743</v>
      </c>
      <c r="D139">
        <v>-1.5743</v>
      </c>
      <c r="E139">
        <v>2</v>
      </c>
      <c r="F139">
        <v>10.886900000000001</v>
      </c>
      <c r="G139">
        <v>8.8869000000000007</v>
      </c>
      <c r="H139">
        <v>1.0122</v>
      </c>
      <c r="I139">
        <v>561.2482</v>
      </c>
      <c r="J139">
        <v>182.33</v>
      </c>
      <c r="K139">
        <v>33.249000000000002</v>
      </c>
      <c r="L139">
        <v>38.484999999999999</v>
      </c>
      <c r="M139">
        <v>55.436999999999998</v>
      </c>
    </row>
    <row r="140" spans="1:13" x14ac:dyDescent="0.25">
      <c r="A140" s="5">
        <v>40864</v>
      </c>
      <c r="B140">
        <v>16.95</v>
      </c>
      <c r="C140">
        <v>0.41470000000000001</v>
      </c>
      <c r="D140">
        <v>0.41470000000000001</v>
      </c>
      <c r="E140">
        <v>1.9601999999999999</v>
      </c>
      <c r="F140">
        <v>10.960699999999999</v>
      </c>
      <c r="G140">
        <v>9.0005000000000006</v>
      </c>
      <c r="H140">
        <v>1.008</v>
      </c>
      <c r="I140">
        <v>563.57560000000001</v>
      </c>
      <c r="J140">
        <v>182.33</v>
      </c>
      <c r="K140">
        <v>33.249000000000002</v>
      </c>
      <c r="L140">
        <v>36.945999999999998</v>
      </c>
      <c r="M140">
        <v>55.207999999999998</v>
      </c>
    </row>
    <row r="141" spans="1:13" x14ac:dyDescent="0.25">
      <c r="A141" s="5">
        <v>40865</v>
      </c>
      <c r="B141">
        <v>16.96</v>
      </c>
      <c r="C141">
        <v>5.8999999999999997E-2</v>
      </c>
      <c r="D141">
        <v>5.8999999999999997E-2</v>
      </c>
      <c r="E141">
        <v>2.0104000000000002</v>
      </c>
      <c r="F141">
        <v>10.9618</v>
      </c>
      <c r="G141">
        <v>8.9513999999999996</v>
      </c>
      <c r="H141">
        <v>1.0079</v>
      </c>
      <c r="I141">
        <v>563.90809999999999</v>
      </c>
      <c r="J141">
        <v>182.33</v>
      </c>
      <c r="K141">
        <v>33.249000000000002</v>
      </c>
      <c r="L141">
        <v>37.061</v>
      </c>
      <c r="M141">
        <v>55.207999999999998</v>
      </c>
    </row>
    <row r="142" spans="1:13" x14ac:dyDescent="0.25">
      <c r="A142" s="5">
        <v>40868</v>
      </c>
      <c r="B142">
        <v>16.61</v>
      </c>
      <c r="C142">
        <v>-2.0636999999999999</v>
      </c>
      <c r="D142">
        <v>-2.0636999999999999</v>
      </c>
      <c r="E142">
        <v>1.9550000000000001</v>
      </c>
      <c r="F142">
        <v>11.0481</v>
      </c>
      <c r="G142">
        <v>9.0931999999999995</v>
      </c>
      <c r="H142">
        <v>1.0093000000000001</v>
      </c>
      <c r="I142">
        <v>552.27080000000001</v>
      </c>
      <c r="J142">
        <v>182.33</v>
      </c>
      <c r="K142">
        <v>33.249000000000002</v>
      </c>
      <c r="L142">
        <v>37.264000000000003</v>
      </c>
      <c r="M142">
        <v>55.262999999999998</v>
      </c>
    </row>
    <row r="143" spans="1:13" x14ac:dyDescent="0.25">
      <c r="A143" s="5">
        <v>40869</v>
      </c>
      <c r="B143">
        <v>16.73</v>
      </c>
      <c r="C143">
        <v>0.72250000000000003</v>
      </c>
      <c r="D143">
        <v>0.72250000000000003</v>
      </c>
      <c r="E143">
        <v>1.917</v>
      </c>
      <c r="F143">
        <v>11.0787</v>
      </c>
      <c r="G143">
        <v>9.1616</v>
      </c>
      <c r="H143">
        <v>1.0086999999999999</v>
      </c>
      <c r="I143">
        <v>556.26080000000002</v>
      </c>
      <c r="J143">
        <v>182.33</v>
      </c>
      <c r="K143">
        <v>33.249000000000002</v>
      </c>
      <c r="L143">
        <v>28.649000000000001</v>
      </c>
      <c r="M143">
        <v>55.302</v>
      </c>
    </row>
    <row r="144" spans="1:13" x14ac:dyDescent="0.25">
      <c r="A144" s="5">
        <v>40870</v>
      </c>
      <c r="B144">
        <v>16.7</v>
      </c>
      <c r="C144">
        <v>-0.17929999999999999</v>
      </c>
      <c r="D144">
        <v>-0.17929999999999999</v>
      </c>
      <c r="E144">
        <v>1.8835</v>
      </c>
      <c r="F144">
        <v>11.1839</v>
      </c>
      <c r="G144">
        <v>9.3004999999999995</v>
      </c>
      <c r="H144">
        <v>1.0033000000000001</v>
      </c>
      <c r="I144">
        <v>555.26329999999996</v>
      </c>
      <c r="J144">
        <v>182.33</v>
      </c>
      <c r="K144">
        <v>33.249000000000002</v>
      </c>
      <c r="L144">
        <v>28.606999999999999</v>
      </c>
      <c r="M144">
        <v>55.3</v>
      </c>
    </row>
    <row r="145" spans="1:13" x14ac:dyDescent="0.25">
      <c r="A145" s="5">
        <v>40872</v>
      </c>
      <c r="B145">
        <v>16.010000000000002</v>
      </c>
      <c r="C145">
        <v>-4.1317000000000004</v>
      </c>
      <c r="D145">
        <v>-4.1317000000000004</v>
      </c>
      <c r="E145">
        <v>1.9635</v>
      </c>
      <c r="F145">
        <v>11.217599999999999</v>
      </c>
      <c r="G145">
        <v>9.2540999999999993</v>
      </c>
      <c r="H145">
        <v>1.006</v>
      </c>
      <c r="I145">
        <v>532.32129999999995</v>
      </c>
      <c r="J145">
        <v>182.33</v>
      </c>
      <c r="K145">
        <v>33.249000000000002</v>
      </c>
      <c r="L145">
        <v>30.478999999999999</v>
      </c>
      <c r="M145">
        <v>56.42</v>
      </c>
    </row>
    <row r="146" spans="1:13" x14ac:dyDescent="0.25">
      <c r="A146" s="5">
        <v>40875</v>
      </c>
      <c r="B146">
        <v>17.12</v>
      </c>
      <c r="C146">
        <v>6.9332000000000003</v>
      </c>
      <c r="D146">
        <v>6.9332000000000003</v>
      </c>
      <c r="E146">
        <v>1.9739</v>
      </c>
      <c r="F146">
        <v>11.093400000000001</v>
      </c>
      <c r="G146">
        <v>9.1195000000000004</v>
      </c>
      <c r="H146">
        <v>1.0230999999999999</v>
      </c>
      <c r="I146">
        <v>569.22799999999995</v>
      </c>
      <c r="J146">
        <v>182.33</v>
      </c>
      <c r="K146">
        <v>33.249000000000002</v>
      </c>
      <c r="L146">
        <v>48.475000000000001</v>
      </c>
      <c r="M146">
        <v>59.652000000000001</v>
      </c>
    </row>
    <row r="147" spans="1:13" x14ac:dyDescent="0.25">
      <c r="A147" s="5">
        <v>40876</v>
      </c>
      <c r="B147">
        <v>17.190000000000001</v>
      </c>
      <c r="C147">
        <v>0.40889999999999999</v>
      </c>
      <c r="D147">
        <v>0.40889999999999999</v>
      </c>
      <c r="E147">
        <v>1.9912999999999998</v>
      </c>
      <c r="F147">
        <v>11.0587</v>
      </c>
      <c r="G147">
        <v>9.0673999999999992</v>
      </c>
      <c r="H147">
        <v>1.0230999999999999</v>
      </c>
      <c r="I147">
        <v>571.55539999999996</v>
      </c>
      <c r="J147">
        <v>182.33</v>
      </c>
      <c r="K147">
        <v>33.249000000000002</v>
      </c>
      <c r="L147">
        <v>47.863999999999997</v>
      </c>
      <c r="M147">
        <v>59.274999999999999</v>
      </c>
    </row>
    <row r="148" spans="1:13" x14ac:dyDescent="0.25">
      <c r="A148" s="5">
        <v>40877</v>
      </c>
      <c r="B148">
        <v>18.149999999999999</v>
      </c>
      <c r="C148">
        <v>5.5846</v>
      </c>
      <c r="D148">
        <v>5.5846</v>
      </c>
      <c r="E148">
        <v>2.0680000000000001</v>
      </c>
      <c r="F148">
        <v>10.8675</v>
      </c>
      <c r="G148">
        <v>8.7995000000000001</v>
      </c>
      <c r="H148">
        <v>1.0286</v>
      </c>
      <c r="I148">
        <v>603.47479999999996</v>
      </c>
      <c r="J148">
        <v>182.33</v>
      </c>
      <c r="K148">
        <v>33.249000000000002</v>
      </c>
      <c r="L148">
        <v>54.581000000000003</v>
      </c>
      <c r="M148">
        <v>60.95</v>
      </c>
    </row>
    <row r="149" spans="1:13" x14ac:dyDescent="0.25">
      <c r="A149" s="5">
        <v>40878</v>
      </c>
      <c r="B149">
        <v>17.559999999999999</v>
      </c>
      <c r="C149">
        <v>-3.2507000000000001</v>
      </c>
      <c r="D149">
        <v>-3.2507000000000001</v>
      </c>
      <c r="E149">
        <v>2.0872999999999999</v>
      </c>
      <c r="F149">
        <v>10.854699999999999</v>
      </c>
      <c r="G149">
        <v>8.7674000000000003</v>
      </c>
      <c r="H149">
        <v>1.0262</v>
      </c>
      <c r="I149">
        <v>583.85770000000002</v>
      </c>
      <c r="J149">
        <v>182.33</v>
      </c>
      <c r="K149">
        <v>33.249000000000002</v>
      </c>
      <c r="L149">
        <v>58.935000000000002</v>
      </c>
      <c r="M149">
        <v>61.881</v>
      </c>
    </row>
    <row r="150" spans="1:13" x14ac:dyDescent="0.25">
      <c r="A150" s="5">
        <v>40879</v>
      </c>
      <c r="B150">
        <v>17.55</v>
      </c>
      <c r="C150">
        <v>-5.6899999999999999E-2</v>
      </c>
      <c r="D150">
        <v>-5.6899999999999999E-2</v>
      </c>
      <c r="E150">
        <v>2.0331000000000001</v>
      </c>
      <c r="F150">
        <v>10.8354</v>
      </c>
      <c r="G150">
        <v>8.8024000000000004</v>
      </c>
      <c r="H150">
        <v>1.0262</v>
      </c>
      <c r="I150">
        <v>583.52520000000004</v>
      </c>
      <c r="J150">
        <v>182.33</v>
      </c>
      <c r="K150">
        <v>33.249000000000002</v>
      </c>
      <c r="L150">
        <v>58.96</v>
      </c>
      <c r="M150">
        <v>61.396999999999998</v>
      </c>
    </row>
    <row r="151" spans="1:13" x14ac:dyDescent="0.25">
      <c r="A151" s="5">
        <v>40882</v>
      </c>
      <c r="B151">
        <v>17.64</v>
      </c>
      <c r="C151">
        <v>0.51280000000000003</v>
      </c>
      <c r="D151">
        <v>0.51280000000000003</v>
      </c>
      <c r="E151">
        <v>2.0436000000000001</v>
      </c>
      <c r="F151">
        <v>10.7803</v>
      </c>
      <c r="G151">
        <v>8.7367000000000008</v>
      </c>
      <c r="H151">
        <v>1.0225</v>
      </c>
      <c r="I151">
        <v>586.51760000000002</v>
      </c>
      <c r="J151">
        <v>182.33</v>
      </c>
      <c r="K151">
        <v>33.249000000000002</v>
      </c>
      <c r="L151">
        <v>57.052</v>
      </c>
      <c r="M151">
        <v>61.298999999999999</v>
      </c>
    </row>
    <row r="152" spans="1:13" x14ac:dyDescent="0.25">
      <c r="A152" s="5">
        <v>40883</v>
      </c>
      <c r="B152">
        <v>17.61</v>
      </c>
      <c r="C152">
        <v>-0.1701</v>
      </c>
      <c r="D152">
        <v>-0.1701</v>
      </c>
      <c r="E152">
        <v>2.0891000000000002</v>
      </c>
      <c r="F152">
        <v>10.765000000000001</v>
      </c>
      <c r="G152">
        <v>8.6759000000000004</v>
      </c>
      <c r="H152">
        <v>1.0225</v>
      </c>
      <c r="I152">
        <v>585.52009999999996</v>
      </c>
      <c r="J152">
        <v>182.33</v>
      </c>
      <c r="K152">
        <v>33.249000000000002</v>
      </c>
      <c r="L152">
        <v>57.225999999999999</v>
      </c>
      <c r="M152">
        <v>59.311</v>
      </c>
    </row>
    <row r="153" spans="1:13" x14ac:dyDescent="0.25">
      <c r="A153" s="5">
        <v>40884</v>
      </c>
      <c r="B153">
        <v>17.829999999999998</v>
      </c>
      <c r="C153">
        <v>1.2493000000000001</v>
      </c>
      <c r="D153">
        <v>1.2493000000000001</v>
      </c>
      <c r="E153">
        <v>2.0295999999999998</v>
      </c>
      <c r="F153">
        <v>10.712</v>
      </c>
      <c r="G153">
        <v>8.6823999999999995</v>
      </c>
      <c r="H153">
        <v>1.0226999999999999</v>
      </c>
      <c r="I153">
        <v>592.83500000000004</v>
      </c>
      <c r="J153">
        <v>182.33</v>
      </c>
      <c r="K153">
        <v>33.249000000000002</v>
      </c>
      <c r="L153">
        <v>57.131</v>
      </c>
      <c r="M153">
        <v>45.250999999999998</v>
      </c>
    </row>
    <row r="154" spans="1:13" x14ac:dyDescent="0.25">
      <c r="A154" s="5">
        <v>40885</v>
      </c>
      <c r="B154">
        <v>17.37</v>
      </c>
      <c r="C154">
        <v>-2.5798999999999999</v>
      </c>
      <c r="D154">
        <v>-2.5798999999999999</v>
      </c>
      <c r="E154">
        <v>1.9704000000000002</v>
      </c>
      <c r="F154">
        <v>10.7911</v>
      </c>
      <c r="G154">
        <v>8.8207000000000004</v>
      </c>
      <c r="H154">
        <v>1.0242</v>
      </c>
      <c r="I154">
        <v>577.5403</v>
      </c>
      <c r="J154">
        <v>182.33</v>
      </c>
      <c r="K154">
        <v>33.249000000000002</v>
      </c>
      <c r="L154">
        <v>53.124000000000002</v>
      </c>
      <c r="M154">
        <v>43.500999999999998</v>
      </c>
    </row>
    <row r="155" spans="1:13" x14ac:dyDescent="0.25">
      <c r="A155" s="5">
        <v>40886</v>
      </c>
      <c r="B155">
        <v>17.82</v>
      </c>
      <c r="C155">
        <v>2.5907</v>
      </c>
      <c r="D155">
        <v>2.5907</v>
      </c>
      <c r="E155">
        <v>2.0611000000000002</v>
      </c>
      <c r="F155">
        <v>10.7165</v>
      </c>
      <c r="G155">
        <v>8.6554000000000002</v>
      </c>
      <c r="H155">
        <v>1.0257000000000001</v>
      </c>
      <c r="I155">
        <v>592.50250000000005</v>
      </c>
      <c r="J155">
        <v>182.33</v>
      </c>
      <c r="K155">
        <v>33.249000000000002</v>
      </c>
      <c r="L155">
        <v>41.91</v>
      </c>
      <c r="M155">
        <v>44.069000000000003</v>
      </c>
    </row>
    <row r="156" spans="1:13" x14ac:dyDescent="0.25">
      <c r="A156" s="5">
        <v>40889</v>
      </c>
      <c r="B156">
        <v>17.600000000000001</v>
      </c>
      <c r="C156">
        <v>-1.2345999999999999</v>
      </c>
      <c r="D156">
        <v>-1.2345999999999999</v>
      </c>
      <c r="E156">
        <v>2.0121000000000002</v>
      </c>
      <c r="F156">
        <v>10.785399999999999</v>
      </c>
      <c r="G156">
        <v>8.7731999999999992</v>
      </c>
      <c r="H156">
        <v>1.0267999999999999</v>
      </c>
      <c r="I156">
        <v>585.18759999999997</v>
      </c>
      <c r="J156">
        <v>182.33</v>
      </c>
      <c r="K156">
        <v>33.249000000000002</v>
      </c>
      <c r="L156">
        <v>42.884</v>
      </c>
      <c r="M156">
        <v>42.914999999999999</v>
      </c>
    </row>
    <row r="157" spans="1:13" x14ac:dyDescent="0.25">
      <c r="A157" s="5">
        <v>40890</v>
      </c>
      <c r="B157">
        <v>16.79</v>
      </c>
      <c r="C157">
        <v>-4.6022999999999996</v>
      </c>
      <c r="D157">
        <v>-4.6022999999999996</v>
      </c>
      <c r="E157">
        <v>1.9651000000000001</v>
      </c>
      <c r="F157">
        <v>10.824</v>
      </c>
      <c r="G157">
        <v>8.8589000000000002</v>
      </c>
      <c r="H157">
        <v>1.0306999999999999</v>
      </c>
      <c r="I157">
        <v>558.25570000000005</v>
      </c>
      <c r="J157">
        <v>182.33</v>
      </c>
      <c r="K157">
        <v>33.249000000000002</v>
      </c>
      <c r="L157">
        <v>37.44</v>
      </c>
      <c r="M157">
        <v>44.417999999999999</v>
      </c>
    </row>
    <row r="158" spans="1:13" x14ac:dyDescent="0.25">
      <c r="A158" s="5">
        <v>40891</v>
      </c>
      <c r="B158">
        <v>15.89</v>
      </c>
      <c r="C158">
        <v>-5.3602999999999996</v>
      </c>
      <c r="D158">
        <v>-5.3602999999999996</v>
      </c>
      <c r="E158">
        <v>1.9026999999999998</v>
      </c>
      <c r="F158">
        <v>10.8727</v>
      </c>
      <c r="G158">
        <v>8.9700000000000006</v>
      </c>
      <c r="H158">
        <v>1.0365</v>
      </c>
      <c r="I158">
        <v>528.33130000000006</v>
      </c>
      <c r="J158">
        <v>182.33</v>
      </c>
      <c r="K158">
        <v>33.249000000000002</v>
      </c>
      <c r="L158">
        <v>43.494</v>
      </c>
      <c r="M158">
        <v>46.255000000000003</v>
      </c>
    </row>
    <row r="159" spans="1:13" x14ac:dyDescent="0.25">
      <c r="A159" s="5">
        <v>40892</v>
      </c>
      <c r="B159">
        <v>15.9</v>
      </c>
      <c r="C159">
        <v>6.2899999999999998E-2</v>
      </c>
      <c r="D159">
        <v>6.2899999999999998E-2</v>
      </c>
      <c r="E159">
        <v>1.9079000000000002</v>
      </c>
      <c r="F159">
        <v>10.851800000000001</v>
      </c>
      <c r="G159">
        <v>8.9438999999999993</v>
      </c>
      <c r="H159">
        <v>1.0383</v>
      </c>
      <c r="I159">
        <v>528.66380000000004</v>
      </c>
      <c r="J159">
        <v>182.33</v>
      </c>
      <c r="K159">
        <v>33.249000000000002</v>
      </c>
      <c r="L159">
        <v>43.593000000000004</v>
      </c>
      <c r="M159">
        <v>45.567999999999998</v>
      </c>
    </row>
    <row r="160" spans="1:13" x14ac:dyDescent="0.25">
      <c r="A160" s="5">
        <v>40893</v>
      </c>
      <c r="B160">
        <v>15.9</v>
      </c>
      <c r="C160">
        <v>0</v>
      </c>
      <c r="D160">
        <v>0</v>
      </c>
      <c r="E160">
        <v>1.8473999999999999</v>
      </c>
      <c r="F160">
        <v>10.8497</v>
      </c>
      <c r="G160">
        <v>9.0023</v>
      </c>
      <c r="H160">
        <v>1.0382</v>
      </c>
      <c r="I160">
        <v>528.66380000000004</v>
      </c>
      <c r="J160">
        <v>182.33</v>
      </c>
      <c r="K160">
        <v>33.249000000000002</v>
      </c>
      <c r="L160">
        <v>43.063000000000002</v>
      </c>
      <c r="M160">
        <v>44.966999999999999</v>
      </c>
    </row>
    <row r="161" spans="1:13" x14ac:dyDescent="0.25">
      <c r="A161" s="5">
        <v>40896</v>
      </c>
      <c r="B161">
        <v>15.42</v>
      </c>
      <c r="C161">
        <v>-3.0188999999999999</v>
      </c>
      <c r="D161">
        <v>-3.0188999999999999</v>
      </c>
      <c r="E161">
        <v>1.8096000000000001</v>
      </c>
      <c r="F161">
        <v>10.8756</v>
      </c>
      <c r="G161">
        <v>9.0660000000000007</v>
      </c>
      <c r="H161">
        <v>1.0465</v>
      </c>
      <c r="I161">
        <v>512.70420000000001</v>
      </c>
      <c r="J161">
        <v>182.33</v>
      </c>
      <c r="K161">
        <v>33.249000000000002</v>
      </c>
      <c r="L161">
        <v>43.72</v>
      </c>
      <c r="M161">
        <v>45.679000000000002</v>
      </c>
    </row>
    <row r="162" spans="1:13" x14ac:dyDescent="0.25">
      <c r="A162" s="5">
        <v>40897</v>
      </c>
      <c r="B162">
        <v>15.62</v>
      </c>
      <c r="C162">
        <v>1.2969999999999999</v>
      </c>
      <c r="D162">
        <v>1.2969999999999999</v>
      </c>
      <c r="E162">
        <v>1.9233</v>
      </c>
      <c r="F162">
        <v>10.7599</v>
      </c>
      <c r="G162">
        <v>8.8366000000000007</v>
      </c>
      <c r="H162">
        <v>1.0401</v>
      </c>
      <c r="I162">
        <v>519.35400000000004</v>
      </c>
      <c r="J162">
        <v>182.33</v>
      </c>
      <c r="K162">
        <v>33.249000000000002</v>
      </c>
      <c r="L162">
        <v>43.816000000000003</v>
      </c>
      <c r="M162">
        <v>45.843000000000004</v>
      </c>
    </row>
    <row r="163" spans="1:13" x14ac:dyDescent="0.25">
      <c r="A163" s="5">
        <v>40898</v>
      </c>
      <c r="B163">
        <v>15.68</v>
      </c>
      <c r="C163">
        <v>0.3841</v>
      </c>
      <c r="D163">
        <v>0.3841</v>
      </c>
      <c r="E163">
        <v>1.9668000000000001</v>
      </c>
      <c r="F163">
        <v>10.714700000000001</v>
      </c>
      <c r="G163">
        <v>8.7479999999999993</v>
      </c>
      <c r="H163">
        <v>1.0401</v>
      </c>
      <c r="I163">
        <v>521.34900000000005</v>
      </c>
      <c r="J163">
        <v>182.33</v>
      </c>
      <c r="K163">
        <v>33.249000000000002</v>
      </c>
      <c r="L163">
        <v>44.234000000000002</v>
      </c>
      <c r="M163">
        <v>43.871000000000002</v>
      </c>
    </row>
    <row r="164" spans="1:13" x14ac:dyDescent="0.25">
      <c r="A164" s="5">
        <v>40899</v>
      </c>
      <c r="B164">
        <v>15.71</v>
      </c>
      <c r="C164">
        <v>0.1913</v>
      </c>
      <c r="D164">
        <v>0.1913</v>
      </c>
      <c r="E164">
        <v>1.9476</v>
      </c>
      <c r="F164">
        <v>10.682700000000001</v>
      </c>
      <c r="G164">
        <v>8.7350999999999992</v>
      </c>
      <c r="H164">
        <v>1.0399</v>
      </c>
      <c r="I164">
        <v>522.34649999999999</v>
      </c>
      <c r="J164">
        <v>182.33</v>
      </c>
      <c r="K164">
        <v>33.249000000000002</v>
      </c>
      <c r="L164">
        <v>39.369999999999997</v>
      </c>
      <c r="M164">
        <v>43.877000000000002</v>
      </c>
    </row>
    <row r="165" spans="1:13" x14ac:dyDescent="0.25">
      <c r="A165" s="5">
        <v>40900</v>
      </c>
      <c r="B165">
        <v>15.53</v>
      </c>
      <c r="C165">
        <v>-1.1457999999999999</v>
      </c>
      <c r="D165">
        <v>-1.1457999999999999</v>
      </c>
      <c r="E165">
        <v>2.0244</v>
      </c>
      <c r="F165">
        <v>10.636200000000001</v>
      </c>
      <c r="G165">
        <v>8.6118000000000006</v>
      </c>
      <c r="H165">
        <v>1.0367</v>
      </c>
      <c r="I165">
        <v>516.36159999999995</v>
      </c>
      <c r="J165">
        <v>182.33</v>
      </c>
      <c r="K165">
        <v>33.249000000000002</v>
      </c>
      <c r="L165">
        <v>39.384999999999998</v>
      </c>
      <c r="M165">
        <v>43.021000000000001</v>
      </c>
    </row>
    <row r="166" spans="1:13" x14ac:dyDescent="0.25">
      <c r="A166" s="5">
        <v>40904</v>
      </c>
      <c r="B166">
        <v>15.71</v>
      </c>
      <c r="C166">
        <v>1.159</v>
      </c>
      <c r="D166">
        <v>1.159</v>
      </c>
      <c r="E166">
        <v>2.0051999999999999</v>
      </c>
      <c r="F166">
        <v>10.638199999999999</v>
      </c>
      <c r="G166">
        <v>8.6331000000000007</v>
      </c>
      <c r="H166">
        <v>1.0362</v>
      </c>
      <c r="I166">
        <v>522.34649999999999</v>
      </c>
      <c r="J166">
        <v>182.33</v>
      </c>
      <c r="K166">
        <v>33.249000000000002</v>
      </c>
      <c r="L166">
        <v>35.758000000000003</v>
      </c>
      <c r="M166">
        <v>42.494999999999997</v>
      </c>
    </row>
    <row r="167" spans="1:13" x14ac:dyDescent="0.25">
      <c r="A167" s="5">
        <v>40905</v>
      </c>
      <c r="B167">
        <v>15.14</v>
      </c>
      <c r="C167">
        <v>-3.6282999999999999</v>
      </c>
      <c r="D167">
        <v>-3.6282999999999999</v>
      </c>
      <c r="E167">
        <v>1.9161999999999999</v>
      </c>
      <c r="F167">
        <v>10.702400000000001</v>
      </c>
      <c r="G167">
        <v>8.7862000000000009</v>
      </c>
      <c r="H167">
        <v>1.0397000000000001</v>
      </c>
      <c r="I167">
        <v>503.39440000000002</v>
      </c>
      <c r="J167">
        <v>182.33</v>
      </c>
      <c r="K167">
        <v>33.249000000000002</v>
      </c>
      <c r="L167">
        <v>28.481999999999999</v>
      </c>
      <c r="M167">
        <v>43.357999999999997</v>
      </c>
    </row>
    <row r="168" spans="1:13" x14ac:dyDescent="0.25">
      <c r="A168" s="5">
        <v>40906</v>
      </c>
      <c r="B168">
        <v>15.17</v>
      </c>
      <c r="C168">
        <v>0.19819999999999999</v>
      </c>
      <c r="D168">
        <v>0.19819999999999999</v>
      </c>
      <c r="E168">
        <v>1.8988</v>
      </c>
      <c r="F168">
        <v>10.6609</v>
      </c>
      <c r="G168">
        <v>8.7620000000000005</v>
      </c>
      <c r="H168">
        <v>1.0388999999999999</v>
      </c>
      <c r="I168">
        <v>504.39190000000002</v>
      </c>
      <c r="J168">
        <v>182.33</v>
      </c>
      <c r="K168">
        <v>33.249000000000002</v>
      </c>
      <c r="L168">
        <v>28.584</v>
      </c>
      <c r="M168">
        <v>43.244999999999997</v>
      </c>
    </row>
    <row r="169" spans="1:13" x14ac:dyDescent="0.25">
      <c r="A169" s="5">
        <v>40907</v>
      </c>
      <c r="B169">
        <v>15.13</v>
      </c>
      <c r="C169">
        <v>-0.26369999999999999</v>
      </c>
      <c r="D169">
        <v>-0.26369999999999999</v>
      </c>
      <c r="E169">
        <v>1.8761999999999999</v>
      </c>
      <c r="F169">
        <v>10.686999999999999</v>
      </c>
      <c r="G169">
        <v>8.8108000000000004</v>
      </c>
      <c r="H169">
        <v>1.0387999999999999</v>
      </c>
      <c r="I169">
        <v>503.06189999999998</v>
      </c>
      <c r="J169">
        <v>185.386</v>
      </c>
      <c r="K169">
        <v>33.249000000000002</v>
      </c>
      <c r="L169">
        <v>28.462</v>
      </c>
      <c r="M169">
        <v>43.179000000000002</v>
      </c>
    </row>
    <row r="170" spans="1:13" x14ac:dyDescent="0.25">
      <c r="A170" s="5">
        <v>40911</v>
      </c>
      <c r="B170">
        <v>15.61</v>
      </c>
      <c r="C170">
        <v>3.1724999999999999</v>
      </c>
      <c r="D170">
        <v>3.1724999999999999</v>
      </c>
      <c r="E170">
        <v>1.9474</v>
      </c>
      <c r="F170">
        <v>11.0021</v>
      </c>
      <c r="G170">
        <v>9.0546000000000006</v>
      </c>
      <c r="H170">
        <v>1.0488</v>
      </c>
      <c r="I170">
        <v>519.02149999999995</v>
      </c>
      <c r="J170">
        <v>185.386</v>
      </c>
      <c r="K170">
        <v>33.249000000000002</v>
      </c>
      <c r="L170">
        <v>30.088000000000001</v>
      </c>
      <c r="M170">
        <v>44.432000000000002</v>
      </c>
    </row>
    <row r="171" spans="1:13" x14ac:dyDescent="0.25">
      <c r="A171" s="5">
        <v>40912</v>
      </c>
      <c r="B171">
        <v>15.37</v>
      </c>
      <c r="C171">
        <v>-1.5375000000000001</v>
      </c>
      <c r="D171">
        <v>-1.5375000000000001</v>
      </c>
      <c r="E171">
        <v>1.9771000000000001</v>
      </c>
      <c r="F171">
        <v>11.111700000000001</v>
      </c>
      <c r="G171">
        <v>9.1346000000000007</v>
      </c>
      <c r="H171">
        <v>1.0488</v>
      </c>
      <c r="I171">
        <v>511.04169999999999</v>
      </c>
      <c r="J171">
        <v>185.386</v>
      </c>
      <c r="K171">
        <v>33.249000000000002</v>
      </c>
      <c r="L171">
        <v>30.42</v>
      </c>
      <c r="M171">
        <v>44.26</v>
      </c>
    </row>
    <row r="172" spans="1:13" x14ac:dyDescent="0.25">
      <c r="A172" s="5">
        <v>40913</v>
      </c>
      <c r="B172">
        <v>15.47</v>
      </c>
      <c r="C172">
        <v>0.65059999999999996</v>
      </c>
      <c r="D172">
        <v>0.65059999999999996</v>
      </c>
      <c r="E172">
        <v>1.9946000000000002</v>
      </c>
      <c r="F172">
        <v>11.1309</v>
      </c>
      <c r="G172">
        <v>9.1363000000000003</v>
      </c>
      <c r="H172">
        <v>1.0481</v>
      </c>
      <c r="I172">
        <v>514.36659999999995</v>
      </c>
      <c r="J172">
        <v>185.386</v>
      </c>
      <c r="K172">
        <v>33.249000000000002</v>
      </c>
      <c r="L172">
        <v>30.611999999999998</v>
      </c>
      <c r="M172">
        <v>44.244999999999997</v>
      </c>
    </row>
    <row r="173" spans="1:13" x14ac:dyDescent="0.25">
      <c r="A173" s="5">
        <v>40914</v>
      </c>
      <c r="B173">
        <v>15.39</v>
      </c>
      <c r="C173">
        <v>-0.5171</v>
      </c>
      <c r="D173">
        <v>-0.5171</v>
      </c>
      <c r="E173">
        <v>1.9578</v>
      </c>
      <c r="F173">
        <v>11.25</v>
      </c>
      <c r="G173">
        <v>9.2921999999999993</v>
      </c>
      <c r="H173">
        <v>1.0482</v>
      </c>
      <c r="I173">
        <v>511.70670000000001</v>
      </c>
      <c r="J173">
        <v>185.386</v>
      </c>
      <c r="K173">
        <v>33.249000000000002</v>
      </c>
      <c r="L173">
        <v>30.593</v>
      </c>
      <c r="M173">
        <v>44.250999999999998</v>
      </c>
    </row>
    <row r="174" spans="1:13" x14ac:dyDescent="0.25">
      <c r="A174" s="5">
        <v>40917</v>
      </c>
      <c r="B174">
        <v>15.25</v>
      </c>
      <c r="C174">
        <v>-0.90969999999999995</v>
      </c>
      <c r="D174">
        <v>-0.90969999999999995</v>
      </c>
      <c r="E174">
        <v>1.9578</v>
      </c>
      <c r="F174">
        <v>11.255000000000001</v>
      </c>
      <c r="G174">
        <v>9.2972000000000001</v>
      </c>
      <c r="H174">
        <v>1.0472999999999999</v>
      </c>
      <c r="I174">
        <v>507.05180000000001</v>
      </c>
      <c r="J174">
        <v>185.386</v>
      </c>
      <c r="K174">
        <v>33.249000000000002</v>
      </c>
      <c r="L174">
        <v>30.385000000000002</v>
      </c>
      <c r="M174">
        <v>42.594999999999999</v>
      </c>
    </row>
    <row r="175" spans="1:13" x14ac:dyDescent="0.25">
      <c r="A175" s="5">
        <v>40918</v>
      </c>
      <c r="B175">
        <v>15.46</v>
      </c>
      <c r="C175">
        <v>1.377</v>
      </c>
      <c r="D175">
        <v>1.377</v>
      </c>
      <c r="E175">
        <v>1.9683000000000002</v>
      </c>
      <c r="F175">
        <v>11.257300000000001</v>
      </c>
      <c r="G175">
        <v>9.2889999999999997</v>
      </c>
      <c r="H175">
        <v>1.0477000000000001</v>
      </c>
      <c r="I175">
        <v>514.03409999999997</v>
      </c>
      <c r="J175">
        <v>185.386</v>
      </c>
      <c r="K175">
        <v>33.249000000000002</v>
      </c>
      <c r="L175">
        <v>30.716999999999999</v>
      </c>
      <c r="M175">
        <v>37.265000000000001</v>
      </c>
    </row>
    <row r="176" spans="1:13" x14ac:dyDescent="0.25">
      <c r="A176" s="5">
        <v>40919</v>
      </c>
      <c r="B176">
        <v>15.73</v>
      </c>
      <c r="C176">
        <v>1.7464</v>
      </c>
      <c r="D176">
        <v>1.7464</v>
      </c>
      <c r="E176">
        <v>1.9036999999999999</v>
      </c>
      <c r="F176">
        <v>11.259600000000001</v>
      </c>
      <c r="G176">
        <v>9.3559000000000001</v>
      </c>
      <c r="H176">
        <v>1.0477000000000001</v>
      </c>
      <c r="I176">
        <v>523.01149999999996</v>
      </c>
      <c r="J176">
        <v>185.386</v>
      </c>
      <c r="K176">
        <v>33.249000000000002</v>
      </c>
      <c r="L176">
        <v>23.527999999999999</v>
      </c>
      <c r="M176">
        <v>37.723999999999997</v>
      </c>
    </row>
    <row r="177" spans="1:13" x14ac:dyDescent="0.25">
      <c r="A177" s="5">
        <v>40920</v>
      </c>
      <c r="B177">
        <v>16.149999999999999</v>
      </c>
      <c r="C177">
        <v>2.6701000000000001</v>
      </c>
      <c r="D177">
        <v>2.6701000000000001</v>
      </c>
      <c r="E177">
        <v>1.9228000000000001</v>
      </c>
      <c r="F177">
        <v>11.212899999999999</v>
      </c>
      <c r="G177">
        <v>9.2901000000000007</v>
      </c>
      <c r="H177">
        <v>1.0486</v>
      </c>
      <c r="I177">
        <v>536.97619999999995</v>
      </c>
      <c r="J177">
        <v>185.386</v>
      </c>
      <c r="K177">
        <v>33.249000000000002</v>
      </c>
      <c r="L177">
        <v>26.253</v>
      </c>
      <c r="M177">
        <v>34.567999999999998</v>
      </c>
    </row>
    <row r="178" spans="1:13" x14ac:dyDescent="0.25">
      <c r="A178" s="5">
        <v>40921</v>
      </c>
      <c r="B178">
        <v>15.88</v>
      </c>
      <c r="C178">
        <v>-1.6718</v>
      </c>
      <c r="D178">
        <v>-1.6718</v>
      </c>
      <c r="E178">
        <v>1.8635999999999999</v>
      </c>
      <c r="F178">
        <v>11.2049</v>
      </c>
      <c r="G178">
        <v>9.3413000000000004</v>
      </c>
      <c r="H178">
        <v>1.0477000000000001</v>
      </c>
      <c r="I178">
        <v>527.99890000000005</v>
      </c>
      <c r="J178">
        <v>185.386</v>
      </c>
      <c r="K178">
        <v>33.249000000000002</v>
      </c>
      <c r="L178">
        <v>28.919</v>
      </c>
      <c r="M178">
        <v>33.633000000000003</v>
      </c>
    </row>
    <row r="179" spans="1:13" x14ac:dyDescent="0.25">
      <c r="A179" s="5">
        <v>40925</v>
      </c>
      <c r="B179">
        <v>15.32</v>
      </c>
      <c r="C179">
        <v>-3.5263999999999998</v>
      </c>
      <c r="D179">
        <v>-3.5263999999999998</v>
      </c>
      <c r="E179">
        <v>1.8566</v>
      </c>
      <c r="F179">
        <v>11.207699999999999</v>
      </c>
      <c r="G179">
        <v>9.3509999999999991</v>
      </c>
      <c r="H179">
        <v>1.0458000000000001</v>
      </c>
      <c r="I179">
        <v>509.37920000000003</v>
      </c>
      <c r="J179">
        <v>185.386</v>
      </c>
      <c r="K179">
        <v>33.249000000000002</v>
      </c>
      <c r="L179">
        <v>31.780999999999999</v>
      </c>
      <c r="M179">
        <v>34.987000000000002</v>
      </c>
    </row>
    <row r="180" spans="1:13" x14ac:dyDescent="0.25">
      <c r="A180" s="5">
        <v>40926</v>
      </c>
      <c r="B180">
        <v>15.14</v>
      </c>
      <c r="C180">
        <v>-1.1749000000000001</v>
      </c>
      <c r="D180">
        <v>-1.1749000000000001</v>
      </c>
      <c r="E180">
        <v>1.8982999999999999</v>
      </c>
      <c r="F180">
        <v>11.1488</v>
      </c>
      <c r="G180">
        <v>9.2505000000000006</v>
      </c>
      <c r="H180">
        <v>1.0428999999999999</v>
      </c>
      <c r="I180">
        <v>503.39440000000002</v>
      </c>
      <c r="J180">
        <v>185.386</v>
      </c>
      <c r="K180">
        <v>33.249000000000002</v>
      </c>
      <c r="L180">
        <v>31.335000000000001</v>
      </c>
      <c r="M180">
        <v>34.914000000000001</v>
      </c>
    </row>
    <row r="181" spans="1:13" x14ac:dyDescent="0.25">
      <c r="A181" s="5">
        <v>40927</v>
      </c>
      <c r="B181">
        <v>14.96</v>
      </c>
      <c r="C181">
        <v>-1.1889000000000001</v>
      </c>
      <c r="D181">
        <v>-1.1889000000000001</v>
      </c>
      <c r="E181">
        <v>1.9769999999999999</v>
      </c>
      <c r="F181">
        <v>11.118499999999999</v>
      </c>
      <c r="G181">
        <v>9.1415000000000006</v>
      </c>
      <c r="H181">
        <v>1.042</v>
      </c>
      <c r="I181">
        <v>497.40949999999998</v>
      </c>
      <c r="J181">
        <v>185.386</v>
      </c>
      <c r="K181">
        <v>33.249000000000002</v>
      </c>
      <c r="L181">
        <v>31.341999999999999</v>
      </c>
      <c r="M181">
        <v>34.951000000000001</v>
      </c>
    </row>
    <row r="182" spans="1:13" x14ac:dyDescent="0.25">
      <c r="A182" s="5">
        <v>40928</v>
      </c>
      <c r="B182">
        <v>14.88</v>
      </c>
      <c r="C182">
        <v>-0.53480000000000005</v>
      </c>
      <c r="D182">
        <v>-0.53480000000000005</v>
      </c>
      <c r="E182">
        <v>2.0246</v>
      </c>
      <c r="F182">
        <v>11.104900000000001</v>
      </c>
      <c r="G182">
        <v>9.0802999999999994</v>
      </c>
      <c r="H182">
        <v>1.0413000000000001</v>
      </c>
      <c r="I182">
        <v>494.74959999999999</v>
      </c>
      <c r="J182">
        <v>185.386</v>
      </c>
      <c r="K182">
        <v>33.249000000000002</v>
      </c>
      <c r="L182">
        <v>31.344999999999999</v>
      </c>
      <c r="M182">
        <v>34.502000000000002</v>
      </c>
    </row>
    <row r="183" spans="1:13" x14ac:dyDescent="0.25">
      <c r="A183" s="5">
        <v>40931</v>
      </c>
      <c r="B183">
        <v>14.98</v>
      </c>
      <c r="C183">
        <v>0.67200000000000004</v>
      </c>
      <c r="D183">
        <v>0.67200000000000004</v>
      </c>
      <c r="E183">
        <v>2.0510999999999999</v>
      </c>
      <c r="F183">
        <v>11.1067</v>
      </c>
      <c r="G183">
        <v>9.0556000000000001</v>
      </c>
      <c r="H183">
        <v>1.0351999999999999</v>
      </c>
      <c r="I183">
        <v>498.0745</v>
      </c>
      <c r="J183">
        <v>185.386</v>
      </c>
      <c r="K183">
        <v>33.249000000000002</v>
      </c>
      <c r="L183">
        <v>31.614000000000001</v>
      </c>
      <c r="M183">
        <v>34.142000000000003</v>
      </c>
    </row>
    <row r="184" spans="1:13" x14ac:dyDescent="0.25">
      <c r="A184" s="5">
        <v>40932</v>
      </c>
      <c r="B184">
        <v>14.98</v>
      </c>
      <c r="C184">
        <v>0</v>
      </c>
      <c r="D184">
        <v>0</v>
      </c>
      <c r="E184">
        <v>2.06</v>
      </c>
      <c r="F184">
        <v>11.1144</v>
      </c>
      <c r="G184">
        <v>9.0545000000000009</v>
      </c>
      <c r="H184">
        <v>1.0351999999999999</v>
      </c>
      <c r="I184">
        <v>498.0745</v>
      </c>
      <c r="J184">
        <v>185.386</v>
      </c>
      <c r="K184">
        <v>33.249000000000002</v>
      </c>
      <c r="L184">
        <v>30.236999999999998</v>
      </c>
      <c r="M184">
        <v>32.841999999999999</v>
      </c>
    </row>
    <row r="185" spans="1:13" x14ac:dyDescent="0.25">
      <c r="A185" s="5">
        <v>40933</v>
      </c>
      <c r="B185">
        <v>14.79</v>
      </c>
      <c r="C185">
        <v>-1.2684</v>
      </c>
      <c r="D185">
        <v>-1.2684</v>
      </c>
      <c r="E185">
        <v>1.9946000000000002</v>
      </c>
      <c r="F185">
        <v>11.0838</v>
      </c>
      <c r="G185">
        <v>9.0891999999999999</v>
      </c>
      <c r="H185">
        <v>1.0330999999999999</v>
      </c>
      <c r="I185">
        <v>491.75709999999998</v>
      </c>
      <c r="J185">
        <v>185.386</v>
      </c>
      <c r="K185">
        <v>33.249000000000002</v>
      </c>
      <c r="L185">
        <v>27.724</v>
      </c>
      <c r="M185">
        <v>32.847999999999999</v>
      </c>
    </row>
    <row r="186" spans="1:13" x14ac:dyDescent="0.25">
      <c r="A186" s="5">
        <v>40934</v>
      </c>
      <c r="B186">
        <v>14.82</v>
      </c>
      <c r="C186">
        <v>0.20280000000000001</v>
      </c>
      <c r="D186">
        <v>0.20280000000000001</v>
      </c>
      <c r="E186">
        <v>1.9313</v>
      </c>
      <c r="F186">
        <v>11.085900000000001</v>
      </c>
      <c r="G186">
        <v>9.1546000000000003</v>
      </c>
      <c r="H186">
        <v>1.032</v>
      </c>
      <c r="I186">
        <v>492.75459999999998</v>
      </c>
      <c r="J186">
        <v>185.386</v>
      </c>
      <c r="K186">
        <v>33.249000000000002</v>
      </c>
      <c r="L186">
        <v>20.363</v>
      </c>
      <c r="M186">
        <v>30.335999999999999</v>
      </c>
    </row>
    <row r="187" spans="1:13" x14ac:dyDescent="0.25">
      <c r="A187" s="5">
        <v>40935</v>
      </c>
      <c r="B187">
        <v>14.91</v>
      </c>
      <c r="C187">
        <v>0.60729999999999995</v>
      </c>
      <c r="D187">
        <v>0.60729999999999995</v>
      </c>
      <c r="E187">
        <v>1.891</v>
      </c>
      <c r="F187">
        <v>11.117100000000001</v>
      </c>
      <c r="G187">
        <v>9.2261000000000006</v>
      </c>
      <c r="H187">
        <v>1.0327999999999999</v>
      </c>
      <c r="I187">
        <v>495.74700000000001</v>
      </c>
      <c r="J187">
        <v>185.386</v>
      </c>
      <c r="K187">
        <v>33.249000000000002</v>
      </c>
      <c r="L187">
        <v>21.388000000000002</v>
      </c>
      <c r="M187">
        <v>26.052</v>
      </c>
    </row>
    <row r="188" spans="1:13" x14ac:dyDescent="0.25">
      <c r="A188" s="5">
        <v>40938</v>
      </c>
      <c r="B188">
        <v>14.56</v>
      </c>
      <c r="C188">
        <v>-2.3473999999999999</v>
      </c>
      <c r="D188">
        <v>-2.3473999999999999</v>
      </c>
      <c r="E188">
        <v>1.8439000000000001</v>
      </c>
      <c r="F188">
        <v>11.0983</v>
      </c>
      <c r="G188">
        <v>9.2543000000000006</v>
      </c>
      <c r="H188">
        <v>1.0345</v>
      </c>
      <c r="I188">
        <v>484.10980000000001</v>
      </c>
      <c r="J188">
        <v>185.386</v>
      </c>
      <c r="K188">
        <v>33.249000000000002</v>
      </c>
      <c r="L188">
        <v>16.489999999999998</v>
      </c>
      <c r="M188">
        <v>26.818999999999999</v>
      </c>
    </row>
    <row r="189" spans="1:13" x14ac:dyDescent="0.25">
      <c r="A189" s="5">
        <v>40939</v>
      </c>
      <c r="B189">
        <v>14.3</v>
      </c>
      <c r="C189">
        <v>-1.7856999999999998</v>
      </c>
      <c r="D189">
        <v>-1.7856999999999998</v>
      </c>
      <c r="E189">
        <v>1.7970999999999999</v>
      </c>
      <c r="F189">
        <v>11.109299999999999</v>
      </c>
      <c r="G189">
        <v>9.3123000000000005</v>
      </c>
      <c r="H189">
        <v>1.0347</v>
      </c>
      <c r="I189">
        <v>475.46499999999997</v>
      </c>
      <c r="J189">
        <v>185.386</v>
      </c>
      <c r="K189">
        <v>33.249000000000002</v>
      </c>
      <c r="L189">
        <v>17.545999999999999</v>
      </c>
      <c r="M189">
        <v>27.17</v>
      </c>
    </row>
    <row r="190" spans="1:13" x14ac:dyDescent="0.25">
      <c r="A190" s="5">
        <v>40940</v>
      </c>
      <c r="B190">
        <v>14.5</v>
      </c>
      <c r="C190">
        <v>1.3986000000000001</v>
      </c>
      <c r="D190">
        <v>1.3986000000000001</v>
      </c>
      <c r="E190">
        <v>1.8265</v>
      </c>
      <c r="F190">
        <v>10.9899</v>
      </c>
      <c r="G190">
        <v>9.1633999999999993</v>
      </c>
      <c r="H190">
        <v>1.0351999999999999</v>
      </c>
      <c r="I190">
        <v>482.1148</v>
      </c>
      <c r="J190">
        <v>185.386</v>
      </c>
      <c r="K190">
        <v>33.249000000000002</v>
      </c>
      <c r="L190">
        <v>20.161999999999999</v>
      </c>
      <c r="M190">
        <v>26.32</v>
      </c>
    </row>
    <row r="191" spans="1:13" x14ac:dyDescent="0.25">
      <c r="A191" s="5">
        <v>40941</v>
      </c>
      <c r="B191">
        <v>14.51</v>
      </c>
      <c r="C191">
        <v>6.9000000000000006E-2</v>
      </c>
      <c r="D191">
        <v>6.9000000000000006E-2</v>
      </c>
      <c r="E191">
        <v>1.8212000000000002</v>
      </c>
      <c r="F191">
        <v>10.951599999999999</v>
      </c>
      <c r="G191">
        <v>9.1303999999999998</v>
      </c>
      <c r="H191">
        <v>1.0344</v>
      </c>
      <c r="I191">
        <v>482.44729999999998</v>
      </c>
      <c r="J191">
        <v>185.386</v>
      </c>
      <c r="K191">
        <v>33.249000000000002</v>
      </c>
      <c r="L191">
        <v>20.239000000000001</v>
      </c>
      <c r="M191">
        <v>25.925000000000001</v>
      </c>
    </row>
    <row r="192" spans="1:13" x14ac:dyDescent="0.25">
      <c r="A192" s="5">
        <v>40942</v>
      </c>
      <c r="B192">
        <v>14.64</v>
      </c>
      <c r="C192">
        <v>0.89590000000000003</v>
      </c>
      <c r="D192">
        <v>0.89590000000000003</v>
      </c>
      <c r="E192">
        <v>1.9224000000000001</v>
      </c>
      <c r="F192">
        <v>10.8917</v>
      </c>
      <c r="G192">
        <v>8.9693000000000005</v>
      </c>
      <c r="H192">
        <v>1.0330999999999999</v>
      </c>
      <c r="I192">
        <v>486.7697</v>
      </c>
      <c r="J192">
        <v>185.386</v>
      </c>
      <c r="K192">
        <v>33.249000000000002</v>
      </c>
      <c r="L192">
        <v>20.61</v>
      </c>
      <c r="M192">
        <v>26.085000000000001</v>
      </c>
    </row>
    <row r="193" spans="1:13" x14ac:dyDescent="0.25">
      <c r="A193" s="5">
        <v>40945</v>
      </c>
      <c r="B193">
        <v>14.44</v>
      </c>
      <c r="C193">
        <v>-1.3660999999999999</v>
      </c>
      <c r="D193">
        <v>-1.3660999999999999</v>
      </c>
      <c r="E193">
        <v>1.9066000000000001</v>
      </c>
      <c r="F193">
        <v>10.8344</v>
      </c>
      <c r="G193">
        <v>8.9278999999999993</v>
      </c>
      <c r="H193">
        <v>1.0382</v>
      </c>
      <c r="I193">
        <v>480.11989999999997</v>
      </c>
      <c r="J193">
        <v>185.386</v>
      </c>
      <c r="K193">
        <v>33.249000000000002</v>
      </c>
      <c r="L193">
        <v>21.369</v>
      </c>
      <c r="M193">
        <v>26.268000000000001</v>
      </c>
    </row>
    <row r="194" spans="1:13" x14ac:dyDescent="0.25">
      <c r="A194" s="5">
        <v>40946</v>
      </c>
      <c r="B194">
        <v>14.25</v>
      </c>
      <c r="C194">
        <v>-1.3158000000000001</v>
      </c>
      <c r="D194">
        <v>-1.3158000000000001</v>
      </c>
      <c r="E194">
        <v>1.9734</v>
      </c>
      <c r="F194">
        <v>10.796900000000001</v>
      </c>
      <c r="G194">
        <v>8.8234999999999992</v>
      </c>
      <c r="H194">
        <v>1.038</v>
      </c>
      <c r="I194">
        <v>473.80250000000001</v>
      </c>
      <c r="J194">
        <v>185.386</v>
      </c>
      <c r="K194">
        <v>33.249000000000002</v>
      </c>
      <c r="L194">
        <v>21.434000000000001</v>
      </c>
      <c r="M194">
        <v>26.324999999999999</v>
      </c>
    </row>
    <row r="195" spans="1:13" x14ac:dyDescent="0.25">
      <c r="A195" s="5">
        <v>40947</v>
      </c>
      <c r="B195">
        <v>15.03</v>
      </c>
      <c r="C195">
        <v>5.4737</v>
      </c>
      <c r="D195">
        <v>5.4737</v>
      </c>
      <c r="E195">
        <v>1.9822</v>
      </c>
      <c r="F195">
        <v>10.7859</v>
      </c>
      <c r="G195">
        <v>8.8036999999999992</v>
      </c>
      <c r="H195">
        <v>1.0389999999999999</v>
      </c>
      <c r="I195">
        <v>499.73700000000002</v>
      </c>
      <c r="J195">
        <v>185.386</v>
      </c>
      <c r="K195">
        <v>33.249000000000002</v>
      </c>
      <c r="L195">
        <v>37.734000000000002</v>
      </c>
      <c r="M195">
        <v>31.013000000000002</v>
      </c>
    </row>
    <row r="196" spans="1:13" x14ac:dyDescent="0.25">
      <c r="A196" s="5">
        <v>40948</v>
      </c>
      <c r="B196">
        <v>14.59</v>
      </c>
      <c r="C196">
        <v>-2.9275000000000002</v>
      </c>
      <c r="D196">
        <v>-2.9275000000000002</v>
      </c>
      <c r="E196">
        <v>2.0364</v>
      </c>
      <c r="F196">
        <v>10.772600000000001</v>
      </c>
      <c r="G196">
        <v>8.7361000000000004</v>
      </c>
      <c r="H196">
        <v>1.0447</v>
      </c>
      <c r="I196">
        <v>485.10730000000001</v>
      </c>
      <c r="J196">
        <v>185.386</v>
      </c>
      <c r="K196">
        <v>33.249000000000002</v>
      </c>
      <c r="L196">
        <v>41.097999999999999</v>
      </c>
      <c r="M196">
        <v>30.312000000000001</v>
      </c>
    </row>
    <row r="197" spans="1:13" x14ac:dyDescent="0.25">
      <c r="A197" s="5">
        <v>40949</v>
      </c>
      <c r="B197">
        <v>14.72</v>
      </c>
      <c r="C197">
        <v>0.89100000000000001</v>
      </c>
      <c r="D197">
        <v>0.89100000000000001</v>
      </c>
      <c r="E197">
        <v>1.9862</v>
      </c>
      <c r="F197">
        <v>10.909700000000001</v>
      </c>
      <c r="G197">
        <v>8.9236000000000004</v>
      </c>
      <c r="H197">
        <v>1.0438000000000001</v>
      </c>
      <c r="I197">
        <v>489.42970000000003</v>
      </c>
      <c r="J197">
        <v>185.386</v>
      </c>
      <c r="K197">
        <v>33.249000000000002</v>
      </c>
      <c r="L197">
        <v>39.292000000000002</v>
      </c>
      <c r="M197">
        <v>30.451000000000001</v>
      </c>
    </row>
    <row r="198" spans="1:13" x14ac:dyDescent="0.25">
      <c r="A198" s="5">
        <v>40952</v>
      </c>
      <c r="B198">
        <v>15.04</v>
      </c>
      <c r="C198">
        <v>2.1739000000000002</v>
      </c>
      <c r="D198">
        <v>2.1739000000000002</v>
      </c>
      <c r="E198">
        <v>1.9741</v>
      </c>
      <c r="F198">
        <v>10.933400000000001</v>
      </c>
      <c r="G198">
        <v>8.9593000000000007</v>
      </c>
      <c r="H198">
        <v>1.0487</v>
      </c>
      <c r="I198">
        <v>500.06939999999997</v>
      </c>
      <c r="J198">
        <v>185.386</v>
      </c>
      <c r="K198">
        <v>33.249000000000002</v>
      </c>
      <c r="L198">
        <v>38.744</v>
      </c>
      <c r="M198">
        <v>31.183</v>
      </c>
    </row>
    <row r="199" spans="1:13" x14ac:dyDescent="0.25">
      <c r="A199" s="5">
        <v>40953</v>
      </c>
      <c r="B199">
        <v>14.99</v>
      </c>
      <c r="C199">
        <v>-0.33239999999999997</v>
      </c>
      <c r="D199">
        <v>-0.33239999999999997</v>
      </c>
      <c r="E199">
        <v>1.9361000000000002</v>
      </c>
      <c r="F199">
        <v>10.9398</v>
      </c>
      <c r="G199">
        <v>9.0037000000000003</v>
      </c>
      <c r="H199">
        <v>1.0487</v>
      </c>
      <c r="I199">
        <v>498.40699999999998</v>
      </c>
      <c r="J199">
        <v>185.386</v>
      </c>
      <c r="K199">
        <v>33.249000000000002</v>
      </c>
      <c r="L199">
        <v>38.652999999999999</v>
      </c>
      <c r="M199">
        <v>29.625</v>
      </c>
    </row>
    <row r="200" spans="1:13" x14ac:dyDescent="0.25">
      <c r="A200" s="5">
        <v>40954</v>
      </c>
      <c r="B200">
        <v>14.48</v>
      </c>
      <c r="C200">
        <v>-3.4022999999999999</v>
      </c>
      <c r="D200">
        <v>-3.4022999999999999</v>
      </c>
      <c r="E200">
        <v>1.9275</v>
      </c>
      <c r="F200">
        <v>10.9976</v>
      </c>
      <c r="G200">
        <v>9.0701000000000001</v>
      </c>
      <c r="H200">
        <v>1.0507</v>
      </c>
      <c r="I200">
        <v>481.44979999999998</v>
      </c>
      <c r="J200">
        <v>185.386</v>
      </c>
      <c r="K200">
        <v>33.249000000000002</v>
      </c>
      <c r="L200">
        <v>43.851999999999997</v>
      </c>
      <c r="M200">
        <v>30.992000000000001</v>
      </c>
    </row>
    <row r="201" spans="1:13" x14ac:dyDescent="0.25">
      <c r="A201" s="5">
        <v>40955</v>
      </c>
      <c r="B201">
        <v>14.76</v>
      </c>
      <c r="C201">
        <v>1.9337</v>
      </c>
      <c r="D201">
        <v>1.9337</v>
      </c>
      <c r="E201">
        <v>1.9826999999999999</v>
      </c>
      <c r="F201">
        <v>10.9937</v>
      </c>
      <c r="G201">
        <v>9.0109999999999992</v>
      </c>
      <c r="H201">
        <v>1.0517000000000001</v>
      </c>
      <c r="I201">
        <v>490.75959999999998</v>
      </c>
      <c r="J201">
        <v>185.386</v>
      </c>
      <c r="K201">
        <v>33.249000000000002</v>
      </c>
      <c r="L201">
        <v>44.878999999999998</v>
      </c>
      <c r="M201">
        <v>31.542999999999999</v>
      </c>
    </row>
    <row r="202" spans="1:13" x14ac:dyDescent="0.25">
      <c r="A202" s="5">
        <v>40956</v>
      </c>
      <c r="B202">
        <v>14.9</v>
      </c>
      <c r="C202">
        <v>0.94850000000000001</v>
      </c>
      <c r="D202">
        <v>0.94850000000000001</v>
      </c>
      <c r="E202">
        <v>2.0017</v>
      </c>
      <c r="F202">
        <v>10.954000000000001</v>
      </c>
      <c r="G202">
        <v>8.9522999999999993</v>
      </c>
      <c r="H202">
        <v>1.0526</v>
      </c>
      <c r="I202">
        <v>495.41449999999998</v>
      </c>
      <c r="J202">
        <v>185.386</v>
      </c>
      <c r="K202">
        <v>33.249000000000002</v>
      </c>
      <c r="L202">
        <v>44.142000000000003</v>
      </c>
      <c r="M202">
        <v>31.693000000000001</v>
      </c>
    </row>
    <row r="203" spans="1:13" x14ac:dyDescent="0.25">
      <c r="A203" s="5">
        <v>40960</v>
      </c>
      <c r="B203">
        <v>14.72</v>
      </c>
      <c r="C203">
        <v>-1.2081</v>
      </c>
      <c r="D203">
        <v>-1.2081</v>
      </c>
      <c r="E203">
        <v>2.0590999999999999</v>
      </c>
      <c r="F203">
        <v>10.936</v>
      </c>
      <c r="G203">
        <v>8.8767999999999994</v>
      </c>
      <c r="H203">
        <v>1.0521</v>
      </c>
      <c r="I203">
        <v>489.42970000000003</v>
      </c>
      <c r="J203">
        <v>185.386</v>
      </c>
      <c r="K203">
        <v>33.249000000000002</v>
      </c>
      <c r="L203">
        <v>44.011000000000003</v>
      </c>
      <c r="M203">
        <v>31.777000000000001</v>
      </c>
    </row>
    <row r="204" spans="1:13" x14ac:dyDescent="0.25">
      <c r="A204" s="5">
        <v>40961</v>
      </c>
      <c r="B204">
        <v>14.32</v>
      </c>
      <c r="C204">
        <v>-2.7174</v>
      </c>
      <c r="D204">
        <v>-2.7174</v>
      </c>
      <c r="E204">
        <v>2.0034000000000001</v>
      </c>
      <c r="F204">
        <v>10.9282</v>
      </c>
      <c r="G204">
        <v>8.9247999999999994</v>
      </c>
      <c r="H204">
        <v>1.0531999999999999</v>
      </c>
      <c r="I204">
        <v>476.12990000000002</v>
      </c>
      <c r="J204">
        <v>185.386</v>
      </c>
      <c r="K204">
        <v>33.249000000000002</v>
      </c>
      <c r="L204">
        <v>34.844000000000001</v>
      </c>
      <c r="M204">
        <v>32.375</v>
      </c>
    </row>
    <row r="205" spans="1:13" x14ac:dyDescent="0.25">
      <c r="A205" s="5">
        <v>40962</v>
      </c>
      <c r="B205">
        <v>14.3</v>
      </c>
      <c r="C205">
        <v>-0.13969999999999999</v>
      </c>
      <c r="D205">
        <v>-0.13969999999999999</v>
      </c>
      <c r="E205">
        <v>1.9965000000000002</v>
      </c>
      <c r="F205">
        <v>10.918100000000001</v>
      </c>
      <c r="G205">
        <v>8.9215999999999998</v>
      </c>
      <c r="H205">
        <v>1.0527</v>
      </c>
      <c r="I205">
        <v>475.46499999999997</v>
      </c>
      <c r="J205">
        <v>185.386</v>
      </c>
      <c r="K205">
        <v>33.249000000000002</v>
      </c>
      <c r="L205">
        <v>31.588999999999999</v>
      </c>
      <c r="M205">
        <v>31.783000000000001</v>
      </c>
    </row>
    <row r="206" spans="1:13" x14ac:dyDescent="0.25">
      <c r="A206" s="5">
        <v>40963</v>
      </c>
      <c r="B206">
        <v>14.55</v>
      </c>
      <c r="C206">
        <v>1.7483</v>
      </c>
      <c r="D206">
        <v>1.7483</v>
      </c>
      <c r="E206">
        <v>1.9757</v>
      </c>
      <c r="F206">
        <v>10.906499999999999</v>
      </c>
      <c r="G206">
        <v>8.9307999999999996</v>
      </c>
      <c r="H206">
        <v>1.0529999999999999</v>
      </c>
      <c r="I206">
        <v>483.77730000000003</v>
      </c>
      <c r="J206">
        <v>185.386</v>
      </c>
      <c r="K206">
        <v>33.249000000000002</v>
      </c>
      <c r="L206">
        <v>32.856999999999999</v>
      </c>
      <c r="M206">
        <v>31.11</v>
      </c>
    </row>
    <row r="207" spans="1:13" x14ac:dyDescent="0.25">
      <c r="A207" s="5">
        <v>40966</v>
      </c>
      <c r="B207">
        <v>14.55</v>
      </c>
      <c r="C207">
        <v>0</v>
      </c>
      <c r="D207">
        <v>0</v>
      </c>
      <c r="E207">
        <v>1.9255</v>
      </c>
      <c r="F207">
        <v>10.7784</v>
      </c>
      <c r="G207">
        <v>8.8528000000000002</v>
      </c>
      <c r="H207">
        <v>1.0539000000000001</v>
      </c>
      <c r="I207">
        <v>483.77730000000003</v>
      </c>
      <c r="J207">
        <v>185.386</v>
      </c>
      <c r="K207">
        <v>33.249000000000002</v>
      </c>
      <c r="L207">
        <v>29.908999999999999</v>
      </c>
      <c r="M207">
        <v>30.850999999999999</v>
      </c>
    </row>
    <row r="208" spans="1:13" x14ac:dyDescent="0.25">
      <c r="A208" s="5">
        <v>40967</v>
      </c>
      <c r="B208">
        <v>14.45</v>
      </c>
      <c r="C208">
        <v>-0.68730000000000002</v>
      </c>
      <c r="D208">
        <v>-0.68730000000000002</v>
      </c>
      <c r="E208">
        <v>1.9428000000000001</v>
      </c>
      <c r="F208">
        <v>10.7117</v>
      </c>
      <c r="G208">
        <v>8.7689000000000004</v>
      </c>
      <c r="H208">
        <v>1.0535000000000001</v>
      </c>
      <c r="I208">
        <v>480.45240000000001</v>
      </c>
      <c r="J208">
        <v>185.386</v>
      </c>
      <c r="K208">
        <v>33.249000000000002</v>
      </c>
      <c r="L208">
        <v>29.956</v>
      </c>
      <c r="M208">
        <v>29.155999999999999</v>
      </c>
    </row>
    <row r="209" spans="1:13" x14ac:dyDescent="0.25">
      <c r="A209" s="5">
        <v>40968</v>
      </c>
      <c r="B209">
        <v>14.18</v>
      </c>
      <c r="C209">
        <v>-1.8685</v>
      </c>
      <c r="D209">
        <v>-1.8685</v>
      </c>
      <c r="E209">
        <v>1.9704999999999999</v>
      </c>
      <c r="F209">
        <v>10.704499999999999</v>
      </c>
      <c r="G209">
        <v>8.734</v>
      </c>
      <c r="H209">
        <v>1.0544</v>
      </c>
      <c r="I209">
        <v>471.47500000000002</v>
      </c>
      <c r="J209">
        <v>185.386</v>
      </c>
      <c r="K209">
        <v>33.249000000000002</v>
      </c>
      <c r="L209">
        <v>25.62</v>
      </c>
      <c r="M209">
        <v>29.45</v>
      </c>
    </row>
    <row r="210" spans="1:13" x14ac:dyDescent="0.25">
      <c r="A210" s="5">
        <v>40969</v>
      </c>
      <c r="B210">
        <v>15.49</v>
      </c>
      <c r="C210">
        <v>9.2384000000000004</v>
      </c>
      <c r="D210">
        <v>9.2384000000000004</v>
      </c>
      <c r="E210">
        <v>2.0261</v>
      </c>
      <c r="F210">
        <v>10.688000000000001</v>
      </c>
      <c r="G210">
        <v>8.6620000000000008</v>
      </c>
      <c r="H210">
        <v>1.0602</v>
      </c>
      <c r="I210">
        <v>515.03160000000003</v>
      </c>
      <c r="J210">
        <v>185.386</v>
      </c>
      <c r="K210">
        <v>33.249000000000002</v>
      </c>
      <c r="L210">
        <v>54.831000000000003</v>
      </c>
      <c r="M210">
        <v>39.860999999999997</v>
      </c>
    </row>
    <row r="211" spans="1:13" x14ac:dyDescent="0.25">
      <c r="A211" s="5">
        <v>40970</v>
      </c>
      <c r="B211">
        <v>15.19</v>
      </c>
      <c r="C211">
        <v>-1.9367000000000001</v>
      </c>
      <c r="D211">
        <v>-1.9367000000000001</v>
      </c>
      <c r="E211">
        <v>1.9739</v>
      </c>
      <c r="F211">
        <v>10.687899999999999</v>
      </c>
      <c r="G211">
        <v>8.7140000000000004</v>
      </c>
      <c r="H211">
        <v>1.0601</v>
      </c>
      <c r="I211">
        <v>505.05680000000001</v>
      </c>
      <c r="J211">
        <v>185.386</v>
      </c>
      <c r="K211">
        <v>33.249000000000002</v>
      </c>
      <c r="L211">
        <v>56.325000000000003</v>
      </c>
      <c r="M211">
        <v>40.302</v>
      </c>
    </row>
    <row r="212" spans="1:13" x14ac:dyDescent="0.25">
      <c r="A212" s="5">
        <v>40973</v>
      </c>
      <c r="B212">
        <v>15.24</v>
      </c>
      <c r="C212">
        <v>0.32919999999999999</v>
      </c>
      <c r="D212">
        <v>0.32919999999999999</v>
      </c>
      <c r="E212">
        <v>2.0104000000000002</v>
      </c>
      <c r="F212">
        <v>10.6874</v>
      </c>
      <c r="G212">
        <v>8.6769999999999996</v>
      </c>
      <c r="H212">
        <v>1.0609999999999999</v>
      </c>
      <c r="I212">
        <v>503.95330000000001</v>
      </c>
      <c r="J212">
        <v>185.386</v>
      </c>
      <c r="K212">
        <v>33.067999999999998</v>
      </c>
      <c r="L212">
        <v>55.658000000000001</v>
      </c>
      <c r="M212">
        <v>40.268000000000001</v>
      </c>
    </row>
    <row r="213" spans="1:13" x14ac:dyDescent="0.25">
      <c r="A213" s="5">
        <v>40974</v>
      </c>
      <c r="B213">
        <v>15.26</v>
      </c>
      <c r="C213">
        <v>0.13120000000000001</v>
      </c>
      <c r="D213">
        <v>0.13120000000000001</v>
      </c>
      <c r="E213">
        <v>1.9426999999999999</v>
      </c>
      <c r="F213">
        <v>10.742100000000001</v>
      </c>
      <c r="G213">
        <v>8.7995000000000001</v>
      </c>
      <c r="H213">
        <v>1.0575000000000001</v>
      </c>
      <c r="I213">
        <v>504.6146</v>
      </c>
      <c r="J213">
        <v>185.386</v>
      </c>
      <c r="K213">
        <v>33.067999999999998</v>
      </c>
      <c r="L213">
        <v>52.433999999999997</v>
      </c>
      <c r="M213">
        <v>40.268000000000001</v>
      </c>
    </row>
    <row r="214" spans="1:13" x14ac:dyDescent="0.25">
      <c r="A214" s="5">
        <v>40975</v>
      </c>
      <c r="B214">
        <v>15.57</v>
      </c>
      <c r="C214">
        <v>2.0314999999999999</v>
      </c>
      <c r="D214">
        <v>2.0314999999999999</v>
      </c>
      <c r="E214">
        <v>1.9756</v>
      </c>
      <c r="F214">
        <v>10.7674</v>
      </c>
      <c r="G214">
        <v>8.7918000000000003</v>
      </c>
      <c r="H214">
        <v>1.0585</v>
      </c>
      <c r="I214">
        <v>514.86559999999997</v>
      </c>
      <c r="J214">
        <v>185.386</v>
      </c>
      <c r="K214">
        <v>33.067999999999998</v>
      </c>
      <c r="L214">
        <v>52.58</v>
      </c>
      <c r="M214">
        <v>40.454999999999998</v>
      </c>
    </row>
    <row r="215" spans="1:13" x14ac:dyDescent="0.25">
      <c r="A215" s="5">
        <v>40976</v>
      </c>
      <c r="B215">
        <v>15.91</v>
      </c>
      <c r="C215">
        <v>2.1837</v>
      </c>
      <c r="D215">
        <v>2.1837</v>
      </c>
      <c r="E215">
        <v>2.0121000000000002</v>
      </c>
      <c r="F215">
        <v>10.7469</v>
      </c>
      <c r="G215">
        <v>8.7347000000000001</v>
      </c>
      <c r="H215">
        <v>1.0598000000000001</v>
      </c>
      <c r="I215">
        <v>526.1087</v>
      </c>
      <c r="J215">
        <v>185.386</v>
      </c>
      <c r="K215">
        <v>33.067999999999998</v>
      </c>
      <c r="L215">
        <v>52.837000000000003</v>
      </c>
      <c r="M215">
        <v>40.889000000000003</v>
      </c>
    </row>
    <row r="216" spans="1:13" x14ac:dyDescent="0.25">
      <c r="A216" s="5">
        <v>40977</v>
      </c>
      <c r="B216">
        <v>16.14</v>
      </c>
      <c r="C216">
        <v>1.4456</v>
      </c>
      <c r="D216">
        <v>1.4456</v>
      </c>
      <c r="E216">
        <v>2.0278999999999998</v>
      </c>
      <c r="F216">
        <v>10.7224</v>
      </c>
      <c r="G216">
        <v>8.6944999999999997</v>
      </c>
      <c r="H216">
        <v>1.0599000000000001</v>
      </c>
      <c r="I216">
        <v>533.71429999999998</v>
      </c>
      <c r="J216">
        <v>185.386</v>
      </c>
      <c r="K216">
        <v>33.067999999999998</v>
      </c>
      <c r="L216">
        <v>52.523000000000003</v>
      </c>
      <c r="M216">
        <v>41.031999999999996</v>
      </c>
    </row>
    <row r="217" spans="1:13" x14ac:dyDescent="0.25">
      <c r="A217" s="5">
        <v>40980</v>
      </c>
      <c r="B217">
        <v>16.11</v>
      </c>
      <c r="C217">
        <v>-0.18590000000000001</v>
      </c>
      <c r="D217">
        <v>-0.18590000000000001</v>
      </c>
      <c r="E217">
        <v>2.0331000000000001</v>
      </c>
      <c r="F217">
        <v>10.7157</v>
      </c>
      <c r="G217">
        <v>8.6826000000000008</v>
      </c>
      <c r="H217">
        <v>1.0609</v>
      </c>
      <c r="I217">
        <v>532.72220000000004</v>
      </c>
      <c r="J217">
        <v>185.386</v>
      </c>
      <c r="K217">
        <v>33.067999999999998</v>
      </c>
      <c r="L217">
        <v>52.015999999999998</v>
      </c>
      <c r="M217">
        <v>40.235999999999997</v>
      </c>
    </row>
    <row r="218" spans="1:13" x14ac:dyDescent="0.25">
      <c r="A218" s="5">
        <v>40981</v>
      </c>
      <c r="B218">
        <v>16.16</v>
      </c>
      <c r="C218">
        <v>0.31040000000000001</v>
      </c>
      <c r="D218">
        <v>0.31040000000000001</v>
      </c>
      <c r="E218">
        <v>2.1263000000000001</v>
      </c>
      <c r="F218">
        <v>10.653600000000001</v>
      </c>
      <c r="G218">
        <v>8.5273000000000003</v>
      </c>
      <c r="H218">
        <v>1.0575000000000001</v>
      </c>
      <c r="I218">
        <v>534.37559999999996</v>
      </c>
      <c r="J218">
        <v>185.386</v>
      </c>
      <c r="K218">
        <v>33.067999999999998</v>
      </c>
      <c r="L218">
        <v>49.024000000000001</v>
      </c>
      <c r="M218">
        <v>39.68</v>
      </c>
    </row>
    <row r="219" spans="1:13" x14ac:dyDescent="0.25">
      <c r="A219" s="5">
        <v>40982</v>
      </c>
      <c r="B219">
        <v>16.100000000000001</v>
      </c>
      <c r="C219">
        <v>-0.37130000000000002</v>
      </c>
      <c r="D219">
        <v>-0.37130000000000002</v>
      </c>
      <c r="E219">
        <v>2.2686000000000002</v>
      </c>
      <c r="F219">
        <v>10.639200000000001</v>
      </c>
      <c r="G219">
        <v>8.3704999999999998</v>
      </c>
      <c r="H219">
        <v>1.0576000000000001</v>
      </c>
      <c r="I219">
        <v>532.39160000000004</v>
      </c>
      <c r="J219">
        <v>185.386</v>
      </c>
      <c r="K219">
        <v>33.067999999999998</v>
      </c>
      <c r="L219">
        <v>20.815999999999999</v>
      </c>
      <c r="M219">
        <v>39.631999999999998</v>
      </c>
    </row>
    <row r="220" spans="1:13" x14ac:dyDescent="0.25">
      <c r="A220" s="5">
        <v>40983</v>
      </c>
      <c r="B220">
        <v>16.23</v>
      </c>
      <c r="C220">
        <v>0.8075</v>
      </c>
      <c r="D220">
        <v>0.8075</v>
      </c>
      <c r="E220">
        <v>2.2793999999999999</v>
      </c>
      <c r="F220">
        <v>10.6081</v>
      </c>
      <c r="G220">
        <v>8.3286999999999995</v>
      </c>
      <c r="H220">
        <v>1.0577000000000001</v>
      </c>
      <c r="I220">
        <v>536.69039999999995</v>
      </c>
      <c r="J220">
        <v>185.386</v>
      </c>
      <c r="K220">
        <v>33.067999999999998</v>
      </c>
      <c r="L220">
        <v>15.016999999999999</v>
      </c>
      <c r="M220">
        <v>39.643000000000001</v>
      </c>
    </row>
    <row r="221" spans="1:13" x14ac:dyDescent="0.25">
      <c r="A221" s="5">
        <v>40984</v>
      </c>
      <c r="B221">
        <v>16.36</v>
      </c>
      <c r="C221">
        <v>0.80100000000000005</v>
      </c>
      <c r="D221">
        <v>0.80100000000000005</v>
      </c>
      <c r="E221">
        <v>2.294</v>
      </c>
      <c r="F221">
        <v>10.5945</v>
      </c>
      <c r="G221">
        <v>8.3004999999999995</v>
      </c>
      <c r="H221">
        <v>1.0588</v>
      </c>
      <c r="I221">
        <v>540.98919999999998</v>
      </c>
      <c r="J221">
        <v>185.386</v>
      </c>
      <c r="K221">
        <v>33.067999999999998</v>
      </c>
      <c r="L221">
        <v>14.814</v>
      </c>
      <c r="M221">
        <v>39.633000000000003</v>
      </c>
    </row>
    <row r="222" spans="1:13" x14ac:dyDescent="0.25">
      <c r="A222" s="5">
        <v>40987</v>
      </c>
      <c r="B222">
        <v>16.62</v>
      </c>
      <c r="C222">
        <v>1.5891999999999999</v>
      </c>
      <c r="D222">
        <v>1.5891999999999999</v>
      </c>
      <c r="E222">
        <v>2.3772000000000002</v>
      </c>
      <c r="F222">
        <v>10.569100000000001</v>
      </c>
      <c r="G222">
        <v>8.1919000000000004</v>
      </c>
      <c r="H222">
        <v>1.0610999999999999</v>
      </c>
      <c r="I222">
        <v>549.58680000000004</v>
      </c>
      <c r="J222">
        <v>185.386</v>
      </c>
      <c r="K222">
        <v>33.067999999999998</v>
      </c>
      <c r="L222">
        <v>14.769</v>
      </c>
      <c r="M222">
        <v>39.402000000000001</v>
      </c>
    </row>
    <row r="223" spans="1:13" x14ac:dyDescent="0.25">
      <c r="A223" s="5">
        <v>40988</v>
      </c>
      <c r="B223">
        <v>16.510000000000002</v>
      </c>
      <c r="C223">
        <v>-0.66190000000000004</v>
      </c>
      <c r="D223">
        <v>-0.66190000000000004</v>
      </c>
      <c r="E223">
        <v>2.3590999999999998</v>
      </c>
      <c r="F223">
        <v>10.5764</v>
      </c>
      <c r="G223">
        <v>8.2172999999999998</v>
      </c>
      <c r="H223">
        <v>1.0612999999999999</v>
      </c>
      <c r="I223">
        <v>545.94939999999997</v>
      </c>
      <c r="J223">
        <v>185.386</v>
      </c>
      <c r="K223">
        <v>33.067999999999998</v>
      </c>
      <c r="L223">
        <v>15.494999999999999</v>
      </c>
      <c r="M223">
        <v>39.168999999999997</v>
      </c>
    </row>
    <row r="224" spans="1:13" x14ac:dyDescent="0.25">
      <c r="A224" s="5">
        <v>40989</v>
      </c>
      <c r="B224">
        <v>16.690000000000001</v>
      </c>
      <c r="C224">
        <v>1.0902000000000001</v>
      </c>
      <c r="D224">
        <v>1.0902000000000001</v>
      </c>
      <c r="E224">
        <v>2.2959999999999998</v>
      </c>
      <c r="F224">
        <v>10.5844</v>
      </c>
      <c r="G224">
        <v>8.2882999999999996</v>
      </c>
      <c r="H224">
        <v>1.0609999999999999</v>
      </c>
      <c r="I224">
        <v>551.90160000000003</v>
      </c>
      <c r="J224">
        <v>185.386</v>
      </c>
      <c r="K224">
        <v>33.067999999999998</v>
      </c>
      <c r="L224">
        <v>12.962</v>
      </c>
      <c r="M224">
        <v>36.271999999999998</v>
      </c>
    </row>
    <row r="225" spans="1:13" x14ac:dyDescent="0.25">
      <c r="A225" s="5">
        <v>40990</v>
      </c>
      <c r="B225">
        <v>17.62</v>
      </c>
      <c r="C225">
        <v>5.5722000000000005</v>
      </c>
      <c r="D225">
        <v>5.5722000000000005</v>
      </c>
      <c r="E225">
        <v>2.2781000000000002</v>
      </c>
      <c r="F225">
        <v>10.6029</v>
      </c>
      <c r="G225">
        <v>8.3247999999999998</v>
      </c>
      <c r="H225">
        <v>1.0551999999999999</v>
      </c>
      <c r="I225">
        <v>582.65459999999996</v>
      </c>
      <c r="J225">
        <v>185.386</v>
      </c>
      <c r="K225">
        <v>33.067999999999998</v>
      </c>
      <c r="L225">
        <v>29.35</v>
      </c>
      <c r="M225">
        <v>37.786999999999999</v>
      </c>
    </row>
    <row r="226" spans="1:13" x14ac:dyDescent="0.25">
      <c r="A226" s="5">
        <v>40991</v>
      </c>
      <c r="B226">
        <v>17.77</v>
      </c>
      <c r="C226">
        <v>0.85129999999999995</v>
      </c>
      <c r="D226">
        <v>0.85129999999999995</v>
      </c>
      <c r="E226">
        <v>2.2317</v>
      </c>
      <c r="F226">
        <v>10.5989</v>
      </c>
      <c r="G226">
        <v>8.3673000000000002</v>
      </c>
      <c r="H226">
        <v>1.0528</v>
      </c>
      <c r="I226">
        <v>587.61479999999995</v>
      </c>
      <c r="J226">
        <v>185.386</v>
      </c>
      <c r="K226">
        <v>33.067999999999998</v>
      </c>
      <c r="L226">
        <v>28.536000000000001</v>
      </c>
      <c r="M226">
        <v>37.784999999999997</v>
      </c>
    </row>
    <row r="227" spans="1:13" x14ac:dyDescent="0.25">
      <c r="A227" s="5">
        <v>40994</v>
      </c>
      <c r="B227">
        <v>17.84</v>
      </c>
      <c r="C227">
        <v>0.39389999999999997</v>
      </c>
      <c r="D227">
        <v>0.39389999999999997</v>
      </c>
      <c r="E227">
        <v>2.2479</v>
      </c>
      <c r="F227">
        <v>10.553100000000001</v>
      </c>
      <c r="G227">
        <v>8.3051999999999992</v>
      </c>
      <c r="H227">
        <v>1.0536000000000001</v>
      </c>
      <c r="I227">
        <v>589.92949999999996</v>
      </c>
      <c r="J227">
        <v>185.386</v>
      </c>
      <c r="K227">
        <v>33.067999999999998</v>
      </c>
      <c r="L227">
        <v>28.466000000000001</v>
      </c>
      <c r="M227">
        <v>37.502000000000002</v>
      </c>
    </row>
    <row r="228" spans="1:13" x14ac:dyDescent="0.25">
      <c r="A228" s="5">
        <v>40995</v>
      </c>
      <c r="B228">
        <v>18.239999999999998</v>
      </c>
      <c r="C228">
        <v>2.2422</v>
      </c>
      <c r="D228">
        <v>2.2422</v>
      </c>
      <c r="E228">
        <v>2.1836000000000002</v>
      </c>
      <c r="F228">
        <v>10.539199999999999</v>
      </c>
      <c r="G228">
        <v>8.3557000000000006</v>
      </c>
      <c r="H228">
        <v>1.052</v>
      </c>
      <c r="I228">
        <v>603.15660000000003</v>
      </c>
      <c r="J228">
        <v>185.386</v>
      </c>
      <c r="K228">
        <v>33.067999999999998</v>
      </c>
      <c r="L228">
        <v>27.503</v>
      </c>
      <c r="M228">
        <v>37.697000000000003</v>
      </c>
    </row>
    <row r="229" spans="1:13" x14ac:dyDescent="0.25">
      <c r="A229" s="5">
        <v>40996</v>
      </c>
      <c r="B229">
        <v>18.309999999999999</v>
      </c>
      <c r="C229">
        <v>0.38379999999999997</v>
      </c>
      <c r="D229">
        <v>0.38379999999999997</v>
      </c>
      <c r="E229">
        <v>2.1997</v>
      </c>
      <c r="F229">
        <v>10.543200000000001</v>
      </c>
      <c r="G229">
        <v>8.3435000000000006</v>
      </c>
      <c r="H229">
        <v>1.0514000000000001</v>
      </c>
      <c r="I229">
        <v>605.47140000000002</v>
      </c>
      <c r="J229">
        <v>185.386</v>
      </c>
      <c r="K229">
        <v>33.067999999999998</v>
      </c>
      <c r="L229">
        <v>27.884</v>
      </c>
      <c r="M229">
        <v>35.47</v>
      </c>
    </row>
    <row r="230" spans="1:13" x14ac:dyDescent="0.25">
      <c r="A230" s="5">
        <v>40997</v>
      </c>
      <c r="B230">
        <v>18.38</v>
      </c>
      <c r="C230">
        <v>0.38229999999999997</v>
      </c>
      <c r="D230">
        <v>0.38229999999999997</v>
      </c>
      <c r="E230">
        <v>2.1587000000000001</v>
      </c>
      <c r="F230">
        <v>10.560700000000001</v>
      </c>
      <c r="G230">
        <v>8.4018999999999995</v>
      </c>
      <c r="H230">
        <v>1.0512999999999999</v>
      </c>
      <c r="I230">
        <v>607.78610000000003</v>
      </c>
      <c r="J230">
        <v>185.386</v>
      </c>
      <c r="K230">
        <v>33.067999999999998</v>
      </c>
      <c r="L230">
        <v>28.234000000000002</v>
      </c>
      <c r="M230">
        <v>35.323</v>
      </c>
    </row>
    <row r="231" spans="1:13" x14ac:dyDescent="0.25">
      <c r="A231" s="5">
        <v>40998</v>
      </c>
      <c r="B231">
        <v>18.37</v>
      </c>
      <c r="C231">
        <v>-5.4399999999999997E-2</v>
      </c>
      <c r="D231">
        <v>-5.4399999999999997E-2</v>
      </c>
      <c r="E231">
        <v>2.2088000000000001</v>
      </c>
      <c r="F231">
        <v>10.550599999999999</v>
      </c>
      <c r="G231">
        <v>8.3417999999999992</v>
      </c>
      <c r="H231">
        <v>1.0511999999999999</v>
      </c>
      <c r="I231">
        <v>607.45550000000003</v>
      </c>
      <c r="J231">
        <v>185.11199999999999</v>
      </c>
      <c r="K231">
        <v>33.067999999999998</v>
      </c>
      <c r="L231">
        <v>29.052</v>
      </c>
      <c r="M231">
        <v>35.4</v>
      </c>
    </row>
    <row r="232" spans="1:13" x14ac:dyDescent="0.25">
      <c r="A232" s="5">
        <v>41001</v>
      </c>
      <c r="B232">
        <v>18.899999999999999</v>
      </c>
      <c r="C232">
        <v>2.8851</v>
      </c>
      <c r="D232">
        <v>2.8851</v>
      </c>
      <c r="E232">
        <v>2.1819999999999999</v>
      </c>
      <c r="F232">
        <v>10.6068</v>
      </c>
      <c r="G232">
        <v>8.4247999999999994</v>
      </c>
      <c r="H232">
        <v>1.0573999999999999</v>
      </c>
      <c r="I232">
        <v>624.98140000000001</v>
      </c>
      <c r="J232">
        <v>185.11199999999999</v>
      </c>
      <c r="K232">
        <v>33.067999999999998</v>
      </c>
      <c r="L232">
        <v>28.187000000000001</v>
      </c>
      <c r="M232">
        <v>35.423999999999999</v>
      </c>
    </row>
    <row r="233" spans="1:13" x14ac:dyDescent="0.25">
      <c r="A233" s="5">
        <v>41002</v>
      </c>
      <c r="B233">
        <v>18.88</v>
      </c>
      <c r="C233">
        <v>-0.10580000000000001</v>
      </c>
      <c r="D233">
        <v>-0.10580000000000001</v>
      </c>
      <c r="E233">
        <v>2.2988</v>
      </c>
      <c r="F233">
        <v>10.6372</v>
      </c>
      <c r="G233">
        <v>8.3384</v>
      </c>
      <c r="H233">
        <v>1.0571999999999999</v>
      </c>
      <c r="I233">
        <v>624.32000000000005</v>
      </c>
      <c r="J233">
        <v>185.11199999999999</v>
      </c>
      <c r="K233">
        <v>33.067999999999998</v>
      </c>
      <c r="L233">
        <v>29.457000000000001</v>
      </c>
      <c r="M233">
        <v>33.761000000000003</v>
      </c>
    </row>
    <row r="234" spans="1:13" x14ac:dyDescent="0.25">
      <c r="A234" s="5">
        <v>41003</v>
      </c>
      <c r="B234">
        <v>18.38</v>
      </c>
      <c r="C234">
        <v>-2.6482999999999999</v>
      </c>
      <c r="D234">
        <v>-2.6482999999999999</v>
      </c>
      <c r="E234">
        <v>2.2233000000000001</v>
      </c>
      <c r="F234">
        <v>10.6785</v>
      </c>
      <c r="G234">
        <v>8.4551999999999996</v>
      </c>
      <c r="H234">
        <v>1.0592999999999999</v>
      </c>
      <c r="I234">
        <v>607.78610000000003</v>
      </c>
      <c r="J234">
        <v>185.11199999999999</v>
      </c>
      <c r="K234">
        <v>33.067999999999998</v>
      </c>
      <c r="L234">
        <v>25.116</v>
      </c>
      <c r="M234">
        <v>35.347999999999999</v>
      </c>
    </row>
    <row r="235" spans="1:13" x14ac:dyDescent="0.25">
      <c r="A235" s="5">
        <v>41004</v>
      </c>
      <c r="B235">
        <v>18.23</v>
      </c>
      <c r="C235">
        <v>-0.81610000000000005</v>
      </c>
      <c r="D235">
        <v>-0.81610000000000005</v>
      </c>
      <c r="E235">
        <v>2.1804999999999999</v>
      </c>
      <c r="F235">
        <v>10.703900000000001</v>
      </c>
      <c r="G235">
        <v>8.5233000000000008</v>
      </c>
      <c r="H235">
        <v>1.0593999999999999</v>
      </c>
      <c r="I235">
        <v>602.82600000000002</v>
      </c>
      <c r="J235">
        <v>185.11199999999999</v>
      </c>
      <c r="K235">
        <v>33.067999999999998</v>
      </c>
      <c r="L235">
        <v>25.885999999999999</v>
      </c>
      <c r="M235">
        <v>35.591999999999999</v>
      </c>
    </row>
    <row r="236" spans="1:13" x14ac:dyDescent="0.25">
      <c r="A236" s="5">
        <v>41008</v>
      </c>
      <c r="B236">
        <v>18.010000000000002</v>
      </c>
      <c r="C236">
        <v>-1.2068000000000001</v>
      </c>
      <c r="D236">
        <v>-1.2068000000000001</v>
      </c>
      <c r="E236">
        <v>2.0474000000000001</v>
      </c>
      <c r="F236">
        <v>10.7906</v>
      </c>
      <c r="G236">
        <v>8.7431999999999999</v>
      </c>
      <c r="H236">
        <v>1.0583</v>
      </c>
      <c r="I236">
        <v>595.55110000000002</v>
      </c>
      <c r="J236">
        <v>185.11199999999999</v>
      </c>
      <c r="K236">
        <v>33.067999999999998</v>
      </c>
      <c r="L236">
        <v>27.079000000000001</v>
      </c>
      <c r="M236">
        <v>36.021000000000001</v>
      </c>
    </row>
    <row r="237" spans="1:13" x14ac:dyDescent="0.25">
      <c r="A237" s="5">
        <v>41009</v>
      </c>
      <c r="B237">
        <v>17.600000000000001</v>
      </c>
      <c r="C237">
        <v>-2.2765</v>
      </c>
      <c r="D237">
        <v>-2.2765</v>
      </c>
      <c r="E237">
        <v>1.9823</v>
      </c>
      <c r="F237">
        <v>10.884399999999999</v>
      </c>
      <c r="G237">
        <v>8.9019999999999992</v>
      </c>
      <c r="H237">
        <v>1.0592999999999999</v>
      </c>
      <c r="I237">
        <v>581.99329999999998</v>
      </c>
      <c r="J237">
        <v>185.11199999999999</v>
      </c>
      <c r="K237">
        <v>33.067999999999998</v>
      </c>
      <c r="L237">
        <v>26.515000000000001</v>
      </c>
      <c r="M237">
        <v>36.926000000000002</v>
      </c>
    </row>
    <row r="238" spans="1:13" x14ac:dyDescent="0.25">
      <c r="A238" s="5">
        <v>41010</v>
      </c>
      <c r="B238">
        <v>18.010000000000002</v>
      </c>
      <c r="C238">
        <v>2.3294999999999999</v>
      </c>
      <c r="D238">
        <v>2.3294999999999999</v>
      </c>
      <c r="E238">
        <v>2.0350999999999999</v>
      </c>
      <c r="F238">
        <v>10.895199999999999</v>
      </c>
      <c r="G238">
        <v>8.8600999999999992</v>
      </c>
      <c r="H238">
        <v>1.0605</v>
      </c>
      <c r="I238">
        <v>595.55110000000002</v>
      </c>
      <c r="J238">
        <v>185.11199999999999</v>
      </c>
      <c r="K238">
        <v>33.067999999999998</v>
      </c>
      <c r="L238">
        <v>30.113</v>
      </c>
      <c r="M238">
        <v>36.348999999999997</v>
      </c>
    </row>
    <row r="239" spans="1:13" x14ac:dyDescent="0.25">
      <c r="A239" s="5">
        <v>41011</v>
      </c>
      <c r="B239">
        <v>18.260000000000002</v>
      </c>
      <c r="C239">
        <v>1.3881000000000001</v>
      </c>
      <c r="D239">
        <v>1.3881000000000001</v>
      </c>
      <c r="E239">
        <v>2.0510000000000002</v>
      </c>
      <c r="F239">
        <v>10.8514</v>
      </c>
      <c r="G239">
        <v>8.8003999999999998</v>
      </c>
      <c r="H239">
        <v>1.0603</v>
      </c>
      <c r="I239">
        <v>603.81799999999998</v>
      </c>
      <c r="J239">
        <v>185.11199999999999</v>
      </c>
      <c r="K239">
        <v>33.067999999999998</v>
      </c>
      <c r="L239">
        <v>31.178999999999998</v>
      </c>
      <c r="M239">
        <v>26.651</v>
      </c>
    </row>
    <row r="240" spans="1:13" x14ac:dyDescent="0.25">
      <c r="A240" s="5">
        <v>41012</v>
      </c>
      <c r="B240">
        <v>18.239999999999998</v>
      </c>
      <c r="C240">
        <v>-0.1095</v>
      </c>
      <c r="D240">
        <v>-0.1095</v>
      </c>
      <c r="E240">
        <v>1.9823</v>
      </c>
      <c r="F240">
        <v>10.867100000000001</v>
      </c>
      <c r="G240">
        <v>8.8848000000000003</v>
      </c>
      <c r="H240">
        <v>1.0585</v>
      </c>
      <c r="I240">
        <v>603.15660000000003</v>
      </c>
      <c r="J240">
        <v>185.11199999999999</v>
      </c>
      <c r="K240">
        <v>33.067999999999998</v>
      </c>
      <c r="L240">
        <v>31.18</v>
      </c>
      <c r="M240">
        <v>25.579000000000001</v>
      </c>
    </row>
    <row r="241" spans="1:13" x14ac:dyDescent="0.25">
      <c r="A241" s="5">
        <v>41015</v>
      </c>
      <c r="B241">
        <v>18.190000000000001</v>
      </c>
      <c r="C241">
        <v>-0.27410000000000001</v>
      </c>
      <c r="D241">
        <v>-0.27410000000000001</v>
      </c>
      <c r="E241">
        <v>1.9805000000000001</v>
      </c>
      <c r="F241">
        <v>10.8596</v>
      </c>
      <c r="G241">
        <v>8.8789999999999996</v>
      </c>
      <c r="H241">
        <v>1.0603</v>
      </c>
      <c r="I241">
        <v>601.50329999999997</v>
      </c>
      <c r="J241">
        <v>185.11199999999999</v>
      </c>
      <c r="K241">
        <v>33.067999999999998</v>
      </c>
      <c r="L241">
        <v>25.701999999999998</v>
      </c>
      <c r="M241">
        <v>25.709</v>
      </c>
    </row>
    <row r="242" spans="1:13" x14ac:dyDescent="0.25">
      <c r="A242" s="5">
        <v>41016</v>
      </c>
      <c r="B242">
        <v>18.59</v>
      </c>
      <c r="C242">
        <v>2.1989999999999998</v>
      </c>
      <c r="D242">
        <v>2.1989999999999998</v>
      </c>
      <c r="E242">
        <v>1.9981</v>
      </c>
      <c r="F242">
        <v>10.7918</v>
      </c>
      <c r="G242">
        <v>8.7936999999999994</v>
      </c>
      <c r="H242">
        <v>1.0616000000000001</v>
      </c>
      <c r="I242">
        <v>614.73040000000003</v>
      </c>
      <c r="J242">
        <v>185.11199999999999</v>
      </c>
      <c r="K242">
        <v>33.067999999999998</v>
      </c>
      <c r="L242">
        <v>29.295999999999999</v>
      </c>
      <c r="M242">
        <v>26.081</v>
      </c>
    </row>
    <row r="243" spans="1:13" x14ac:dyDescent="0.25">
      <c r="A243" s="5">
        <v>41017</v>
      </c>
      <c r="B243">
        <v>18.555</v>
      </c>
      <c r="C243">
        <v>-0.1883</v>
      </c>
      <c r="D243">
        <v>-0.1883</v>
      </c>
      <c r="E243">
        <v>1.9752999999999998</v>
      </c>
      <c r="F243">
        <v>10.8012</v>
      </c>
      <c r="G243">
        <v>8.8259000000000007</v>
      </c>
      <c r="H243">
        <v>1.0613999999999999</v>
      </c>
      <c r="I243">
        <v>613.57299999999998</v>
      </c>
      <c r="J243">
        <v>185.11199999999999</v>
      </c>
      <c r="K243">
        <v>33.067999999999998</v>
      </c>
      <c r="L243">
        <v>25.114000000000001</v>
      </c>
      <c r="M243">
        <v>25.87</v>
      </c>
    </row>
    <row r="244" spans="1:13" x14ac:dyDescent="0.25">
      <c r="A244" s="5">
        <v>41018</v>
      </c>
      <c r="B244">
        <v>18.05</v>
      </c>
      <c r="C244">
        <v>-2.7216</v>
      </c>
      <c r="D244">
        <v>-2.7216</v>
      </c>
      <c r="E244">
        <v>1.9664999999999999</v>
      </c>
      <c r="F244">
        <v>10.753500000000001</v>
      </c>
      <c r="G244">
        <v>8.7870000000000008</v>
      </c>
      <c r="H244">
        <v>1.0629999999999999</v>
      </c>
      <c r="I244">
        <v>596.87379999999996</v>
      </c>
      <c r="J244">
        <v>185.11199999999999</v>
      </c>
      <c r="K244">
        <v>33.067999999999998</v>
      </c>
      <c r="L244">
        <v>29.257999999999999</v>
      </c>
      <c r="M244">
        <v>27.279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4"/>
  <sheetViews>
    <sheetView topLeftCell="A109" workbookViewId="0">
      <selection activeCell="H12" sqref="H12"/>
    </sheetView>
  </sheetViews>
  <sheetFormatPr defaultRowHeight="15" x14ac:dyDescent="0.25"/>
  <cols>
    <col min="1" max="1" width="13.42578125" customWidth="1"/>
  </cols>
  <sheetData>
    <row r="1" spans="1:3" x14ac:dyDescent="0.25">
      <c r="A1" t="s">
        <v>77</v>
      </c>
    </row>
    <row r="2" spans="1:3" x14ac:dyDescent="0.25">
      <c r="A2" t="s">
        <v>7</v>
      </c>
      <c r="B2" t="s">
        <v>8</v>
      </c>
      <c r="C2" t="s">
        <v>19</v>
      </c>
    </row>
    <row r="3" spans="1:3" x14ac:dyDescent="0.25">
      <c r="A3" s="4">
        <v>40668</v>
      </c>
      <c r="B3">
        <v>14.05</v>
      </c>
      <c r="C3">
        <v>0</v>
      </c>
    </row>
    <row r="4" spans="1:3" x14ac:dyDescent="0.25">
      <c r="A4" s="5">
        <v>40669</v>
      </c>
      <c r="B4">
        <v>13.98</v>
      </c>
      <c r="C4">
        <f>(B4-B3)/B3</f>
        <v>-4.98220640569397E-3</v>
      </c>
    </row>
    <row r="5" spans="1:3" x14ac:dyDescent="0.25">
      <c r="A5" s="5">
        <v>40672</v>
      </c>
      <c r="B5">
        <v>14.3</v>
      </c>
      <c r="C5">
        <f>(B5-B4)/B4</f>
        <v>2.2889842632331923E-2</v>
      </c>
    </row>
    <row r="6" spans="1:3" x14ac:dyDescent="0.25">
      <c r="A6" s="5">
        <v>40673</v>
      </c>
      <c r="B6">
        <v>14.43</v>
      </c>
      <c r="C6">
        <f>(B6-B5)/B5</f>
        <v>9.0909090909090211E-3</v>
      </c>
    </row>
    <row r="7" spans="1:3" x14ac:dyDescent="0.25">
      <c r="A7" s="5">
        <v>40674</v>
      </c>
      <c r="B7">
        <v>14.46</v>
      </c>
      <c r="C7">
        <f>(B7-B6)/B6</f>
        <v>2.0790020790021576E-3</v>
      </c>
    </row>
    <row r="8" spans="1:3" x14ac:dyDescent="0.25">
      <c r="A8" s="5">
        <v>40675</v>
      </c>
      <c r="B8">
        <v>14.56</v>
      </c>
      <c r="C8">
        <f>(B8-B7)/B7</f>
        <v>6.9156293222683018E-3</v>
      </c>
    </row>
    <row r="9" spans="1:3" x14ac:dyDescent="0.25">
      <c r="A9" s="5">
        <v>40676</v>
      </c>
      <c r="B9">
        <v>14.41</v>
      </c>
      <c r="C9">
        <f>(B9-B8)/B8</f>
        <v>-1.0302197802197826E-2</v>
      </c>
    </row>
    <row r="10" spans="1:3" x14ac:dyDescent="0.25">
      <c r="A10" s="5">
        <v>40679</v>
      </c>
      <c r="B10">
        <v>14.45</v>
      </c>
      <c r="C10">
        <f>(B10-B9)/B9</f>
        <v>2.7758501040943198E-3</v>
      </c>
    </row>
    <row r="11" spans="1:3" x14ac:dyDescent="0.25">
      <c r="A11" s="5">
        <v>40680</v>
      </c>
      <c r="B11">
        <v>14.17</v>
      </c>
      <c r="C11">
        <f>(B11-B10)/B10</f>
        <v>-1.9377162629757742E-2</v>
      </c>
    </row>
    <row r="12" spans="1:3" x14ac:dyDescent="0.25">
      <c r="A12" s="5">
        <v>40681</v>
      </c>
      <c r="B12">
        <v>14.72</v>
      </c>
      <c r="C12">
        <f>(B12-B11)/B11</f>
        <v>3.8814396612561801E-2</v>
      </c>
    </row>
    <row r="13" spans="1:3" x14ac:dyDescent="0.25">
      <c r="A13" s="5">
        <v>40682</v>
      </c>
      <c r="B13">
        <v>14.72</v>
      </c>
      <c r="C13">
        <f>(B13-B12)/B12</f>
        <v>0</v>
      </c>
    </row>
    <row r="14" spans="1:3" x14ac:dyDescent="0.25">
      <c r="A14" s="5">
        <v>40683</v>
      </c>
      <c r="B14">
        <v>14.71</v>
      </c>
      <c r="C14">
        <f>(B14-B13)/B13</f>
        <v>-6.7934782608694197E-4</v>
      </c>
    </row>
    <row r="15" spans="1:3" x14ac:dyDescent="0.25">
      <c r="A15" s="5">
        <v>40686</v>
      </c>
      <c r="B15">
        <v>14.79</v>
      </c>
      <c r="C15">
        <f>(B15-B14)/B14</f>
        <v>5.438477226376498E-3</v>
      </c>
    </row>
    <row r="16" spans="1:3" x14ac:dyDescent="0.25">
      <c r="A16" s="5">
        <v>40687</v>
      </c>
      <c r="B16">
        <v>14.95</v>
      </c>
      <c r="C16">
        <f>(B16-B15)/B15</f>
        <v>1.0818120351588922E-2</v>
      </c>
    </row>
    <row r="17" spans="1:3" x14ac:dyDescent="0.25">
      <c r="A17" s="5">
        <v>40688</v>
      </c>
      <c r="B17">
        <v>14.98</v>
      </c>
      <c r="C17">
        <f>(B17-B16)/B16</f>
        <v>2.0066889632107785E-3</v>
      </c>
    </row>
    <row r="18" spans="1:3" x14ac:dyDescent="0.25">
      <c r="A18" s="5">
        <v>40689</v>
      </c>
      <c r="B18">
        <v>15.13</v>
      </c>
      <c r="C18">
        <f>(B18-B17)/B17</f>
        <v>1.0013351134846485E-2</v>
      </c>
    </row>
    <row r="19" spans="1:3" x14ac:dyDescent="0.25">
      <c r="A19" s="5">
        <v>40690</v>
      </c>
      <c r="B19">
        <v>15.26</v>
      </c>
      <c r="C19">
        <f>(B19-B18)/B18</f>
        <v>8.5922009253138788E-3</v>
      </c>
    </row>
    <row r="20" spans="1:3" x14ac:dyDescent="0.25">
      <c r="A20" s="5">
        <v>40694</v>
      </c>
      <c r="B20">
        <v>15.34</v>
      </c>
      <c r="C20">
        <f>(B20-B19)/B19</f>
        <v>5.2424639580602927E-3</v>
      </c>
    </row>
    <row r="21" spans="1:3" x14ac:dyDescent="0.25">
      <c r="A21" s="5">
        <v>40695</v>
      </c>
      <c r="B21">
        <v>15.05</v>
      </c>
      <c r="C21">
        <f>(B21-B20)/B20</f>
        <v>-1.8904823989569698E-2</v>
      </c>
    </row>
    <row r="22" spans="1:3" x14ac:dyDescent="0.25">
      <c r="A22" s="5">
        <v>40696</v>
      </c>
      <c r="B22">
        <v>15.18</v>
      </c>
      <c r="C22">
        <f>(B22-B21)/B21</f>
        <v>8.6378737541527566E-3</v>
      </c>
    </row>
    <row r="23" spans="1:3" x14ac:dyDescent="0.25">
      <c r="A23" s="5">
        <v>40697</v>
      </c>
      <c r="B23">
        <v>14.66</v>
      </c>
      <c r="C23">
        <f>(B23-B22)/B22</f>
        <v>-3.4255599472990748E-2</v>
      </c>
    </row>
    <row r="24" spans="1:3" x14ac:dyDescent="0.25">
      <c r="A24" s="5">
        <v>40700</v>
      </c>
      <c r="B24">
        <v>14.43</v>
      </c>
      <c r="C24">
        <f>(B24-B23)/B23</f>
        <v>-1.5688949522510261E-2</v>
      </c>
    </row>
    <row r="25" spans="1:3" x14ac:dyDescent="0.25">
      <c r="A25" s="5">
        <v>40701</v>
      </c>
      <c r="B25">
        <v>15.1205</v>
      </c>
      <c r="C25">
        <f>(B25-B24)/B24</f>
        <v>4.7851697851697864E-2</v>
      </c>
    </row>
    <row r="26" spans="1:3" x14ac:dyDescent="0.25">
      <c r="A26" s="5">
        <v>40702</v>
      </c>
      <c r="B26">
        <v>15.15</v>
      </c>
      <c r="C26">
        <f>(B26-B25)/B25</f>
        <v>1.9509936840713287E-3</v>
      </c>
    </row>
    <row r="27" spans="1:3" x14ac:dyDescent="0.25">
      <c r="A27" s="5">
        <v>40703</v>
      </c>
      <c r="B27">
        <v>15.45</v>
      </c>
      <c r="C27">
        <f>(B27-B26)/B26</f>
        <v>1.9801980198019733E-2</v>
      </c>
    </row>
    <row r="28" spans="1:3" x14ac:dyDescent="0.25">
      <c r="A28" s="5">
        <v>40704</v>
      </c>
      <c r="B28">
        <v>15.88</v>
      </c>
      <c r="C28">
        <f>(B28-B27)/B27</f>
        <v>2.7831715210356087E-2</v>
      </c>
    </row>
    <row r="29" spans="1:3" x14ac:dyDescent="0.25">
      <c r="A29" s="5">
        <v>40707</v>
      </c>
      <c r="B29">
        <v>15.61</v>
      </c>
      <c r="C29">
        <f>(B29-B28)/B28</f>
        <v>-1.7002518891687742E-2</v>
      </c>
    </row>
    <row r="30" spans="1:3" x14ac:dyDescent="0.25">
      <c r="A30" s="5">
        <v>40708</v>
      </c>
      <c r="B30">
        <v>15.62</v>
      </c>
      <c r="C30">
        <f>(B30-B29)/B29</f>
        <v>6.4061499039076155E-4</v>
      </c>
    </row>
    <row r="31" spans="1:3" x14ac:dyDescent="0.25">
      <c r="A31" s="5">
        <v>40709</v>
      </c>
      <c r="B31">
        <v>15.25</v>
      </c>
      <c r="C31">
        <f>(B31-B30)/B30</f>
        <v>-2.3687580025608147E-2</v>
      </c>
    </row>
    <row r="32" spans="1:3" x14ac:dyDescent="0.25">
      <c r="A32" s="5">
        <v>40710</v>
      </c>
      <c r="B32">
        <v>15.345000000000001</v>
      </c>
      <c r="C32">
        <f>(B32-B31)/B31</f>
        <v>6.2295081967213535E-3</v>
      </c>
    </row>
    <row r="33" spans="1:3" x14ac:dyDescent="0.25">
      <c r="A33" s="5">
        <v>40711</v>
      </c>
      <c r="B33">
        <v>15.13</v>
      </c>
      <c r="C33">
        <f>(B33-B32)/B32</f>
        <v>-1.401107852720755E-2</v>
      </c>
    </row>
    <row r="34" spans="1:3" x14ac:dyDescent="0.25">
      <c r="A34" s="5">
        <v>40714</v>
      </c>
      <c r="B34">
        <v>15</v>
      </c>
      <c r="C34">
        <f>(B34-B33)/B33</f>
        <v>-8.5922009253139968E-3</v>
      </c>
    </row>
    <row r="35" spans="1:3" x14ac:dyDescent="0.25">
      <c r="A35" s="5">
        <v>40715</v>
      </c>
      <c r="B35">
        <v>15.26</v>
      </c>
      <c r="C35">
        <f>(B35-B34)/B34</f>
        <v>1.7333333333333319E-2</v>
      </c>
    </row>
    <row r="36" spans="1:3" x14ac:dyDescent="0.25">
      <c r="A36" s="5">
        <v>40716</v>
      </c>
      <c r="B36">
        <v>14.91</v>
      </c>
      <c r="C36">
        <f>(B36-B35)/B35</f>
        <v>-2.2935779816513738E-2</v>
      </c>
    </row>
    <row r="37" spans="1:3" x14ac:dyDescent="0.25">
      <c r="A37" s="5">
        <v>40717</v>
      </c>
      <c r="B37">
        <v>14.86</v>
      </c>
      <c r="C37">
        <f>(B37-B36)/B36</f>
        <v>-3.3534540576794572E-3</v>
      </c>
    </row>
    <row r="38" spans="1:3" x14ac:dyDescent="0.25">
      <c r="A38" s="5">
        <v>40718</v>
      </c>
      <c r="B38">
        <v>14.74</v>
      </c>
      <c r="C38">
        <f>(B38-B37)/B37</f>
        <v>-8.0753701211304998E-3</v>
      </c>
    </row>
    <row r="39" spans="1:3" x14ac:dyDescent="0.25">
      <c r="A39" s="5">
        <v>40721</v>
      </c>
      <c r="B39">
        <v>14.8</v>
      </c>
      <c r="C39">
        <f>(B39-B38)/B38</f>
        <v>4.070556309362313E-3</v>
      </c>
    </row>
    <row r="40" spans="1:3" x14ac:dyDescent="0.25">
      <c r="A40" s="5">
        <v>40722</v>
      </c>
      <c r="B40">
        <v>14.98</v>
      </c>
      <c r="C40">
        <f>(B40-B39)/B39</f>
        <v>1.2162162162162142E-2</v>
      </c>
    </row>
    <row r="41" spans="1:3" x14ac:dyDescent="0.25">
      <c r="A41" s="5">
        <v>40723</v>
      </c>
      <c r="B41">
        <v>15.03</v>
      </c>
      <c r="C41">
        <f>(B41-B40)/B40</f>
        <v>3.3377837116154159E-3</v>
      </c>
    </row>
    <row r="42" spans="1:3" x14ac:dyDescent="0.25">
      <c r="A42" s="5">
        <v>40724</v>
      </c>
      <c r="B42">
        <v>15.15</v>
      </c>
      <c r="C42">
        <f>(B42-B41)/B41</f>
        <v>7.9840319361278115E-3</v>
      </c>
    </row>
    <row r="43" spans="1:3" x14ac:dyDescent="0.25">
      <c r="A43" s="5">
        <v>40725</v>
      </c>
      <c r="B43">
        <v>15.3</v>
      </c>
      <c r="C43">
        <f>(B43-B42)/B42</f>
        <v>9.9009900990099237E-3</v>
      </c>
    </row>
    <row r="44" spans="1:3" x14ac:dyDescent="0.25">
      <c r="A44" s="5">
        <v>40729</v>
      </c>
      <c r="B44">
        <v>15.9</v>
      </c>
      <c r="C44">
        <f>(B44-B43)/B43</f>
        <v>3.9215686274509776E-2</v>
      </c>
    </row>
    <row r="45" spans="1:3" x14ac:dyDescent="0.25">
      <c r="A45" s="5">
        <v>40730</v>
      </c>
      <c r="B45">
        <v>15.87</v>
      </c>
      <c r="C45">
        <f>(B45-B44)/B44</f>
        <v>-1.88679245283026E-3</v>
      </c>
    </row>
    <row r="46" spans="1:3" x14ac:dyDescent="0.25">
      <c r="A46" s="5">
        <v>40731</v>
      </c>
      <c r="B46">
        <v>16</v>
      </c>
      <c r="C46">
        <f>(B46-B45)/B45</f>
        <v>8.1915563957152358E-3</v>
      </c>
    </row>
    <row r="47" spans="1:3" x14ac:dyDescent="0.25">
      <c r="A47" s="5">
        <v>40732</v>
      </c>
      <c r="B47">
        <v>16.03</v>
      </c>
      <c r="C47">
        <f>(B47-B46)/B46</f>
        <v>1.8750000000000711E-3</v>
      </c>
    </row>
    <row r="48" spans="1:3" x14ac:dyDescent="0.25">
      <c r="A48" s="5">
        <v>40735</v>
      </c>
      <c r="B48">
        <v>15.73</v>
      </c>
      <c r="C48">
        <f>(B48-B47)/B47</f>
        <v>-1.8714909544603912E-2</v>
      </c>
    </row>
    <row r="49" spans="1:3" x14ac:dyDescent="0.25">
      <c r="A49" s="5">
        <v>40736</v>
      </c>
      <c r="B49">
        <v>15.7</v>
      </c>
      <c r="C49">
        <f>(B49-B48)/B48</f>
        <v>-1.9071837253656157E-3</v>
      </c>
    </row>
    <row r="50" spans="1:3" x14ac:dyDescent="0.25">
      <c r="A50" s="5">
        <v>40737</v>
      </c>
      <c r="B50">
        <v>15.82</v>
      </c>
      <c r="C50">
        <f>(B50-B49)/B49</f>
        <v>7.6433121019108914E-3</v>
      </c>
    </row>
    <row r="51" spans="1:3" x14ac:dyDescent="0.25">
      <c r="A51" s="5">
        <v>40738</v>
      </c>
      <c r="B51">
        <v>15.68</v>
      </c>
      <c r="C51">
        <f>(B51-B50)/B50</f>
        <v>-8.8495575221239301E-3</v>
      </c>
    </row>
    <row r="52" spans="1:3" x14ac:dyDescent="0.25">
      <c r="A52" s="5">
        <v>40739</v>
      </c>
      <c r="B52">
        <v>15.67</v>
      </c>
      <c r="C52">
        <f>(B52-B51)/B51</f>
        <v>-6.3775510204080272E-4</v>
      </c>
    </row>
    <row r="53" spans="1:3" x14ac:dyDescent="0.25">
      <c r="A53" s="5">
        <v>40742</v>
      </c>
      <c r="B53">
        <v>15.53</v>
      </c>
      <c r="C53">
        <f>(B53-B52)/B52</f>
        <v>-8.9342693044033548E-3</v>
      </c>
    </row>
    <row r="54" spans="1:3" x14ac:dyDescent="0.25">
      <c r="A54" s="5">
        <v>40743</v>
      </c>
      <c r="B54">
        <v>15.8</v>
      </c>
      <c r="C54">
        <f>(B54-B53)/B53</f>
        <v>1.7385705086928611E-2</v>
      </c>
    </row>
    <row r="55" spans="1:3" x14ac:dyDescent="0.25">
      <c r="A55" s="5">
        <v>40744</v>
      </c>
      <c r="B55">
        <v>15.63</v>
      </c>
      <c r="C55">
        <f>(B55-B54)/B54</f>
        <v>-1.0759493670886071E-2</v>
      </c>
    </row>
    <row r="56" spans="1:3" x14ac:dyDescent="0.25">
      <c r="A56" s="5">
        <v>40745</v>
      </c>
      <c r="B56">
        <v>15.91</v>
      </c>
      <c r="C56">
        <f>(B56-B55)/B55</f>
        <v>1.7914267434420945E-2</v>
      </c>
    </row>
    <row r="57" spans="1:3" x14ac:dyDescent="0.25">
      <c r="A57" s="5">
        <v>40746</v>
      </c>
      <c r="B57">
        <v>15.73</v>
      </c>
      <c r="C57">
        <f>(B57-B56)/B56</f>
        <v>-1.1313639220615946E-2</v>
      </c>
    </row>
    <row r="58" spans="1:3" x14ac:dyDescent="0.25">
      <c r="A58" s="5">
        <v>40749</v>
      </c>
      <c r="B58">
        <v>15.5</v>
      </c>
      <c r="C58">
        <f>(B58-B57)/B57</f>
        <v>-1.4621741894469194E-2</v>
      </c>
    </row>
    <row r="59" spans="1:3" x14ac:dyDescent="0.25">
      <c r="A59" s="5">
        <v>40750</v>
      </c>
      <c r="B59">
        <v>15.4</v>
      </c>
      <c r="C59">
        <f>(B59-B58)/B58</f>
        <v>-6.4516129032257839E-3</v>
      </c>
    </row>
    <row r="60" spans="1:3" x14ac:dyDescent="0.25">
      <c r="A60" s="5">
        <v>40751</v>
      </c>
      <c r="B60">
        <v>14.59</v>
      </c>
      <c r="C60">
        <f>(B60-B59)/B59</f>
        <v>-5.2597402597402629E-2</v>
      </c>
    </row>
    <row r="61" spans="1:3" x14ac:dyDescent="0.25">
      <c r="A61" s="5">
        <v>40752</v>
      </c>
      <c r="B61">
        <v>14.64</v>
      </c>
      <c r="C61">
        <f>(B61-B60)/B60</f>
        <v>3.4270047978067655E-3</v>
      </c>
    </row>
    <row r="62" spans="1:3" x14ac:dyDescent="0.25">
      <c r="A62" s="5">
        <v>40753</v>
      </c>
      <c r="B62">
        <v>14.96</v>
      </c>
      <c r="C62">
        <f>(B62-B61)/B61</f>
        <v>2.1857923497267777E-2</v>
      </c>
    </row>
    <row r="63" spans="1:3" x14ac:dyDescent="0.25">
      <c r="A63" s="5">
        <v>40756</v>
      </c>
      <c r="B63">
        <v>14.62</v>
      </c>
      <c r="C63">
        <f>(B63-B62)/B62</f>
        <v>-2.2727272727272835E-2</v>
      </c>
    </row>
    <row r="64" spans="1:3" x14ac:dyDescent="0.25">
      <c r="A64" s="5">
        <v>40757</v>
      </c>
      <c r="B64">
        <v>14.32</v>
      </c>
      <c r="C64">
        <f>(B64-B63)/B63</f>
        <v>-2.0519835841313196E-2</v>
      </c>
    </row>
    <row r="65" spans="1:3" x14ac:dyDescent="0.25">
      <c r="A65" s="5">
        <v>40758</v>
      </c>
      <c r="B65">
        <v>14.06</v>
      </c>
      <c r="C65">
        <f>(B65-B64)/B64</f>
        <v>-1.8156424581005571E-2</v>
      </c>
    </row>
    <row r="66" spans="1:3" x14ac:dyDescent="0.25">
      <c r="A66" s="5">
        <v>40759</v>
      </c>
      <c r="B66">
        <v>13.41</v>
      </c>
      <c r="C66">
        <f>(B66-B65)/B65</f>
        <v>-4.6230440967283098E-2</v>
      </c>
    </row>
    <row r="67" spans="1:3" x14ac:dyDescent="0.25">
      <c r="A67" s="5">
        <v>40760</v>
      </c>
      <c r="B67">
        <v>14.06</v>
      </c>
      <c r="C67">
        <f>(B67-B66)/B66</f>
        <v>4.8471290082028363E-2</v>
      </c>
    </row>
    <row r="68" spans="1:3" x14ac:dyDescent="0.25">
      <c r="A68" s="5">
        <v>40763</v>
      </c>
      <c r="B68">
        <v>12.73</v>
      </c>
      <c r="C68">
        <f>(B68-B67)/B67</f>
        <v>-9.45945945945946E-2</v>
      </c>
    </row>
    <row r="69" spans="1:3" x14ac:dyDescent="0.25">
      <c r="A69" s="5">
        <v>40764</v>
      </c>
      <c r="B69">
        <v>13.31</v>
      </c>
      <c r="C69">
        <f>(B69-B68)/B68</f>
        <v>4.5561665357423412E-2</v>
      </c>
    </row>
    <row r="70" spans="1:3" x14ac:dyDescent="0.25">
      <c r="A70" s="5">
        <v>40765</v>
      </c>
      <c r="B70">
        <v>13.1</v>
      </c>
      <c r="C70">
        <f>(B70-B69)/B69</f>
        <v>-1.5777610818933197E-2</v>
      </c>
    </row>
    <row r="71" spans="1:3" x14ac:dyDescent="0.25">
      <c r="A71" s="5">
        <v>40766</v>
      </c>
      <c r="B71">
        <v>13.41</v>
      </c>
      <c r="C71">
        <f>(B71-B70)/B70</f>
        <v>2.3664122137404618E-2</v>
      </c>
    </row>
    <row r="72" spans="1:3" x14ac:dyDescent="0.25">
      <c r="A72" s="5">
        <v>40767</v>
      </c>
      <c r="B72">
        <v>13.47</v>
      </c>
      <c r="C72">
        <f>(B72-B71)/B71</f>
        <v>4.4742729306488068E-3</v>
      </c>
    </row>
    <row r="73" spans="1:3" x14ac:dyDescent="0.25">
      <c r="A73" s="5">
        <v>40770</v>
      </c>
      <c r="B73">
        <v>13.65</v>
      </c>
      <c r="C73">
        <f>(B73-B72)/B72</f>
        <v>1.3363028953229376E-2</v>
      </c>
    </row>
    <row r="74" spans="1:3" x14ac:dyDescent="0.25">
      <c r="A74" s="5">
        <v>40771</v>
      </c>
      <c r="B74">
        <v>13.55</v>
      </c>
      <c r="C74">
        <f>(B74-B73)/B73</f>
        <v>-7.3260073260073E-3</v>
      </c>
    </row>
    <row r="75" spans="1:3" x14ac:dyDescent="0.25">
      <c r="A75" s="5">
        <v>40772</v>
      </c>
      <c r="B75">
        <v>13.65</v>
      </c>
      <c r="C75">
        <f>(B75-B74)/B74</f>
        <v>7.3800738007379811E-3</v>
      </c>
    </row>
    <row r="76" spans="1:3" x14ac:dyDescent="0.25">
      <c r="A76" s="5">
        <v>40773</v>
      </c>
      <c r="B76">
        <v>13.27</v>
      </c>
      <c r="C76">
        <f>(B76-B75)/B75</f>
        <v>-2.7838827838827896E-2</v>
      </c>
    </row>
    <row r="77" spans="1:3" x14ac:dyDescent="0.25">
      <c r="A77" s="5">
        <v>40774</v>
      </c>
      <c r="B77">
        <v>13.4</v>
      </c>
      <c r="C77">
        <f>(B77-B76)/B76</f>
        <v>9.796533534287926E-3</v>
      </c>
    </row>
    <row r="78" spans="1:3" x14ac:dyDescent="0.25">
      <c r="A78" s="5">
        <v>40777</v>
      </c>
      <c r="B78">
        <v>13.48</v>
      </c>
      <c r="C78">
        <f>(B78-B77)/B77</f>
        <v>5.9701492537313485E-3</v>
      </c>
    </row>
    <row r="79" spans="1:3" x14ac:dyDescent="0.25">
      <c r="A79" s="5">
        <v>40778</v>
      </c>
      <c r="B79">
        <v>14.31</v>
      </c>
      <c r="C79">
        <f>(B79-B78)/B78</f>
        <v>6.1572700296735908E-2</v>
      </c>
    </row>
    <row r="80" spans="1:3" x14ac:dyDescent="0.25">
      <c r="A80" s="5">
        <v>40779</v>
      </c>
      <c r="B80">
        <v>14.54</v>
      </c>
      <c r="C80">
        <f>(B80-B79)/B79</f>
        <v>1.6072676450034847E-2</v>
      </c>
    </row>
    <row r="81" spans="1:3" x14ac:dyDescent="0.25">
      <c r="A81" s="5">
        <v>40780</v>
      </c>
      <c r="B81">
        <v>13.97</v>
      </c>
      <c r="C81">
        <f>(B81-B80)/B80</f>
        <v>-3.920220082530939E-2</v>
      </c>
    </row>
    <row r="82" spans="1:3" x14ac:dyDescent="0.25">
      <c r="A82" s="5">
        <v>40781</v>
      </c>
      <c r="B82">
        <v>14.54</v>
      </c>
      <c r="C82">
        <f>(B82-B81)/B81</f>
        <v>4.0801717967072187E-2</v>
      </c>
    </row>
    <row r="83" spans="1:3" x14ac:dyDescent="0.25">
      <c r="A83" s="5">
        <v>40784</v>
      </c>
      <c r="B83">
        <v>15.11</v>
      </c>
      <c r="C83">
        <f>(B83-B82)/B82</f>
        <v>3.9202200825309515E-2</v>
      </c>
    </row>
    <row r="84" spans="1:3" x14ac:dyDescent="0.25">
      <c r="A84" s="5">
        <v>40785</v>
      </c>
      <c r="B84">
        <v>15.25</v>
      </c>
      <c r="C84">
        <f>(B84-B83)/B83</f>
        <v>9.2653871608206866E-3</v>
      </c>
    </row>
    <row r="85" spans="1:3" x14ac:dyDescent="0.25">
      <c r="A85" s="5">
        <v>40786</v>
      </c>
      <c r="B85">
        <v>15.28</v>
      </c>
      <c r="C85">
        <f>(B85-B84)/B84</f>
        <v>1.9672131147540563E-3</v>
      </c>
    </row>
    <row r="86" spans="1:3" x14ac:dyDescent="0.25">
      <c r="A86" s="5">
        <v>40787</v>
      </c>
      <c r="B86">
        <v>13.98</v>
      </c>
      <c r="C86">
        <f>(B86-B85)/B85</f>
        <v>-8.507853403141355E-2</v>
      </c>
    </row>
    <row r="87" spans="1:3" x14ac:dyDescent="0.25">
      <c r="A87" s="5">
        <v>40788</v>
      </c>
      <c r="B87">
        <v>14.05</v>
      </c>
      <c r="C87">
        <f>(B87-B86)/B86</f>
        <v>5.0071530758226237E-3</v>
      </c>
    </row>
    <row r="88" spans="1:3" x14ac:dyDescent="0.25">
      <c r="A88" s="5">
        <v>40792</v>
      </c>
      <c r="B88">
        <v>13.96</v>
      </c>
      <c r="C88">
        <f>(B88-B87)/B87</f>
        <v>-6.4056939501779256E-3</v>
      </c>
    </row>
    <row r="89" spans="1:3" x14ac:dyDescent="0.25">
      <c r="A89" s="5">
        <v>40793</v>
      </c>
      <c r="B89">
        <v>14.93</v>
      </c>
      <c r="C89">
        <f>(B89-B88)/B88</f>
        <v>6.9484240687679E-2</v>
      </c>
    </row>
    <row r="90" spans="1:3" x14ac:dyDescent="0.25">
      <c r="A90" s="5">
        <v>40794</v>
      </c>
      <c r="B90">
        <v>14.84</v>
      </c>
      <c r="C90">
        <f>(B90-B89)/B89</f>
        <v>-6.0281312793034067E-3</v>
      </c>
    </row>
    <row r="91" spans="1:3" x14ac:dyDescent="0.25">
      <c r="A91" s="5">
        <v>40795</v>
      </c>
      <c r="B91">
        <v>14.4</v>
      </c>
      <c r="C91">
        <f>(B91-B90)/B90</f>
        <v>-2.9649595687331502E-2</v>
      </c>
    </row>
    <row r="92" spans="1:3" x14ac:dyDescent="0.25">
      <c r="A92" s="5">
        <v>40798</v>
      </c>
      <c r="B92">
        <v>14.59</v>
      </c>
      <c r="C92">
        <f>(B92-B91)/B91</f>
        <v>1.319444444444441E-2</v>
      </c>
    </row>
    <row r="93" spans="1:3" x14ac:dyDescent="0.25">
      <c r="A93" s="5">
        <v>40799</v>
      </c>
      <c r="B93">
        <v>14.93</v>
      </c>
      <c r="C93">
        <f>(B93-B92)/B92</f>
        <v>2.3303632625085665E-2</v>
      </c>
    </row>
    <row r="94" spans="1:3" x14ac:dyDescent="0.25">
      <c r="A94" s="5">
        <v>40800</v>
      </c>
      <c r="B94">
        <v>15.57</v>
      </c>
      <c r="C94">
        <f>(B94-B93)/B93</f>
        <v>4.2866711319490998E-2</v>
      </c>
    </row>
    <row r="95" spans="1:3" x14ac:dyDescent="0.25">
      <c r="A95" s="5">
        <v>40801</v>
      </c>
      <c r="B95">
        <v>15.45</v>
      </c>
      <c r="C95">
        <f>(B95-B94)/B94</f>
        <v>-7.7071290944123955E-3</v>
      </c>
    </row>
    <row r="96" spans="1:3" x14ac:dyDescent="0.25">
      <c r="A96" s="5">
        <v>40802</v>
      </c>
      <c r="B96">
        <v>15.38</v>
      </c>
      <c r="C96">
        <f>(B96-B95)/B95</f>
        <v>-4.530744336569483E-3</v>
      </c>
    </row>
    <row r="97" spans="1:3" x14ac:dyDescent="0.25">
      <c r="A97" s="5">
        <v>40805</v>
      </c>
      <c r="B97">
        <v>15.01</v>
      </c>
      <c r="C97">
        <f>(B97-B96)/B96</f>
        <v>-2.4057217165149608E-2</v>
      </c>
    </row>
    <row r="98" spans="1:3" x14ac:dyDescent="0.25">
      <c r="A98" s="5">
        <v>40806</v>
      </c>
      <c r="B98">
        <v>14.8</v>
      </c>
      <c r="C98">
        <f>(B98-B97)/B97</f>
        <v>-1.3990672884743443E-2</v>
      </c>
    </row>
    <row r="99" spans="1:3" x14ac:dyDescent="0.25">
      <c r="A99" s="5">
        <v>40807</v>
      </c>
      <c r="B99">
        <v>14.82</v>
      </c>
      <c r="C99">
        <f>(B99-B98)/B98</f>
        <v>1.3513513513513226E-3</v>
      </c>
    </row>
    <row r="100" spans="1:3" x14ac:dyDescent="0.25">
      <c r="A100" s="5">
        <v>40808</v>
      </c>
      <c r="B100">
        <v>14.39</v>
      </c>
      <c r="C100">
        <f>(B100-B99)/B99</f>
        <v>-2.9014844804318467E-2</v>
      </c>
    </row>
    <row r="101" spans="1:3" x14ac:dyDescent="0.25">
      <c r="A101" s="5">
        <v>40809</v>
      </c>
      <c r="B101">
        <v>15.3</v>
      </c>
      <c r="C101">
        <f>(B101-B100)/B100</f>
        <v>6.3238359972202923E-2</v>
      </c>
    </row>
    <row r="102" spans="1:3" x14ac:dyDescent="0.25">
      <c r="A102" s="5">
        <v>40812</v>
      </c>
      <c r="B102">
        <v>15.58</v>
      </c>
      <c r="C102">
        <f>(B102-B101)/B101</f>
        <v>1.8300653594771198E-2</v>
      </c>
    </row>
    <row r="103" spans="1:3" x14ac:dyDescent="0.25">
      <c r="A103" s="5">
        <v>40813</v>
      </c>
      <c r="B103">
        <v>16.010000000000002</v>
      </c>
      <c r="C103">
        <f>(B103-B102)/B102</f>
        <v>2.7599486521181098E-2</v>
      </c>
    </row>
    <row r="104" spans="1:3" x14ac:dyDescent="0.25">
      <c r="A104" s="5">
        <v>40814</v>
      </c>
      <c r="B104">
        <v>15.53</v>
      </c>
      <c r="C104">
        <f>(B104-B103)/B103</f>
        <v>-2.998126171143049E-2</v>
      </c>
    </row>
    <row r="105" spans="1:3" x14ac:dyDescent="0.25">
      <c r="A105" s="5">
        <v>40815</v>
      </c>
      <c r="B105">
        <v>16.25</v>
      </c>
      <c r="C105">
        <f>(B105-B104)/B104</f>
        <v>4.6361880231809441E-2</v>
      </c>
    </row>
    <row r="106" spans="1:3" x14ac:dyDescent="0.25">
      <c r="A106" s="5">
        <v>40816</v>
      </c>
      <c r="B106">
        <v>16.37</v>
      </c>
      <c r="C106">
        <f>(B106-B105)/B105</f>
        <v>7.384615384615446E-3</v>
      </c>
    </row>
    <row r="107" spans="1:3" x14ac:dyDescent="0.25">
      <c r="A107" s="5">
        <v>40819</v>
      </c>
      <c r="B107">
        <v>15.99</v>
      </c>
      <c r="C107">
        <f>(B107-B106)/B106</f>
        <v>-2.3213194868662232E-2</v>
      </c>
    </row>
    <row r="108" spans="1:3" x14ac:dyDescent="0.25">
      <c r="A108" s="5">
        <v>40820</v>
      </c>
      <c r="B108">
        <v>16.89</v>
      </c>
      <c r="C108">
        <f>(B108-B107)/B107</f>
        <v>5.6285178236397768E-2</v>
      </c>
    </row>
    <row r="109" spans="1:3" x14ac:dyDescent="0.25">
      <c r="A109" s="5">
        <v>40821</v>
      </c>
      <c r="B109">
        <v>17.03</v>
      </c>
      <c r="C109">
        <f>(B109-B108)/B108</f>
        <v>8.28892835997635E-3</v>
      </c>
    </row>
    <row r="110" spans="1:3" x14ac:dyDescent="0.25">
      <c r="A110" s="5">
        <v>40822</v>
      </c>
      <c r="B110">
        <v>17.09</v>
      </c>
      <c r="C110">
        <f>(B110-B109)/B109</f>
        <v>3.523194362888944E-3</v>
      </c>
    </row>
    <row r="111" spans="1:3" x14ac:dyDescent="0.25">
      <c r="A111" s="5">
        <v>40823</v>
      </c>
      <c r="B111">
        <v>16.8</v>
      </c>
      <c r="C111">
        <f>(B111-B110)/B110</f>
        <v>-1.6968987712112298E-2</v>
      </c>
    </row>
    <row r="112" spans="1:3" x14ac:dyDescent="0.25">
      <c r="A112" s="5">
        <v>40826</v>
      </c>
      <c r="B112">
        <v>16.8</v>
      </c>
      <c r="C112">
        <f>(B112-B111)/B111</f>
        <v>0</v>
      </c>
    </row>
    <row r="113" spans="1:3" x14ac:dyDescent="0.25">
      <c r="A113" s="5">
        <v>40827</v>
      </c>
      <c r="B113">
        <v>16.48</v>
      </c>
      <c r="C113">
        <f>(B113-B112)/B112</f>
        <v>-1.9047619047619063E-2</v>
      </c>
    </row>
    <row r="114" spans="1:3" x14ac:dyDescent="0.25">
      <c r="A114" s="5">
        <v>40828</v>
      </c>
      <c r="B114">
        <v>16.5</v>
      </c>
      <c r="C114">
        <f>(B114-B113)/B113</f>
        <v>1.2135922330096828E-3</v>
      </c>
    </row>
    <row r="115" spans="1:3" x14ac:dyDescent="0.25">
      <c r="A115" s="5">
        <v>40829</v>
      </c>
      <c r="B115">
        <v>16.55</v>
      </c>
      <c r="C115">
        <f>(B115-B114)/B114</f>
        <v>3.0303030303030732E-3</v>
      </c>
    </row>
    <row r="116" spans="1:3" x14ac:dyDescent="0.25">
      <c r="A116" s="5">
        <v>40830</v>
      </c>
      <c r="B116">
        <v>16.21</v>
      </c>
      <c r="C116">
        <f>(B116-B115)/B115</f>
        <v>-2.0543806646525671E-2</v>
      </c>
    </row>
    <row r="117" spans="1:3" x14ac:dyDescent="0.25">
      <c r="A117" s="5">
        <v>40833</v>
      </c>
      <c r="B117">
        <v>15.94</v>
      </c>
      <c r="C117">
        <f>(B117-B116)/B116</f>
        <v>-1.6656384947563316E-2</v>
      </c>
    </row>
    <row r="118" spans="1:3" x14ac:dyDescent="0.25">
      <c r="A118" s="5">
        <v>40834</v>
      </c>
      <c r="B118">
        <v>16.329999999999998</v>
      </c>
      <c r="C118">
        <f>(B118-B117)/B117</f>
        <v>2.4466750313676212E-2</v>
      </c>
    </row>
    <row r="119" spans="1:3" x14ac:dyDescent="0.25">
      <c r="A119" s="5">
        <v>40835</v>
      </c>
      <c r="B119">
        <v>16.03</v>
      </c>
      <c r="C119">
        <f>(B119-B118)/B118</f>
        <v>-1.8371096142069637E-2</v>
      </c>
    </row>
    <row r="120" spans="1:3" x14ac:dyDescent="0.25">
      <c r="A120" s="5">
        <v>40836</v>
      </c>
      <c r="B120">
        <v>15.91</v>
      </c>
      <c r="C120">
        <f>(B120-B119)/B119</f>
        <v>-7.4859638178416087E-3</v>
      </c>
    </row>
    <row r="121" spans="1:3" x14ac:dyDescent="0.25">
      <c r="A121" s="5">
        <v>40837</v>
      </c>
      <c r="B121">
        <v>16.37</v>
      </c>
      <c r="C121">
        <f>(B121-B120)/B120</f>
        <v>2.8912633563796409E-2</v>
      </c>
    </row>
    <row r="122" spans="1:3" x14ac:dyDescent="0.25">
      <c r="A122" s="5">
        <v>40840</v>
      </c>
      <c r="B122">
        <v>16.600000000000001</v>
      </c>
      <c r="C122">
        <f>(B122-B121)/B121</f>
        <v>1.4050091631032402E-2</v>
      </c>
    </row>
    <row r="123" spans="1:3" x14ac:dyDescent="0.25">
      <c r="A123" s="5">
        <v>40841</v>
      </c>
      <c r="B123">
        <v>15.82</v>
      </c>
      <c r="C123">
        <f>(B123-B122)/B122</f>
        <v>-4.6987951807228978E-2</v>
      </c>
    </row>
    <row r="124" spans="1:3" x14ac:dyDescent="0.25">
      <c r="A124" s="5">
        <v>40842</v>
      </c>
      <c r="B124">
        <v>17.98</v>
      </c>
      <c r="C124">
        <f>(B124-B123)/B123</f>
        <v>0.13653603034134007</v>
      </c>
    </row>
    <row r="125" spans="1:3" x14ac:dyDescent="0.25">
      <c r="A125" s="5">
        <v>40843</v>
      </c>
      <c r="B125">
        <v>18.829999999999998</v>
      </c>
      <c r="C125">
        <f>(B125-B124)/B124</f>
        <v>4.7274749721913117E-2</v>
      </c>
    </row>
    <row r="126" spans="1:3" x14ac:dyDescent="0.25">
      <c r="A126" s="5">
        <v>40844</v>
      </c>
      <c r="B126">
        <v>18.510000000000002</v>
      </c>
      <c r="C126">
        <f>(B126-B125)/B125</f>
        <v>-1.6994158258098607E-2</v>
      </c>
    </row>
    <row r="127" spans="1:3" x14ac:dyDescent="0.25">
      <c r="A127" s="5">
        <v>40847</v>
      </c>
      <c r="B127">
        <v>17.86</v>
      </c>
      <c r="C127">
        <f>(B127-B126)/B126</f>
        <v>-3.5116153430578181E-2</v>
      </c>
    </row>
    <row r="128" spans="1:3" x14ac:dyDescent="0.25">
      <c r="A128" s="5">
        <v>40848</v>
      </c>
      <c r="B128">
        <v>17.37</v>
      </c>
      <c r="C128">
        <f>(B128-B127)/B127</f>
        <v>-2.7435610302351539E-2</v>
      </c>
    </row>
    <row r="129" spans="1:3" x14ac:dyDescent="0.25">
      <c r="A129" s="5">
        <v>40849</v>
      </c>
      <c r="B129">
        <v>17.87</v>
      </c>
      <c r="C129">
        <f>(B129-B128)/B128</f>
        <v>2.8785261945883704E-2</v>
      </c>
    </row>
    <row r="130" spans="1:3" x14ac:dyDescent="0.25">
      <c r="A130" s="5">
        <v>40850</v>
      </c>
      <c r="B130">
        <v>18.27</v>
      </c>
      <c r="C130">
        <f>(B130-B129)/B129</f>
        <v>2.238388360380518E-2</v>
      </c>
    </row>
    <row r="131" spans="1:3" x14ac:dyDescent="0.25">
      <c r="A131" s="5">
        <v>40851</v>
      </c>
      <c r="B131">
        <v>17.75</v>
      </c>
      <c r="C131">
        <f>(B131-B130)/B130</f>
        <v>-2.8461959496442233E-2</v>
      </c>
    </row>
    <row r="132" spans="1:3" x14ac:dyDescent="0.25">
      <c r="A132" s="5">
        <v>40854</v>
      </c>
      <c r="B132">
        <v>17.64</v>
      </c>
      <c r="C132">
        <f>(B132-B131)/B131</f>
        <v>-6.1971830985915171E-3</v>
      </c>
    </row>
    <row r="133" spans="1:3" x14ac:dyDescent="0.25">
      <c r="A133" s="5">
        <v>40855</v>
      </c>
      <c r="B133">
        <v>17.77</v>
      </c>
      <c r="C133">
        <f>(B133-B132)/B132</f>
        <v>7.369614512471599E-3</v>
      </c>
    </row>
    <row r="134" spans="1:3" x14ac:dyDescent="0.25">
      <c r="A134" s="5">
        <v>40856</v>
      </c>
      <c r="B134">
        <v>16.940000000000001</v>
      </c>
      <c r="C134">
        <f>(B134-B133)/B133</f>
        <v>-4.6707934721440539E-2</v>
      </c>
    </row>
    <row r="135" spans="1:3" x14ac:dyDescent="0.25">
      <c r="A135" s="5">
        <v>40857</v>
      </c>
      <c r="B135">
        <v>16.96</v>
      </c>
      <c r="C135">
        <f>(B135-B134)/B134</f>
        <v>1.1806375442738827E-3</v>
      </c>
    </row>
    <row r="136" spans="1:3" x14ac:dyDescent="0.25">
      <c r="A136" s="5">
        <v>40858</v>
      </c>
      <c r="B136">
        <v>17.41</v>
      </c>
      <c r="C136">
        <f>(B136-B135)/B135</f>
        <v>2.6533018867924484E-2</v>
      </c>
    </row>
    <row r="137" spans="1:3" x14ac:dyDescent="0.25">
      <c r="A137" s="5">
        <v>40861</v>
      </c>
      <c r="B137">
        <v>16.899999999999999</v>
      </c>
      <c r="C137">
        <f>(B137-B136)/B136</f>
        <v>-2.929350947731198E-2</v>
      </c>
    </row>
    <row r="138" spans="1:3" x14ac:dyDescent="0.25">
      <c r="A138" s="5">
        <v>40862</v>
      </c>
      <c r="B138">
        <v>17.149999999999999</v>
      </c>
      <c r="C138">
        <f>(B138-B137)/B137</f>
        <v>1.4792899408284025E-2</v>
      </c>
    </row>
    <row r="139" spans="1:3" x14ac:dyDescent="0.25">
      <c r="A139" s="5">
        <v>40863</v>
      </c>
      <c r="B139">
        <v>16.88</v>
      </c>
      <c r="C139">
        <f>(B139-B138)/B138</f>
        <v>-1.5743440233236129E-2</v>
      </c>
    </row>
    <row r="140" spans="1:3" x14ac:dyDescent="0.25">
      <c r="A140" s="5">
        <v>40864</v>
      </c>
      <c r="B140">
        <v>16.95</v>
      </c>
      <c r="C140">
        <f>(B140-B139)/B139</f>
        <v>4.1469194312796376E-3</v>
      </c>
    </row>
    <row r="141" spans="1:3" x14ac:dyDescent="0.25">
      <c r="A141" s="5">
        <v>40865</v>
      </c>
      <c r="B141">
        <v>16.96</v>
      </c>
      <c r="C141">
        <f>(B141-B140)/B140</f>
        <v>5.8997050147501851E-4</v>
      </c>
    </row>
    <row r="142" spans="1:3" x14ac:dyDescent="0.25">
      <c r="A142" s="5">
        <v>40868</v>
      </c>
      <c r="B142">
        <v>16.61</v>
      </c>
      <c r="C142">
        <f>(B142-B141)/B141</f>
        <v>-2.0636792452830271E-2</v>
      </c>
    </row>
    <row r="143" spans="1:3" x14ac:dyDescent="0.25">
      <c r="A143" s="5">
        <v>40869</v>
      </c>
      <c r="B143">
        <v>16.73</v>
      </c>
      <c r="C143">
        <f>(B143-B142)/B142</f>
        <v>7.2245635159543043E-3</v>
      </c>
    </row>
    <row r="144" spans="1:3" x14ac:dyDescent="0.25">
      <c r="A144" s="5">
        <v>40870</v>
      </c>
      <c r="B144">
        <v>16.7</v>
      </c>
      <c r="C144">
        <f>(B144-B143)/B143</f>
        <v>-1.7931858936043716E-3</v>
      </c>
    </row>
    <row r="145" spans="1:3" x14ac:dyDescent="0.25">
      <c r="A145" s="5">
        <v>40872</v>
      </c>
      <c r="B145">
        <v>16.010000000000002</v>
      </c>
      <c r="C145">
        <f>(B145-B144)/B144</f>
        <v>-4.1317365269460941E-2</v>
      </c>
    </row>
    <row r="146" spans="1:3" x14ac:dyDescent="0.25">
      <c r="A146" s="5">
        <v>40875</v>
      </c>
      <c r="B146">
        <v>17.12</v>
      </c>
      <c r="C146">
        <f>(B146-B145)/B145</f>
        <v>6.9331667707682662E-2</v>
      </c>
    </row>
    <row r="147" spans="1:3" x14ac:dyDescent="0.25">
      <c r="A147" s="5">
        <v>40876</v>
      </c>
      <c r="B147">
        <v>17.190000000000001</v>
      </c>
      <c r="C147">
        <f>(B147-B146)/B146</f>
        <v>4.088785046728988E-3</v>
      </c>
    </row>
    <row r="148" spans="1:3" x14ac:dyDescent="0.25">
      <c r="A148" s="5">
        <v>40877</v>
      </c>
      <c r="B148">
        <v>18.149999999999999</v>
      </c>
      <c r="C148">
        <f>(B148-B147)/B147</f>
        <v>5.5846422338568777E-2</v>
      </c>
    </row>
    <row r="149" spans="1:3" x14ac:dyDescent="0.25">
      <c r="A149" s="5">
        <v>40878</v>
      </c>
      <c r="B149">
        <v>17.559999999999999</v>
      </c>
      <c r="C149">
        <f>(B149-B148)/B148</f>
        <v>-3.2506887052341595E-2</v>
      </c>
    </row>
    <row r="150" spans="1:3" x14ac:dyDescent="0.25">
      <c r="A150" s="5">
        <v>40879</v>
      </c>
      <c r="B150">
        <v>17.55</v>
      </c>
      <c r="C150">
        <f>(B150-B149)/B149</f>
        <v>-5.6947608200444259E-4</v>
      </c>
    </row>
    <row r="151" spans="1:3" x14ac:dyDescent="0.25">
      <c r="A151" s="5">
        <v>40882</v>
      </c>
      <c r="B151">
        <v>17.64</v>
      </c>
      <c r="C151">
        <f>(B151-B150)/B150</f>
        <v>5.1282051282051195E-3</v>
      </c>
    </row>
    <row r="152" spans="1:3" x14ac:dyDescent="0.25">
      <c r="A152" s="5">
        <v>40883</v>
      </c>
      <c r="B152">
        <v>17.61</v>
      </c>
      <c r="C152">
        <f>(B152-B151)/B151</f>
        <v>-1.7006802721089079E-3</v>
      </c>
    </row>
    <row r="153" spans="1:3" x14ac:dyDescent="0.25">
      <c r="A153" s="5">
        <v>40884</v>
      </c>
      <c r="B153">
        <v>17.829999999999998</v>
      </c>
      <c r="C153">
        <f>(B153-B152)/B152</f>
        <v>1.2492901760363365E-2</v>
      </c>
    </row>
    <row r="154" spans="1:3" x14ac:dyDescent="0.25">
      <c r="A154" s="5">
        <v>40885</v>
      </c>
      <c r="B154">
        <v>17.37</v>
      </c>
      <c r="C154">
        <f>(B154-B153)/B153</f>
        <v>-2.5799214806505742E-2</v>
      </c>
    </row>
    <row r="155" spans="1:3" x14ac:dyDescent="0.25">
      <c r="A155" s="5">
        <v>40886</v>
      </c>
      <c r="B155">
        <v>17.82</v>
      </c>
      <c r="C155">
        <f>(B155-B154)/B154</f>
        <v>2.5906735751295294E-2</v>
      </c>
    </row>
    <row r="156" spans="1:3" x14ac:dyDescent="0.25">
      <c r="A156" s="5">
        <v>40889</v>
      </c>
      <c r="B156">
        <v>17.600000000000001</v>
      </c>
      <c r="C156">
        <f>(B156-B155)/B155</f>
        <v>-1.2345679012345616E-2</v>
      </c>
    </row>
    <row r="157" spans="1:3" x14ac:dyDescent="0.25">
      <c r="A157" s="5">
        <v>40890</v>
      </c>
      <c r="B157">
        <v>16.79</v>
      </c>
      <c r="C157">
        <f>(B157-B156)/B156</f>
        <v>-4.6022727272727396E-2</v>
      </c>
    </row>
    <row r="158" spans="1:3" x14ac:dyDescent="0.25">
      <c r="A158" s="5">
        <v>40891</v>
      </c>
      <c r="B158">
        <v>15.89</v>
      </c>
      <c r="C158">
        <f>(B158-B157)/B157</f>
        <v>-5.3603335318641969E-2</v>
      </c>
    </row>
    <row r="159" spans="1:3" x14ac:dyDescent="0.25">
      <c r="A159" s="5">
        <v>40892</v>
      </c>
      <c r="B159">
        <v>15.9</v>
      </c>
      <c r="C159">
        <f>(B159-B158)/B158</f>
        <v>6.2932662051603443E-4</v>
      </c>
    </row>
    <row r="160" spans="1:3" x14ac:dyDescent="0.25">
      <c r="A160" s="5">
        <v>40893</v>
      </c>
      <c r="B160">
        <v>15.9</v>
      </c>
      <c r="C160">
        <f>(B160-B159)/B159</f>
        <v>0</v>
      </c>
    </row>
    <row r="161" spans="1:3" x14ac:dyDescent="0.25">
      <c r="A161" s="5">
        <v>40896</v>
      </c>
      <c r="B161">
        <v>15.42</v>
      </c>
      <c r="C161">
        <f>(B161-B160)/B160</f>
        <v>-3.0188679245283043E-2</v>
      </c>
    </row>
    <row r="162" spans="1:3" x14ac:dyDescent="0.25">
      <c r="A162" s="5">
        <v>40897</v>
      </c>
      <c r="B162">
        <v>15.62</v>
      </c>
      <c r="C162">
        <f>(B162-B161)/B161</f>
        <v>1.2970168612191912E-2</v>
      </c>
    </row>
    <row r="163" spans="1:3" x14ac:dyDescent="0.25">
      <c r="A163" s="5">
        <v>40898</v>
      </c>
      <c r="B163">
        <v>15.68</v>
      </c>
      <c r="C163">
        <f>(B163-B162)/B162</f>
        <v>3.8412291933419013E-3</v>
      </c>
    </row>
    <row r="164" spans="1:3" x14ac:dyDescent="0.25">
      <c r="A164" s="5">
        <v>40899</v>
      </c>
      <c r="B164">
        <v>15.71</v>
      </c>
      <c r="C164">
        <f>(B164-B163)/B163</f>
        <v>1.9132653061225216E-3</v>
      </c>
    </row>
    <row r="165" spans="1:3" x14ac:dyDescent="0.25">
      <c r="A165" s="5">
        <v>40900</v>
      </c>
      <c r="B165">
        <v>15.53</v>
      </c>
      <c r="C165">
        <f>(B165-B164)/B164</f>
        <v>-1.1457670273711107E-2</v>
      </c>
    </row>
    <row r="166" spans="1:3" x14ac:dyDescent="0.25">
      <c r="A166" s="5">
        <v>40904</v>
      </c>
      <c r="B166">
        <v>15.71</v>
      </c>
      <c r="C166">
        <f>(B166-B165)/B165</f>
        <v>1.1590470057952447E-2</v>
      </c>
    </row>
    <row r="167" spans="1:3" x14ac:dyDescent="0.25">
      <c r="A167" s="5">
        <v>40905</v>
      </c>
      <c r="B167">
        <v>15.14</v>
      </c>
      <c r="C167">
        <f>(B167-B166)/B166</f>
        <v>-3.628262253341822E-2</v>
      </c>
    </row>
    <row r="168" spans="1:3" x14ac:dyDescent="0.25">
      <c r="A168" s="5">
        <v>40906</v>
      </c>
      <c r="B168">
        <v>15.17</v>
      </c>
      <c r="C168">
        <f>(B168-B167)/B167</f>
        <v>1.9815059445177914E-3</v>
      </c>
    </row>
    <row r="169" spans="1:3" x14ac:dyDescent="0.25">
      <c r="A169" s="5">
        <v>40907</v>
      </c>
      <c r="B169">
        <v>15.13</v>
      </c>
      <c r="C169">
        <f>(B169-B168)/B168</f>
        <v>-2.6367831245879465E-3</v>
      </c>
    </row>
    <row r="170" spans="1:3" x14ac:dyDescent="0.25">
      <c r="A170" s="5">
        <v>40911</v>
      </c>
      <c r="B170">
        <v>15.61</v>
      </c>
      <c r="C170">
        <f>(B170-B169)/B169</f>
        <v>3.1725049570389866E-2</v>
      </c>
    </row>
    <row r="171" spans="1:3" x14ac:dyDescent="0.25">
      <c r="A171" s="5">
        <v>40912</v>
      </c>
      <c r="B171">
        <v>15.37</v>
      </c>
      <c r="C171">
        <f>(B171-B170)/B170</f>
        <v>-1.5374759769378618E-2</v>
      </c>
    </row>
    <row r="172" spans="1:3" x14ac:dyDescent="0.25">
      <c r="A172" s="5">
        <v>40913</v>
      </c>
      <c r="B172">
        <v>15.47</v>
      </c>
      <c r="C172">
        <f>(B172-B171)/B171</f>
        <v>6.5061808718283294E-3</v>
      </c>
    </row>
    <row r="173" spans="1:3" x14ac:dyDescent="0.25">
      <c r="A173" s="5">
        <v>40914</v>
      </c>
      <c r="B173">
        <v>15.39</v>
      </c>
      <c r="C173">
        <f>(B173-B172)/B172</f>
        <v>-5.1712992889463519E-3</v>
      </c>
    </row>
    <row r="174" spans="1:3" x14ac:dyDescent="0.25">
      <c r="A174" s="5">
        <v>40917</v>
      </c>
      <c r="B174">
        <v>15.25</v>
      </c>
      <c r="C174">
        <f>(B174-B173)/B173</f>
        <v>-9.0968161143600099E-3</v>
      </c>
    </row>
    <row r="175" spans="1:3" x14ac:dyDescent="0.25">
      <c r="A175" s="5">
        <v>40918</v>
      </c>
      <c r="B175">
        <v>15.46</v>
      </c>
      <c r="C175">
        <f>(B175-B174)/B174</f>
        <v>1.3770491803278745E-2</v>
      </c>
    </row>
    <row r="176" spans="1:3" x14ac:dyDescent="0.25">
      <c r="A176" s="5">
        <v>40919</v>
      </c>
      <c r="B176">
        <v>15.73</v>
      </c>
      <c r="C176">
        <f>(B176-B175)/B175</f>
        <v>1.7464424320827916E-2</v>
      </c>
    </row>
    <row r="177" spans="1:3" x14ac:dyDescent="0.25">
      <c r="A177" s="5">
        <v>40920</v>
      </c>
      <c r="B177">
        <v>16.149999999999999</v>
      </c>
      <c r="C177">
        <f>(B177-B176)/B176</f>
        <v>2.6700572155117491E-2</v>
      </c>
    </row>
    <row r="178" spans="1:3" x14ac:dyDescent="0.25">
      <c r="A178" s="5">
        <v>40921</v>
      </c>
      <c r="B178">
        <v>15.88</v>
      </c>
      <c r="C178">
        <f>(B178-B177)/B177</f>
        <v>-1.6718266253869834E-2</v>
      </c>
    </row>
    <row r="179" spans="1:3" x14ac:dyDescent="0.25">
      <c r="A179" s="5">
        <v>40925</v>
      </c>
      <c r="B179">
        <v>15.32</v>
      </c>
      <c r="C179">
        <f>(B179-B178)/B178</f>
        <v>-3.5264483627204059E-2</v>
      </c>
    </row>
    <row r="180" spans="1:3" x14ac:dyDescent="0.25">
      <c r="A180" s="5">
        <v>40926</v>
      </c>
      <c r="B180">
        <v>15.14</v>
      </c>
      <c r="C180">
        <f>(B180-B179)/B179</f>
        <v>-1.174934725848562E-2</v>
      </c>
    </row>
    <row r="181" spans="1:3" x14ac:dyDescent="0.25">
      <c r="A181" s="5">
        <v>40927</v>
      </c>
      <c r="B181">
        <v>14.96</v>
      </c>
      <c r="C181">
        <f>(B181-B180)/B180</f>
        <v>-1.1889035667106982E-2</v>
      </c>
    </row>
    <row r="182" spans="1:3" x14ac:dyDescent="0.25">
      <c r="A182" s="5">
        <v>40928</v>
      </c>
      <c r="B182">
        <v>14.88</v>
      </c>
      <c r="C182">
        <f>(B182-B181)/B181</f>
        <v>-5.3475935828877046E-3</v>
      </c>
    </row>
    <row r="183" spans="1:3" x14ac:dyDescent="0.25">
      <c r="A183" s="5">
        <v>40931</v>
      </c>
      <c r="B183">
        <v>14.98</v>
      </c>
      <c r="C183">
        <f>(B183-B182)/B182</f>
        <v>6.7204301075268575E-3</v>
      </c>
    </row>
    <row r="184" spans="1:3" x14ac:dyDescent="0.25">
      <c r="A184" s="5">
        <v>40932</v>
      </c>
      <c r="B184">
        <v>14.98</v>
      </c>
      <c r="C184">
        <f>(B184-B183)/B183</f>
        <v>0</v>
      </c>
    </row>
    <row r="185" spans="1:3" x14ac:dyDescent="0.25">
      <c r="A185" s="5">
        <v>40933</v>
      </c>
      <c r="B185">
        <v>14.79</v>
      </c>
      <c r="C185">
        <f>(B185-B184)/B184</f>
        <v>-1.2683578104138936E-2</v>
      </c>
    </row>
    <row r="186" spans="1:3" x14ac:dyDescent="0.25">
      <c r="A186" s="5">
        <v>40934</v>
      </c>
      <c r="B186">
        <v>14.82</v>
      </c>
      <c r="C186">
        <f>(B186-B185)/B185</f>
        <v>2.0283975659229981E-3</v>
      </c>
    </row>
    <row r="187" spans="1:3" x14ac:dyDescent="0.25">
      <c r="A187" s="5">
        <v>40935</v>
      </c>
      <c r="B187">
        <v>14.91</v>
      </c>
      <c r="C187">
        <f>(B187-B186)/B186</f>
        <v>6.072874493927116E-3</v>
      </c>
    </row>
    <row r="188" spans="1:3" x14ac:dyDescent="0.25">
      <c r="A188" s="5">
        <v>40938</v>
      </c>
      <c r="B188">
        <v>14.56</v>
      </c>
      <c r="C188">
        <f>(B188-B187)/B187</f>
        <v>-2.3474178403755843E-2</v>
      </c>
    </row>
    <row r="189" spans="1:3" x14ac:dyDescent="0.25">
      <c r="A189" s="5">
        <v>40939</v>
      </c>
      <c r="B189">
        <v>14.3</v>
      </c>
      <c r="C189">
        <f>(B189-B188)/B188</f>
        <v>-1.7857142857142842E-2</v>
      </c>
    </row>
    <row r="190" spans="1:3" x14ac:dyDescent="0.25">
      <c r="A190" s="5">
        <v>40940</v>
      </c>
      <c r="B190">
        <v>14.5</v>
      </c>
      <c r="C190">
        <f>(B190-B189)/B189</f>
        <v>1.3986013986013936E-2</v>
      </c>
    </row>
    <row r="191" spans="1:3" x14ac:dyDescent="0.25">
      <c r="A191" s="5">
        <v>40941</v>
      </c>
      <c r="B191">
        <v>14.51</v>
      </c>
      <c r="C191">
        <f>(B191-B190)/B190</f>
        <v>6.8965517241377841E-4</v>
      </c>
    </row>
    <row r="192" spans="1:3" x14ac:dyDescent="0.25">
      <c r="A192" s="5">
        <v>40942</v>
      </c>
      <c r="B192">
        <v>14.64</v>
      </c>
      <c r="C192">
        <f>(B192-B191)/B191</f>
        <v>8.9593383873191445E-3</v>
      </c>
    </row>
    <row r="193" spans="1:3" x14ac:dyDescent="0.25">
      <c r="A193" s="5">
        <v>40945</v>
      </c>
      <c r="B193">
        <v>14.44</v>
      </c>
      <c r="C193">
        <f>(B193-B192)/B192</f>
        <v>-1.3661202185792422E-2</v>
      </c>
    </row>
    <row r="194" spans="1:3" x14ac:dyDescent="0.25">
      <c r="A194" s="5">
        <v>40946</v>
      </c>
      <c r="B194">
        <v>14.25</v>
      </c>
      <c r="C194">
        <f>(B194-B193)/B193</f>
        <v>-1.3157894736842072E-2</v>
      </c>
    </row>
    <row r="195" spans="1:3" x14ac:dyDescent="0.25">
      <c r="A195" s="5">
        <v>40947</v>
      </c>
      <c r="B195">
        <v>15.03</v>
      </c>
      <c r="C195">
        <f>(B195-B194)/B194</f>
        <v>5.4736842105263112E-2</v>
      </c>
    </row>
    <row r="196" spans="1:3" x14ac:dyDescent="0.25">
      <c r="A196" s="5">
        <v>40948</v>
      </c>
      <c r="B196">
        <v>14.59</v>
      </c>
      <c r="C196">
        <f>(B196-B195)/B195</f>
        <v>-2.9274783765801698E-2</v>
      </c>
    </row>
    <row r="197" spans="1:3" x14ac:dyDescent="0.25">
      <c r="A197" s="5">
        <v>40949</v>
      </c>
      <c r="B197">
        <v>14.72</v>
      </c>
      <c r="C197">
        <f>(B197-B196)/B196</f>
        <v>8.9102124742975169E-3</v>
      </c>
    </row>
    <row r="198" spans="1:3" x14ac:dyDescent="0.25">
      <c r="A198" s="5">
        <v>40952</v>
      </c>
      <c r="B198">
        <v>15.04</v>
      </c>
      <c r="C198">
        <f>(B198-B197)/B197</f>
        <v>2.1739130434782507E-2</v>
      </c>
    </row>
    <row r="199" spans="1:3" x14ac:dyDescent="0.25">
      <c r="A199" s="5">
        <v>40953</v>
      </c>
      <c r="B199">
        <v>14.99</v>
      </c>
      <c r="C199">
        <f>(B199-B198)/B198</f>
        <v>-3.3244680851063123E-3</v>
      </c>
    </row>
    <row r="200" spans="1:3" x14ac:dyDescent="0.25">
      <c r="A200" s="5">
        <v>40954</v>
      </c>
      <c r="B200">
        <v>14.48</v>
      </c>
      <c r="C200">
        <f>(B200-B199)/B199</f>
        <v>-3.4022681787858555E-2</v>
      </c>
    </row>
    <row r="201" spans="1:3" x14ac:dyDescent="0.25">
      <c r="A201" s="5">
        <v>40955</v>
      </c>
      <c r="B201">
        <v>14.76</v>
      </c>
      <c r="C201">
        <f>(B201-B200)/B200</f>
        <v>1.9337016574585589E-2</v>
      </c>
    </row>
    <row r="202" spans="1:3" x14ac:dyDescent="0.25">
      <c r="A202" s="5">
        <v>40956</v>
      </c>
      <c r="B202">
        <v>14.9</v>
      </c>
      <c r="C202">
        <f>(B202-B201)/B201</f>
        <v>9.4850948509485489E-3</v>
      </c>
    </row>
    <row r="203" spans="1:3" x14ac:dyDescent="0.25">
      <c r="A203" s="5">
        <v>40960</v>
      </c>
      <c r="B203">
        <v>14.72</v>
      </c>
      <c r="C203">
        <f>(B203-B202)/B202</f>
        <v>-1.2080536912751658E-2</v>
      </c>
    </row>
    <row r="204" spans="1:3" x14ac:dyDescent="0.25">
      <c r="A204" s="5">
        <v>40961</v>
      </c>
      <c r="B204">
        <v>14.32</v>
      </c>
      <c r="C204">
        <f>(B204-B203)/B203</f>
        <v>-2.7173913043478284E-2</v>
      </c>
    </row>
    <row r="205" spans="1:3" x14ac:dyDescent="0.25">
      <c r="A205" s="5">
        <v>40962</v>
      </c>
      <c r="B205">
        <v>14.3</v>
      </c>
      <c r="C205">
        <f>(B205-B204)/B204</f>
        <v>-1.3966480446927076E-3</v>
      </c>
    </row>
    <row r="206" spans="1:3" x14ac:dyDescent="0.25">
      <c r="A206" s="5">
        <v>40963</v>
      </c>
      <c r="B206">
        <v>14.55</v>
      </c>
      <c r="C206">
        <f>(B206-B205)/B205</f>
        <v>1.748251748251748E-2</v>
      </c>
    </row>
    <row r="207" spans="1:3" x14ac:dyDescent="0.25">
      <c r="A207" s="5">
        <v>40966</v>
      </c>
      <c r="B207">
        <v>14.55</v>
      </c>
      <c r="C207">
        <f>(B207-B206)/B206</f>
        <v>0</v>
      </c>
    </row>
    <row r="208" spans="1:3" x14ac:dyDescent="0.25">
      <c r="A208" s="5">
        <v>40967</v>
      </c>
      <c r="B208">
        <v>14.45</v>
      </c>
      <c r="C208">
        <f>(B208-B207)/B207</f>
        <v>-6.872852233677073E-3</v>
      </c>
    </row>
    <row r="209" spans="1:3" x14ac:dyDescent="0.25">
      <c r="A209" s="5">
        <v>40968</v>
      </c>
      <c r="B209">
        <v>14.18</v>
      </c>
      <c r="C209">
        <f>(B209-B208)/B208</f>
        <v>-1.8685121107266407E-2</v>
      </c>
    </row>
    <row r="210" spans="1:3" x14ac:dyDescent="0.25">
      <c r="A210" s="5">
        <v>40969</v>
      </c>
      <c r="B210">
        <v>15.49</v>
      </c>
      <c r="C210">
        <f>(B210-B209)/B209</f>
        <v>9.2383638928067738E-2</v>
      </c>
    </row>
    <row r="211" spans="1:3" x14ac:dyDescent="0.25">
      <c r="A211" s="5">
        <v>40970</v>
      </c>
      <c r="B211">
        <v>15.19</v>
      </c>
      <c r="C211">
        <f>(B211-B210)/B210</f>
        <v>-1.9367333763718575E-2</v>
      </c>
    </row>
    <row r="212" spans="1:3" x14ac:dyDescent="0.25">
      <c r="A212" s="5">
        <v>40973</v>
      </c>
      <c r="B212">
        <v>15.24</v>
      </c>
      <c r="C212">
        <f>(B212-B211)/B211</f>
        <v>3.2916392363397441E-3</v>
      </c>
    </row>
    <row r="213" spans="1:3" x14ac:dyDescent="0.25">
      <c r="A213" s="5">
        <v>40974</v>
      </c>
      <c r="B213">
        <v>15.26</v>
      </c>
      <c r="C213">
        <f>(B213-B212)/B212</f>
        <v>1.3123359580052214E-3</v>
      </c>
    </row>
    <row r="214" spans="1:3" x14ac:dyDescent="0.25">
      <c r="A214" s="5">
        <v>40975</v>
      </c>
      <c r="B214">
        <v>15.57</v>
      </c>
      <c r="C214">
        <f>(B214-B213)/B213</f>
        <v>2.0314547837483651E-2</v>
      </c>
    </row>
    <row r="215" spans="1:3" x14ac:dyDescent="0.25">
      <c r="A215" s="5">
        <v>40976</v>
      </c>
      <c r="B215">
        <v>15.91</v>
      </c>
      <c r="C215">
        <f>(B215-B214)/B214</f>
        <v>2.1836865767501597E-2</v>
      </c>
    </row>
    <row r="216" spans="1:3" x14ac:dyDescent="0.25">
      <c r="A216" s="5">
        <v>40977</v>
      </c>
      <c r="B216">
        <v>16.14</v>
      </c>
      <c r="C216">
        <f>(B216-B215)/B215</f>
        <v>1.4456316781898204E-2</v>
      </c>
    </row>
    <row r="217" spans="1:3" x14ac:dyDescent="0.25">
      <c r="A217" s="5">
        <v>40980</v>
      </c>
      <c r="B217">
        <v>16.11</v>
      </c>
      <c r="C217">
        <f>(B217-B216)/B216</f>
        <v>-1.8587360594796243E-3</v>
      </c>
    </row>
    <row r="218" spans="1:3" x14ac:dyDescent="0.25">
      <c r="A218" s="5">
        <v>40981</v>
      </c>
      <c r="B218">
        <v>16.16</v>
      </c>
      <c r="C218">
        <f>(B218-B217)/B217</f>
        <v>3.1036623215394609E-3</v>
      </c>
    </row>
    <row r="219" spans="1:3" x14ac:dyDescent="0.25">
      <c r="A219" s="5">
        <v>40982</v>
      </c>
      <c r="B219">
        <v>16.100000000000001</v>
      </c>
      <c r="C219">
        <f>(B219-B218)/B218</f>
        <v>-3.7128712871286338E-3</v>
      </c>
    </row>
    <row r="220" spans="1:3" x14ac:dyDescent="0.25">
      <c r="A220" s="5">
        <v>40983</v>
      </c>
      <c r="B220">
        <v>16.23</v>
      </c>
      <c r="C220">
        <f>(B220-B219)/B219</f>
        <v>8.0745341614906208E-3</v>
      </c>
    </row>
    <row r="221" spans="1:3" x14ac:dyDescent="0.25">
      <c r="A221" s="5">
        <v>40984</v>
      </c>
      <c r="B221">
        <v>16.36</v>
      </c>
      <c r="C221">
        <f>(B221-B220)/B220</f>
        <v>8.0098582871225513E-3</v>
      </c>
    </row>
    <row r="222" spans="1:3" x14ac:dyDescent="0.25">
      <c r="A222" s="5">
        <v>40987</v>
      </c>
      <c r="B222">
        <v>16.62</v>
      </c>
      <c r="C222">
        <f>(B222-B221)/B221</f>
        <v>1.5892420537897408E-2</v>
      </c>
    </row>
    <row r="223" spans="1:3" x14ac:dyDescent="0.25">
      <c r="A223" s="5">
        <v>40988</v>
      </c>
      <c r="B223">
        <v>16.510000000000002</v>
      </c>
      <c r="C223">
        <f>(B223-B222)/B222</f>
        <v>-6.6185318892899771E-3</v>
      </c>
    </row>
    <row r="224" spans="1:3" x14ac:dyDescent="0.25">
      <c r="A224" s="5">
        <v>40989</v>
      </c>
      <c r="B224">
        <v>16.690000000000001</v>
      </c>
      <c r="C224">
        <f>(B224-B223)/B223</f>
        <v>1.0902483343428207E-2</v>
      </c>
    </row>
    <row r="225" spans="1:3" x14ac:dyDescent="0.25">
      <c r="A225" s="5">
        <v>40990</v>
      </c>
      <c r="B225">
        <v>17.62</v>
      </c>
      <c r="C225">
        <f>(B225-B224)/B224</f>
        <v>5.5721989215098841E-2</v>
      </c>
    </row>
    <row r="226" spans="1:3" x14ac:dyDescent="0.25">
      <c r="A226" s="5">
        <v>40991</v>
      </c>
      <c r="B226">
        <v>17.77</v>
      </c>
      <c r="C226">
        <f>(B226-B225)/B225</f>
        <v>8.5130533484675686E-3</v>
      </c>
    </row>
    <row r="227" spans="1:3" x14ac:dyDescent="0.25">
      <c r="A227" s="5">
        <v>40994</v>
      </c>
      <c r="B227">
        <v>17.84</v>
      </c>
      <c r="C227">
        <f>(B227-B226)/B226</f>
        <v>3.939223410241997E-3</v>
      </c>
    </row>
    <row r="228" spans="1:3" x14ac:dyDescent="0.25">
      <c r="A228" s="5">
        <v>40995</v>
      </c>
      <c r="B228">
        <v>18.239999999999998</v>
      </c>
      <c r="C228">
        <f>(B228-B227)/B227</f>
        <v>2.2421524663677049E-2</v>
      </c>
    </row>
    <row r="229" spans="1:3" x14ac:dyDescent="0.25">
      <c r="A229" s="5">
        <v>40996</v>
      </c>
      <c r="B229">
        <v>18.309999999999999</v>
      </c>
      <c r="C229">
        <f>(B229-B228)/B228</f>
        <v>3.8377192982456299E-3</v>
      </c>
    </row>
    <row r="230" spans="1:3" x14ac:dyDescent="0.25">
      <c r="A230" s="5">
        <v>40997</v>
      </c>
      <c r="B230">
        <v>18.38</v>
      </c>
      <c r="C230">
        <f>(B230-B229)/B229</f>
        <v>3.8230475150191311E-3</v>
      </c>
    </row>
    <row r="231" spans="1:3" x14ac:dyDescent="0.25">
      <c r="A231" s="5">
        <v>40998</v>
      </c>
      <c r="B231">
        <v>18.37</v>
      </c>
      <c r="C231">
        <f>(B231-B230)/B230</f>
        <v>-5.4406964091392881E-4</v>
      </c>
    </row>
    <row r="232" spans="1:3" x14ac:dyDescent="0.25">
      <c r="A232" s="5">
        <v>41001</v>
      </c>
      <c r="B232">
        <v>18.899999999999999</v>
      </c>
      <c r="C232">
        <f>(B232-B231)/B231</f>
        <v>2.8851388132825125E-2</v>
      </c>
    </row>
    <row r="233" spans="1:3" x14ac:dyDescent="0.25">
      <c r="A233" s="5">
        <v>41002</v>
      </c>
      <c r="B233">
        <v>18.88</v>
      </c>
      <c r="C233">
        <f>(B233-B232)/B232</f>
        <v>-1.0582010582010357E-3</v>
      </c>
    </row>
    <row r="234" spans="1:3" x14ac:dyDescent="0.25">
      <c r="A234" s="5">
        <v>41003</v>
      </c>
      <c r="B234">
        <v>18.38</v>
      </c>
      <c r="C234">
        <f>(B234-B233)/B233</f>
        <v>-2.6483050847457629E-2</v>
      </c>
    </row>
    <row r="235" spans="1:3" x14ac:dyDescent="0.25">
      <c r="A235" s="5">
        <v>41004</v>
      </c>
      <c r="B235">
        <v>18.23</v>
      </c>
      <c r="C235">
        <f>(B235-B234)/B234</f>
        <v>-8.1610446137104775E-3</v>
      </c>
    </row>
    <row r="236" spans="1:3" x14ac:dyDescent="0.25">
      <c r="A236" s="5">
        <v>41008</v>
      </c>
      <c r="B236">
        <v>18.010000000000002</v>
      </c>
      <c r="C236">
        <f>(B236-B235)/B235</f>
        <v>-1.2068019747668616E-2</v>
      </c>
    </row>
    <row r="237" spans="1:3" x14ac:dyDescent="0.25">
      <c r="A237" s="5">
        <v>41009</v>
      </c>
      <c r="B237">
        <v>17.600000000000001</v>
      </c>
      <c r="C237">
        <f>(B237-B236)/B236</f>
        <v>-2.2765130483064971E-2</v>
      </c>
    </row>
    <row r="238" spans="1:3" x14ac:dyDescent="0.25">
      <c r="A238" s="5">
        <v>41010</v>
      </c>
      <c r="B238">
        <v>18.010000000000002</v>
      </c>
      <c r="C238">
        <f>(B238-B237)/B237</f>
        <v>2.3295454545454553E-2</v>
      </c>
    </row>
    <row r="239" spans="1:3" x14ac:dyDescent="0.25">
      <c r="A239" s="5">
        <v>41011</v>
      </c>
      <c r="B239">
        <v>18.260000000000002</v>
      </c>
      <c r="C239">
        <f>(B239-B238)/B238</f>
        <v>1.3881177123820098E-2</v>
      </c>
    </row>
    <row r="240" spans="1:3" x14ac:dyDescent="0.25">
      <c r="A240" s="5">
        <v>41012</v>
      </c>
      <c r="B240">
        <v>18.239999999999998</v>
      </c>
      <c r="C240">
        <f>(B240-B239)/B239</f>
        <v>-1.095290251916929E-3</v>
      </c>
    </row>
    <row r="241" spans="1:3" x14ac:dyDescent="0.25">
      <c r="A241" s="5">
        <v>41015</v>
      </c>
      <c r="B241">
        <v>18.190000000000001</v>
      </c>
      <c r="C241">
        <f>(B241-B240)/B240</f>
        <v>-2.7412280701752832E-3</v>
      </c>
    </row>
    <row r="242" spans="1:3" x14ac:dyDescent="0.25">
      <c r="A242" s="5">
        <v>41016</v>
      </c>
      <c r="B242">
        <v>18.59</v>
      </c>
      <c r="C242">
        <f>(B242-B241)/B241</f>
        <v>2.1990104452996071E-2</v>
      </c>
    </row>
    <row r="243" spans="1:3" x14ac:dyDescent="0.25">
      <c r="A243" s="5">
        <v>41017</v>
      </c>
      <c r="B243">
        <v>18.555</v>
      </c>
      <c r="C243">
        <f>(B243-B242)/B242</f>
        <v>-1.8827326519634288E-3</v>
      </c>
    </row>
    <row r="244" spans="1:3" x14ac:dyDescent="0.25">
      <c r="A244" s="5">
        <v>41018</v>
      </c>
      <c r="B244">
        <v>18.05</v>
      </c>
      <c r="C244">
        <f>(B244-B243)/B243</f>
        <v>-2.7216383724063542E-2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4"/>
  <sheetViews>
    <sheetView workbookViewId="0">
      <selection activeCell="H12" sqref="H12"/>
    </sheetView>
  </sheetViews>
  <sheetFormatPr defaultRowHeight="15" x14ac:dyDescent="0.25"/>
  <cols>
    <col min="1" max="1" width="13.28515625" customWidth="1"/>
    <col min="2" max="2" width="9.5703125" customWidth="1"/>
    <col min="4" max="4" width="39.42578125" customWidth="1"/>
    <col min="5" max="6" width="17.28515625" customWidth="1"/>
    <col min="7" max="7" width="32.42578125" customWidth="1"/>
    <col min="8" max="8" width="31.140625" customWidth="1"/>
    <col min="11" max="11" width="10.7109375" customWidth="1"/>
    <col min="13" max="13" width="10.7109375" style="40" customWidth="1"/>
    <col min="14" max="14" width="27.28515625" customWidth="1"/>
    <col min="17" max="18" width="22.140625" customWidth="1"/>
    <col min="19" max="19" width="36.85546875" customWidth="1"/>
    <col min="20" max="20" width="29.7109375" customWidth="1"/>
    <col min="21" max="21" width="12" customWidth="1"/>
    <col min="22" max="22" width="10.7109375" customWidth="1"/>
    <col min="23" max="23" width="17.42578125" customWidth="1"/>
  </cols>
  <sheetData>
    <row r="1" spans="1:24" ht="15.75" thickBot="1" x14ac:dyDescent="0.3">
      <c r="A1" t="s">
        <v>77</v>
      </c>
    </row>
    <row r="2" spans="1:24" ht="15.75" thickBot="1" x14ac:dyDescent="0.3">
      <c r="A2" t="s">
        <v>7</v>
      </c>
      <c r="B2" t="s">
        <v>8</v>
      </c>
      <c r="C2" t="s">
        <v>19</v>
      </c>
      <c r="D2" t="s">
        <v>20</v>
      </c>
      <c r="E2" t="s">
        <v>44</v>
      </c>
      <c r="F2" t="s">
        <v>63</v>
      </c>
      <c r="G2" t="s">
        <v>45</v>
      </c>
      <c r="H2" s="6" t="s">
        <v>46</v>
      </c>
      <c r="I2" s="22">
        <f>SUM(F4:F122)/(COUNT(C4:C122)-2)</f>
        <v>6.6069361615166112E-4</v>
      </c>
      <c r="J2" s="7"/>
      <c r="K2" s="43" t="s">
        <v>21</v>
      </c>
      <c r="L2" s="7" t="s">
        <v>22</v>
      </c>
      <c r="M2" s="7" t="s">
        <v>23</v>
      </c>
      <c r="N2" s="7" t="s">
        <v>24</v>
      </c>
      <c r="O2" s="7" t="s">
        <v>25</v>
      </c>
      <c r="P2" s="18" t="s">
        <v>37</v>
      </c>
      <c r="Q2" s="19" t="s">
        <v>38</v>
      </c>
      <c r="R2" s="8" t="s">
        <v>26</v>
      </c>
      <c r="S2">
        <f>SUM(O3:O8)</f>
        <v>4.6904462199608005E-2</v>
      </c>
      <c r="T2" s="8"/>
      <c r="U2" s="8"/>
    </row>
    <row r="3" spans="1:24" ht="16.5" thickBot="1" x14ac:dyDescent="0.3">
      <c r="A3" s="4">
        <v>40668</v>
      </c>
      <c r="B3">
        <v>14.05</v>
      </c>
      <c r="C3">
        <v>0</v>
      </c>
      <c r="D3" s="9">
        <f>AVERAGE(C4:C122)</f>
        <v>1.7287406775646412E-3</v>
      </c>
      <c r="H3" s="20" t="s">
        <v>47</v>
      </c>
      <c r="I3" s="11">
        <f>SQRT(I2)</f>
        <v>2.5703961098470039E-2</v>
      </c>
      <c r="J3" s="8"/>
      <c r="K3" s="10">
        <v>40841</v>
      </c>
      <c r="L3">
        <v>15.82</v>
      </c>
      <c r="M3" s="41">
        <v>-4.6987951807228978E-2</v>
      </c>
      <c r="N3" s="8">
        <f>1+M3</f>
        <v>0.95301204819277108</v>
      </c>
      <c r="O3" s="8">
        <f>M3-$D$3</f>
        <v>-4.8716692484793621E-2</v>
      </c>
      <c r="P3" s="8"/>
      <c r="Q3" s="8"/>
      <c r="R3" s="8" t="s">
        <v>27</v>
      </c>
      <c r="S3" s="8"/>
      <c r="T3" s="8"/>
      <c r="U3" s="8"/>
      <c r="W3" t="s">
        <v>28</v>
      </c>
      <c r="X3">
        <f>1+D3</f>
        <v>1.0017287406775646</v>
      </c>
    </row>
    <row r="4" spans="1:24" x14ac:dyDescent="0.25">
      <c r="A4" s="5">
        <v>40669</v>
      </c>
      <c r="B4">
        <v>13.98</v>
      </c>
      <c r="C4">
        <f>(B4-B3)/B3</f>
        <v>-4.98220640569397E-3</v>
      </c>
      <c r="E4">
        <f>C4-$D$3</f>
        <v>-6.710947083258611E-3</v>
      </c>
      <c r="F4">
        <f>E4^2</f>
        <v>4.5036810754297256E-5</v>
      </c>
      <c r="G4">
        <f>(E4-$D$3)^2</f>
        <v>7.1228329500189818E-5</v>
      </c>
      <c r="H4" s="20" t="s">
        <v>48</v>
      </c>
      <c r="I4" s="8">
        <f>S2</f>
        <v>4.6904462199608005E-2</v>
      </c>
      <c r="J4" s="8"/>
      <c r="K4" s="10">
        <v>40842</v>
      </c>
      <c r="L4">
        <v>17.98</v>
      </c>
      <c r="M4" s="41">
        <v>0.13653603034134007</v>
      </c>
      <c r="N4" s="8">
        <f>1+M4</f>
        <v>1.1365360303413401</v>
      </c>
      <c r="O4" s="8">
        <f>M4-$D$3</f>
        <v>0.13480728966377542</v>
      </c>
      <c r="P4" s="8"/>
      <c r="Q4" s="8"/>
      <c r="R4" s="8" t="s">
        <v>29</v>
      </c>
      <c r="S4" s="8"/>
      <c r="T4" s="8"/>
      <c r="U4" s="8"/>
    </row>
    <row r="5" spans="1:24" x14ac:dyDescent="0.25">
      <c r="A5" s="5">
        <v>40672</v>
      </c>
      <c r="B5">
        <v>14.3</v>
      </c>
      <c r="C5">
        <f>(B5-B4)/B4</f>
        <v>2.2889842632331923E-2</v>
      </c>
      <c r="E5">
        <f>C5-$D$3</f>
        <v>2.1161101954767281E-2</v>
      </c>
      <c r="F5">
        <f>E5^2</f>
        <v>4.477922359400556E-4</v>
      </c>
      <c r="G5">
        <f>(E5-$D$3)^2</f>
        <v>3.7761666480772455E-4</v>
      </c>
      <c r="H5" s="20" t="s">
        <v>49</v>
      </c>
      <c r="I5" s="8">
        <f>S12</f>
        <v>-8.5849128931361054E-2</v>
      </c>
      <c r="J5" s="8"/>
      <c r="K5" s="10">
        <v>40843</v>
      </c>
      <c r="L5">
        <v>18.829999999999998</v>
      </c>
      <c r="M5" s="41">
        <v>4.7274749721913117E-2</v>
      </c>
      <c r="N5" s="8">
        <f>1+M5</f>
        <v>1.047274749721913</v>
      </c>
      <c r="O5" s="8">
        <f>M5-$D$3</f>
        <v>4.5546009044348475E-2</v>
      </c>
      <c r="P5" s="8"/>
      <c r="Q5" s="8"/>
      <c r="R5" s="12" t="s">
        <v>30</v>
      </c>
      <c r="S5" s="8"/>
      <c r="T5" s="12"/>
      <c r="U5" s="8"/>
    </row>
    <row r="6" spans="1:24" x14ac:dyDescent="0.25">
      <c r="A6" s="5">
        <v>40673</v>
      </c>
      <c r="B6">
        <v>14.43</v>
      </c>
      <c r="C6">
        <f>(B6-B5)/B5</f>
        <v>9.0909090909090211E-3</v>
      </c>
      <c r="E6">
        <f>C6-$D$3</f>
        <v>7.3621684133443801E-3</v>
      </c>
      <c r="F6">
        <f>E6^2</f>
        <v>5.4201523746445707E-5</v>
      </c>
      <c r="G6">
        <f>(E6-$D$3)^2</f>
        <v>3.1735508054252436E-5</v>
      </c>
      <c r="H6" s="20" t="s">
        <v>50</v>
      </c>
      <c r="I6" s="8">
        <f>SQRT(I2*6)</f>
        <v>6.2961589059600184E-2</v>
      </c>
      <c r="J6" s="8"/>
      <c r="K6" s="10">
        <v>40844</v>
      </c>
      <c r="L6">
        <v>18.510000000000002</v>
      </c>
      <c r="M6" s="41">
        <v>-1.6994158258098607E-2</v>
      </c>
      <c r="N6" s="8">
        <f>1+M6</f>
        <v>0.98300584174190142</v>
      </c>
      <c r="O6" s="8">
        <f>M6-$D$3</f>
        <v>-1.872289893566325E-2</v>
      </c>
      <c r="P6" s="8"/>
      <c r="Q6" s="8"/>
      <c r="R6" s="12" t="s">
        <v>39</v>
      </c>
      <c r="S6" s="8"/>
      <c r="T6" s="12"/>
      <c r="U6" s="8"/>
    </row>
    <row r="7" spans="1:24" x14ac:dyDescent="0.25">
      <c r="A7" s="5">
        <v>40674</v>
      </c>
      <c r="B7">
        <v>14.46</v>
      </c>
      <c r="C7">
        <f>(B7-B6)/B6</f>
        <v>2.0790020790021576E-3</v>
      </c>
      <c r="E7">
        <f>C7-$D$3</f>
        <v>3.5026140143751641E-4</v>
      </c>
      <c r="F7">
        <f>E7^2</f>
        <v>1.2268304933697303E-7</v>
      </c>
      <c r="G7">
        <f>(E7-$D$3)^2</f>
        <v>1.9002051147119621E-6</v>
      </c>
      <c r="H7" s="20" t="s">
        <v>51</v>
      </c>
      <c r="I7" s="8">
        <f>SQRT(I2*122)</f>
        <v>0.28390952990433882</v>
      </c>
      <c r="J7" s="8"/>
      <c r="K7" s="10">
        <v>40847</v>
      </c>
      <c r="L7">
        <v>17.86</v>
      </c>
      <c r="M7" s="41">
        <v>-3.5116153430578181E-2</v>
      </c>
      <c r="N7" s="8">
        <f>1+M7</f>
        <v>0.96488384656942183</v>
      </c>
      <c r="O7" s="8">
        <f>M7-$D$3</f>
        <v>-3.6844894108142824E-2</v>
      </c>
      <c r="P7" s="8"/>
      <c r="Q7" s="8"/>
      <c r="R7" s="12" t="s">
        <v>40</v>
      </c>
      <c r="S7" s="8"/>
      <c r="T7" s="12"/>
      <c r="U7" s="8"/>
    </row>
    <row r="8" spans="1:24" ht="15.75" thickBot="1" x14ac:dyDescent="0.3">
      <c r="A8" s="5">
        <v>40675</v>
      </c>
      <c r="B8">
        <v>14.56</v>
      </c>
      <c r="C8">
        <f>(B8-B7)/B7</f>
        <v>6.9156293222683018E-3</v>
      </c>
      <c r="E8">
        <f>C8-$D$3</f>
        <v>5.1868886447036609E-3</v>
      </c>
      <c r="F8">
        <f>E8^2</f>
        <v>2.6903813812555779E-5</v>
      </c>
      <c r="G8">
        <f>(E8-$D$3)^2</f>
        <v>1.1958787362627736E-5</v>
      </c>
      <c r="H8" s="20" t="s">
        <v>52</v>
      </c>
      <c r="I8" s="8">
        <f>I4/I6</f>
        <v>0.74496947901374733</v>
      </c>
      <c r="J8" s="8"/>
      <c r="K8" s="13">
        <v>40848</v>
      </c>
      <c r="L8">
        <v>17.37</v>
      </c>
      <c r="M8" s="41">
        <v>-2.7435610302351539E-2</v>
      </c>
      <c r="N8" s="8">
        <f>1+M8</f>
        <v>0.97256438969764847</v>
      </c>
      <c r="O8" s="8">
        <f>M8-$D$3</f>
        <v>-2.9164350979916182E-2</v>
      </c>
      <c r="P8" s="8"/>
      <c r="Q8" s="8"/>
      <c r="R8" s="12" t="s">
        <v>41</v>
      </c>
      <c r="S8" s="8"/>
      <c r="T8" s="12"/>
      <c r="U8" s="8"/>
    </row>
    <row r="9" spans="1:24" ht="15.75" thickBot="1" x14ac:dyDescent="0.3">
      <c r="A9" s="5">
        <v>40676</v>
      </c>
      <c r="B9">
        <v>14.41</v>
      </c>
      <c r="C9">
        <f>(B9-B8)/B8</f>
        <v>-1.0302197802197826E-2</v>
      </c>
      <c r="E9">
        <f>C9-$D$3</f>
        <v>-1.2030938479762467E-2</v>
      </c>
      <c r="F9">
        <f>E9^2</f>
        <v>1.4474348070382922E-4</v>
      </c>
      <c r="G9">
        <f>(E9-$D$3)^2</f>
        <v>1.8932877051258204E-4</v>
      </c>
      <c r="H9" s="21" t="s">
        <v>53</v>
      </c>
      <c r="I9" s="8">
        <f>I5/I7</f>
        <v>-0.30238199105287966</v>
      </c>
      <c r="J9" s="8"/>
      <c r="K9" s="5"/>
      <c r="M9" s="41"/>
      <c r="N9" s="8"/>
      <c r="O9" s="8"/>
      <c r="P9" s="8"/>
      <c r="Q9" s="8"/>
      <c r="R9" s="12" t="s">
        <v>42</v>
      </c>
      <c r="S9" s="8"/>
      <c r="T9" s="12"/>
      <c r="U9" s="8"/>
    </row>
    <row r="10" spans="1:24" x14ac:dyDescent="0.25">
      <c r="A10" s="5">
        <v>40679</v>
      </c>
      <c r="B10">
        <v>14.45</v>
      </c>
      <c r="C10">
        <f>(B10-B9)/B9</f>
        <v>2.7758501040943198E-3</v>
      </c>
      <c r="E10">
        <f>C10-$D$3</f>
        <v>1.0471094265296786E-3</v>
      </c>
      <c r="F10">
        <f>E10^2</f>
        <v>1.0964381511273124E-6</v>
      </c>
      <c r="G10">
        <f>(E10-$D$3)^2</f>
        <v>4.6462116238748821E-7</v>
      </c>
      <c r="K10" s="43" t="s">
        <v>31</v>
      </c>
      <c r="M10" s="41"/>
      <c r="N10" s="8"/>
      <c r="O10" s="8"/>
      <c r="P10" s="8"/>
      <c r="Q10" s="8"/>
      <c r="R10" s="8"/>
      <c r="S10" s="8"/>
      <c r="T10" s="8"/>
      <c r="U10" s="8"/>
    </row>
    <row r="11" spans="1:24" x14ac:dyDescent="0.25">
      <c r="A11" s="5">
        <v>40680</v>
      </c>
      <c r="B11">
        <v>14.17</v>
      </c>
      <c r="C11">
        <f>(B11-B10)/B10</f>
        <v>-1.9377162629757742E-2</v>
      </c>
      <c r="E11">
        <f>C11-$D$3</f>
        <v>-2.1105903307322385E-2</v>
      </c>
      <c r="F11">
        <f>E11^2</f>
        <v>4.4545915441804198E-4</v>
      </c>
      <c r="G11">
        <f>(E11-$D$3)^2</f>
        <v>5.2142096591653727E-4</v>
      </c>
      <c r="K11" s="10">
        <v>40841</v>
      </c>
      <c r="L11">
        <v>15.82</v>
      </c>
      <c r="M11" s="41">
        <v>-4.6987951807228978E-2</v>
      </c>
      <c r="N11" s="8">
        <f>1+M11</f>
        <v>0.95301204819277108</v>
      </c>
      <c r="O11" s="8">
        <f>M11-$D$3</f>
        <v>-4.8716692484793621E-2</v>
      </c>
      <c r="P11" s="8"/>
      <c r="Q11" s="8"/>
      <c r="R11" s="8"/>
      <c r="S11" s="8"/>
      <c r="T11" s="8"/>
      <c r="U11" s="8"/>
    </row>
    <row r="12" spans="1:24" x14ac:dyDescent="0.25">
      <c r="A12" s="5">
        <v>40681</v>
      </c>
      <c r="B12">
        <v>14.72</v>
      </c>
      <c r="C12">
        <f>(B12-B11)/B11</f>
        <v>3.8814396612561801E-2</v>
      </c>
      <c r="E12">
        <f>C12-$D$3</f>
        <v>3.7085655934997158E-2</v>
      </c>
      <c r="F12">
        <f>E12^2</f>
        <v>1.3753458761289899E-3</v>
      </c>
      <c r="G12">
        <f>(E12-$D$3)^2</f>
        <v>1.2501114565212643E-3</v>
      </c>
      <c r="K12" s="10">
        <v>40842</v>
      </c>
      <c r="L12">
        <v>17.98</v>
      </c>
      <c r="M12" s="41">
        <v>0.13653603034134007</v>
      </c>
      <c r="N12" s="8">
        <f>1+M12</f>
        <v>1.1365360303413401</v>
      </c>
      <c r="O12" s="8">
        <f>M12-$D$3</f>
        <v>0.13480728966377542</v>
      </c>
      <c r="P12" s="8"/>
      <c r="Q12" s="8"/>
      <c r="R12" s="8" t="s">
        <v>26</v>
      </c>
      <c r="S12" s="8">
        <f>SUM(O11:O132)</f>
        <v>-8.5849128931361054E-2</v>
      </c>
      <c r="T12" s="8"/>
      <c r="U12" s="8"/>
    </row>
    <row r="13" spans="1:24" x14ac:dyDescent="0.25">
      <c r="A13" s="5">
        <v>40682</v>
      </c>
      <c r="B13">
        <v>14.72</v>
      </c>
      <c r="C13">
        <f>(B13-B12)/B12</f>
        <v>0</v>
      </c>
      <c r="E13">
        <f>C13-$D$3</f>
        <v>-1.7287406775646412E-3</v>
      </c>
      <c r="F13">
        <f>E13^2</f>
        <v>2.9885443302666548E-6</v>
      </c>
      <c r="G13">
        <f>(E13-$D$3)^2</f>
        <v>1.1954177321066619E-5</v>
      </c>
      <c r="K13" s="10">
        <v>40843</v>
      </c>
      <c r="L13">
        <v>18.829999999999998</v>
      </c>
      <c r="M13" s="41">
        <v>4.7274749721913117E-2</v>
      </c>
      <c r="N13" s="8">
        <f>1+M13</f>
        <v>1.047274749721913</v>
      </c>
      <c r="O13" s="8">
        <f>M13-$D$3</f>
        <v>4.5546009044348475E-2</v>
      </c>
      <c r="P13" s="8"/>
      <c r="Q13" s="8"/>
      <c r="R13" s="8" t="s">
        <v>27</v>
      </c>
      <c r="S13" s="8"/>
      <c r="T13" s="8"/>
      <c r="U13" s="8"/>
    </row>
    <row r="14" spans="1:24" x14ac:dyDescent="0.25">
      <c r="A14" s="5">
        <v>40683</v>
      </c>
      <c r="B14">
        <v>14.71</v>
      </c>
      <c r="C14">
        <f>(B14-B13)/B13</f>
        <v>-6.7934782608694197E-4</v>
      </c>
      <c r="E14">
        <f>C14-$D$3</f>
        <v>-2.4080885036515832E-3</v>
      </c>
      <c r="F14">
        <f>E14^2</f>
        <v>5.7988902414189206E-6</v>
      </c>
      <c r="G14">
        <f>(E14-$D$3)^2</f>
        <v>1.7113355674562096E-5</v>
      </c>
      <c r="K14" s="10">
        <v>40844</v>
      </c>
      <c r="L14">
        <v>18.510000000000002</v>
      </c>
      <c r="M14" s="41">
        <v>-1.6994158258098607E-2</v>
      </c>
      <c r="N14" s="8">
        <f>1+M14</f>
        <v>0.98300584174190142</v>
      </c>
      <c r="O14" s="8">
        <f>M14-$D$3</f>
        <v>-1.872289893566325E-2</v>
      </c>
      <c r="P14" s="8"/>
      <c r="Q14" s="8"/>
      <c r="R14" s="8" t="s">
        <v>29</v>
      </c>
      <c r="S14" s="8"/>
      <c r="T14" s="8"/>
      <c r="U14" s="8"/>
    </row>
    <row r="15" spans="1:24" x14ac:dyDescent="0.25">
      <c r="A15" s="5">
        <v>40686</v>
      </c>
      <c r="B15">
        <v>14.79</v>
      </c>
      <c r="C15">
        <f>(B15-B14)/B14</f>
        <v>5.438477226376498E-3</v>
      </c>
      <c r="E15">
        <f>C15-$D$3</f>
        <v>3.709736548811857E-3</v>
      </c>
      <c r="F15">
        <f>E15^2</f>
        <v>1.3762145261590508E-5</v>
      </c>
      <c r="G15">
        <f>(E15-$D$3)^2</f>
        <v>3.9243446418985168E-6</v>
      </c>
      <c r="K15" s="10">
        <v>40847</v>
      </c>
      <c r="L15">
        <v>17.86</v>
      </c>
      <c r="M15" s="41">
        <v>-3.5116153430578181E-2</v>
      </c>
      <c r="N15" s="8">
        <f>1+M15</f>
        <v>0.96488384656942183</v>
      </c>
      <c r="O15" s="8">
        <f>M15-$D$3</f>
        <v>-3.6844894108142824E-2</v>
      </c>
      <c r="P15" s="8"/>
      <c r="Q15" s="8"/>
      <c r="R15" s="12" t="s">
        <v>30</v>
      </c>
      <c r="S15" s="8"/>
      <c r="T15" s="12"/>
      <c r="U15" s="8"/>
    </row>
    <row r="16" spans="1:24" x14ac:dyDescent="0.25">
      <c r="A16" s="5">
        <v>40687</v>
      </c>
      <c r="B16">
        <v>14.95</v>
      </c>
      <c r="C16">
        <f>(B16-B15)/B15</f>
        <v>1.0818120351588922E-2</v>
      </c>
      <c r="E16">
        <f>C16-$D$3</f>
        <v>9.0893796740242807E-3</v>
      </c>
      <c r="F16">
        <f>E16^2</f>
        <v>8.2616822858565733E-5</v>
      </c>
      <c r="G16">
        <f>(E16-$D$3)^2</f>
        <v>5.4179006436202371E-5</v>
      </c>
      <c r="K16" s="10">
        <v>40848</v>
      </c>
      <c r="L16">
        <v>17.37</v>
      </c>
      <c r="M16" s="41">
        <v>-2.7435610302351539E-2</v>
      </c>
      <c r="N16" s="8">
        <f>1+M16</f>
        <v>0.97256438969764847</v>
      </c>
      <c r="O16" s="8">
        <f>M16-$D$3</f>
        <v>-2.9164350979916182E-2</v>
      </c>
      <c r="P16" s="8"/>
      <c r="Q16" s="8"/>
      <c r="R16" s="12" t="s">
        <v>39</v>
      </c>
      <c r="S16" s="8"/>
      <c r="T16" s="12"/>
      <c r="U16" s="8"/>
    </row>
    <row r="17" spans="1:21" x14ac:dyDescent="0.25">
      <c r="A17" s="5">
        <v>40688</v>
      </c>
      <c r="B17">
        <v>14.98</v>
      </c>
      <c r="C17">
        <f>(B17-B16)/B16</f>
        <v>2.0066889632107785E-3</v>
      </c>
      <c r="E17">
        <f>C17-$D$3</f>
        <v>2.7794828564613725E-4</v>
      </c>
      <c r="F17">
        <f>E17^2</f>
        <v>7.7255249493626703E-8</v>
      </c>
      <c r="G17">
        <f>(E17-$D$3)^2</f>
        <v>2.1047985644486141E-6</v>
      </c>
      <c r="K17" s="10">
        <v>40849</v>
      </c>
      <c r="L17">
        <v>17.87</v>
      </c>
      <c r="M17" s="41">
        <v>2.8785261945883704E-2</v>
      </c>
      <c r="N17" s="8">
        <f>1+M17</f>
        <v>1.0287852619458837</v>
      </c>
      <c r="O17" s="8">
        <f>M17-$D$3</f>
        <v>2.7056521268319061E-2</v>
      </c>
      <c r="P17" s="8"/>
      <c r="Q17" s="8"/>
      <c r="R17" s="12" t="s">
        <v>40</v>
      </c>
      <c r="S17" s="8"/>
      <c r="T17" s="12"/>
      <c r="U17" s="8"/>
    </row>
    <row r="18" spans="1:21" x14ac:dyDescent="0.25">
      <c r="A18" s="5">
        <v>40689</v>
      </c>
      <c r="B18">
        <v>15.13</v>
      </c>
      <c r="C18">
        <f>(B18-B17)/B17</f>
        <v>1.0013351134846485E-2</v>
      </c>
      <c r="E18">
        <f>C18-$D$3</f>
        <v>8.2846104572818439E-3</v>
      </c>
      <c r="F18">
        <f>E18^2</f>
        <v>6.8634770428903678E-5</v>
      </c>
      <c r="G18">
        <f>(E18-$D$3)^2</f>
        <v>4.2979428568609288E-5</v>
      </c>
      <c r="K18" s="10">
        <v>40850</v>
      </c>
      <c r="L18">
        <v>18.27</v>
      </c>
      <c r="M18" s="41">
        <v>2.238388360380518E-2</v>
      </c>
      <c r="N18" s="8">
        <f>1+M18</f>
        <v>1.0223838836038053</v>
      </c>
      <c r="O18" s="8">
        <f>M18-$D$3</f>
        <v>2.0655142926240537E-2</v>
      </c>
      <c r="P18" s="8"/>
      <c r="Q18" s="8"/>
      <c r="R18" s="12" t="s">
        <v>41</v>
      </c>
      <c r="S18" s="8"/>
      <c r="T18" s="12"/>
      <c r="U18" s="8"/>
    </row>
    <row r="19" spans="1:21" x14ac:dyDescent="0.25">
      <c r="A19" s="5">
        <v>40690</v>
      </c>
      <c r="B19">
        <v>15.26</v>
      </c>
      <c r="C19">
        <f>(B19-B18)/B18</f>
        <v>8.5922009253138788E-3</v>
      </c>
      <c r="E19">
        <f>C19-$D$3</f>
        <v>6.8634602477492378E-3</v>
      </c>
      <c r="F19">
        <f>E19^2</f>
        <v>4.7107086572434031E-5</v>
      </c>
      <c r="G19">
        <f>(E19-$D$3)^2</f>
        <v>2.6365345064436689E-5</v>
      </c>
      <c r="K19" s="10">
        <v>40851</v>
      </c>
      <c r="L19">
        <v>17.75</v>
      </c>
      <c r="M19" s="41">
        <v>-2.8461959496442233E-2</v>
      </c>
      <c r="N19" s="8">
        <f>1+M19</f>
        <v>0.97153804050355774</v>
      </c>
      <c r="O19" s="8">
        <f>M19-$D$3</f>
        <v>-3.0190700174006876E-2</v>
      </c>
      <c r="P19" s="8"/>
      <c r="Q19" s="8"/>
      <c r="R19" s="12" t="s">
        <v>42</v>
      </c>
      <c r="S19" s="8"/>
      <c r="T19" s="12"/>
      <c r="U19" s="8"/>
    </row>
    <row r="20" spans="1:21" x14ac:dyDescent="0.25">
      <c r="A20" s="5">
        <v>40694</v>
      </c>
      <c r="B20">
        <v>15.34</v>
      </c>
      <c r="C20">
        <f>(B20-B19)/B19</f>
        <v>5.2424639580602927E-3</v>
      </c>
      <c r="E20">
        <f>C20-$D$3</f>
        <v>3.5137232804956517E-3</v>
      </c>
      <c r="F20">
        <f>E20^2</f>
        <v>1.2346251291897125E-5</v>
      </c>
      <c r="G20">
        <f>(E20-$D$3)^2</f>
        <v>3.1861628927663655E-6</v>
      </c>
      <c r="K20" s="10">
        <v>40854</v>
      </c>
      <c r="L20">
        <v>17.64</v>
      </c>
      <c r="M20" s="41">
        <v>-6.1971830985915171E-3</v>
      </c>
      <c r="N20" s="8">
        <f>1+M20</f>
        <v>0.99380281690140848</v>
      </c>
      <c r="O20" s="8">
        <f>M20-$D$3</f>
        <v>-7.9259237761561581E-3</v>
      </c>
      <c r="P20" s="8"/>
      <c r="Q20" s="8"/>
      <c r="R20" s="8"/>
      <c r="S20" s="8"/>
      <c r="T20" s="8"/>
      <c r="U20" s="8"/>
    </row>
    <row r="21" spans="1:21" x14ac:dyDescent="0.25">
      <c r="A21" s="5">
        <v>40695</v>
      </c>
      <c r="B21">
        <v>15.05</v>
      </c>
      <c r="C21">
        <f>(B21-B20)/B20</f>
        <v>-1.8904823989569698E-2</v>
      </c>
      <c r="E21">
        <f>C21-$D$3</f>
        <v>-2.0633564667134341E-2</v>
      </c>
      <c r="F21">
        <f>E21^2</f>
        <v>4.257439908728147E-4</v>
      </c>
      <c r="G21">
        <f>(E21-$D$3)^2</f>
        <v>5.0007270032955276E-4</v>
      </c>
      <c r="K21" s="10">
        <v>40855</v>
      </c>
      <c r="L21">
        <v>17.77</v>
      </c>
      <c r="M21" s="41">
        <v>7.369614512471599E-3</v>
      </c>
      <c r="N21" s="8">
        <f>1+M21</f>
        <v>1.0073696145124715</v>
      </c>
      <c r="O21" s="8">
        <f>M21-$D$3</f>
        <v>5.640873834906958E-3</v>
      </c>
      <c r="P21" s="8"/>
      <c r="Q21" s="8"/>
      <c r="R21" s="8"/>
      <c r="S21" s="8"/>
      <c r="T21" s="8"/>
      <c r="U21" s="8"/>
    </row>
    <row r="22" spans="1:21" x14ac:dyDescent="0.25">
      <c r="A22" s="5">
        <v>40696</v>
      </c>
      <c r="B22">
        <v>15.18</v>
      </c>
      <c r="C22">
        <f>(B22-B21)/B21</f>
        <v>8.6378737541527566E-3</v>
      </c>
      <c r="E22">
        <f>C22-$D$3</f>
        <v>6.9091330765881157E-3</v>
      </c>
      <c r="F22">
        <f>E22^2</f>
        <v>4.7736119870003963E-5</v>
      </c>
      <c r="G22">
        <f>(E22-$D$3)^2</f>
        <v>2.6836465407860192E-5</v>
      </c>
      <c r="K22" s="10">
        <v>40856</v>
      </c>
      <c r="L22">
        <v>16.940000000000001</v>
      </c>
      <c r="M22" s="41">
        <v>-4.6707934721440539E-2</v>
      </c>
      <c r="N22" s="8">
        <f>1+M22</f>
        <v>0.95329206527855948</v>
      </c>
      <c r="O22" s="8">
        <f>M22-$D$3</f>
        <v>-4.8436675399005182E-2</v>
      </c>
      <c r="P22" s="8"/>
      <c r="Q22" s="8"/>
      <c r="R22" s="8"/>
      <c r="S22" s="8"/>
      <c r="T22" s="8"/>
      <c r="U22" s="8"/>
    </row>
    <row r="23" spans="1:21" x14ac:dyDescent="0.25">
      <c r="A23" s="5">
        <v>40697</v>
      </c>
      <c r="B23">
        <v>14.66</v>
      </c>
      <c r="C23">
        <f>(B23-B22)/B22</f>
        <v>-3.4255599472990748E-2</v>
      </c>
      <c r="E23">
        <f>C23-$D$3</f>
        <v>-3.5984340150555391E-2</v>
      </c>
      <c r="F23">
        <f>E23^2</f>
        <v>1.2948727360708727E-3</v>
      </c>
      <c r="G23">
        <f>(E23-$D$3)^2</f>
        <v>1.4222764655483148E-3</v>
      </c>
      <c r="K23" s="10">
        <v>40857</v>
      </c>
      <c r="L23">
        <v>16.96</v>
      </c>
      <c r="M23" s="41">
        <v>1.1806375442738827E-3</v>
      </c>
      <c r="N23" s="8">
        <f>1+M23</f>
        <v>1.0011806375442738</v>
      </c>
      <c r="O23" s="8">
        <f>M23-$D$3</f>
        <v>-5.4810313329075851E-4</v>
      </c>
      <c r="P23" s="8"/>
      <c r="Q23" s="8"/>
      <c r="R23" s="8"/>
      <c r="S23" s="8"/>
      <c r="T23" s="8"/>
      <c r="U23" s="8"/>
    </row>
    <row r="24" spans="1:21" x14ac:dyDescent="0.25">
      <c r="A24" s="5">
        <v>40700</v>
      </c>
      <c r="B24">
        <v>14.43</v>
      </c>
      <c r="C24">
        <f>(B24-B23)/B23</f>
        <v>-1.5688949522510261E-2</v>
      </c>
      <c r="E24">
        <f>C24-$D$3</f>
        <v>-1.7417690200074904E-2</v>
      </c>
      <c r="F24">
        <f>E24^2</f>
        <v>3.0337593190578533E-4</v>
      </c>
      <c r="G24">
        <f>(E24-$D$3)^2</f>
        <v>3.6658581535222909E-4</v>
      </c>
      <c r="K24" s="10">
        <v>40858</v>
      </c>
      <c r="L24">
        <v>17.41</v>
      </c>
      <c r="M24" s="41">
        <v>2.6533018867924484E-2</v>
      </c>
      <c r="N24" s="8">
        <f>1+M24</f>
        <v>1.0265330188679245</v>
      </c>
      <c r="O24" s="8">
        <f>M24-$D$3</f>
        <v>2.4804278190359842E-2</v>
      </c>
      <c r="P24" s="8"/>
      <c r="Q24" s="8"/>
      <c r="R24" s="8"/>
      <c r="S24" s="8"/>
      <c r="T24" s="8"/>
      <c r="U24" s="8"/>
    </row>
    <row r="25" spans="1:21" x14ac:dyDescent="0.25">
      <c r="A25" s="5">
        <v>40701</v>
      </c>
      <c r="B25">
        <v>15.1205</v>
      </c>
      <c r="C25">
        <f>(B25-B24)/B24</f>
        <v>4.7851697851697864E-2</v>
      </c>
      <c r="E25">
        <f>C25-$D$3</f>
        <v>4.6122957174133221E-2</v>
      </c>
      <c r="F25">
        <f>E25^2</f>
        <v>2.1273271784869271E-3</v>
      </c>
      <c r="G25">
        <f>(E25-$D$3)^2</f>
        <v>1.9708464583442016E-3</v>
      </c>
      <c r="K25" s="10">
        <v>40861</v>
      </c>
      <c r="L25">
        <v>16.899999999999999</v>
      </c>
      <c r="M25" s="41">
        <v>-2.929350947731198E-2</v>
      </c>
      <c r="N25" s="8">
        <f>1+M25</f>
        <v>0.97070649052268798</v>
      </c>
      <c r="O25" s="8">
        <f>M25-$D$3</f>
        <v>-3.1022250154876623E-2</v>
      </c>
      <c r="P25" s="8"/>
      <c r="Q25" s="8"/>
      <c r="R25" s="8"/>
      <c r="S25" s="8"/>
      <c r="T25" s="8"/>
      <c r="U25" s="8"/>
    </row>
    <row r="26" spans="1:21" x14ac:dyDescent="0.25">
      <c r="A26" s="5">
        <v>40702</v>
      </c>
      <c r="B26">
        <v>15.15</v>
      </c>
      <c r="C26">
        <f>(B26-B25)/B25</f>
        <v>1.9509936840713287E-3</v>
      </c>
      <c r="E26">
        <f>C26-$D$3</f>
        <v>2.222530065066875E-4</v>
      </c>
      <c r="F26">
        <f>E26^2</f>
        <v>4.9396398901261673E-8</v>
      </c>
      <c r="G26">
        <f>(E26-$D$3)^2</f>
        <v>2.2695051030496175E-6</v>
      </c>
      <c r="K26" s="10">
        <v>40862</v>
      </c>
      <c r="L26">
        <v>17.149999999999999</v>
      </c>
      <c r="M26" s="41">
        <v>1.4792899408284025E-2</v>
      </c>
      <c r="N26" s="8">
        <f>1+M26</f>
        <v>1.014792899408284</v>
      </c>
      <c r="O26" s="8">
        <f>M26-$D$3</f>
        <v>1.3064158730719384E-2</v>
      </c>
      <c r="P26" s="8"/>
      <c r="Q26" s="8"/>
      <c r="R26" s="8"/>
      <c r="S26" s="8"/>
      <c r="T26" s="8"/>
      <c r="U26" s="8"/>
    </row>
    <row r="27" spans="1:21" x14ac:dyDescent="0.25">
      <c r="A27" s="5">
        <v>40703</v>
      </c>
      <c r="B27">
        <v>15.45</v>
      </c>
      <c r="C27">
        <f>(B27-B26)/B26</f>
        <v>1.9801980198019733E-2</v>
      </c>
      <c r="E27">
        <f>C27-$D$3</f>
        <v>1.807323952045509E-2</v>
      </c>
      <c r="F27">
        <f>E27^2</f>
        <v>3.2664198676373975E-4</v>
      </c>
      <c r="G27">
        <f>(E27-$D$3)^2</f>
        <v>2.6714264242524717E-4</v>
      </c>
      <c r="K27" s="10">
        <v>40863</v>
      </c>
      <c r="L27">
        <v>16.88</v>
      </c>
      <c r="M27" s="41">
        <v>-1.5743440233236129E-2</v>
      </c>
      <c r="N27" s="8">
        <f>1+M27</f>
        <v>0.98425655976676385</v>
      </c>
      <c r="O27" s="8">
        <f>M27-$D$3</f>
        <v>-1.7472180910800772E-2</v>
      </c>
      <c r="P27" s="8"/>
      <c r="Q27" s="8"/>
      <c r="R27" s="8"/>
      <c r="S27" s="8"/>
      <c r="T27" s="8"/>
      <c r="U27" s="8"/>
    </row>
    <row r="28" spans="1:21" x14ac:dyDescent="0.25">
      <c r="A28" s="5">
        <v>40704</v>
      </c>
      <c r="B28">
        <v>15.88</v>
      </c>
      <c r="C28">
        <f>(B28-B27)/B27</f>
        <v>2.7831715210356087E-2</v>
      </c>
      <c r="E28">
        <f>C28-$D$3</f>
        <v>2.6102974532791444E-2</v>
      </c>
      <c r="F28">
        <f>E28^2</f>
        <v>6.8136527945955865E-4</v>
      </c>
      <c r="G28">
        <f>(E28-$D$3)^2</f>
        <v>5.941032760292844E-4</v>
      </c>
      <c r="K28" s="10">
        <v>40864</v>
      </c>
      <c r="L28">
        <v>16.95</v>
      </c>
      <c r="M28" s="41">
        <v>4.1469194312796376E-3</v>
      </c>
      <c r="N28" s="8">
        <f>1+M28</f>
        <v>1.0041469194312795</v>
      </c>
      <c r="O28" s="8">
        <f>M28-$D$3</f>
        <v>2.4181787537149967E-3</v>
      </c>
      <c r="P28" s="8"/>
      <c r="Q28" s="8"/>
      <c r="R28" s="8"/>
      <c r="S28" s="8"/>
      <c r="T28" s="8"/>
      <c r="U28" s="8"/>
    </row>
    <row r="29" spans="1:21" x14ac:dyDescent="0.25">
      <c r="A29" s="5">
        <v>40707</v>
      </c>
      <c r="B29">
        <v>15.61</v>
      </c>
      <c r="C29">
        <f>(B29-B28)/B28</f>
        <v>-1.7002518891687742E-2</v>
      </c>
      <c r="E29">
        <f>C29-$D$3</f>
        <v>-1.8731259569252385E-2</v>
      </c>
      <c r="F29">
        <f>E29^2</f>
        <v>3.5086008505070903E-4</v>
      </c>
      <c r="G29">
        <f>(E29-$D$3)^2</f>
        <v>4.1861161009975283E-4</v>
      </c>
      <c r="K29" s="10">
        <v>40865</v>
      </c>
      <c r="L29">
        <v>16.96</v>
      </c>
      <c r="M29" s="41">
        <v>5.8997050147501851E-4</v>
      </c>
      <c r="N29" s="8">
        <f>1+M29</f>
        <v>1.0005899705014749</v>
      </c>
      <c r="O29" s="8">
        <f>M29-$D$3</f>
        <v>-1.1387701760896228E-3</v>
      </c>
      <c r="P29" s="8"/>
      <c r="Q29" s="8"/>
      <c r="R29" s="8"/>
      <c r="S29" s="8"/>
      <c r="T29" s="8"/>
      <c r="U29" s="8"/>
    </row>
    <row r="30" spans="1:21" x14ac:dyDescent="0.25">
      <c r="A30" s="5">
        <v>40708</v>
      </c>
      <c r="B30">
        <v>15.62</v>
      </c>
      <c r="C30">
        <f>(B30-B29)/B29</f>
        <v>6.4061499039076155E-4</v>
      </c>
      <c r="E30">
        <f>C30-$D$3</f>
        <v>-1.0881256871738795E-3</v>
      </c>
      <c r="F30">
        <f>E30^2</f>
        <v>1.1840175110876276E-6</v>
      </c>
      <c r="G30">
        <f>(E30-$D$3)^2</f>
        <v>7.9347361167952104E-6</v>
      </c>
      <c r="K30" s="10">
        <v>40868</v>
      </c>
      <c r="L30">
        <v>16.61</v>
      </c>
      <c r="M30" s="41">
        <v>-2.0636792452830271E-2</v>
      </c>
      <c r="N30" s="8">
        <f>1+M30</f>
        <v>0.97936320754716977</v>
      </c>
      <c r="O30" s="8">
        <f>M30-$D$3</f>
        <v>-2.2365533130394914E-2</v>
      </c>
      <c r="P30" s="8"/>
      <c r="Q30" s="8"/>
      <c r="R30" s="8"/>
      <c r="S30" s="8"/>
      <c r="T30" s="8"/>
      <c r="U30" s="8"/>
    </row>
    <row r="31" spans="1:21" x14ac:dyDescent="0.25">
      <c r="A31" s="5">
        <v>40709</v>
      </c>
      <c r="B31">
        <v>15.25</v>
      </c>
      <c r="C31">
        <f>(B31-B30)/B30</f>
        <v>-2.3687580025608147E-2</v>
      </c>
      <c r="E31">
        <f>C31-$D$3</f>
        <v>-2.541632070317279E-2</v>
      </c>
      <c r="F31">
        <f>E31^2</f>
        <v>6.4598935808652975E-4</v>
      </c>
      <c r="G31">
        <f>(E31-$D$3)^2</f>
        <v>7.3685435736400287E-4</v>
      </c>
      <c r="K31" s="10">
        <v>40869</v>
      </c>
      <c r="L31">
        <v>16.73</v>
      </c>
      <c r="M31" s="41">
        <v>7.2245635159543043E-3</v>
      </c>
      <c r="N31" s="8">
        <f>1+M31</f>
        <v>1.0072245635159542</v>
      </c>
      <c r="O31" s="8">
        <f>M31-$D$3</f>
        <v>5.4958228383896633E-3</v>
      </c>
      <c r="P31" s="8"/>
      <c r="Q31" s="8"/>
      <c r="R31" s="8"/>
      <c r="S31" s="8"/>
      <c r="T31" s="8"/>
      <c r="U31" s="8"/>
    </row>
    <row r="32" spans="1:21" x14ac:dyDescent="0.25">
      <c r="A32" s="5">
        <v>40710</v>
      </c>
      <c r="B32">
        <v>15.345000000000001</v>
      </c>
      <c r="C32">
        <f>(B32-B31)/B31</f>
        <v>6.2295081967213535E-3</v>
      </c>
      <c r="E32">
        <f>C32-$D$3</f>
        <v>4.5007675191567125E-3</v>
      </c>
      <c r="F32">
        <f>E32^2</f>
        <v>2.025690826149607E-5</v>
      </c>
      <c r="G32">
        <f>(E32-$D$3)^2</f>
        <v>7.6841328105069154E-6</v>
      </c>
      <c r="K32" s="10">
        <v>40870</v>
      </c>
      <c r="L32">
        <v>16.7</v>
      </c>
      <c r="M32" s="41">
        <v>-1.7931858936043716E-3</v>
      </c>
      <c r="N32" s="8">
        <f>1+M32</f>
        <v>0.99820681410639567</v>
      </c>
      <c r="O32" s="8">
        <f>M32-$D$3</f>
        <v>-3.521926571169013E-3</v>
      </c>
      <c r="P32" s="8"/>
      <c r="Q32" s="8"/>
      <c r="R32" s="8"/>
      <c r="S32" s="8"/>
      <c r="T32" s="8"/>
      <c r="U32" s="8"/>
    </row>
    <row r="33" spans="1:21" x14ac:dyDescent="0.25">
      <c r="A33" s="5">
        <v>40711</v>
      </c>
      <c r="B33">
        <v>15.13</v>
      </c>
      <c r="C33">
        <f>(B33-B32)/B32</f>
        <v>-1.401107852720755E-2</v>
      </c>
      <c r="E33">
        <f>C33-$D$3</f>
        <v>-1.5739819204772191E-2</v>
      </c>
      <c r="F33">
        <f>E33^2</f>
        <v>2.4774190859891551E-4</v>
      </c>
      <c r="G33">
        <f>(E33-$D$3)^2</f>
        <v>3.0515058436278783E-4</v>
      </c>
      <c r="K33" s="10">
        <v>40872</v>
      </c>
      <c r="L33">
        <v>16.010000000000002</v>
      </c>
      <c r="M33" s="41">
        <v>-4.1317365269460941E-2</v>
      </c>
      <c r="N33" s="8">
        <f>1+M33</f>
        <v>0.95868263473053905</v>
      </c>
      <c r="O33" s="8">
        <f>M33-$D$3</f>
        <v>-4.3046105947025584E-2</v>
      </c>
      <c r="P33" s="8"/>
      <c r="Q33" s="8"/>
      <c r="R33" s="8"/>
      <c r="S33" s="8"/>
      <c r="T33" s="8"/>
      <c r="U33" s="8"/>
    </row>
    <row r="34" spans="1:21" x14ac:dyDescent="0.25">
      <c r="A34" s="5">
        <v>40714</v>
      </c>
      <c r="B34">
        <v>15</v>
      </c>
      <c r="C34">
        <f>(B34-B33)/B33</f>
        <v>-8.5922009253139968E-3</v>
      </c>
      <c r="E34">
        <f>C34-$D$3</f>
        <v>-1.0320941602878638E-2</v>
      </c>
      <c r="F34">
        <f>E34^2</f>
        <v>1.0652183557003106E-4</v>
      </c>
      <c r="G34">
        <f>(E34-$D$3)^2</f>
        <v>1.4519484305962875E-4</v>
      </c>
      <c r="K34" s="10">
        <v>40875</v>
      </c>
      <c r="L34">
        <v>17.12</v>
      </c>
      <c r="M34" s="41">
        <v>6.9331667707682662E-2</v>
      </c>
      <c r="N34" s="8">
        <f>1+M34</f>
        <v>1.0693316677076827</v>
      </c>
      <c r="O34" s="8">
        <f>M34-$D$3</f>
        <v>6.7602927030118026E-2</v>
      </c>
      <c r="P34" s="8"/>
      <c r="Q34" s="8"/>
      <c r="R34" s="8"/>
      <c r="S34" s="8"/>
      <c r="T34" s="8"/>
      <c r="U34" s="8"/>
    </row>
    <row r="35" spans="1:21" x14ac:dyDescent="0.25">
      <c r="A35" s="5">
        <v>40715</v>
      </c>
      <c r="B35">
        <v>15.26</v>
      </c>
      <c r="C35">
        <f>(B35-B34)/B34</f>
        <v>1.7333333333333319E-2</v>
      </c>
      <c r="E35">
        <f>C35-$D$3</f>
        <v>1.5604592655768678E-2</v>
      </c>
      <c r="F35">
        <f>E35^2</f>
        <v>2.4350331195246975E-4</v>
      </c>
      <c r="G35">
        <f>(E35-$D$3)^2</f>
        <v>1.9253926812102889E-4</v>
      </c>
      <c r="K35" s="10">
        <v>40876</v>
      </c>
      <c r="L35">
        <v>17.190000000000001</v>
      </c>
      <c r="M35" s="41">
        <v>4.088785046728988E-3</v>
      </c>
      <c r="N35" s="8">
        <f>1+M35</f>
        <v>1.004088785046729</v>
      </c>
      <c r="O35" s="8">
        <f>M35-$D$3</f>
        <v>2.360044369164347E-3</v>
      </c>
      <c r="P35" s="8"/>
      <c r="Q35" s="8"/>
      <c r="R35" s="8"/>
      <c r="S35" s="8"/>
      <c r="T35" s="8"/>
      <c r="U35" s="8"/>
    </row>
    <row r="36" spans="1:21" x14ac:dyDescent="0.25">
      <c r="A36" s="5">
        <v>40716</v>
      </c>
      <c r="B36">
        <v>14.91</v>
      </c>
      <c r="C36">
        <f>(B36-B35)/B35</f>
        <v>-2.2935779816513738E-2</v>
      </c>
      <c r="E36">
        <f>C36-$D$3</f>
        <v>-2.4664520494078381E-2</v>
      </c>
      <c r="F36">
        <f>E36^2</f>
        <v>6.0833857120281252E-4</v>
      </c>
      <c r="G36">
        <f>(E36-$D$3)^2</f>
        <v>6.9660423527455925E-4</v>
      </c>
      <c r="K36" s="10">
        <v>40877</v>
      </c>
      <c r="L36">
        <v>18.149999999999999</v>
      </c>
      <c r="M36" s="41">
        <v>5.5846422338568777E-2</v>
      </c>
      <c r="N36" s="8">
        <f>1+M36</f>
        <v>1.0558464223385688</v>
      </c>
      <c r="O36" s="8">
        <f>M36-$D$3</f>
        <v>5.4117681661004134E-2</v>
      </c>
      <c r="P36" s="8"/>
      <c r="Q36" s="8"/>
      <c r="R36" s="8"/>
      <c r="S36" s="8"/>
      <c r="T36" s="8"/>
      <c r="U36" s="8"/>
    </row>
    <row r="37" spans="1:21" x14ac:dyDescent="0.25">
      <c r="A37" s="5">
        <v>40717</v>
      </c>
      <c r="B37">
        <v>14.86</v>
      </c>
      <c r="C37">
        <f>(B37-B36)/B36</f>
        <v>-3.3534540576794572E-3</v>
      </c>
      <c r="E37">
        <f>C37-$D$3</f>
        <v>-5.0821947352440982E-3</v>
      </c>
      <c r="F37">
        <f>E37^2</f>
        <v>2.5828703326942829E-5</v>
      </c>
      <c r="G37">
        <f>(E37-$D$3)^2</f>
        <v>4.6388841197452153E-5</v>
      </c>
      <c r="K37" s="10">
        <v>40878</v>
      </c>
      <c r="L37">
        <v>17.559999999999999</v>
      </c>
      <c r="M37" s="41">
        <v>-3.2506887052341595E-2</v>
      </c>
      <c r="N37" s="8">
        <f>1+M37</f>
        <v>0.96749311294765838</v>
      </c>
      <c r="O37" s="8">
        <f>M37-$D$3</f>
        <v>-3.4235627729906237E-2</v>
      </c>
      <c r="P37" s="8"/>
      <c r="Q37" s="8"/>
      <c r="R37" s="8"/>
      <c r="S37" s="8"/>
      <c r="T37" s="8"/>
      <c r="U37" s="8"/>
    </row>
    <row r="38" spans="1:21" x14ac:dyDescent="0.25">
      <c r="A38" s="5">
        <v>40718</v>
      </c>
      <c r="B38">
        <v>14.74</v>
      </c>
      <c r="C38">
        <f>(B38-B37)/B37</f>
        <v>-8.0753701211304998E-3</v>
      </c>
      <c r="E38">
        <f>C38-$D$3</f>
        <v>-9.8041107986951408E-3</v>
      </c>
      <c r="F38">
        <f>E38^2</f>
        <v>9.6120588553090671E-5</v>
      </c>
      <c r="G38">
        <f>(E38-$D$3)^2</f>
        <v>1.3300666317346744E-4</v>
      </c>
      <c r="K38" s="10">
        <v>40879</v>
      </c>
      <c r="L38">
        <v>17.55</v>
      </c>
      <c r="M38" s="41">
        <v>-5.6947608200444259E-4</v>
      </c>
      <c r="N38" s="8">
        <f>1+M38</f>
        <v>0.99943052391799558</v>
      </c>
      <c r="O38" s="8">
        <f>M38-$D$3</f>
        <v>-2.2982167595690839E-3</v>
      </c>
      <c r="P38" s="8"/>
      <c r="Q38" s="8"/>
      <c r="R38" s="8"/>
      <c r="S38" s="8"/>
      <c r="T38" s="8"/>
      <c r="U38" s="8"/>
    </row>
    <row r="39" spans="1:21" x14ac:dyDescent="0.25">
      <c r="A39" s="5">
        <v>40721</v>
      </c>
      <c r="B39">
        <v>14.8</v>
      </c>
      <c r="C39">
        <f>(B39-B38)/B38</f>
        <v>4.070556309362313E-3</v>
      </c>
      <c r="E39">
        <f>C39-$D$3</f>
        <v>2.341815631797672E-3</v>
      </c>
      <c r="F39">
        <f>E39^2</f>
        <v>5.4841004533319298E-6</v>
      </c>
      <c r="G39">
        <f>(E39-$D$3)^2</f>
        <v>3.7586089950783284E-7</v>
      </c>
      <c r="K39" s="10">
        <v>40882</v>
      </c>
      <c r="L39">
        <v>17.64</v>
      </c>
      <c r="M39" s="41">
        <v>5.1282051282051195E-3</v>
      </c>
      <c r="N39" s="8">
        <f>1+M39</f>
        <v>1.0051282051282051</v>
      </c>
      <c r="O39" s="8">
        <f>M39-$D$3</f>
        <v>3.3994644506404785E-3</v>
      </c>
      <c r="P39" s="8"/>
      <c r="Q39" s="8"/>
      <c r="R39" s="8"/>
      <c r="S39" s="8"/>
      <c r="T39" s="8"/>
      <c r="U39" s="8"/>
    </row>
    <row r="40" spans="1:21" x14ac:dyDescent="0.25">
      <c r="A40" s="5">
        <v>40722</v>
      </c>
      <c r="B40">
        <v>14.98</v>
      </c>
      <c r="C40">
        <f>(B40-B39)/B39</f>
        <v>1.2162162162162142E-2</v>
      </c>
      <c r="E40">
        <f>C40-$D$3</f>
        <v>1.0433421484597501E-2</v>
      </c>
      <c r="F40">
        <f>E40^2</f>
        <v>1.0885628387526072E-4</v>
      </c>
      <c r="G40">
        <f>(E40-$D$3)^2</f>
        <v>7.5771467952326238E-5</v>
      </c>
      <c r="K40" s="10">
        <v>40883</v>
      </c>
      <c r="L40">
        <v>17.61</v>
      </c>
      <c r="M40" s="41">
        <v>-1.7006802721089079E-3</v>
      </c>
      <c r="N40" s="8">
        <f>1+M40</f>
        <v>0.9982993197278911</v>
      </c>
      <c r="O40" s="8">
        <f>M40-$D$3</f>
        <v>-3.4294209496735489E-3</v>
      </c>
      <c r="P40" s="8"/>
      <c r="Q40" s="8"/>
      <c r="R40" s="8"/>
      <c r="S40" s="8"/>
      <c r="T40" s="8"/>
      <c r="U40" s="8"/>
    </row>
    <row r="41" spans="1:21" x14ac:dyDescent="0.25">
      <c r="A41" s="5">
        <v>40723</v>
      </c>
      <c r="B41">
        <v>15.03</v>
      </c>
      <c r="C41">
        <f>(B41-B40)/B40</f>
        <v>3.3377837116154159E-3</v>
      </c>
      <c r="E41">
        <f>C41-$D$3</f>
        <v>1.6090430340507747E-3</v>
      </c>
      <c r="F41">
        <f>E41^2</f>
        <v>2.5890194854273226E-6</v>
      </c>
      <c r="G41">
        <f>(E41-$D$3)^2</f>
        <v>1.4327525862772674E-8</v>
      </c>
      <c r="K41" s="10">
        <v>40884</v>
      </c>
      <c r="L41">
        <v>17.829999999999998</v>
      </c>
      <c r="M41" s="41">
        <v>1.2492901760363365E-2</v>
      </c>
      <c r="N41" s="8">
        <f>1+M41</f>
        <v>1.0124929017603634</v>
      </c>
      <c r="O41" s="8">
        <f>M41-$D$3</f>
        <v>1.0764161082798724E-2</v>
      </c>
      <c r="P41" s="8"/>
      <c r="Q41" s="8"/>
      <c r="R41" s="8"/>
      <c r="S41" s="8"/>
      <c r="T41" s="8"/>
      <c r="U41" s="8"/>
    </row>
    <row r="42" spans="1:21" x14ac:dyDescent="0.25">
      <c r="A42" s="5">
        <v>40724</v>
      </c>
      <c r="B42">
        <v>15.15</v>
      </c>
      <c r="C42">
        <f>(B42-B41)/B41</f>
        <v>7.9840319361278115E-3</v>
      </c>
      <c r="E42">
        <f>C42-$D$3</f>
        <v>6.2552912585631705E-3</v>
      </c>
      <c r="F42">
        <f>E42^2</f>
        <v>3.9128668729456815E-5</v>
      </c>
      <c r="G42">
        <f>(E42-$D$3)^2</f>
        <v>2.0489660162338125E-5</v>
      </c>
      <c r="K42" s="10">
        <v>40885</v>
      </c>
      <c r="L42">
        <v>17.37</v>
      </c>
      <c r="M42" s="41">
        <v>-2.5799214806505742E-2</v>
      </c>
      <c r="N42" s="8">
        <f>1+M42</f>
        <v>0.97420078519349429</v>
      </c>
      <c r="O42" s="8">
        <f>M42-$D$3</f>
        <v>-2.7527955484070384E-2</v>
      </c>
      <c r="P42" s="8"/>
      <c r="Q42" s="8"/>
      <c r="R42" s="8"/>
      <c r="S42" s="8"/>
      <c r="T42" s="8"/>
      <c r="U42" s="8"/>
    </row>
    <row r="43" spans="1:21" x14ac:dyDescent="0.25">
      <c r="A43" s="5">
        <v>40725</v>
      </c>
      <c r="B43">
        <v>15.3</v>
      </c>
      <c r="C43">
        <f>(B43-B42)/B42</f>
        <v>9.9009900990099237E-3</v>
      </c>
      <c r="E43">
        <f>C43-$D$3</f>
        <v>8.1722494214452827E-3</v>
      </c>
      <c r="F43">
        <f>E43^2</f>
        <v>6.6785660606312754E-5</v>
      </c>
      <c r="G43">
        <f>(E43-$D$3)^2</f>
        <v>4.1518804932466287E-5</v>
      </c>
      <c r="K43" s="10">
        <v>40886</v>
      </c>
      <c r="L43">
        <v>17.82</v>
      </c>
      <c r="M43" s="41">
        <v>2.5906735751295294E-2</v>
      </c>
      <c r="N43" s="8">
        <f>1+M43</f>
        <v>1.0259067357512952</v>
      </c>
      <c r="O43" s="8">
        <f>M43-$D$3</f>
        <v>2.4177995073730651E-2</v>
      </c>
      <c r="P43" s="8"/>
      <c r="Q43" s="8"/>
      <c r="R43" s="8"/>
      <c r="S43" s="8"/>
      <c r="T43" s="8"/>
      <c r="U43" s="8"/>
    </row>
    <row r="44" spans="1:21" x14ac:dyDescent="0.25">
      <c r="A44" s="5">
        <v>40729</v>
      </c>
      <c r="B44">
        <v>15.9</v>
      </c>
      <c r="C44">
        <f>(B44-B43)/B43</f>
        <v>3.9215686274509776E-2</v>
      </c>
      <c r="E44">
        <f>C44-$D$3</f>
        <v>3.7486945596945133E-2</v>
      </c>
      <c r="F44">
        <f>E44^2</f>
        <v>1.4052710901883241E-3</v>
      </c>
      <c r="G44">
        <f>(E44-$D$3)^2</f>
        <v>1.2786492190564071E-3</v>
      </c>
      <c r="K44" s="10">
        <v>40889</v>
      </c>
      <c r="L44">
        <v>17.600000000000001</v>
      </c>
      <c r="M44" s="41">
        <v>-1.2345679012345616E-2</v>
      </c>
      <c r="N44" s="8">
        <f>1+M44</f>
        <v>0.98765432098765438</v>
      </c>
      <c r="O44" s="8">
        <f>M44-$D$3</f>
        <v>-1.4074419689910257E-2</v>
      </c>
      <c r="P44" s="8"/>
      <c r="Q44" s="8"/>
      <c r="R44" s="8"/>
      <c r="S44" s="8"/>
      <c r="T44" s="8"/>
      <c r="U44" s="8"/>
    </row>
    <row r="45" spans="1:21" x14ac:dyDescent="0.25">
      <c r="A45" s="5">
        <v>40730</v>
      </c>
      <c r="B45">
        <v>15.87</v>
      </c>
      <c r="C45">
        <f>(B45-B44)/B44</f>
        <v>-1.88679245283026E-3</v>
      </c>
      <c r="E45">
        <f>C45-$D$3</f>
        <v>-3.6155331303949012E-3</v>
      </c>
      <c r="F45">
        <f>E45^2</f>
        <v>1.3072079816983155E-5</v>
      </c>
      <c r="G45">
        <f>(E45-$D$3)^2</f>
        <v>2.8561262534442387E-5</v>
      </c>
      <c r="K45" s="10">
        <v>40890</v>
      </c>
      <c r="L45">
        <v>16.79</v>
      </c>
      <c r="M45" s="41">
        <v>-4.6022727272727396E-2</v>
      </c>
      <c r="N45" s="8">
        <f>1+M45</f>
        <v>0.95397727272727262</v>
      </c>
      <c r="O45" s="8">
        <f>M45-$D$3</f>
        <v>-4.7751467950292038E-2</v>
      </c>
      <c r="P45" s="8"/>
      <c r="Q45" s="8"/>
      <c r="R45" s="8"/>
      <c r="S45" s="8"/>
      <c r="T45" s="8"/>
      <c r="U45" s="8"/>
    </row>
    <row r="46" spans="1:21" x14ac:dyDescent="0.25">
      <c r="A46" s="5">
        <v>40731</v>
      </c>
      <c r="B46">
        <v>16</v>
      </c>
      <c r="C46">
        <f>(B46-B45)/B45</f>
        <v>8.1915563957152358E-3</v>
      </c>
      <c r="E46">
        <f>C46-$D$3</f>
        <v>6.4628157181505948E-3</v>
      </c>
      <c r="F46">
        <f>E46^2</f>
        <v>4.1767987006774388E-5</v>
      </c>
      <c r="G46">
        <f>(E46-$D$3)^2</f>
        <v>2.2411466489898901E-5</v>
      </c>
      <c r="K46" s="10">
        <v>40891</v>
      </c>
      <c r="L46">
        <v>15.89</v>
      </c>
      <c r="M46" s="41">
        <v>-5.3603335318641969E-2</v>
      </c>
      <c r="N46" s="8">
        <f>1+M46</f>
        <v>0.94639666468135808</v>
      </c>
      <c r="O46" s="8">
        <f>M46-$D$3</f>
        <v>-5.5332075996206612E-2</v>
      </c>
      <c r="P46" s="8"/>
      <c r="Q46" s="8"/>
      <c r="R46" s="8"/>
      <c r="S46" s="8"/>
      <c r="T46" s="8"/>
      <c r="U46" s="8"/>
    </row>
    <row r="47" spans="1:21" x14ac:dyDescent="0.25">
      <c r="A47" s="5">
        <v>40732</v>
      </c>
      <c r="B47">
        <v>16.03</v>
      </c>
      <c r="C47">
        <f>(B47-B46)/B46</f>
        <v>1.8750000000000711E-3</v>
      </c>
      <c r="E47">
        <f>C47-$D$3</f>
        <v>1.4625932243542985E-4</v>
      </c>
      <c r="F47">
        <f>E47^2</f>
        <v>2.1391789399271032E-8</v>
      </c>
      <c r="G47">
        <f>(E47-$D$3)^2</f>
        <v>2.5042472393315851E-6</v>
      </c>
      <c r="K47" s="10">
        <v>40892</v>
      </c>
      <c r="L47">
        <v>15.9</v>
      </c>
      <c r="M47" s="41">
        <v>6.2932662051603443E-4</v>
      </c>
      <c r="N47" s="8">
        <f>1+M47</f>
        <v>1.000629326620516</v>
      </c>
      <c r="O47" s="8">
        <f>M47-$D$3</f>
        <v>-1.0994140570486067E-3</v>
      </c>
      <c r="P47" s="8"/>
      <c r="Q47" s="8"/>
      <c r="R47" s="8"/>
      <c r="S47" s="8"/>
      <c r="T47" s="8"/>
      <c r="U47" s="8"/>
    </row>
    <row r="48" spans="1:21" x14ac:dyDescent="0.25">
      <c r="A48" s="5">
        <v>40735</v>
      </c>
      <c r="B48">
        <v>15.73</v>
      </c>
      <c r="C48">
        <f>(B48-B47)/B47</f>
        <v>-1.8714909544603912E-2</v>
      </c>
      <c r="E48">
        <f>C48-$D$3</f>
        <v>-2.0443650222168555E-2</v>
      </c>
      <c r="F48">
        <f>E48^2</f>
        <v>4.1794283440637242E-4</v>
      </c>
      <c r="G48">
        <f>(E48-$D$3)^2</f>
        <v>4.9161491821057151E-4</v>
      </c>
      <c r="K48" s="10">
        <v>40893</v>
      </c>
      <c r="L48">
        <v>15.9</v>
      </c>
      <c r="M48" s="41">
        <v>0</v>
      </c>
      <c r="N48" s="8">
        <f>1+M48</f>
        <v>1</v>
      </c>
      <c r="O48" s="8">
        <f>M48-$D$3</f>
        <v>-1.7287406775646412E-3</v>
      </c>
      <c r="P48" s="8"/>
      <c r="Q48" s="8"/>
      <c r="R48" s="8"/>
      <c r="S48" s="8"/>
      <c r="T48" s="8"/>
      <c r="U48" s="8"/>
    </row>
    <row r="49" spans="1:21" x14ac:dyDescent="0.25">
      <c r="A49" s="5">
        <v>40736</v>
      </c>
      <c r="B49">
        <v>15.7</v>
      </c>
      <c r="C49">
        <f>(B49-B48)/B48</f>
        <v>-1.9071837253656157E-3</v>
      </c>
      <c r="E49">
        <f>C49-$D$3</f>
        <v>-3.6359244029302569E-3</v>
      </c>
      <c r="F49">
        <f>E49^2</f>
        <v>1.3219946263823746E-5</v>
      </c>
      <c r="G49">
        <f>(E49-$D$3)^2</f>
        <v>2.8779631425881335E-5</v>
      </c>
      <c r="K49" s="10">
        <v>40896</v>
      </c>
      <c r="L49">
        <v>15.42</v>
      </c>
      <c r="M49" s="41">
        <v>-3.0188679245283043E-2</v>
      </c>
      <c r="N49" s="8">
        <f>1+M49</f>
        <v>0.96981132075471699</v>
      </c>
      <c r="O49" s="8">
        <f>M49-$D$3</f>
        <v>-3.1917419922847683E-2</v>
      </c>
      <c r="P49" s="8"/>
      <c r="Q49" s="8"/>
      <c r="R49" s="8"/>
      <c r="S49" s="8"/>
      <c r="T49" s="8"/>
      <c r="U49" s="8"/>
    </row>
    <row r="50" spans="1:21" x14ac:dyDescent="0.25">
      <c r="A50" s="5">
        <v>40737</v>
      </c>
      <c r="B50">
        <v>15.82</v>
      </c>
      <c r="C50">
        <f>(B50-B49)/B49</f>
        <v>7.6433121019108914E-3</v>
      </c>
      <c r="E50">
        <f>C50-$D$3</f>
        <v>5.9145714243462504E-3</v>
      </c>
      <c r="F50">
        <f>E50^2</f>
        <v>3.4982155133693236E-5</v>
      </c>
      <c r="G50">
        <f>(E50-$D$3)^2</f>
        <v>1.7521179040702285E-5</v>
      </c>
      <c r="K50" s="10">
        <v>40897</v>
      </c>
      <c r="L50">
        <v>15.62</v>
      </c>
      <c r="M50" s="41">
        <v>1.2970168612191912E-2</v>
      </c>
      <c r="N50" s="8">
        <f>1+M50</f>
        <v>1.0129701686121919</v>
      </c>
      <c r="O50" s="8">
        <f>M50-$D$3</f>
        <v>1.1241427934627271E-2</v>
      </c>
      <c r="P50" s="8"/>
      <c r="Q50" s="8"/>
      <c r="R50" s="8"/>
      <c r="S50" s="8"/>
      <c r="T50" s="8"/>
      <c r="U50" s="8"/>
    </row>
    <row r="51" spans="1:21" x14ac:dyDescent="0.25">
      <c r="A51" s="5">
        <v>40738</v>
      </c>
      <c r="B51">
        <v>15.68</v>
      </c>
      <c r="C51">
        <f>(B51-B50)/B50</f>
        <v>-8.8495575221239301E-3</v>
      </c>
      <c r="E51">
        <f>C51-$D$3</f>
        <v>-1.0578298199688571E-2</v>
      </c>
      <c r="F51">
        <f>E51^2</f>
        <v>1.1190039280153446E-4</v>
      </c>
      <c r="G51">
        <f>(E51-$D$3)^2</f>
        <v>1.5146320592622199E-4</v>
      </c>
      <c r="K51" s="10">
        <v>40898</v>
      </c>
      <c r="L51">
        <v>15.68</v>
      </c>
      <c r="M51" s="41">
        <v>3.8412291933419013E-3</v>
      </c>
      <c r="N51" s="8">
        <f>1+M51</f>
        <v>1.0038412291933418</v>
      </c>
      <c r="O51" s="8">
        <f>M51-$D$3</f>
        <v>2.1124885157772604E-3</v>
      </c>
      <c r="P51" s="8"/>
      <c r="Q51" s="8"/>
      <c r="R51" s="8"/>
      <c r="S51" s="8"/>
      <c r="T51" s="8"/>
      <c r="U51" s="8"/>
    </row>
    <row r="52" spans="1:21" x14ac:dyDescent="0.25">
      <c r="A52" s="5">
        <v>40739</v>
      </c>
      <c r="B52">
        <v>15.67</v>
      </c>
      <c r="C52">
        <f>(B52-B51)/B51</f>
        <v>-6.3775510204080272E-4</v>
      </c>
      <c r="E52">
        <f>C52-$D$3</f>
        <v>-2.3664957796054441E-3</v>
      </c>
      <c r="F52">
        <f>E52^2</f>
        <v>5.600302274890379E-6</v>
      </c>
      <c r="G52">
        <f>(E52-$D$3)^2</f>
        <v>1.6770961640134991E-5</v>
      </c>
      <c r="K52" s="10">
        <v>40899</v>
      </c>
      <c r="L52">
        <v>15.71</v>
      </c>
      <c r="M52" s="41">
        <v>1.9132653061225216E-3</v>
      </c>
      <c r="N52" s="8">
        <f>1+M52</f>
        <v>1.0019132653061225</v>
      </c>
      <c r="O52" s="8">
        <f>M52-$D$3</f>
        <v>1.8452462855788037E-4</v>
      </c>
      <c r="P52" s="8"/>
      <c r="Q52" s="8"/>
      <c r="R52" s="8"/>
      <c r="S52" s="8"/>
      <c r="T52" s="8"/>
      <c r="U52" s="8"/>
    </row>
    <row r="53" spans="1:21" x14ac:dyDescent="0.25">
      <c r="A53" s="5">
        <v>40742</v>
      </c>
      <c r="B53">
        <v>15.53</v>
      </c>
      <c r="C53">
        <f>(B53-B52)/B52</f>
        <v>-8.9342693044033548E-3</v>
      </c>
      <c r="E53">
        <f>C53-$D$3</f>
        <v>-1.0663009981967996E-2</v>
      </c>
      <c r="F53">
        <f>E53^2</f>
        <v>1.1369978187554912E-4</v>
      </c>
      <c r="G53">
        <f>(E53-$D$3)^2</f>
        <v>1.5355548440802754E-4</v>
      </c>
      <c r="K53" s="10">
        <v>40900</v>
      </c>
      <c r="L53">
        <v>15.53</v>
      </c>
      <c r="M53" s="41">
        <v>-1.1457670273711107E-2</v>
      </c>
      <c r="N53" s="8">
        <f>1+M53</f>
        <v>0.98854232972628886</v>
      </c>
      <c r="O53" s="8">
        <f>M53-$D$3</f>
        <v>-1.3186410951275748E-2</v>
      </c>
      <c r="P53" s="8"/>
      <c r="Q53" s="8"/>
      <c r="R53" s="8"/>
      <c r="S53" s="8"/>
      <c r="T53" s="8"/>
      <c r="U53" s="8"/>
    </row>
    <row r="54" spans="1:21" x14ac:dyDescent="0.25">
      <c r="A54" s="5">
        <v>40743</v>
      </c>
      <c r="B54">
        <v>15.8</v>
      </c>
      <c r="C54">
        <f>(B54-B53)/B53</f>
        <v>1.7385705086928611E-2</v>
      </c>
      <c r="E54">
        <f>C54-$D$3</f>
        <v>1.5656964409363969E-2</v>
      </c>
      <c r="F54">
        <f>E54^2</f>
        <v>2.4514053451609E-4</v>
      </c>
      <c r="G54">
        <f>(E54-$D$3)^2</f>
        <v>1.9399541632305798E-4</v>
      </c>
      <c r="K54" s="10">
        <v>40904</v>
      </c>
      <c r="L54">
        <v>15.71</v>
      </c>
      <c r="M54" s="41">
        <v>1.1590470057952447E-2</v>
      </c>
      <c r="N54" s="8">
        <f>1+M54</f>
        <v>1.0115904700579526</v>
      </c>
      <c r="O54" s="8">
        <f>M54-$D$3</f>
        <v>9.861729380387806E-3</v>
      </c>
      <c r="P54" s="8"/>
      <c r="Q54" s="8"/>
      <c r="R54" s="8"/>
      <c r="S54" s="8"/>
      <c r="T54" s="8"/>
      <c r="U54" s="8"/>
    </row>
    <row r="55" spans="1:21" x14ac:dyDescent="0.25">
      <c r="A55" s="5">
        <v>40744</v>
      </c>
      <c r="B55">
        <v>15.63</v>
      </c>
      <c r="C55">
        <f>(B55-B54)/B54</f>
        <v>-1.0759493670886071E-2</v>
      </c>
      <c r="E55">
        <f>C55-$D$3</f>
        <v>-1.2488234348450712E-2</v>
      </c>
      <c r="F55">
        <f>E55^2</f>
        <v>1.5595599714182418E-4</v>
      </c>
      <c r="G55">
        <f>(E55-$D$3)^2</f>
        <v>2.0212237889034423E-4</v>
      </c>
      <c r="K55" s="10">
        <v>40905</v>
      </c>
      <c r="L55">
        <v>15.14</v>
      </c>
      <c r="M55" s="41">
        <v>-3.628262253341822E-2</v>
      </c>
      <c r="N55" s="8">
        <f>1+M55</f>
        <v>0.96371737746658181</v>
      </c>
      <c r="O55" s="8">
        <f>M55-$D$3</f>
        <v>-3.8011363210982863E-2</v>
      </c>
      <c r="P55" s="8"/>
      <c r="Q55" s="8"/>
      <c r="R55" s="8"/>
      <c r="S55" s="8"/>
      <c r="T55" s="8"/>
      <c r="U55" s="8"/>
    </row>
    <row r="56" spans="1:21" x14ac:dyDescent="0.25">
      <c r="A56" s="5">
        <v>40745</v>
      </c>
      <c r="B56">
        <v>15.91</v>
      </c>
      <c r="C56">
        <f>(B56-B55)/B55</f>
        <v>1.7914267434420945E-2</v>
      </c>
      <c r="E56">
        <f>C56-$D$3</f>
        <v>1.6185526756856302E-2</v>
      </c>
      <c r="F56">
        <f>E56^2</f>
        <v>2.6197127639691127E-4</v>
      </c>
      <c r="G56">
        <f>(E56-$D$3)^2</f>
        <v>2.0899866374240116E-4</v>
      </c>
      <c r="K56" s="10">
        <v>40906</v>
      </c>
      <c r="L56">
        <v>15.17</v>
      </c>
      <c r="M56" s="41">
        <v>1.9815059445177914E-3</v>
      </c>
      <c r="N56" s="8">
        <f>1+M56</f>
        <v>1.0019815059445178</v>
      </c>
      <c r="O56" s="8">
        <f>M56-$D$3</f>
        <v>2.5276526695315019E-4</v>
      </c>
      <c r="P56" s="8"/>
      <c r="Q56" s="8"/>
      <c r="R56" s="8"/>
      <c r="S56" s="8"/>
      <c r="T56" s="8"/>
      <c r="U56" s="8"/>
    </row>
    <row r="57" spans="1:21" x14ac:dyDescent="0.25">
      <c r="A57" s="5">
        <v>40746</v>
      </c>
      <c r="B57">
        <v>15.73</v>
      </c>
      <c r="C57">
        <f>(B57-B56)/B56</f>
        <v>-1.1313639220615946E-2</v>
      </c>
      <c r="E57">
        <f>C57-$D$3</f>
        <v>-1.3042379898180587E-2</v>
      </c>
      <c r="F57">
        <f>E57^2</f>
        <v>1.7010367340846507E-4</v>
      </c>
      <c r="G57">
        <f>(E57-$D$3)^2</f>
        <v>2.1818600306320403E-4</v>
      </c>
      <c r="K57" s="10">
        <v>40907</v>
      </c>
      <c r="L57">
        <v>15.13</v>
      </c>
      <c r="M57" s="41">
        <v>-2.6367831245879465E-3</v>
      </c>
      <c r="N57" s="8">
        <f>1+M57</f>
        <v>0.99736321687541207</v>
      </c>
      <c r="O57" s="8">
        <f>M57-$D$3</f>
        <v>-4.3655238021525879E-3</v>
      </c>
      <c r="P57" s="8"/>
      <c r="Q57" s="8"/>
      <c r="R57" s="8"/>
      <c r="S57" s="8"/>
      <c r="T57" s="8"/>
      <c r="U57" s="8"/>
    </row>
    <row r="58" spans="1:21" x14ac:dyDescent="0.25">
      <c r="A58" s="5">
        <v>40749</v>
      </c>
      <c r="B58">
        <v>15.5</v>
      </c>
      <c r="C58">
        <f>(B58-B57)/B57</f>
        <v>-1.4621741894469194E-2</v>
      </c>
      <c r="E58">
        <f>C58-$D$3</f>
        <v>-1.6350482572033836E-2</v>
      </c>
      <c r="F58">
        <f>E58^2</f>
        <v>2.6733828033838222E-4</v>
      </c>
      <c r="G58">
        <f>(E58-$D$3)^2</f>
        <v>3.2685831330882221E-4</v>
      </c>
      <c r="K58" s="10">
        <v>40911</v>
      </c>
      <c r="L58">
        <v>15.61</v>
      </c>
      <c r="M58" s="41">
        <v>3.1725049570389866E-2</v>
      </c>
      <c r="N58" s="8">
        <f>1+M58</f>
        <v>1.0317250495703898</v>
      </c>
      <c r="O58" s="8">
        <f>M58-$D$3</f>
        <v>2.9996308892825223E-2</v>
      </c>
      <c r="P58" s="8"/>
      <c r="Q58" s="8"/>
      <c r="R58" s="8"/>
      <c r="S58" s="8"/>
      <c r="T58" s="8"/>
      <c r="U58" s="8"/>
    </row>
    <row r="59" spans="1:21" x14ac:dyDescent="0.25">
      <c r="A59" s="5">
        <v>40750</v>
      </c>
      <c r="B59">
        <v>15.4</v>
      </c>
      <c r="C59">
        <f>(B59-B58)/B58</f>
        <v>-6.4516129032257839E-3</v>
      </c>
      <c r="E59">
        <f>C59-$D$3</f>
        <v>-8.1803535807904258E-3</v>
      </c>
      <c r="F59">
        <f>E59^2</f>
        <v>6.6918184706750734E-5</v>
      </c>
      <c r="G59">
        <f>(E59-$D$3)^2</f>
        <v>9.8190149020965347E-5</v>
      </c>
      <c r="K59" s="10">
        <v>40912</v>
      </c>
      <c r="L59">
        <v>15.37</v>
      </c>
      <c r="M59" s="41">
        <v>-1.5374759769378618E-2</v>
      </c>
      <c r="N59" s="8">
        <f>1+M59</f>
        <v>0.98462524023062137</v>
      </c>
      <c r="O59" s="8">
        <f>M59-$D$3</f>
        <v>-1.7103500446943261E-2</v>
      </c>
      <c r="P59" s="8"/>
      <c r="Q59" s="8"/>
      <c r="R59" s="8"/>
      <c r="S59" s="8"/>
      <c r="T59" s="8"/>
      <c r="U59" s="8"/>
    </row>
    <row r="60" spans="1:21" x14ac:dyDescent="0.25">
      <c r="A60" s="5">
        <v>40751</v>
      </c>
      <c r="B60">
        <v>14.59</v>
      </c>
      <c r="C60">
        <f>(B60-B59)/B59</f>
        <v>-5.2597402597402629E-2</v>
      </c>
      <c r="E60">
        <f>C60-$D$3</f>
        <v>-5.4326143274967272E-2</v>
      </c>
      <c r="F60">
        <f>E60^2</f>
        <v>2.9513298431322718E-3</v>
      </c>
      <c r="G60">
        <f>(E60-$D$3)^2</f>
        <v>3.1421500149318199E-3</v>
      </c>
      <c r="K60" s="10">
        <v>40913</v>
      </c>
      <c r="L60">
        <v>15.47</v>
      </c>
      <c r="M60" s="41">
        <v>6.5061808718283294E-3</v>
      </c>
      <c r="N60" s="8">
        <f>1+M60</f>
        <v>1.0065061808718283</v>
      </c>
      <c r="O60" s="8">
        <f>M60-$D$3</f>
        <v>4.7774401942636885E-3</v>
      </c>
      <c r="P60" s="8"/>
      <c r="Q60" s="8"/>
      <c r="R60" s="8"/>
      <c r="S60" s="8"/>
      <c r="T60" s="8"/>
      <c r="U60" s="8"/>
    </row>
    <row r="61" spans="1:21" x14ac:dyDescent="0.25">
      <c r="A61" s="5">
        <v>40752</v>
      </c>
      <c r="B61">
        <v>14.64</v>
      </c>
      <c r="C61">
        <f>(B61-B60)/B60</f>
        <v>3.4270047978067655E-3</v>
      </c>
      <c r="E61">
        <f>C61-$D$3</f>
        <v>1.6982641202421243E-3</v>
      </c>
      <c r="F61">
        <f>E61^2</f>
        <v>2.8841010221017563E-6</v>
      </c>
      <c r="G61">
        <f>(E61-$D$3)^2</f>
        <v>9.288205462326583E-10</v>
      </c>
      <c r="K61" s="10">
        <v>40914</v>
      </c>
      <c r="L61">
        <v>15.39</v>
      </c>
      <c r="M61" s="41">
        <v>-5.1712992889463519E-3</v>
      </c>
      <c r="N61" s="8">
        <f>1+M61</f>
        <v>0.99482870071105367</v>
      </c>
      <c r="O61" s="8">
        <f>M61-$D$3</f>
        <v>-6.9000399665109929E-3</v>
      </c>
      <c r="P61" s="8"/>
      <c r="Q61" s="8"/>
      <c r="R61" s="8"/>
      <c r="S61" s="8"/>
      <c r="T61" s="8"/>
      <c r="U61" s="8"/>
    </row>
    <row r="62" spans="1:21" x14ac:dyDescent="0.25">
      <c r="A62" s="5">
        <v>40753</v>
      </c>
      <c r="B62">
        <v>14.96</v>
      </c>
      <c r="C62">
        <f>(B62-B61)/B61</f>
        <v>2.1857923497267777E-2</v>
      </c>
      <c r="E62">
        <f>C62-$D$3</f>
        <v>2.0129182819703134E-2</v>
      </c>
      <c r="F62">
        <f>E62^2</f>
        <v>4.0518400098903183E-4</v>
      </c>
      <c r="G62">
        <f>(E62-$D$3)^2</f>
        <v>3.3857627102618613E-4</v>
      </c>
      <c r="K62" s="10">
        <v>40917</v>
      </c>
      <c r="L62">
        <v>15.25</v>
      </c>
      <c r="M62" s="41">
        <v>-9.0968161143600099E-3</v>
      </c>
      <c r="N62" s="8">
        <f>1+M62</f>
        <v>0.99090318388564003</v>
      </c>
      <c r="O62" s="8">
        <f>M62-$D$3</f>
        <v>-1.0825556791924651E-2</v>
      </c>
      <c r="P62" s="8"/>
      <c r="Q62" s="8"/>
      <c r="R62" s="8"/>
      <c r="S62" s="8"/>
      <c r="T62" s="8"/>
      <c r="U62" s="8"/>
    </row>
    <row r="63" spans="1:21" x14ac:dyDescent="0.25">
      <c r="A63" s="5">
        <v>40756</v>
      </c>
      <c r="B63">
        <v>14.62</v>
      </c>
      <c r="C63">
        <f>(B63-B62)/B62</f>
        <v>-2.2727272727272835E-2</v>
      </c>
      <c r="E63">
        <f>C63-$D$3</f>
        <v>-2.4456013404837478E-2</v>
      </c>
      <c r="F63">
        <f>E63^2</f>
        <v>5.9809659165759043E-4</v>
      </c>
      <c r="G63">
        <f>(E63-$D$3)^2</f>
        <v>6.856413463558745E-4</v>
      </c>
      <c r="K63" s="10">
        <v>40918</v>
      </c>
      <c r="L63">
        <v>15.46</v>
      </c>
      <c r="M63" s="41">
        <v>1.3770491803278745E-2</v>
      </c>
      <c r="N63" s="8">
        <f>1+M63</f>
        <v>1.0137704918032788</v>
      </c>
      <c r="O63" s="8">
        <f>M63-$D$3</f>
        <v>1.2041751125714104E-2</v>
      </c>
      <c r="P63" s="8"/>
      <c r="Q63" s="8"/>
      <c r="R63" s="8"/>
      <c r="S63" s="8"/>
      <c r="T63" s="8"/>
      <c r="U63" s="8"/>
    </row>
    <row r="64" spans="1:21" x14ac:dyDescent="0.25">
      <c r="A64" s="5">
        <v>40757</v>
      </c>
      <c r="B64">
        <v>14.32</v>
      </c>
      <c r="C64">
        <f>(B64-B63)/B63</f>
        <v>-2.0519835841313196E-2</v>
      </c>
      <c r="E64">
        <f>C64-$D$3</f>
        <v>-2.2248576518877839E-2</v>
      </c>
      <c r="F64">
        <f>E64^2</f>
        <v>4.9499915711636233E-4</v>
      </c>
      <c r="G64">
        <f>(E64-$D$3)^2</f>
        <v>5.7491173993881638E-4</v>
      </c>
      <c r="K64" s="10">
        <v>40919</v>
      </c>
      <c r="L64">
        <v>15.73</v>
      </c>
      <c r="M64" s="41">
        <v>1.7464424320827916E-2</v>
      </c>
      <c r="N64" s="8">
        <f>1+M64</f>
        <v>1.017464424320828</v>
      </c>
      <c r="O64" s="8">
        <f>M64-$D$3</f>
        <v>1.5735683643263273E-2</v>
      </c>
      <c r="P64" s="8"/>
      <c r="Q64" s="8"/>
      <c r="R64" s="8"/>
      <c r="S64" s="8"/>
      <c r="T64" s="8"/>
      <c r="U64" s="8"/>
    </row>
    <row r="65" spans="1:21" x14ac:dyDescent="0.25">
      <c r="A65" s="5">
        <v>40758</v>
      </c>
      <c r="B65">
        <v>14.06</v>
      </c>
      <c r="C65">
        <f>(B65-B64)/B64</f>
        <v>-1.8156424581005571E-2</v>
      </c>
      <c r="E65">
        <f>C65-$D$3</f>
        <v>-1.9885165258570214E-2</v>
      </c>
      <c r="F65">
        <f>E65^2</f>
        <v>3.9541979736064777E-4</v>
      </c>
      <c r="G65">
        <f>(E65-$D$3)^2</f>
        <v>4.6716092981608556E-4</v>
      </c>
      <c r="K65" s="10">
        <v>40920</v>
      </c>
      <c r="L65">
        <v>16.149999999999999</v>
      </c>
      <c r="M65" s="41">
        <v>2.6700572155117491E-2</v>
      </c>
      <c r="N65" s="8">
        <f>1+M65</f>
        <v>1.0267005721551175</v>
      </c>
      <c r="O65" s="8">
        <f>M65-$D$3</f>
        <v>2.4971831477552848E-2</v>
      </c>
      <c r="P65" s="8"/>
      <c r="Q65" s="8"/>
      <c r="R65" s="8"/>
      <c r="S65" s="8"/>
      <c r="T65" s="8"/>
      <c r="U65" s="8"/>
    </row>
    <row r="66" spans="1:21" x14ac:dyDescent="0.25">
      <c r="A66" s="5">
        <v>40759</v>
      </c>
      <c r="B66">
        <v>13.41</v>
      </c>
      <c r="C66">
        <f>(B66-B65)/B65</f>
        <v>-4.6230440967283098E-2</v>
      </c>
      <c r="E66">
        <f>C66-$D$3</f>
        <v>-4.7959181644847741E-2</v>
      </c>
      <c r="F66">
        <f>E66^2</f>
        <v>2.3000831040435005E-3</v>
      </c>
      <c r="G66">
        <f>(E66-$D$3)^2</f>
        <v>2.4688896247180869E-3</v>
      </c>
      <c r="K66" s="10">
        <v>40921</v>
      </c>
      <c r="L66">
        <v>15.88</v>
      </c>
      <c r="M66" s="41">
        <v>-1.6718266253869834E-2</v>
      </c>
      <c r="N66" s="8">
        <f>1+M66</f>
        <v>0.98328173374613015</v>
      </c>
      <c r="O66" s="8">
        <f>M66-$D$3</f>
        <v>-1.8447006931434477E-2</v>
      </c>
      <c r="P66" s="8"/>
      <c r="Q66" s="8"/>
      <c r="R66" s="8"/>
      <c r="S66" s="8"/>
      <c r="T66" s="8"/>
      <c r="U66" s="8"/>
    </row>
    <row r="67" spans="1:21" x14ac:dyDescent="0.25">
      <c r="A67" s="5">
        <v>40760</v>
      </c>
      <c r="B67">
        <v>14.06</v>
      </c>
      <c r="C67">
        <f>(B67-B66)/B66</f>
        <v>4.8471290082028363E-2</v>
      </c>
      <c r="E67">
        <f>C67-$D$3</f>
        <v>4.6742549404463721E-2</v>
      </c>
      <c r="F67">
        <f>E67^2</f>
        <v>2.1848659248287316E-3</v>
      </c>
      <c r="G67">
        <f>(E67-$D$3)^2</f>
        <v>2.0262429761018557E-3</v>
      </c>
      <c r="K67" s="10">
        <v>40925</v>
      </c>
      <c r="L67">
        <v>15.32</v>
      </c>
      <c r="M67" s="41">
        <v>-3.5264483627204059E-2</v>
      </c>
      <c r="N67" s="8">
        <f>1+M67</f>
        <v>0.96473551637279598</v>
      </c>
      <c r="O67" s="8">
        <f>M67-$D$3</f>
        <v>-3.6993224304768701E-2</v>
      </c>
      <c r="P67" s="8"/>
      <c r="Q67" s="8"/>
      <c r="R67" s="8"/>
      <c r="S67" s="8"/>
      <c r="T67" s="8"/>
      <c r="U67" s="8"/>
    </row>
    <row r="68" spans="1:21" x14ac:dyDescent="0.25">
      <c r="A68" s="5">
        <v>40763</v>
      </c>
      <c r="B68">
        <v>12.73</v>
      </c>
      <c r="C68">
        <f>(B68-B67)/B67</f>
        <v>-9.45945945945946E-2</v>
      </c>
      <c r="E68">
        <f>C68-$D$3</f>
        <v>-9.6323335272159236E-2</v>
      </c>
      <c r="F68">
        <f>E68^2</f>
        <v>9.2781849179527955E-3</v>
      </c>
      <c r="G68">
        <f>(E68-$D$3)^2</f>
        <v>9.6142095980504185E-3</v>
      </c>
      <c r="K68" s="10">
        <v>40926</v>
      </c>
      <c r="L68">
        <v>15.14</v>
      </c>
      <c r="M68" s="41">
        <v>-1.174934725848562E-2</v>
      </c>
      <c r="N68" s="8">
        <f>1+M68</f>
        <v>0.98825065274151436</v>
      </c>
      <c r="O68" s="8">
        <f>M68-$D$3</f>
        <v>-1.3478087936050261E-2</v>
      </c>
      <c r="P68" s="8"/>
      <c r="Q68" s="8"/>
      <c r="R68" s="8"/>
      <c r="S68" s="8"/>
      <c r="T68" s="8"/>
      <c r="U68" s="8"/>
    </row>
    <row r="69" spans="1:21" x14ac:dyDescent="0.25">
      <c r="A69" s="5">
        <v>40764</v>
      </c>
      <c r="B69">
        <v>13.31</v>
      </c>
      <c r="C69">
        <f>(B69-B68)/B68</f>
        <v>4.5561665357423412E-2</v>
      </c>
      <c r="E69">
        <f>C69-$D$3</f>
        <v>4.3832924679858769E-2</v>
      </c>
      <c r="F69">
        <f>E69^2</f>
        <v>1.9213252859901719E-3</v>
      </c>
      <c r="G69">
        <f>(E69-$D$3)^2</f>
        <v>1.7727623104990405E-3</v>
      </c>
      <c r="K69" s="10">
        <v>40927</v>
      </c>
      <c r="L69">
        <v>14.96</v>
      </c>
      <c r="M69" s="41">
        <v>-1.1889035667106982E-2</v>
      </c>
      <c r="N69" s="8">
        <f>1+M69</f>
        <v>0.98811096433289303</v>
      </c>
      <c r="O69" s="8">
        <f>M69-$D$3</f>
        <v>-1.3617776344671623E-2</v>
      </c>
      <c r="P69" s="8"/>
      <c r="Q69" s="8"/>
      <c r="R69" s="8"/>
      <c r="S69" s="8"/>
      <c r="T69" s="8"/>
      <c r="U69" s="8"/>
    </row>
    <row r="70" spans="1:21" x14ac:dyDescent="0.25">
      <c r="A70" s="5">
        <v>40765</v>
      </c>
      <c r="B70">
        <v>13.1</v>
      </c>
      <c r="C70">
        <f>(B70-B69)/B69</f>
        <v>-1.5777610818933197E-2</v>
      </c>
      <c r="E70">
        <f>C70-$D$3</f>
        <v>-1.7506351496497839E-2</v>
      </c>
      <c r="F70">
        <f>E70^2</f>
        <v>3.0647234271893213E-4</v>
      </c>
      <c r="G70">
        <f>(E70-$D$3)^2</f>
        <v>3.6998877094467975E-4</v>
      </c>
      <c r="K70" s="10">
        <v>40928</v>
      </c>
      <c r="L70">
        <v>14.88</v>
      </c>
      <c r="M70" s="41">
        <v>-5.3475935828877046E-3</v>
      </c>
      <c r="N70" s="8">
        <f>1+M70</f>
        <v>0.99465240641711228</v>
      </c>
      <c r="O70" s="8">
        <f>M70-$D$3</f>
        <v>-7.0763342604523456E-3</v>
      </c>
      <c r="P70" s="8"/>
      <c r="Q70" s="8"/>
      <c r="R70" s="8"/>
      <c r="S70" s="8"/>
      <c r="T70" s="8"/>
      <c r="U70" s="8"/>
    </row>
    <row r="71" spans="1:21" x14ac:dyDescent="0.25">
      <c r="A71" s="5">
        <v>40766</v>
      </c>
      <c r="B71">
        <v>13.41</v>
      </c>
      <c r="C71">
        <f>(B71-B70)/B70</f>
        <v>2.3664122137404618E-2</v>
      </c>
      <c r="E71">
        <f>C71-$D$3</f>
        <v>2.1935381459839975E-2</v>
      </c>
      <c r="F71">
        <f>E71^2</f>
        <v>4.8116095978869135E-4</v>
      </c>
      <c r="G71">
        <f>(E71-$D$3)^2</f>
        <v>4.0830833170391268E-4</v>
      </c>
      <c r="K71" s="10">
        <v>40931</v>
      </c>
      <c r="L71">
        <v>14.98</v>
      </c>
      <c r="M71" s="41">
        <v>6.7204301075268575E-3</v>
      </c>
      <c r="N71" s="8">
        <f>1+M71</f>
        <v>1.0067204301075268</v>
      </c>
      <c r="O71" s="8">
        <f>M71-$D$3</f>
        <v>4.9916894299622165E-3</v>
      </c>
      <c r="P71" s="8"/>
      <c r="Q71" s="8"/>
      <c r="R71" s="8"/>
      <c r="S71" s="8"/>
      <c r="T71" s="8"/>
      <c r="U71" s="8"/>
    </row>
    <row r="72" spans="1:21" x14ac:dyDescent="0.25">
      <c r="A72" s="5">
        <v>40767</v>
      </c>
      <c r="B72">
        <v>13.47</v>
      </c>
      <c r="C72">
        <f>(B72-B71)/B71</f>
        <v>4.4742729306488068E-3</v>
      </c>
      <c r="E72">
        <f>C72-$D$3</f>
        <v>2.7455322530841658E-3</v>
      </c>
      <c r="F72">
        <f>E72^2</f>
        <v>7.5379473527254161E-6</v>
      </c>
      <c r="G72">
        <f>(E72-$D$3)^2</f>
        <v>1.0338651080474771E-6</v>
      </c>
      <c r="K72" s="10">
        <v>40932</v>
      </c>
      <c r="L72">
        <v>14.98</v>
      </c>
      <c r="M72" s="41">
        <v>0</v>
      </c>
      <c r="N72" s="8">
        <f>1+M72</f>
        <v>1</v>
      </c>
      <c r="O72" s="8">
        <f>M72-$D$3</f>
        <v>-1.7287406775646412E-3</v>
      </c>
      <c r="P72" s="8"/>
      <c r="Q72" s="8"/>
      <c r="R72" s="8"/>
      <c r="S72" s="8"/>
      <c r="T72" s="8"/>
      <c r="U72" s="8"/>
    </row>
    <row r="73" spans="1:21" x14ac:dyDescent="0.25">
      <c r="A73" s="5">
        <v>40770</v>
      </c>
      <c r="B73">
        <v>13.65</v>
      </c>
      <c r="C73">
        <f>(B73-B72)/B72</f>
        <v>1.3363028953229376E-2</v>
      </c>
      <c r="E73">
        <f>C73-$D$3</f>
        <v>1.1634288275664735E-2</v>
      </c>
      <c r="F73">
        <f>E73^2</f>
        <v>1.3535666368126993E-4</v>
      </c>
      <c r="G73">
        <f>(E73-$D$3)^2</f>
        <v>9.8119873218226555E-5</v>
      </c>
      <c r="K73" s="10">
        <v>40933</v>
      </c>
      <c r="L73">
        <v>14.79</v>
      </c>
      <c r="M73" s="41">
        <v>-1.2683578104138936E-2</v>
      </c>
      <c r="N73" s="8">
        <f>1+M73</f>
        <v>0.98731642189586111</v>
      </c>
      <c r="O73" s="8">
        <f>M73-$D$3</f>
        <v>-1.4412318781703577E-2</v>
      </c>
      <c r="P73" s="8"/>
      <c r="Q73" s="8"/>
      <c r="R73" s="8"/>
      <c r="S73" s="8"/>
      <c r="T73" s="8"/>
      <c r="U73" s="8"/>
    </row>
    <row r="74" spans="1:21" x14ac:dyDescent="0.25">
      <c r="A74" s="5">
        <v>40771</v>
      </c>
      <c r="B74">
        <v>13.55</v>
      </c>
      <c r="C74">
        <f>(B74-B73)/B73</f>
        <v>-7.3260073260073E-3</v>
      </c>
      <c r="E74">
        <f>C74-$D$3</f>
        <v>-9.054748003571941E-3</v>
      </c>
      <c r="F74">
        <f>E74^2</f>
        <v>8.1988461408190045E-5</v>
      </c>
      <c r="G74">
        <f>(E74-$D$3)^2</f>
        <v>1.1628362813620078E-4</v>
      </c>
      <c r="K74" s="10">
        <v>40934</v>
      </c>
      <c r="L74">
        <v>14.82</v>
      </c>
      <c r="M74" s="41">
        <v>2.0283975659229981E-3</v>
      </c>
      <c r="N74" s="8">
        <f>1+M74</f>
        <v>1.002028397565923</v>
      </c>
      <c r="O74" s="8">
        <f>M74-$D$3</f>
        <v>2.9965688835835685E-4</v>
      </c>
      <c r="P74" s="8"/>
      <c r="Q74" s="8"/>
      <c r="R74" s="8"/>
      <c r="S74" s="8"/>
      <c r="T74" s="8"/>
      <c r="U74" s="8"/>
    </row>
    <row r="75" spans="1:21" x14ac:dyDescent="0.25">
      <c r="A75" s="5">
        <v>40772</v>
      </c>
      <c r="B75">
        <v>13.65</v>
      </c>
      <c r="C75">
        <f>(B75-B74)/B74</f>
        <v>7.3800738007379811E-3</v>
      </c>
      <c r="E75">
        <f>C75-$D$3</f>
        <v>5.6513331231733402E-3</v>
      </c>
      <c r="F75">
        <f>E75^2</f>
        <v>3.1937566069076138E-5</v>
      </c>
      <c r="G75">
        <f>(E75-$D$3)^2</f>
        <v>1.5386731494346437E-5</v>
      </c>
      <c r="K75" s="10">
        <v>40935</v>
      </c>
      <c r="L75">
        <v>14.91</v>
      </c>
      <c r="M75" s="41">
        <v>6.072874493927116E-3</v>
      </c>
      <c r="N75" s="8">
        <f>1+M75</f>
        <v>1.0060728744939271</v>
      </c>
      <c r="O75" s="8">
        <f>M75-$D$3</f>
        <v>4.344133816362475E-3</v>
      </c>
      <c r="P75" s="8"/>
      <c r="Q75" s="8"/>
      <c r="R75" s="8"/>
      <c r="S75" s="8"/>
      <c r="T75" s="8"/>
      <c r="U75" s="8"/>
    </row>
    <row r="76" spans="1:21" x14ac:dyDescent="0.25">
      <c r="A76" s="5">
        <v>40773</v>
      </c>
      <c r="B76">
        <v>13.27</v>
      </c>
      <c r="C76">
        <f>(B76-B75)/B75</f>
        <v>-2.7838827838827896E-2</v>
      </c>
      <c r="E76">
        <f>C76-$D$3</f>
        <v>-2.9567568516392539E-2</v>
      </c>
      <c r="F76">
        <f>E76^2</f>
        <v>8.7424110797156723E-4</v>
      </c>
      <c r="G76">
        <f>(E76-$D$3)^2</f>
        <v>9.7945896916376866E-4</v>
      </c>
      <c r="K76" s="10">
        <v>40938</v>
      </c>
      <c r="L76">
        <v>14.56</v>
      </c>
      <c r="M76" s="41">
        <v>-2.3474178403755843E-2</v>
      </c>
      <c r="N76" s="8">
        <f>1+M76</f>
        <v>0.97652582159624413</v>
      </c>
      <c r="O76" s="8">
        <f>M76-$D$3</f>
        <v>-2.5202919081320486E-2</v>
      </c>
      <c r="P76" s="8"/>
      <c r="Q76" s="8"/>
      <c r="R76" s="8"/>
      <c r="S76" s="8"/>
      <c r="T76" s="8"/>
      <c r="U76" s="8"/>
    </row>
    <row r="77" spans="1:21" x14ac:dyDescent="0.25">
      <c r="A77" s="5">
        <v>40774</v>
      </c>
      <c r="B77">
        <v>13.4</v>
      </c>
      <c r="C77">
        <f>(B77-B76)/B76</f>
        <v>9.796533534287926E-3</v>
      </c>
      <c r="E77">
        <f>C77-$D$3</f>
        <v>8.067792856723285E-3</v>
      </c>
      <c r="F77">
        <f>E77^2</f>
        <v>6.5089281578995268E-5</v>
      </c>
      <c r="G77">
        <f>(E77-$D$3)^2</f>
        <v>4.0183582530095956E-5</v>
      </c>
      <c r="K77" s="10">
        <v>40939</v>
      </c>
      <c r="L77">
        <v>14.3</v>
      </c>
      <c r="M77" s="41">
        <v>-1.7857142857142842E-2</v>
      </c>
      <c r="N77" s="8">
        <f>1+M77</f>
        <v>0.98214285714285721</v>
      </c>
      <c r="O77" s="8">
        <f>M77-$D$3</f>
        <v>-1.9585883534707485E-2</v>
      </c>
      <c r="P77" s="8"/>
      <c r="Q77" s="8"/>
      <c r="R77" s="8"/>
      <c r="S77" s="8"/>
      <c r="T77" s="8"/>
      <c r="U77" s="8"/>
    </row>
    <row r="78" spans="1:21" x14ac:dyDescent="0.25">
      <c r="A78" s="5">
        <v>40777</v>
      </c>
      <c r="B78">
        <v>13.48</v>
      </c>
      <c r="C78">
        <f>(B78-B77)/B77</f>
        <v>5.9701492537313485E-3</v>
      </c>
      <c r="E78">
        <f>C78-$D$3</f>
        <v>4.2414085761667076E-3</v>
      </c>
      <c r="F78">
        <f>E78^2</f>
        <v>1.7989546709980496E-5</v>
      </c>
      <c r="G78">
        <f>(E78-$D$3)^2</f>
        <v>6.3134999686653254E-6</v>
      </c>
      <c r="K78" s="10">
        <v>40940</v>
      </c>
      <c r="L78">
        <v>14.5</v>
      </c>
      <c r="M78" s="41">
        <v>1.3986013986013936E-2</v>
      </c>
      <c r="N78" s="8">
        <f>1+M78</f>
        <v>1.013986013986014</v>
      </c>
      <c r="O78" s="8">
        <f>M78-$D$3</f>
        <v>1.2257273308449295E-2</v>
      </c>
      <c r="P78" s="8"/>
      <c r="Q78" s="8"/>
      <c r="R78" s="8"/>
      <c r="S78" s="8"/>
      <c r="T78" s="8"/>
      <c r="U78" s="8"/>
    </row>
    <row r="79" spans="1:21" x14ac:dyDescent="0.25">
      <c r="A79" s="5">
        <v>40778</v>
      </c>
      <c r="B79">
        <v>14.31</v>
      </c>
      <c r="C79">
        <f>(B79-B78)/B78</f>
        <v>6.1572700296735908E-2</v>
      </c>
      <c r="E79">
        <f>C79-$D$3</f>
        <v>5.9843959619171265E-2</v>
      </c>
      <c r="F79">
        <f>E79^2</f>
        <v>3.5812995029010008E-3</v>
      </c>
      <c r="G79">
        <f>(E79-$D$3)^2</f>
        <v>3.3773786726308732E-3</v>
      </c>
      <c r="K79" s="10">
        <v>40941</v>
      </c>
      <c r="L79">
        <v>14.51</v>
      </c>
      <c r="M79" s="41">
        <v>6.8965517241377841E-4</v>
      </c>
      <c r="N79" s="8">
        <f>1+M79</f>
        <v>1.0006896551724138</v>
      </c>
      <c r="O79" s="8">
        <f>M79-$D$3</f>
        <v>-1.0390855051508629E-3</v>
      </c>
      <c r="P79" s="8"/>
      <c r="Q79" s="8"/>
      <c r="R79" s="8"/>
      <c r="S79" s="8"/>
      <c r="T79" s="8"/>
      <c r="U79" s="8"/>
    </row>
    <row r="80" spans="1:21" x14ac:dyDescent="0.25">
      <c r="A80" s="5">
        <v>40779</v>
      </c>
      <c r="B80">
        <v>14.54</v>
      </c>
      <c r="C80">
        <f>(B80-B79)/B79</f>
        <v>1.6072676450034847E-2</v>
      </c>
      <c r="E80">
        <f>C80-$D$3</f>
        <v>1.4343935772470206E-2</v>
      </c>
      <c r="F80">
        <f>E80^2</f>
        <v>2.0574849344475046E-4</v>
      </c>
      <c r="G80">
        <f>(E80-$D$3)^2</f>
        <v>1.5914314728252942E-4</v>
      </c>
      <c r="K80" s="10">
        <v>40942</v>
      </c>
      <c r="L80">
        <v>14.64</v>
      </c>
      <c r="M80" s="41">
        <v>8.9593383873191445E-3</v>
      </c>
      <c r="N80" s="8">
        <f>1+M80</f>
        <v>1.0089593383873192</v>
      </c>
      <c r="O80" s="8">
        <f>M80-$D$3</f>
        <v>7.2305977097545035E-3</v>
      </c>
      <c r="P80" s="8"/>
      <c r="Q80" s="8"/>
      <c r="R80" s="8"/>
      <c r="S80" s="8"/>
      <c r="T80" s="8"/>
      <c r="U80" s="8"/>
    </row>
    <row r="81" spans="1:21" x14ac:dyDescent="0.25">
      <c r="A81" s="5">
        <v>40780</v>
      </c>
      <c r="B81">
        <v>13.97</v>
      </c>
      <c r="C81">
        <f>(B81-B80)/B80</f>
        <v>-3.920220082530939E-2</v>
      </c>
      <c r="E81">
        <f>C81-$D$3</f>
        <v>-4.0930941502874033E-2</v>
      </c>
      <c r="F81">
        <f>E81^2</f>
        <v>1.6753419723116959E-3</v>
      </c>
      <c r="G81">
        <f>(E81-$D$3)^2</f>
        <v>1.8198484837360371E-3</v>
      </c>
      <c r="K81" s="10">
        <v>40945</v>
      </c>
      <c r="L81">
        <v>14.44</v>
      </c>
      <c r="M81" s="41">
        <v>-1.3661202185792422E-2</v>
      </c>
      <c r="N81" s="8">
        <f>1+M81</f>
        <v>0.98633879781420752</v>
      </c>
      <c r="O81" s="8">
        <f>M81-$D$3</f>
        <v>-1.5389942863357063E-2</v>
      </c>
      <c r="P81" s="8"/>
      <c r="Q81" s="8"/>
      <c r="R81" s="8"/>
      <c r="S81" s="8"/>
      <c r="T81" s="8"/>
      <c r="U81" s="8"/>
    </row>
    <row r="82" spans="1:21" x14ac:dyDescent="0.25">
      <c r="A82" s="5">
        <v>40781</v>
      </c>
      <c r="B82">
        <v>14.54</v>
      </c>
      <c r="C82">
        <f>(B82-B81)/B81</f>
        <v>4.0801717967072187E-2</v>
      </c>
      <c r="E82">
        <f>C82-$D$3</f>
        <v>3.9072977289507545E-2</v>
      </c>
      <c r="F82">
        <f>E82^2</f>
        <v>1.5266975542663724E-3</v>
      </c>
      <c r="G82">
        <f>(E82-$D$3)^2</f>
        <v>1.3945920081287766E-3</v>
      </c>
      <c r="K82" s="10">
        <v>40946</v>
      </c>
      <c r="L82">
        <v>14.25</v>
      </c>
      <c r="M82" s="41">
        <v>-1.3157894736842072E-2</v>
      </c>
      <c r="N82" s="8">
        <f>1+M82</f>
        <v>0.98684210526315796</v>
      </c>
      <c r="O82" s="8">
        <f>M82-$D$3</f>
        <v>-1.4886635414406713E-2</v>
      </c>
      <c r="P82" s="8"/>
      <c r="Q82" s="8"/>
      <c r="R82" s="8"/>
      <c r="S82" s="8"/>
      <c r="T82" s="8"/>
      <c r="U82" s="8"/>
    </row>
    <row r="83" spans="1:21" x14ac:dyDescent="0.25">
      <c r="A83" s="5">
        <v>40784</v>
      </c>
      <c r="B83">
        <v>15.11</v>
      </c>
      <c r="C83">
        <f>(B83-B82)/B82</f>
        <v>3.9202200825309515E-2</v>
      </c>
      <c r="E83">
        <f>C83-$D$3</f>
        <v>3.7473460147744872E-2</v>
      </c>
      <c r="F83">
        <f>E83^2</f>
        <v>1.4042602154446231E-3</v>
      </c>
      <c r="G83">
        <f>(E83-$D$3)^2</f>
        <v>1.2776849700018816E-3</v>
      </c>
      <c r="K83" s="10">
        <v>40947</v>
      </c>
      <c r="L83">
        <v>15.03</v>
      </c>
      <c r="M83" s="41">
        <v>5.4736842105263112E-2</v>
      </c>
      <c r="N83" s="8">
        <f>1+M83</f>
        <v>1.0547368421052632</v>
      </c>
      <c r="O83" s="8">
        <f>M83-$D$3</f>
        <v>5.3008101427698469E-2</v>
      </c>
      <c r="P83" s="8"/>
      <c r="Q83" s="8"/>
      <c r="R83" s="8"/>
      <c r="S83" s="8"/>
      <c r="T83" s="8"/>
      <c r="U83" s="8"/>
    </row>
    <row r="84" spans="1:21" x14ac:dyDescent="0.25">
      <c r="A84" s="5">
        <v>40785</v>
      </c>
      <c r="B84">
        <v>15.25</v>
      </c>
      <c r="C84">
        <f>(B84-B83)/B83</f>
        <v>9.2653871608206866E-3</v>
      </c>
      <c r="E84">
        <f>C84-$D$3</f>
        <v>7.5366464832560456E-3</v>
      </c>
      <c r="F84">
        <f>E84^2</f>
        <v>5.6801040213575722E-5</v>
      </c>
      <c r="G84">
        <f>(E84-$D$3)^2</f>
        <v>3.3731769847783923E-5</v>
      </c>
      <c r="K84" s="10">
        <v>40948</v>
      </c>
      <c r="L84">
        <v>14.59</v>
      </c>
      <c r="M84" s="41">
        <v>-2.9274783765801698E-2</v>
      </c>
      <c r="N84" s="8">
        <f>1+M84</f>
        <v>0.97072521623419827</v>
      </c>
      <c r="O84" s="8">
        <f>M84-$D$3</f>
        <v>-3.1003524443366341E-2</v>
      </c>
      <c r="P84" s="8"/>
      <c r="Q84" s="8"/>
      <c r="R84" s="8"/>
      <c r="S84" s="8"/>
      <c r="T84" s="8"/>
      <c r="U84" s="8"/>
    </row>
    <row r="85" spans="1:21" x14ac:dyDescent="0.25">
      <c r="A85" s="5">
        <v>40786</v>
      </c>
      <c r="B85">
        <v>15.28</v>
      </c>
      <c r="C85">
        <f>(B85-B84)/B84</f>
        <v>1.9672131147540563E-3</v>
      </c>
      <c r="E85">
        <f>C85-$D$3</f>
        <v>2.3847243718941508E-4</v>
      </c>
      <c r="F85">
        <f>E85^2</f>
        <v>5.6869103299059522E-8</v>
      </c>
      <c r="G85">
        <f>(E85-$D$3)^2</f>
        <v>2.2208994282710728E-6</v>
      </c>
      <c r="K85" s="10">
        <v>40949</v>
      </c>
      <c r="L85">
        <v>14.72</v>
      </c>
      <c r="M85" s="41">
        <v>8.9102124742975169E-3</v>
      </c>
      <c r="N85" s="8">
        <f>1+M85</f>
        <v>1.0089102124742975</v>
      </c>
      <c r="O85" s="8">
        <f>M85-$D$3</f>
        <v>7.1814717967328759E-3</v>
      </c>
      <c r="P85" s="8"/>
      <c r="Q85" s="8"/>
      <c r="R85" s="8"/>
      <c r="S85" s="8"/>
      <c r="T85" s="8"/>
      <c r="U85" s="8"/>
    </row>
    <row r="86" spans="1:21" x14ac:dyDescent="0.25">
      <c r="A86" s="5">
        <v>40787</v>
      </c>
      <c r="B86">
        <v>13.98</v>
      </c>
      <c r="C86">
        <f>(B86-B85)/B85</f>
        <v>-8.507853403141355E-2</v>
      </c>
      <c r="E86">
        <f>C86-$D$3</f>
        <v>-8.6807274708978185E-2</v>
      </c>
      <c r="F86">
        <f>E86^2</f>
        <v>7.5355029424000039E-3</v>
      </c>
      <c r="G86">
        <f>(E86-$D$3)^2</f>
        <v>7.8386260205261463E-3</v>
      </c>
      <c r="K86" s="10">
        <v>40952</v>
      </c>
      <c r="L86">
        <v>15.04</v>
      </c>
      <c r="M86" s="41">
        <v>2.1739130434782507E-2</v>
      </c>
      <c r="N86" s="8">
        <f>1+M86</f>
        <v>1.0217391304347825</v>
      </c>
      <c r="O86" s="8">
        <f>M86-$D$3</f>
        <v>2.0010389757217865E-2</v>
      </c>
      <c r="P86" s="8"/>
      <c r="Q86" s="8"/>
      <c r="R86" s="8"/>
      <c r="S86" s="8"/>
      <c r="T86" s="8"/>
      <c r="U86" s="8"/>
    </row>
    <row r="87" spans="1:21" x14ac:dyDescent="0.25">
      <c r="A87" s="5">
        <v>40788</v>
      </c>
      <c r="B87">
        <v>14.05</v>
      </c>
      <c r="C87">
        <f>(B87-B86)/B86</f>
        <v>5.0071530758226237E-3</v>
      </c>
      <c r="E87">
        <f>C87-$D$3</f>
        <v>3.2784123982579827E-3</v>
      </c>
      <c r="F87">
        <f>E87^2</f>
        <v>1.0747987853051657E-5</v>
      </c>
      <c r="G87">
        <f>(E87-$D$3)^2</f>
        <v>2.4014824419166615E-6</v>
      </c>
      <c r="K87" s="10">
        <v>40953</v>
      </c>
      <c r="L87">
        <v>14.99</v>
      </c>
      <c r="M87" s="41">
        <v>-3.3244680851063123E-3</v>
      </c>
      <c r="N87" s="8">
        <f>1+M87</f>
        <v>0.99667553191489366</v>
      </c>
      <c r="O87" s="8">
        <f>M87-$D$3</f>
        <v>-5.0532087626709533E-3</v>
      </c>
      <c r="P87" s="8"/>
      <c r="Q87" s="8"/>
      <c r="R87" s="8"/>
      <c r="S87" s="8"/>
      <c r="T87" s="8"/>
      <c r="U87" s="8"/>
    </row>
    <row r="88" spans="1:21" x14ac:dyDescent="0.25">
      <c r="A88" s="5">
        <v>40792</v>
      </c>
      <c r="B88">
        <v>13.96</v>
      </c>
      <c r="C88">
        <f>(B88-B87)/B87</f>
        <v>-6.4056939501779256E-3</v>
      </c>
      <c r="E88">
        <f>C88-$D$3</f>
        <v>-8.1344346277425674E-3</v>
      </c>
      <c r="F88">
        <f>E88^2</f>
        <v>6.616902671301736E-5</v>
      </c>
      <c r="G88">
        <f>(E88-$D$3)^2</f>
        <v>9.7282227103221938E-5</v>
      </c>
      <c r="K88" s="10">
        <v>40954</v>
      </c>
      <c r="L88">
        <v>14.48</v>
      </c>
      <c r="M88" s="41">
        <v>-3.4022681787858555E-2</v>
      </c>
      <c r="N88" s="8">
        <f>1+M88</f>
        <v>0.96597731821214139</v>
      </c>
      <c r="O88" s="8">
        <f>M88-$D$3</f>
        <v>-3.5751422465423198E-2</v>
      </c>
      <c r="P88" s="8"/>
      <c r="Q88" s="8"/>
      <c r="R88" s="8"/>
      <c r="S88" s="8"/>
      <c r="T88" s="8"/>
      <c r="U88" s="8"/>
    </row>
    <row r="89" spans="1:21" x14ac:dyDescent="0.25">
      <c r="A89" s="5">
        <v>40793</v>
      </c>
      <c r="B89">
        <v>14.93</v>
      </c>
      <c r="C89">
        <f>(B89-B88)/B88</f>
        <v>6.9484240687679E-2</v>
      </c>
      <c r="E89">
        <f>C89-$D$3</f>
        <v>6.7755500010114364E-2</v>
      </c>
      <c r="F89">
        <f>E89^2</f>
        <v>4.5908077816206073E-3</v>
      </c>
      <c r="G89">
        <f>(E89-$D$3)^2</f>
        <v>4.3595329479584428E-3</v>
      </c>
      <c r="K89" s="10">
        <v>40955</v>
      </c>
      <c r="L89">
        <v>14.76</v>
      </c>
      <c r="M89" s="41">
        <v>1.9337016574585589E-2</v>
      </c>
      <c r="N89" s="8">
        <f>1+M89</f>
        <v>1.0193370165745856</v>
      </c>
      <c r="O89" s="8">
        <f>M89-$D$3</f>
        <v>1.7608275897020947E-2</v>
      </c>
      <c r="P89" s="8"/>
      <c r="Q89" s="8"/>
      <c r="R89" s="8"/>
      <c r="S89" s="8"/>
      <c r="T89" s="8"/>
      <c r="U89" s="8"/>
    </row>
    <row r="90" spans="1:21" x14ac:dyDescent="0.25">
      <c r="A90" s="5">
        <v>40794</v>
      </c>
      <c r="B90">
        <v>14.84</v>
      </c>
      <c r="C90">
        <f>(B90-B89)/B89</f>
        <v>-6.0281312793034067E-3</v>
      </c>
      <c r="E90">
        <f>C90-$D$3</f>
        <v>-7.7568719568680477E-3</v>
      </c>
      <c r="F90">
        <f>E90^2</f>
        <v>6.0169062555245935E-5</v>
      </c>
      <c r="G90">
        <f>(E90-$D$3)^2</f>
        <v>8.9976847050509073E-5</v>
      </c>
      <c r="K90" s="10">
        <v>40956</v>
      </c>
      <c r="L90">
        <v>14.9</v>
      </c>
      <c r="M90" s="41">
        <v>9.4850948509485489E-3</v>
      </c>
      <c r="N90" s="8">
        <f>1+M90</f>
        <v>1.0094850948509486</v>
      </c>
      <c r="O90" s="8">
        <f>M90-$D$3</f>
        <v>7.756354173383908E-3</v>
      </c>
      <c r="P90" s="8"/>
      <c r="Q90" s="8"/>
      <c r="R90" s="8"/>
      <c r="S90" s="8"/>
      <c r="T90" s="8"/>
      <c r="U90" s="8"/>
    </row>
    <row r="91" spans="1:21" x14ac:dyDescent="0.25">
      <c r="A91" s="5">
        <v>40795</v>
      </c>
      <c r="B91">
        <v>14.4</v>
      </c>
      <c r="C91">
        <f>(B91-B90)/B90</f>
        <v>-2.9649595687331502E-2</v>
      </c>
      <c r="E91">
        <f>C91-$D$3</f>
        <v>-3.1378336364896141E-2</v>
      </c>
      <c r="F91">
        <f>E91^2</f>
        <v>9.8459999302856352E-4</v>
      </c>
      <c r="G91">
        <f>(E91-$D$3)^2</f>
        <v>1.0960785502954339E-3</v>
      </c>
      <c r="K91" s="10">
        <v>40960</v>
      </c>
      <c r="L91">
        <v>14.72</v>
      </c>
      <c r="M91" s="41">
        <v>-1.2080536912751658E-2</v>
      </c>
      <c r="N91" s="8">
        <f>1+M91</f>
        <v>0.98791946308724832</v>
      </c>
      <c r="O91" s="8">
        <f>M91-$D$3</f>
        <v>-1.3809277590316299E-2</v>
      </c>
      <c r="P91" s="8"/>
      <c r="Q91" s="8"/>
      <c r="R91" s="8"/>
      <c r="S91" s="8"/>
      <c r="T91" s="8"/>
      <c r="U91" s="8"/>
    </row>
    <row r="92" spans="1:21" x14ac:dyDescent="0.25">
      <c r="A92" s="5">
        <v>40798</v>
      </c>
      <c r="B92">
        <v>14.59</v>
      </c>
      <c r="C92">
        <f>(B92-B91)/B91</f>
        <v>1.319444444444441E-2</v>
      </c>
      <c r="E92">
        <f>C92-$D$3</f>
        <v>1.1465703766879769E-2</v>
      </c>
      <c r="F92">
        <f>E92^2</f>
        <v>1.3146236286984091E-4</v>
      </c>
      <c r="G92">
        <f>(E92-$D$3)^2</f>
        <v>9.4808450202685195E-5</v>
      </c>
      <c r="K92" s="10">
        <v>40961</v>
      </c>
      <c r="L92">
        <v>14.32</v>
      </c>
      <c r="M92" s="41">
        <v>-2.7173913043478284E-2</v>
      </c>
      <c r="N92" s="8">
        <f>1+M92</f>
        <v>0.97282608695652173</v>
      </c>
      <c r="O92" s="8">
        <f>M92-$D$3</f>
        <v>-2.8902653721042927E-2</v>
      </c>
      <c r="P92" s="8"/>
      <c r="Q92" s="8"/>
      <c r="R92" s="8"/>
      <c r="S92" s="8"/>
      <c r="T92" s="8"/>
      <c r="U92" s="8"/>
    </row>
    <row r="93" spans="1:21" x14ac:dyDescent="0.25">
      <c r="A93" s="5">
        <v>40799</v>
      </c>
      <c r="B93">
        <v>14.93</v>
      </c>
      <c r="C93">
        <f>(B93-B92)/B92</f>
        <v>2.3303632625085665E-2</v>
      </c>
      <c r="E93">
        <f>C93-$D$3</f>
        <v>2.1574891947521022E-2</v>
      </c>
      <c r="F93">
        <f>E93^2</f>
        <v>4.6547596254720744E-4</v>
      </c>
      <c r="G93">
        <f>(E93-$D$3)^2</f>
        <v>3.9386972022999124E-4</v>
      </c>
      <c r="K93" s="10">
        <v>40962</v>
      </c>
      <c r="L93">
        <v>14.3</v>
      </c>
      <c r="M93" s="41">
        <v>-1.3966480446927076E-3</v>
      </c>
      <c r="N93" s="8">
        <f>1+M93</f>
        <v>0.99860335195530725</v>
      </c>
      <c r="O93" s="8">
        <f>M93-$D$3</f>
        <v>-3.1253887222573488E-3</v>
      </c>
      <c r="P93" s="8"/>
      <c r="Q93" s="8"/>
      <c r="R93" s="8"/>
      <c r="S93" s="8"/>
      <c r="T93" s="8"/>
      <c r="U93" s="8"/>
    </row>
    <row r="94" spans="1:21" x14ac:dyDescent="0.25">
      <c r="A94" s="5">
        <v>40800</v>
      </c>
      <c r="B94">
        <v>15.57</v>
      </c>
      <c r="C94">
        <f>(B94-B93)/B93</f>
        <v>4.2866711319490998E-2</v>
      </c>
      <c r="E94">
        <f>C94-$D$3</f>
        <v>4.1137970641926355E-2</v>
      </c>
      <c r="F94">
        <f>E94^2</f>
        <v>1.6923326285359947E-3</v>
      </c>
      <c r="G94">
        <f>(E94-$D$3)^2</f>
        <v>1.553087406383945E-3</v>
      </c>
      <c r="K94" s="10">
        <v>40963</v>
      </c>
      <c r="L94">
        <v>14.55</v>
      </c>
      <c r="M94" s="41">
        <v>1.748251748251748E-2</v>
      </c>
      <c r="N94" s="8">
        <f>1+M94</f>
        <v>1.0174825174825175</v>
      </c>
      <c r="O94" s="8">
        <f>M94-$D$3</f>
        <v>1.5753776804952838E-2</v>
      </c>
      <c r="P94" s="8"/>
      <c r="Q94" s="8"/>
      <c r="R94" s="8"/>
      <c r="S94" s="8"/>
      <c r="T94" s="8"/>
      <c r="U94" s="8"/>
    </row>
    <row r="95" spans="1:21" x14ac:dyDescent="0.25">
      <c r="A95" s="5">
        <v>40801</v>
      </c>
      <c r="B95">
        <v>15.45</v>
      </c>
      <c r="C95">
        <f>(B95-B94)/B94</f>
        <v>-7.7071290944123955E-3</v>
      </c>
      <c r="E95">
        <f>C95-$D$3</f>
        <v>-9.4358697719770374E-3</v>
      </c>
      <c r="F95">
        <f>E95^2</f>
        <v>8.9035638353709984E-5</v>
      </c>
      <c r="G95">
        <f>(E95-$D$3)^2</f>
        <v>1.2464852649001523E-4</v>
      </c>
      <c r="K95" s="10">
        <v>40966</v>
      </c>
      <c r="L95">
        <v>14.55</v>
      </c>
      <c r="M95" s="41">
        <v>0</v>
      </c>
      <c r="N95" s="8">
        <f>1+M95</f>
        <v>1</v>
      </c>
      <c r="O95" s="8">
        <f>M95-$D$3</f>
        <v>-1.7287406775646412E-3</v>
      </c>
      <c r="P95" s="8"/>
      <c r="Q95" s="8"/>
      <c r="R95" s="8"/>
      <c r="S95" s="8"/>
      <c r="T95" s="8"/>
      <c r="U95" s="8"/>
    </row>
    <row r="96" spans="1:21" x14ac:dyDescent="0.25">
      <c r="A96" s="5">
        <v>40802</v>
      </c>
      <c r="B96">
        <v>15.38</v>
      </c>
      <c r="C96">
        <f>(B96-B95)/B95</f>
        <v>-4.530744336569483E-3</v>
      </c>
      <c r="E96">
        <f>C96-$D$3</f>
        <v>-6.259485014134124E-3</v>
      </c>
      <c r="F96">
        <f>E96^2</f>
        <v>3.9181152642169673E-5</v>
      </c>
      <c r="G96">
        <f>(E96-$D$3)^2</f>
        <v>6.3811749701516229E-5</v>
      </c>
      <c r="K96" s="10">
        <v>40967</v>
      </c>
      <c r="L96">
        <v>14.45</v>
      </c>
      <c r="M96" s="41">
        <v>-6.872852233677073E-3</v>
      </c>
      <c r="N96" s="8">
        <f>1+M96</f>
        <v>0.99312714776632294</v>
      </c>
      <c r="O96" s="8">
        <f>M96-$D$3</f>
        <v>-8.6015929112417139E-3</v>
      </c>
      <c r="P96" s="8"/>
      <c r="Q96" s="8"/>
      <c r="R96" s="8"/>
      <c r="S96" s="8"/>
      <c r="T96" s="8"/>
      <c r="U96" s="8"/>
    </row>
    <row r="97" spans="1:21" x14ac:dyDescent="0.25">
      <c r="A97" s="5">
        <v>40805</v>
      </c>
      <c r="B97">
        <v>15.01</v>
      </c>
      <c r="C97">
        <f>(B97-B96)/B96</f>
        <v>-2.4057217165149608E-2</v>
      </c>
      <c r="E97">
        <f>C97-$D$3</f>
        <v>-2.5785957842714251E-2</v>
      </c>
      <c r="F97">
        <f>E97^2</f>
        <v>6.6491562186623654E-4</v>
      </c>
      <c r="G97">
        <f>(E97-$D$3)^2</f>
        <v>7.5705863466183753E-4</v>
      </c>
      <c r="K97" s="10">
        <v>40968</v>
      </c>
      <c r="L97">
        <v>14.18</v>
      </c>
      <c r="M97" s="41">
        <v>-1.8685121107266407E-2</v>
      </c>
      <c r="N97" s="8">
        <f>1+M97</f>
        <v>0.98131487889273361</v>
      </c>
      <c r="O97" s="8">
        <f>M97-$D$3</f>
        <v>-2.0413861784831049E-2</v>
      </c>
      <c r="P97" s="8"/>
      <c r="Q97" s="8"/>
      <c r="R97" s="8"/>
      <c r="S97" s="8"/>
      <c r="T97" s="8"/>
      <c r="U97" s="8"/>
    </row>
    <row r="98" spans="1:21" x14ac:dyDescent="0.25">
      <c r="A98" s="5">
        <v>40806</v>
      </c>
      <c r="B98">
        <v>14.8</v>
      </c>
      <c r="C98">
        <f>(B98-B97)/B97</f>
        <v>-1.3990672884743443E-2</v>
      </c>
      <c r="E98">
        <f>C98-$D$3</f>
        <v>-1.5719413562308084E-2</v>
      </c>
      <c r="F98">
        <f>E98^2</f>
        <v>2.470999627428753E-4</v>
      </c>
      <c r="G98">
        <f>(E98-$D$3)^2</f>
        <v>3.0443808637838857E-4</v>
      </c>
      <c r="K98" s="10">
        <v>40969</v>
      </c>
      <c r="L98">
        <v>15.49</v>
      </c>
      <c r="M98" s="41">
        <v>9.2383638928067738E-2</v>
      </c>
      <c r="N98" s="8">
        <f>1+M98</f>
        <v>1.0923836389280677</v>
      </c>
      <c r="O98" s="8">
        <f>M98-$D$3</f>
        <v>9.0654898250503102E-2</v>
      </c>
      <c r="P98" s="8"/>
      <c r="Q98" s="8"/>
      <c r="R98" s="8"/>
      <c r="S98" s="8"/>
      <c r="T98" s="8"/>
      <c r="U98" s="8"/>
    </row>
    <row r="99" spans="1:21" x14ac:dyDescent="0.25">
      <c r="A99" s="5">
        <v>40807</v>
      </c>
      <c r="B99">
        <v>14.82</v>
      </c>
      <c r="C99">
        <f>(B99-B98)/B98</f>
        <v>1.3513513513513226E-3</v>
      </c>
      <c r="E99">
        <f>C99-$D$3</f>
        <v>-3.7738932621331862E-4</v>
      </c>
      <c r="F99">
        <f>E99^2</f>
        <v>1.4242270353974261E-7</v>
      </c>
      <c r="G99">
        <f>(E99-$D$3)^2</f>
        <v>4.4357835928137502E-6</v>
      </c>
      <c r="K99" s="10">
        <v>40970</v>
      </c>
      <c r="L99">
        <v>15.19</v>
      </c>
      <c r="M99" s="41">
        <v>-1.9367333763718575E-2</v>
      </c>
      <c r="N99" s="8">
        <f>1+M99</f>
        <v>0.98063266623628143</v>
      </c>
      <c r="O99" s="8">
        <f>M99-$D$3</f>
        <v>-2.1096074441283218E-2</v>
      </c>
      <c r="P99" s="8"/>
      <c r="Q99" s="8"/>
      <c r="R99" s="8"/>
      <c r="S99" s="8"/>
      <c r="T99" s="8"/>
      <c r="U99" s="8"/>
    </row>
    <row r="100" spans="1:21" x14ac:dyDescent="0.25">
      <c r="A100" s="5">
        <v>40808</v>
      </c>
      <c r="B100">
        <v>14.39</v>
      </c>
      <c r="C100">
        <f>(B100-B99)/B99</f>
        <v>-2.9014844804318467E-2</v>
      </c>
      <c r="E100">
        <f>C100-$D$3</f>
        <v>-3.074358548188311E-2</v>
      </c>
      <c r="F100">
        <f>E100^2</f>
        <v>9.4516804828185391E-4</v>
      </c>
      <c r="G100">
        <f>(E100-$D$3)^2</f>
        <v>1.0544519662055547E-3</v>
      </c>
      <c r="K100" s="10">
        <v>40973</v>
      </c>
      <c r="L100">
        <v>15.24</v>
      </c>
      <c r="M100" s="41">
        <v>3.2916392363397441E-3</v>
      </c>
      <c r="N100" s="8">
        <f>1+M100</f>
        <v>1.0032916392363398</v>
      </c>
      <c r="O100" s="8">
        <f>M100-$D$3</f>
        <v>1.5628985587751029E-3</v>
      </c>
      <c r="P100" s="8"/>
      <c r="Q100" s="8"/>
      <c r="R100" s="8"/>
      <c r="S100" s="8"/>
      <c r="T100" s="8"/>
      <c r="U100" s="8"/>
    </row>
    <row r="101" spans="1:21" x14ac:dyDescent="0.25">
      <c r="A101" s="5">
        <v>40809</v>
      </c>
      <c r="B101">
        <v>15.3</v>
      </c>
      <c r="C101">
        <f>(B101-B100)/B100</f>
        <v>6.3238359972202923E-2</v>
      </c>
      <c r="E101">
        <f>C101-$D$3</f>
        <v>6.1509619294638281E-2</v>
      </c>
      <c r="F101">
        <f>E101^2</f>
        <v>3.7834332657713378E-3</v>
      </c>
      <c r="G101">
        <f>(E101-$D$3)^2</f>
        <v>3.573753448229292E-3</v>
      </c>
      <c r="K101" s="10">
        <v>40974</v>
      </c>
      <c r="L101">
        <v>15.26</v>
      </c>
      <c r="M101" s="41">
        <v>1.3123359580052214E-3</v>
      </c>
      <c r="N101" s="8">
        <f>1+M101</f>
        <v>1.0013123359580052</v>
      </c>
      <c r="O101" s="8">
        <f>M101-$D$3</f>
        <v>-4.1640471955941985E-4</v>
      </c>
      <c r="P101" s="8"/>
      <c r="Q101" s="8"/>
      <c r="R101" s="8"/>
      <c r="S101" s="8"/>
      <c r="T101" s="8"/>
      <c r="U101" s="8"/>
    </row>
    <row r="102" spans="1:21" x14ac:dyDescent="0.25">
      <c r="A102" s="5">
        <v>40812</v>
      </c>
      <c r="B102">
        <v>15.58</v>
      </c>
      <c r="C102">
        <f>(B102-B101)/B101</f>
        <v>1.8300653594771198E-2</v>
      </c>
      <c r="E102">
        <f>C102-$D$3</f>
        <v>1.6571912917206555E-2</v>
      </c>
      <c r="F102">
        <f>E102^2</f>
        <v>2.7462829773547745E-4</v>
      </c>
      <c r="G102">
        <f>(E102-$D$3)^2</f>
        <v>2.2031976213567636E-4</v>
      </c>
      <c r="K102" s="10">
        <v>40975</v>
      </c>
      <c r="L102">
        <v>15.57</v>
      </c>
      <c r="M102" s="41">
        <v>2.0314547837483651E-2</v>
      </c>
      <c r="N102" s="8">
        <f>1+M102</f>
        <v>1.0203145478374835</v>
      </c>
      <c r="O102" s="8">
        <f>M102-$D$3</f>
        <v>1.8585807159919008E-2</v>
      </c>
      <c r="P102" s="8"/>
      <c r="Q102" s="8"/>
      <c r="R102" s="8"/>
      <c r="S102" s="8"/>
      <c r="T102" s="8"/>
      <c r="U102" s="8"/>
    </row>
    <row r="103" spans="1:21" x14ac:dyDescent="0.25">
      <c r="A103" s="5">
        <v>40813</v>
      </c>
      <c r="B103">
        <v>16.010000000000002</v>
      </c>
      <c r="C103">
        <f>(B103-B102)/B102</f>
        <v>2.7599486521181098E-2</v>
      </c>
      <c r="E103">
        <f>C103-$D$3</f>
        <v>2.5870745843616455E-2</v>
      </c>
      <c r="F103">
        <f>E103^2</f>
        <v>6.6929549050499804E-4</v>
      </c>
      <c r="G103">
        <f>(E103-$D$3)^2</f>
        <v>5.8283641343767243E-4</v>
      </c>
      <c r="K103" s="10">
        <v>40976</v>
      </c>
      <c r="L103">
        <v>15.91</v>
      </c>
      <c r="M103" s="41">
        <v>2.1836865767501597E-2</v>
      </c>
      <c r="N103" s="8">
        <f>1+M103</f>
        <v>1.0218368657675017</v>
      </c>
      <c r="O103" s="8">
        <f>M103-$D$3</f>
        <v>2.0108125089936955E-2</v>
      </c>
      <c r="P103" s="8"/>
      <c r="Q103" s="8"/>
      <c r="R103" s="8"/>
      <c r="S103" s="8"/>
      <c r="T103" s="8"/>
      <c r="U103" s="8"/>
    </row>
    <row r="104" spans="1:21" x14ac:dyDescent="0.25">
      <c r="A104" s="5">
        <v>40814</v>
      </c>
      <c r="B104">
        <v>15.53</v>
      </c>
      <c r="C104">
        <f>(B104-B103)/B103</f>
        <v>-2.998126171143049E-2</v>
      </c>
      <c r="E104">
        <f>C104-$D$3</f>
        <v>-3.1710002388995129E-2</v>
      </c>
      <c r="F104">
        <f>E104^2</f>
        <v>1.0055242515100767E-3</v>
      </c>
      <c r="G104">
        <f>(E104-$D$3)^2</f>
        <v>1.1181495378713993E-3</v>
      </c>
      <c r="K104" s="10">
        <v>40977</v>
      </c>
      <c r="L104">
        <v>16.14</v>
      </c>
      <c r="M104" s="41">
        <v>1.4456316781898204E-2</v>
      </c>
      <c r="N104" s="8">
        <f>1+M104</f>
        <v>1.0144563167818983</v>
      </c>
      <c r="O104" s="8">
        <f>M104-$D$3</f>
        <v>1.2727576104333563E-2</v>
      </c>
      <c r="P104" s="8"/>
      <c r="Q104" s="8"/>
      <c r="R104" s="8"/>
      <c r="S104" s="8"/>
      <c r="T104" s="8"/>
      <c r="U104" s="8"/>
    </row>
    <row r="105" spans="1:21" x14ac:dyDescent="0.25">
      <c r="A105" s="5">
        <v>40815</v>
      </c>
      <c r="B105">
        <v>16.25</v>
      </c>
      <c r="C105">
        <f>(B105-B104)/B104</f>
        <v>4.6361880231809441E-2</v>
      </c>
      <c r="E105">
        <f>C105-$D$3</f>
        <v>4.4633139554244798E-2</v>
      </c>
      <c r="F105">
        <f>E105^2</f>
        <v>1.9921171464686916E-3</v>
      </c>
      <c r="G105">
        <f>(E105-$D$3)^2</f>
        <v>1.8407874429692734E-3</v>
      </c>
      <c r="K105" s="10">
        <v>40980</v>
      </c>
      <c r="L105">
        <v>16.11</v>
      </c>
      <c r="M105" s="41">
        <v>-1.8587360594796243E-3</v>
      </c>
      <c r="N105" s="8">
        <f>1+M105</f>
        <v>0.99814126394052038</v>
      </c>
      <c r="O105" s="8">
        <f>M105-$D$3</f>
        <v>-3.5874767370442655E-3</v>
      </c>
      <c r="P105" s="8"/>
      <c r="Q105" s="8"/>
      <c r="R105" s="8"/>
      <c r="S105" s="8"/>
      <c r="T105" s="8"/>
      <c r="U105" s="8"/>
    </row>
    <row r="106" spans="1:21" x14ac:dyDescent="0.25">
      <c r="A106" s="5">
        <v>40816</v>
      </c>
      <c r="B106">
        <v>16.37</v>
      </c>
      <c r="C106">
        <f>(B106-B105)/B105</f>
        <v>7.384615384615446E-3</v>
      </c>
      <c r="E106">
        <f>C106-$D$3</f>
        <v>5.655874707050805E-3</v>
      </c>
      <c r="F106">
        <f>E106^2</f>
        <v>3.1988918701857027E-5</v>
      </c>
      <c r="G106">
        <f>(E106-$D$3)^2</f>
        <v>1.5422381685548235E-5</v>
      </c>
      <c r="K106" s="10">
        <v>40981</v>
      </c>
      <c r="L106">
        <v>16.16</v>
      </c>
      <c r="M106" s="41">
        <v>3.1036623215394609E-3</v>
      </c>
      <c r="N106" s="8">
        <f>1+M106</f>
        <v>1.0031036623215395</v>
      </c>
      <c r="O106" s="8">
        <f>M106-$D$3</f>
        <v>1.3749216439748197E-3</v>
      </c>
      <c r="P106" s="8"/>
      <c r="Q106" s="8"/>
      <c r="R106" s="8"/>
      <c r="S106" s="8"/>
      <c r="T106" s="8"/>
      <c r="U106" s="8"/>
    </row>
    <row r="107" spans="1:21" x14ac:dyDescent="0.25">
      <c r="A107" s="5">
        <v>40819</v>
      </c>
      <c r="B107">
        <v>15.99</v>
      </c>
      <c r="C107">
        <f>(B107-B106)/B106</f>
        <v>-2.3213194868662232E-2</v>
      </c>
      <c r="E107">
        <f>C107-$D$3</f>
        <v>-2.4941935546226875E-2</v>
      </c>
      <c r="F107">
        <f>E107^2</f>
        <v>6.2210014879213573E-4</v>
      </c>
      <c r="G107">
        <f>(E107-$D$3)^2</f>
        <v>7.1132497023431818E-4</v>
      </c>
      <c r="K107" s="10">
        <v>40982</v>
      </c>
      <c r="L107">
        <v>16.100000000000001</v>
      </c>
      <c r="M107" s="41">
        <v>-3.7128712871286338E-3</v>
      </c>
      <c r="N107" s="8">
        <f>1+M107</f>
        <v>0.99628712871287139</v>
      </c>
      <c r="O107" s="8">
        <f>M107-$D$3</f>
        <v>-5.4416119646932748E-3</v>
      </c>
      <c r="P107" s="8"/>
      <c r="Q107" s="8"/>
      <c r="R107" s="8"/>
      <c r="S107" s="8"/>
      <c r="T107" s="8"/>
      <c r="U107" s="8"/>
    </row>
    <row r="108" spans="1:21" x14ac:dyDescent="0.25">
      <c r="A108" s="5">
        <v>40820</v>
      </c>
      <c r="B108">
        <v>16.89</v>
      </c>
      <c r="C108">
        <f>(B108-B107)/B107</f>
        <v>5.6285178236397768E-2</v>
      </c>
      <c r="E108">
        <f>C108-$D$3</f>
        <v>5.4556437558833125E-2</v>
      </c>
      <c r="F108">
        <f>E108^2</f>
        <v>2.9764048791108577E-3</v>
      </c>
      <c r="G108">
        <f>(E108-$D$3)^2</f>
        <v>2.7907655577791837E-3</v>
      </c>
      <c r="K108" s="10">
        <v>40983</v>
      </c>
      <c r="L108">
        <v>16.23</v>
      </c>
      <c r="M108" s="41">
        <v>8.0745341614906208E-3</v>
      </c>
      <c r="N108" s="8">
        <f>1+M108</f>
        <v>1.0080745341614907</v>
      </c>
      <c r="O108" s="8">
        <f>M108-$D$3</f>
        <v>6.3457934839259798E-3</v>
      </c>
      <c r="P108" s="8"/>
      <c r="Q108" s="8"/>
      <c r="R108" s="8"/>
      <c r="S108" s="8"/>
      <c r="T108" s="8"/>
      <c r="U108" s="8"/>
    </row>
    <row r="109" spans="1:21" x14ac:dyDescent="0.25">
      <c r="A109" s="5">
        <v>40821</v>
      </c>
      <c r="B109">
        <v>17.03</v>
      </c>
      <c r="C109">
        <f>(B109-B108)/B108</f>
        <v>8.28892835997635E-3</v>
      </c>
      <c r="E109">
        <f>C109-$D$3</f>
        <v>6.560187682411709E-3</v>
      </c>
      <c r="F109">
        <f>E109^2</f>
        <v>4.3036062428466313E-5</v>
      </c>
      <c r="G109">
        <f>(E109-$D$3)^2</f>
        <v>2.3342880160645706E-5</v>
      </c>
      <c r="K109" s="10">
        <v>40984</v>
      </c>
      <c r="L109">
        <v>16.36</v>
      </c>
      <c r="M109" s="41">
        <v>8.0098582871225513E-3</v>
      </c>
      <c r="N109" s="8">
        <f>1+M109</f>
        <v>1.0080098582871226</v>
      </c>
      <c r="O109" s="8">
        <f>M109-$D$3</f>
        <v>6.2811176095579103E-3</v>
      </c>
      <c r="P109" s="8"/>
      <c r="Q109" s="8"/>
      <c r="R109" s="8"/>
      <c r="S109" s="8"/>
      <c r="T109" s="8"/>
      <c r="U109" s="8"/>
    </row>
    <row r="110" spans="1:21" x14ac:dyDescent="0.25">
      <c r="A110" s="5">
        <v>40822</v>
      </c>
      <c r="B110">
        <v>17.09</v>
      </c>
      <c r="C110">
        <f>(B110-B109)/B109</f>
        <v>3.523194362888944E-3</v>
      </c>
      <c r="E110">
        <f>C110-$D$3</f>
        <v>1.7944536853243028E-3</v>
      </c>
      <c r="F110">
        <f>E110^2</f>
        <v>3.220064028773972E-6</v>
      </c>
      <c r="G110">
        <f>(E110-$D$3)^2</f>
        <v>4.3181993888213497E-9</v>
      </c>
      <c r="K110" s="10">
        <v>40987</v>
      </c>
      <c r="L110">
        <v>16.62</v>
      </c>
      <c r="M110" s="41">
        <v>1.5892420537897408E-2</v>
      </c>
      <c r="N110" s="8">
        <f>1+M110</f>
        <v>1.0158924205378974</v>
      </c>
      <c r="O110" s="8">
        <f>M110-$D$3</f>
        <v>1.4163679860332767E-2</v>
      </c>
      <c r="P110" s="8"/>
      <c r="Q110" s="8"/>
      <c r="R110" s="8"/>
      <c r="S110" s="8"/>
      <c r="T110" s="8"/>
      <c r="U110" s="8"/>
    </row>
    <row r="111" spans="1:21" x14ac:dyDescent="0.25">
      <c r="A111" s="5">
        <v>40823</v>
      </c>
      <c r="B111">
        <v>16.8</v>
      </c>
      <c r="C111">
        <f>(B111-B110)/B110</f>
        <v>-1.6968987712112298E-2</v>
      </c>
      <c r="E111">
        <f>C111-$D$3</f>
        <v>-1.869772838967694E-2</v>
      </c>
      <c r="F111">
        <f>E111^2</f>
        <v>3.4960504693413102E-4</v>
      </c>
      <c r="G111">
        <f>(E111-$D$3)^2</f>
        <v>4.1724063855497722E-4</v>
      </c>
      <c r="K111" s="10">
        <v>40988</v>
      </c>
      <c r="L111">
        <v>16.510000000000002</v>
      </c>
      <c r="M111" s="41">
        <v>-6.6185318892899771E-3</v>
      </c>
      <c r="N111" s="8">
        <f>1+M111</f>
        <v>0.99338146811071004</v>
      </c>
      <c r="O111" s="8">
        <f>M111-$D$3</f>
        <v>-8.3472725668546181E-3</v>
      </c>
      <c r="P111" s="8"/>
      <c r="Q111" s="8"/>
      <c r="R111" s="8"/>
      <c r="S111" s="8"/>
      <c r="T111" s="8"/>
      <c r="U111" s="8"/>
    </row>
    <row r="112" spans="1:21" x14ac:dyDescent="0.25">
      <c r="A112" s="5">
        <v>40826</v>
      </c>
      <c r="B112">
        <v>16.8</v>
      </c>
      <c r="C112">
        <f>(B112-B111)/B111</f>
        <v>0</v>
      </c>
      <c r="E112">
        <f>C112-$D$3</f>
        <v>-1.7287406775646412E-3</v>
      </c>
      <c r="F112">
        <f>E112^2</f>
        <v>2.9885443302666548E-6</v>
      </c>
      <c r="G112">
        <f>(E112-$D$3)^2</f>
        <v>1.1954177321066619E-5</v>
      </c>
      <c r="K112" s="10">
        <v>40989</v>
      </c>
      <c r="L112">
        <v>16.690000000000001</v>
      </c>
      <c r="M112" s="41">
        <v>1.0902483343428207E-2</v>
      </c>
      <c r="N112" s="8">
        <f>1+M112</f>
        <v>1.0109024833434281</v>
      </c>
      <c r="O112" s="8">
        <f>M112-$D$3</f>
        <v>9.173742665863566E-3</v>
      </c>
      <c r="P112" s="8"/>
      <c r="Q112" s="8"/>
      <c r="R112" s="8"/>
      <c r="S112" s="8"/>
      <c r="T112" s="8"/>
      <c r="U112" s="8"/>
    </row>
    <row r="113" spans="1:21" x14ac:dyDescent="0.25">
      <c r="A113" s="5">
        <v>40827</v>
      </c>
      <c r="B113">
        <v>16.48</v>
      </c>
      <c r="C113">
        <f>(B113-B112)/B112</f>
        <v>-1.9047619047619063E-2</v>
      </c>
      <c r="E113">
        <f>C113-$D$3</f>
        <v>-2.0776359725183706E-2</v>
      </c>
      <c r="F113">
        <f>E113^2</f>
        <v>4.3165712343023555E-4</v>
      </c>
      <c r="G113">
        <f>(E113-$D$3)^2</f>
        <v>5.0647954413778388E-4</v>
      </c>
      <c r="K113" s="10">
        <v>40990</v>
      </c>
      <c r="L113">
        <v>17.62</v>
      </c>
      <c r="M113" s="41">
        <v>5.5721989215098841E-2</v>
      </c>
      <c r="N113" s="8">
        <f>1+M113</f>
        <v>1.0557219892150989</v>
      </c>
      <c r="O113" s="8">
        <f>M113-$D$3</f>
        <v>5.3993248537534198E-2</v>
      </c>
      <c r="P113" s="8"/>
      <c r="Q113" s="8"/>
      <c r="R113" s="8"/>
      <c r="S113" s="8"/>
      <c r="T113" s="8"/>
      <c r="U113" s="8"/>
    </row>
    <row r="114" spans="1:21" x14ac:dyDescent="0.25">
      <c r="A114" s="5">
        <v>40828</v>
      </c>
      <c r="B114">
        <v>16.5</v>
      </c>
      <c r="C114">
        <f>(B114-B113)/B113</f>
        <v>1.2135922330096828E-3</v>
      </c>
      <c r="E114">
        <f>C114-$D$3</f>
        <v>-5.1514844455495838E-4</v>
      </c>
      <c r="F114">
        <f>E114^2</f>
        <v>2.6537791992739301E-7</v>
      </c>
      <c r="G114">
        <f>(E114-$D$3)^2</f>
        <v>5.0350383923666683E-6</v>
      </c>
      <c r="K114" s="10">
        <v>40991</v>
      </c>
      <c r="L114">
        <v>17.77</v>
      </c>
      <c r="M114" s="41">
        <v>8.5130533484675686E-3</v>
      </c>
      <c r="N114" s="8">
        <f>1+M114</f>
        <v>1.0085130533484676</v>
      </c>
      <c r="O114" s="8">
        <f>M114-$D$3</f>
        <v>6.7843126709029276E-3</v>
      </c>
      <c r="P114" s="8"/>
      <c r="Q114" s="8"/>
      <c r="R114" s="8"/>
      <c r="S114" s="8"/>
      <c r="T114" s="8"/>
      <c r="U114" s="8"/>
    </row>
    <row r="115" spans="1:21" x14ac:dyDescent="0.25">
      <c r="A115" s="5">
        <v>40829</v>
      </c>
      <c r="B115">
        <v>16.55</v>
      </c>
      <c r="C115">
        <f>(B115-B114)/B114</f>
        <v>3.0303030303030732E-3</v>
      </c>
      <c r="E115">
        <f>C115-$D$3</f>
        <v>1.301562352738432E-3</v>
      </c>
      <c r="F115">
        <f>E115^2</f>
        <v>1.6940645580660025E-6</v>
      </c>
      <c r="G115">
        <f>(E115-$D$3)^2</f>
        <v>1.8248132120132629E-7</v>
      </c>
      <c r="K115" s="10">
        <v>40994</v>
      </c>
      <c r="L115">
        <v>17.84</v>
      </c>
      <c r="M115" s="41">
        <v>3.939223410241997E-3</v>
      </c>
      <c r="N115" s="8">
        <f>1+M115</f>
        <v>1.003939223410242</v>
      </c>
      <c r="O115" s="8">
        <f>M115-$D$3</f>
        <v>2.210482732677356E-3</v>
      </c>
      <c r="P115" s="8"/>
      <c r="Q115" s="8"/>
      <c r="R115" s="8"/>
      <c r="S115" s="8"/>
      <c r="T115" s="8"/>
      <c r="U115" s="8"/>
    </row>
    <row r="116" spans="1:21" x14ac:dyDescent="0.25">
      <c r="A116" s="5">
        <v>40830</v>
      </c>
      <c r="B116">
        <v>16.21</v>
      </c>
      <c r="C116">
        <f>(B116-B115)/B115</f>
        <v>-2.0543806646525671E-2</v>
      </c>
      <c r="E116">
        <f>C116-$D$3</f>
        <v>-2.2272547324090314E-2</v>
      </c>
      <c r="F116">
        <f>E116^2</f>
        <v>4.960663643038426E-4</v>
      </c>
      <c r="G116">
        <f>(E116-$D$3)^2</f>
        <v>5.760618257383862E-4</v>
      </c>
      <c r="K116" s="10">
        <v>40995</v>
      </c>
      <c r="L116">
        <v>18.239999999999998</v>
      </c>
      <c r="M116" s="41">
        <v>2.2421524663677049E-2</v>
      </c>
      <c r="N116" s="8">
        <f>1+M116</f>
        <v>1.022421524663677</v>
      </c>
      <c r="O116" s="8">
        <f>M116-$D$3</f>
        <v>2.0692783986112406E-2</v>
      </c>
      <c r="P116" s="8"/>
      <c r="Q116" s="8"/>
      <c r="R116" s="8"/>
      <c r="S116" s="8"/>
      <c r="T116" s="8"/>
      <c r="U116" s="8"/>
    </row>
    <row r="117" spans="1:21" x14ac:dyDescent="0.25">
      <c r="A117" s="5">
        <v>40833</v>
      </c>
      <c r="B117">
        <v>15.94</v>
      </c>
      <c r="C117">
        <f>(B117-B116)/B116</f>
        <v>-1.6656384947563316E-2</v>
      </c>
      <c r="E117">
        <f>C117-$D$3</f>
        <v>-1.8385125625127959E-2</v>
      </c>
      <c r="F117">
        <f>E117^2</f>
        <v>3.3801284425173672E-4</v>
      </c>
      <c r="G117">
        <f>(E117-$D$3)^2</f>
        <v>4.0456761764259293E-4</v>
      </c>
      <c r="K117" s="10">
        <v>40996</v>
      </c>
      <c r="L117">
        <v>18.309999999999999</v>
      </c>
      <c r="M117" s="41">
        <v>3.8377192982456299E-3</v>
      </c>
      <c r="N117" s="8">
        <f>1+M117</f>
        <v>1.0038377192982457</v>
      </c>
      <c r="O117" s="8">
        <f>M117-$D$3</f>
        <v>2.1089786206809884E-3</v>
      </c>
      <c r="P117" s="8"/>
      <c r="Q117" s="8"/>
      <c r="R117" s="8"/>
      <c r="S117" s="8"/>
      <c r="T117" s="8"/>
      <c r="U117" s="8"/>
    </row>
    <row r="118" spans="1:21" x14ac:dyDescent="0.25">
      <c r="A118" s="5">
        <v>40834</v>
      </c>
      <c r="B118">
        <v>16.329999999999998</v>
      </c>
      <c r="C118">
        <f>(B118-B117)/B117</f>
        <v>2.4466750313676212E-2</v>
      </c>
      <c r="E118">
        <f>C118-$D$3</f>
        <v>2.273800963611157E-2</v>
      </c>
      <c r="F118">
        <f>E118^2</f>
        <v>5.1701708221190258E-4</v>
      </c>
      <c r="G118">
        <f>(E118-$D$3)^2</f>
        <v>4.4138938217256349E-4</v>
      </c>
      <c r="K118" s="10">
        <v>40997</v>
      </c>
      <c r="L118">
        <v>18.38</v>
      </c>
      <c r="M118" s="41">
        <v>3.8230475150191311E-3</v>
      </c>
      <c r="N118" s="8">
        <f>1+M118</f>
        <v>1.0038230475150192</v>
      </c>
      <c r="O118" s="8">
        <f>M118-$D$3</f>
        <v>2.0943068374544901E-3</v>
      </c>
      <c r="P118" s="8"/>
      <c r="Q118" s="8"/>
      <c r="R118" s="8"/>
      <c r="S118" s="8"/>
      <c r="T118" s="8"/>
      <c r="U118" s="8"/>
    </row>
    <row r="119" spans="1:21" x14ac:dyDescent="0.25">
      <c r="A119" s="5">
        <v>40835</v>
      </c>
      <c r="B119">
        <v>16.03</v>
      </c>
      <c r="C119">
        <f>(B119-B118)/B118</f>
        <v>-1.8371096142069637E-2</v>
      </c>
      <c r="E119">
        <f>C119-$D$3</f>
        <v>-2.009983681963428E-2</v>
      </c>
      <c r="F119">
        <f>E119^2</f>
        <v>4.0400344017592587E-4</v>
      </c>
      <c r="G119">
        <f>(E119-$D$3)^2</f>
        <v>4.7648679555121917E-4</v>
      </c>
      <c r="K119" s="10">
        <v>40998</v>
      </c>
      <c r="L119">
        <v>18.37</v>
      </c>
      <c r="M119" s="41">
        <v>-5.4406964091392881E-4</v>
      </c>
      <c r="N119" s="8">
        <f>1+M119</f>
        <v>0.99945593035908609</v>
      </c>
      <c r="O119" s="8">
        <f>M119-$D$3</f>
        <v>-2.27281031847857E-3</v>
      </c>
      <c r="P119" s="8"/>
      <c r="Q119" s="8"/>
      <c r="R119" s="8"/>
      <c r="S119" s="8"/>
      <c r="T119" s="8"/>
      <c r="U119" s="8"/>
    </row>
    <row r="120" spans="1:21" x14ac:dyDescent="0.25">
      <c r="A120" s="5">
        <v>40836</v>
      </c>
      <c r="B120">
        <v>15.91</v>
      </c>
      <c r="C120">
        <f>(B120-B119)/B119</f>
        <v>-7.4859638178416087E-3</v>
      </c>
      <c r="E120">
        <f>C120-$D$3</f>
        <v>-9.2147044954062497E-3</v>
      </c>
      <c r="F120">
        <f>E120^2</f>
        <v>8.491077893766014E-5</v>
      </c>
      <c r="G120">
        <f>(E120-$D$3)^2</f>
        <v>1.1975899225381988E-4</v>
      </c>
      <c r="K120" s="10">
        <v>41001</v>
      </c>
      <c r="L120">
        <v>18.899999999999999</v>
      </c>
      <c r="M120" s="41">
        <v>2.8851388132825125E-2</v>
      </c>
      <c r="N120" s="8">
        <f>1+M120</f>
        <v>1.0288513881328252</v>
      </c>
      <c r="O120" s="8">
        <f>M120-$D$3</f>
        <v>2.7122647455260482E-2</v>
      </c>
      <c r="P120" s="8"/>
      <c r="Q120" s="8"/>
      <c r="R120" s="8"/>
      <c r="S120" s="8"/>
      <c r="T120" s="8"/>
      <c r="U120" s="8"/>
    </row>
    <row r="121" spans="1:21" x14ac:dyDescent="0.25">
      <c r="A121" s="5">
        <v>40837</v>
      </c>
      <c r="B121">
        <v>16.37</v>
      </c>
      <c r="C121">
        <f>(B121-B120)/B120</f>
        <v>2.8912633563796409E-2</v>
      </c>
      <c r="E121">
        <f>C121-$D$3</f>
        <v>2.7183892886231766E-2</v>
      </c>
      <c r="F121">
        <f>E121^2</f>
        <v>7.3896403245012207E-4</v>
      </c>
      <c r="G121">
        <f>(E121-$D$3)^2</f>
        <v>6.4796477396641071E-4</v>
      </c>
      <c r="K121" s="10">
        <v>41002</v>
      </c>
      <c r="L121">
        <v>18.88</v>
      </c>
      <c r="M121" s="41">
        <v>-1.0582010582010357E-3</v>
      </c>
      <c r="N121" s="8">
        <f>1+M121</f>
        <v>0.99894179894179902</v>
      </c>
      <c r="O121" s="8">
        <f>M121-$D$3</f>
        <v>-2.7869417357656769E-3</v>
      </c>
      <c r="P121" s="8"/>
      <c r="Q121" s="8"/>
      <c r="R121" s="8"/>
      <c r="S121" s="8"/>
      <c r="T121" s="8"/>
      <c r="U121" s="8"/>
    </row>
    <row r="122" spans="1:21" s="27" customFormat="1" x14ac:dyDescent="0.25">
      <c r="A122" s="26">
        <v>40840</v>
      </c>
      <c r="B122" s="27">
        <v>16.600000000000001</v>
      </c>
      <c r="C122" s="27">
        <f>(B122-B121)/B121</f>
        <v>1.4050091631032402E-2</v>
      </c>
      <c r="E122" s="27">
        <f>C122-$D$3</f>
        <v>1.2321350953467761E-2</v>
      </c>
      <c r="F122">
        <f>E122^2</f>
        <v>1.5181568931852091E-4</v>
      </c>
      <c r="G122" s="27">
        <f>(E122-$D$3)^2</f>
        <v>1.1220339245716838E-4</v>
      </c>
      <c r="J122" s="8"/>
      <c r="K122" s="10">
        <v>41003</v>
      </c>
      <c r="L122" s="8">
        <v>18.38</v>
      </c>
      <c r="M122" s="41">
        <v>-2.6483050847457629E-2</v>
      </c>
      <c r="N122" s="8">
        <f>1+M122</f>
        <v>0.97351694915254239</v>
      </c>
      <c r="O122" s="8">
        <f>M122-$D$3</f>
        <v>-2.8211791525022272E-2</v>
      </c>
      <c r="P122" s="8"/>
      <c r="Q122" s="8"/>
      <c r="R122" s="8"/>
      <c r="S122" s="8"/>
      <c r="T122" s="8"/>
    </row>
    <row r="123" spans="1:21" x14ac:dyDescent="0.25">
      <c r="A123" s="5">
        <v>40841</v>
      </c>
      <c r="B123">
        <v>15.82</v>
      </c>
      <c r="C123">
        <f>(B123-B122)/B122</f>
        <v>-4.6987951807228978E-2</v>
      </c>
      <c r="E123">
        <f>C123-$D$3</f>
        <v>-4.8716692484793621E-2</v>
      </c>
      <c r="F123">
        <f>E123^2</f>
        <v>2.3733161266579475E-3</v>
      </c>
      <c r="G123">
        <f>(E123-$D$3)^2</f>
        <v>2.5447417269379548E-3</v>
      </c>
      <c r="K123" s="10">
        <v>41004</v>
      </c>
      <c r="L123" s="42">
        <v>18.23</v>
      </c>
      <c r="M123" s="41">
        <v>-8.1610446137104775E-3</v>
      </c>
      <c r="N123" s="8">
        <f>1+M123</f>
        <v>0.99183895538628952</v>
      </c>
      <c r="O123" s="8">
        <f>M123-$D$3</f>
        <v>-9.8897852912751185E-3</v>
      </c>
      <c r="P123" s="8"/>
      <c r="Q123" s="8"/>
      <c r="R123" s="8"/>
      <c r="S123" s="8"/>
      <c r="T123" s="8"/>
      <c r="U123" s="8"/>
    </row>
    <row r="124" spans="1:21" x14ac:dyDescent="0.25">
      <c r="A124" s="5">
        <v>40842</v>
      </c>
      <c r="B124">
        <v>17.98</v>
      </c>
      <c r="C124">
        <f>(B124-B123)/B123</f>
        <v>0.13653603034134007</v>
      </c>
      <c r="E124">
        <f>C124-$D$3</f>
        <v>0.13480728966377542</v>
      </c>
      <c r="F124">
        <f>E124^2</f>
        <v>1.8173005346493052E-2</v>
      </c>
      <c r="G124">
        <f>(E124-$D$3)^2</f>
        <v>1.77099002002753E-2</v>
      </c>
      <c r="K124" s="10">
        <v>41008</v>
      </c>
      <c r="L124" s="8">
        <v>18.010000000000002</v>
      </c>
      <c r="M124" s="41">
        <v>-1.2068019747668616E-2</v>
      </c>
      <c r="N124" s="8">
        <f>1+M124</f>
        <v>0.98793198025233142</v>
      </c>
      <c r="O124" s="8">
        <f>M124-$D$3</f>
        <v>-1.3796760425233257E-2</v>
      </c>
      <c r="P124" s="8"/>
      <c r="Q124" s="8"/>
      <c r="R124" s="8"/>
      <c r="S124" s="8"/>
      <c r="T124" s="8"/>
      <c r="U124" s="8"/>
    </row>
    <row r="125" spans="1:21" x14ac:dyDescent="0.25">
      <c r="A125" s="5">
        <v>40843</v>
      </c>
      <c r="B125">
        <v>18.829999999999998</v>
      </c>
      <c r="C125">
        <f>(B125-B124)/B124</f>
        <v>4.7274749721913117E-2</v>
      </c>
      <c r="E125">
        <f>C125-$D$3</f>
        <v>4.5546009044348475E-2</v>
      </c>
      <c r="F125">
        <f>E125^2</f>
        <v>2.0744389398678733E-3</v>
      </c>
      <c r="G125">
        <f>(E125-$D$3)^2</f>
        <v>1.919953007126755E-3</v>
      </c>
      <c r="K125" s="10">
        <v>41009</v>
      </c>
      <c r="L125" s="8">
        <v>17.600000000000001</v>
      </c>
      <c r="M125" s="41">
        <v>-2.2765130483064971E-2</v>
      </c>
      <c r="N125" s="8">
        <f>1+M125</f>
        <v>0.97723486951693506</v>
      </c>
      <c r="O125" s="8">
        <f>M125-$D$3</f>
        <v>-2.4493871160629614E-2</v>
      </c>
      <c r="P125" s="8"/>
      <c r="Q125" s="12"/>
      <c r="R125" s="12"/>
      <c r="S125" s="12">
        <f>SUM(S4:S123)</f>
        <v>-8.5849128931361054E-2</v>
      </c>
      <c r="T125" s="8"/>
      <c r="U125" s="8"/>
    </row>
    <row r="126" spans="1:21" x14ac:dyDescent="0.25">
      <c r="A126" s="5">
        <v>40844</v>
      </c>
      <c r="B126">
        <v>18.510000000000002</v>
      </c>
      <c r="C126">
        <f>(B126-B125)/B125</f>
        <v>-1.6994158258098607E-2</v>
      </c>
      <c r="E126">
        <f>C126-$D$3</f>
        <v>-1.872289893566325E-2</v>
      </c>
      <c r="F126">
        <f>E126^2</f>
        <v>3.5054694455506006E-4</v>
      </c>
      <c r="G126">
        <f>(E126-$D$3)^2</f>
        <v>4.1826956286935234E-4</v>
      </c>
      <c r="K126" s="10">
        <v>41010</v>
      </c>
      <c r="L126" s="8">
        <v>18.010000000000002</v>
      </c>
      <c r="M126" s="41">
        <v>2.3295454545454553E-2</v>
      </c>
      <c r="N126" s="8">
        <f>1+M126</f>
        <v>1.0232954545454545</v>
      </c>
      <c r="O126" s="8">
        <f>M126-$D$3</f>
        <v>2.156671386788991E-2</v>
      </c>
      <c r="P126" s="8"/>
      <c r="Q126" s="8"/>
      <c r="R126" s="8"/>
      <c r="S126" s="8"/>
      <c r="T126" s="8"/>
      <c r="U126" s="8"/>
    </row>
    <row r="127" spans="1:21" x14ac:dyDescent="0.25">
      <c r="A127" s="5">
        <v>40847</v>
      </c>
      <c r="B127">
        <v>17.86</v>
      </c>
      <c r="C127">
        <f>(B127-B126)/B126</f>
        <v>-3.5116153430578181E-2</v>
      </c>
      <c r="E127">
        <f>C127-$D$3</f>
        <v>-3.6844894108142824E-2</v>
      </c>
      <c r="F127">
        <f>E127^2</f>
        <v>1.3575462218402578E-3</v>
      </c>
      <c r="G127">
        <f>(E127-$D$3)^2</f>
        <v>1.4879253005811411E-3</v>
      </c>
      <c r="K127" s="10">
        <v>41011</v>
      </c>
      <c r="L127" s="8">
        <v>18.260000000000002</v>
      </c>
      <c r="M127" s="41">
        <v>1.3881177123820098E-2</v>
      </c>
      <c r="N127" s="8">
        <f>1+M127</f>
        <v>1.0138811771238201</v>
      </c>
      <c r="O127" s="8">
        <f>M127-$D$3</f>
        <v>1.2152436446255457E-2</v>
      </c>
      <c r="P127" s="8"/>
      <c r="Q127" s="8"/>
      <c r="R127" s="8"/>
      <c r="S127" s="8">
        <f>S125/120</f>
        <v>-7.1540940776134213E-4</v>
      </c>
      <c r="T127" s="8"/>
      <c r="U127" s="8"/>
    </row>
    <row r="128" spans="1:21" x14ac:dyDescent="0.25">
      <c r="A128" s="5">
        <v>40848</v>
      </c>
      <c r="B128">
        <v>17.37</v>
      </c>
      <c r="C128">
        <f>(B128-B127)/B127</f>
        <v>-2.7435610302351539E-2</v>
      </c>
      <c r="E128">
        <f>C128-$D$3</f>
        <v>-2.9164350979916182E-2</v>
      </c>
      <c r="F128">
        <f>E128^2</f>
        <v>8.5055936807973789E-4</v>
      </c>
      <c r="G128">
        <f>(E128-$D$3)^2</f>
        <v>9.5438311215751131E-4</v>
      </c>
      <c r="K128" s="10">
        <v>41012</v>
      </c>
      <c r="L128" s="8">
        <v>18.239999999999998</v>
      </c>
      <c r="M128" s="41">
        <v>-1.095290251916929E-3</v>
      </c>
      <c r="N128" s="8">
        <f>1+M128</f>
        <v>0.9989047097480831</v>
      </c>
      <c r="O128" s="8">
        <f>M128-$D$3</f>
        <v>-2.8240309294815702E-3</v>
      </c>
      <c r="P128" s="8"/>
      <c r="Q128" s="8"/>
      <c r="R128" s="8"/>
      <c r="S128" s="8" t="e">
        <f>SQRT(S127)</f>
        <v>#NUM!</v>
      </c>
      <c r="T128" s="8"/>
      <c r="U128" s="8"/>
    </row>
    <row r="129" spans="1:21" x14ac:dyDescent="0.25">
      <c r="A129" s="5">
        <v>40849</v>
      </c>
      <c r="B129">
        <v>17.87</v>
      </c>
      <c r="C129">
        <f>(B129-B128)/B128</f>
        <v>2.8785261945883704E-2</v>
      </c>
      <c r="E129">
        <f>C129-$D$3</f>
        <v>2.7056521268319061E-2</v>
      </c>
      <c r="F129">
        <f>E129^2</f>
        <v>7.3205534314300176E-4</v>
      </c>
      <c r="G129">
        <f>(E129-$D$3)^2</f>
        <v>6.4149646965339622E-4</v>
      </c>
      <c r="K129" s="10">
        <v>41015</v>
      </c>
      <c r="L129" s="8">
        <v>18.190000000000001</v>
      </c>
      <c r="M129" s="41">
        <v>-2.7412280701752832E-3</v>
      </c>
      <c r="N129" s="8">
        <f>1+M129</f>
        <v>0.99725877192982471</v>
      </c>
      <c r="O129" s="8">
        <f>M129-$D$3</f>
        <v>-4.4699687477399242E-3</v>
      </c>
      <c r="P129" s="8"/>
      <c r="Q129" s="8"/>
      <c r="R129" s="8"/>
      <c r="S129" s="8"/>
      <c r="T129" s="8"/>
      <c r="U129" s="8"/>
    </row>
    <row r="130" spans="1:21" x14ac:dyDescent="0.25">
      <c r="A130" s="5">
        <v>40850</v>
      </c>
      <c r="B130">
        <v>18.27</v>
      </c>
      <c r="C130">
        <f>(B130-B129)/B129</f>
        <v>2.238388360380518E-2</v>
      </c>
      <c r="E130">
        <f>C130-$D$3</f>
        <v>2.0655142926240537E-2</v>
      </c>
      <c r="F130">
        <f>E130^2</f>
        <v>4.2663492930342448E-4</v>
      </c>
      <c r="G130">
        <f>(E130-$D$3)^2</f>
        <v>3.5820870207868392E-4</v>
      </c>
      <c r="K130" s="10">
        <v>41016</v>
      </c>
      <c r="L130" s="8">
        <v>18.59</v>
      </c>
      <c r="M130" s="41">
        <v>2.1990104452996071E-2</v>
      </c>
      <c r="N130" s="8">
        <f>1+M130</f>
        <v>1.021990104452996</v>
      </c>
      <c r="O130" s="8">
        <f>M130-$D$3</f>
        <v>2.0261363775431428E-2</v>
      </c>
      <c r="P130" s="8"/>
      <c r="Q130" s="8"/>
      <c r="R130" s="8"/>
      <c r="S130" s="8"/>
      <c r="T130" s="8"/>
      <c r="U130" s="8"/>
    </row>
    <row r="131" spans="1:21" x14ac:dyDescent="0.25">
      <c r="A131" s="5">
        <v>40851</v>
      </c>
      <c r="B131">
        <v>17.75</v>
      </c>
      <c r="C131">
        <f>(B131-B130)/B130</f>
        <v>-2.8461959496442233E-2</v>
      </c>
      <c r="E131">
        <f>C131-$D$3</f>
        <v>-3.0190700174006876E-2</v>
      </c>
      <c r="F131">
        <f>E131^2</f>
        <v>9.1147837699677881E-4</v>
      </c>
      <c r="G131">
        <f>(E131-$D$3)^2</f>
        <v>1.0188507042769724E-3</v>
      </c>
      <c r="K131" s="10">
        <v>41017</v>
      </c>
      <c r="L131">
        <v>18.555</v>
      </c>
      <c r="M131" s="41">
        <v>-1.8827326519634288E-3</v>
      </c>
      <c r="N131" s="8">
        <f>1+M131</f>
        <v>0.99811726734803652</v>
      </c>
      <c r="O131" s="8">
        <f>M131-$D$3</f>
        <v>-3.6114733295280702E-3</v>
      </c>
      <c r="P131" s="8"/>
      <c r="Q131" s="8"/>
      <c r="R131" s="8"/>
      <c r="S131" s="8"/>
      <c r="T131" s="8"/>
      <c r="U131" s="8"/>
    </row>
    <row r="132" spans="1:21" ht="15.75" thickBot="1" x14ac:dyDescent="0.3">
      <c r="A132" s="5">
        <v>40854</v>
      </c>
      <c r="B132">
        <v>17.64</v>
      </c>
      <c r="C132">
        <f>(B132-B131)/B131</f>
        <v>-6.1971830985915171E-3</v>
      </c>
      <c r="E132">
        <f>C132-$D$3</f>
        <v>-7.9259237761561581E-3</v>
      </c>
      <c r="F132">
        <f>E132^2</f>
        <v>6.2820267705437487E-5</v>
      </c>
      <c r="G132">
        <f>(E132-$D$3)^2</f>
        <v>9.321254571393994E-5</v>
      </c>
      <c r="K132" s="13">
        <v>41018</v>
      </c>
      <c r="L132">
        <v>18.05</v>
      </c>
      <c r="M132" s="41">
        <v>-2.7216383724063542E-2</v>
      </c>
      <c r="N132" s="8">
        <f>1+M132</f>
        <v>0.97278361627593646</v>
      </c>
      <c r="O132" s="8">
        <f>M132-$D$3</f>
        <v>-2.8945124401628185E-2</v>
      </c>
      <c r="P132" s="8"/>
      <c r="Q132" s="8"/>
      <c r="R132" s="8"/>
      <c r="S132" s="8"/>
      <c r="T132" s="8"/>
      <c r="U132" s="8"/>
    </row>
    <row r="133" spans="1:21" x14ac:dyDescent="0.25">
      <c r="A133" s="5">
        <v>40855</v>
      </c>
      <c r="B133">
        <v>17.77</v>
      </c>
      <c r="C133">
        <f>(B133-B132)/B132</f>
        <v>7.369614512471599E-3</v>
      </c>
      <c r="E133">
        <f>C133-$D$3</f>
        <v>5.640873834906958E-3</v>
      </c>
      <c r="F133">
        <f>E133^2</f>
        <v>3.1819457621337933E-5</v>
      </c>
      <c r="G133">
        <f>(E133-$D$3)^2</f>
        <v>1.5304785840777167E-5</v>
      </c>
    </row>
    <row r="134" spans="1:21" x14ac:dyDescent="0.25">
      <c r="A134" s="5">
        <v>40856</v>
      </c>
      <c r="B134">
        <v>16.940000000000001</v>
      </c>
      <c r="C134">
        <f>(B134-B133)/B133</f>
        <v>-4.6707934721440539E-2</v>
      </c>
      <c r="E134">
        <f>C134-$D$3</f>
        <v>-4.8436675399005182E-2</v>
      </c>
      <c r="F134">
        <f>E134^2</f>
        <v>2.346111523708594E-3</v>
      </c>
      <c r="G134">
        <f>(E134-$D$3)^2</f>
        <v>2.5165689701353703E-3</v>
      </c>
    </row>
    <row r="135" spans="1:21" x14ac:dyDescent="0.25">
      <c r="A135" s="5">
        <v>40857</v>
      </c>
      <c r="B135">
        <v>16.96</v>
      </c>
      <c r="C135">
        <f>(B135-B134)/B134</f>
        <v>1.1806375442738827E-3</v>
      </c>
      <c r="E135">
        <f>C135-$D$3</f>
        <v>-5.4810313329075851E-4</v>
      </c>
      <c r="F135">
        <f>E135^2</f>
        <v>3.0041704472314698E-7</v>
      </c>
      <c r="G135">
        <f>(E135-$D$3)^2</f>
        <v>5.1840177390305405E-6</v>
      </c>
    </row>
    <row r="136" spans="1:21" x14ac:dyDescent="0.25">
      <c r="A136" s="5">
        <v>40858</v>
      </c>
      <c r="B136">
        <v>17.41</v>
      </c>
      <c r="C136">
        <f>(B136-B135)/B135</f>
        <v>2.6533018867924484E-2</v>
      </c>
      <c r="E136">
        <f>C136-$D$3</f>
        <v>2.4804278190359842E-2</v>
      </c>
      <c r="F136">
        <f>E136^2</f>
        <v>6.1525221654476091E-4</v>
      </c>
      <c r="G136">
        <f>(E136-$D$3)^2</f>
        <v>5.3248043150441846E-4</v>
      </c>
    </row>
    <row r="137" spans="1:21" x14ac:dyDescent="0.25">
      <c r="A137" s="5">
        <v>40861</v>
      </c>
      <c r="B137">
        <v>16.899999999999999</v>
      </c>
      <c r="C137">
        <f>(B137-B136)/B136</f>
        <v>-2.929350947731198E-2</v>
      </c>
      <c r="E137">
        <f>C137-$D$3</f>
        <v>-3.1022250154876623E-2</v>
      </c>
      <c r="F137">
        <f>E137^2</f>
        <v>9.6238000467174269E-4</v>
      </c>
      <c r="G137">
        <f>(E137-$D$3)^2</f>
        <v>1.0726274005066515E-3</v>
      </c>
    </row>
    <row r="138" spans="1:21" x14ac:dyDescent="0.25">
      <c r="A138" s="5">
        <v>40862</v>
      </c>
      <c r="B138">
        <v>17.149999999999999</v>
      </c>
      <c r="C138">
        <f>(B138-B137)/B137</f>
        <v>1.4792899408284025E-2</v>
      </c>
      <c r="E138">
        <f>C138-$D$3</f>
        <v>1.3064158730719384E-2</v>
      </c>
      <c r="F138">
        <f>E138^2</f>
        <v>1.706722433414315E-4</v>
      </c>
      <c r="G138">
        <f>(E138-$D$3)^2</f>
        <v>1.2849170243978646E-4</v>
      </c>
    </row>
    <row r="139" spans="1:21" x14ac:dyDescent="0.25">
      <c r="A139" s="5">
        <v>40863</v>
      </c>
      <c r="B139">
        <v>16.88</v>
      </c>
      <c r="C139">
        <f>(B139-B138)/B138</f>
        <v>-1.5743440233236129E-2</v>
      </c>
      <c r="E139">
        <f>C139-$D$3</f>
        <v>-1.7472180910800772E-2</v>
      </c>
      <c r="F139">
        <f>E139^2</f>
        <v>3.0527710577975091E-4</v>
      </c>
      <c r="G139">
        <f>(E139-$D$3)^2</f>
        <v>3.6867538984255706E-4</v>
      </c>
    </row>
    <row r="140" spans="1:21" x14ac:dyDescent="0.25">
      <c r="A140" s="5">
        <v>40864</v>
      </c>
      <c r="B140">
        <v>16.95</v>
      </c>
      <c r="C140">
        <f>(B140-B139)/B139</f>
        <v>4.1469194312796376E-3</v>
      </c>
      <c r="E140">
        <f>C140-$D$3</f>
        <v>2.4181787537149967E-3</v>
      </c>
      <c r="F140">
        <f>E140^2</f>
        <v>5.8475884849186147E-6</v>
      </c>
      <c r="G140">
        <f>(E140-$D$3)^2</f>
        <v>4.7532486084590332E-7</v>
      </c>
    </row>
    <row r="141" spans="1:21" x14ac:dyDescent="0.25">
      <c r="A141" s="5">
        <v>40865</v>
      </c>
      <c r="B141">
        <v>16.96</v>
      </c>
      <c r="C141">
        <f>(B141-B140)/B140</f>
        <v>5.8997050147501851E-4</v>
      </c>
      <c r="E141">
        <f>C141-$D$3</f>
        <v>-1.1387701760896228E-3</v>
      </c>
      <c r="F141">
        <f>E141^2</f>
        <v>1.2967975139511905E-6</v>
      </c>
      <c r="G141">
        <f>(E141-$D$3)^2</f>
        <v>8.2226184958250039E-6</v>
      </c>
    </row>
    <row r="142" spans="1:21" x14ac:dyDescent="0.25">
      <c r="A142" s="5">
        <v>40868</v>
      </c>
      <c r="B142">
        <v>16.61</v>
      </c>
      <c r="C142">
        <f>(B142-B141)/B141</f>
        <v>-2.0636792452830271E-2</v>
      </c>
      <c r="E142">
        <f>C142-$D$3</f>
        <v>-2.2365533130394914E-2</v>
      </c>
      <c r="F142">
        <f>E142^2</f>
        <v>5.0021707220679248E-4</v>
      </c>
      <c r="G142">
        <f>(E142-$D$3)^2</f>
        <v>5.805340303329259E-4</v>
      </c>
    </row>
    <row r="143" spans="1:21" x14ac:dyDescent="0.25">
      <c r="A143" s="5">
        <v>40869</v>
      </c>
      <c r="B143">
        <v>16.73</v>
      </c>
      <c r="C143">
        <f>(B143-B142)/B142</f>
        <v>7.2245635159543043E-3</v>
      </c>
      <c r="E143">
        <f>C143-$D$3</f>
        <v>5.4958228383896633E-3</v>
      </c>
      <c r="F143">
        <f>E143^2</f>
        <v>3.0204068670965416E-5</v>
      </c>
      <c r="G143">
        <f>(E143-$D$3)^2</f>
        <v>1.4190908006406119E-5</v>
      </c>
    </row>
    <row r="144" spans="1:21" x14ac:dyDescent="0.25">
      <c r="A144" s="5">
        <v>40870</v>
      </c>
      <c r="B144">
        <v>16.7</v>
      </c>
      <c r="C144">
        <f>(B144-B143)/B143</f>
        <v>-1.7931858936043716E-3</v>
      </c>
      <c r="E144">
        <f>C144-$D$3</f>
        <v>-3.521926571169013E-3</v>
      </c>
      <c r="F144">
        <f>E144^2</f>
        <v>1.2403966772706322E-5</v>
      </c>
      <c r="G144">
        <f>(E144-$D$3)^2</f>
        <v>2.7569506556924238E-5</v>
      </c>
    </row>
    <row r="145" spans="1:7" x14ac:dyDescent="0.25">
      <c r="A145" s="5">
        <v>40872</v>
      </c>
      <c r="B145">
        <v>16.010000000000002</v>
      </c>
      <c r="C145">
        <f>(B145-B144)/B144</f>
        <v>-4.1317365269460941E-2</v>
      </c>
      <c r="E145">
        <f>C145-$D$3</f>
        <v>-4.3046105947025584E-2</v>
      </c>
      <c r="F145">
        <f>E145^2</f>
        <v>1.8529672372025513E-3</v>
      </c>
      <c r="G145">
        <f>(E145-$D$3)^2</f>
        <v>2.004786890255579E-3</v>
      </c>
    </row>
    <row r="146" spans="1:7" x14ac:dyDescent="0.25">
      <c r="A146" s="5">
        <v>40875</v>
      </c>
      <c r="B146">
        <v>17.12</v>
      </c>
      <c r="C146">
        <f>(B146-B145)/B145</f>
        <v>6.9331667707682662E-2</v>
      </c>
      <c r="E146">
        <f>C146-$D$3</f>
        <v>6.7602927030118026E-2</v>
      </c>
      <c r="F146">
        <f>E146^2</f>
        <v>4.5701557430394626E-3</v>
      </c>
      <c r="G146">
        <f>(E146-$D$3)^2</f>
        <v>4.3394084276109314E-3</v>
      </c>
    </row>
    <row r="147" spans="1:7" x14ac:dyDescent="0.25">
      <c r="A147" s="5">
        <v>40876</v>
      </c>
      <c r="B147">
        <v>17.190000000000001</v>
      </c>
      <c r="C147">
        <f>(B147-B146)/B146</f>
        <v>4.088785046728988E-3</v>
      </c>
      <c r="E147">
        <f>C147-$D$3</f>
        <v>2.360044369164347E-3</v>
      </c>
      <c r="F147">
        <f>E147^2</f>
        <v>5.5698094244243405E-6</v>
      </c>
      <c r="G147">
        <f>(E147-$D$3)^2</f>
        <v>3.9854435102741647E-7</v>
      </c>
    </row>
    <row r="148" spans="1:7" x14ac:dyDescent="0.25">
      <c r="A148" s="5">
        <v>40877</v>
      </c>
      <c r="B148">
        <v>18.149999999999999</v>
      </c>
      <c r="C148">
        <f>(B148-B147)/B147</f>
        <v>5.5846422338568777E-2</v>
      </c>
      <c r="E148">
        <f>C148-$D$3</f>
        <v>5.4117681661004134E-2</v>
      </c>
      <c r="F148">
        <f>E148^2</f>
        <v>2.9287234683617832E-3</v>
      </c>
      <c r="G148">
        <f>(E148-$D$3)^2</f>
        <v>2.744601137366306E-3</v>
      </c>
    </row>
    <row r="149" spans="1:7" x14ac:dyDescent="0.25">
      <c r="A149" s="5">
        <v>40878</v>
      </c>
      <c r="B149">
        <v>17.559999999999999</v>
      </c>
      <c r="C149">
        <f>(B149-B148)/B148</f>
        <v>-3.2506887052341595E-2</v>
      </c>
      <c r="E149">
        <f>C149-$D$3</f>
        <v>-3.4235627729906237E-2</v>
      </c>
      <c r="F149">
        <f>E149^2</f>
        <v>1.1720782060607249E-3</v>
      </c>
      <c r="G149">
        <f>(E149-$D$3)^2</f>
        <v>1.2934357949482896E-3</v>
      </c>
    </row>
    <row r="150" spans="1:7" x14ac:dyDescent="0.25">
      <c r="A150" s="5">
        <v>40879</v>
      </c>
      <c r="B150">
        <v>17.55</v>
      </c>
      <c r="C150">
        <f>(B150-B149)/B149</f>
        <v>-5.6947608200444259E-4</v>
      </c>
      <c r="E150">
        <f>C150-$D$3</f>
        <v>-2.2982167595690839E-3</v>
      </c>
      <c r="F150">
        <f>E150^2</f>
        <v>5.2818002739642204E-6</v>
      </c>
      <c r="G150">
        <f>(E150-$D$3)^2</f>
        <v>1.6216386200486621E-5</v>
      </c>
    </row>
    <row r="151" spans="1:7" x14ac:dyDescent="0.25">
      <c r="A151" s="5">
        <v>40882</v>
      </c>
      <c r="B151">
        <v>17.64</v>
      </c>
      <c r="C151">
        <f>(B151-B150)/B150</f>
        <v>5.1282051282051195E-3</v>
      </c>
      <c r="E151">
        <f>C151-$D$3</f>
        <v>3.3994644506404785E-3</v>
      </c>
      <c r="F151">
        <f>E151^2</f>
        <v>1.1556358551168371E-5</v>
      </c>
      <c r="G151">
        <f>(E151-$D$3)^2</f>
        <v>2.7913179259207621E-6</v>
      </c>
    </row>
    <row r="152" spans="1:7" x14ac:dyDescent="0.25">
      <c r="A152" s="5">
        <v>40883</v>
      </c>
      <c r="B152">
        <v>17.61</v>
      </c>
      <c r="C152">
        <f>(B152-B151)/B151</f>
        <v>-1.7006802721089079E-3</v>
      </c>
      <c r="E152">
        <f>C152-$D$3</f>
        <v>-3.4294209496735489E-3</v>
      </c>
      <c r="F152">
        <f>E152^2</f>
        <v>1.1760928050059826E-5</v>
      </c>
      <c r="G152">
        <f>(E152-$D$3)^2</f>
        <v>2.660663137271253E-5</v>
      </c>
    </row>
    <row r="153" spans="1:7" x14ac:dyDescent="0.25">
      <c r="A153" s="5">
        <v>40884</v>
      </c>
      <c r="B153">
        <v>17.829999999999998</v>
      </c>
      <c r="C153">
        <f>(B153-B152)/B152</f>
        <v>1.2492901760363365E-2</v>
      </c>
      <c r="E153">
        <f>C153-$D$3</f>
        <v>1.0764161082798724E-2</v>
      </c>
      <c r="F153">
        <f>E153^2</f>
        <v>1.158671638164386E-4</v>
      </c>
      <c r="G153">
        <f>(E153-$D$3)^2</f>
        <v>8.1638821899320446E-5</v>
      </c>
    </row>
    <row r="154" spans="1:7" x14ac:dyDescent="0.25">
      <c r="A154" s="5">
        <v>40885</v>
      </c>
      <c r="B154">
        <v>17.37</v>
      </c>
      <c r="C154">
        <f>(B154-B153)/B153</f>
        <v>-2.5799214806505742E-2</v>
      </c>
      <c r="E154">
        <f>C154-$D$3</f>
        <v>-2.7527955484070384E-2</v>
      </c>
      <c r="F154">
        <f>E154^2</f>
        <v>7.5778833313296079E-4</v>
      </c>
      <c r="G154">
        <f>(E154-$D$3)^2</f>
        <v>8.5595427029422973E-4</v>
      </c>
    </row>
    <row r="155" spans="1:7" x14ac:dyDescent="0.25">
      <c r="A155" s="5">
        <v>40886</v>
      </c>
      <c r="B155">
        <v>17.82</v>
      </c>
      <c r="C155">
        <f>(B155-B154)/B154</f>
        <v>2.5906735751295294E-2</v>
      </c>
      <c r="E155">
        <f>C155-$D$3</f>
        <v>2.4177995073730651E-2</v>
      </c>
      <c r="F155">
        <f>E155^2</f>
        <v>5.8457544578534358E-4</v>
      </c>
      <c r="G155">
        <f>(E155-$D$3)^2</f>
        <v>5.0396902294377887E-4</v>
      </c>
    </row>
    <row r="156" spans="1:7" x14ac:dyDescent="0.25">
      <c r="A156" s="5">
        <v>40889</v>
      </c>
      <c r="B156">
        <v>17.600000000000001</v>
      </c>
      <c r="C156">
        <f>(B156-B155)/B155</f>
        <v>-1.2345679012345616E-2</v>
      </c>
      <c r="E156">
        <f>C156-$D$3</f>
        <v>-1.4074419689910257E-2</v>
      </c>
      <c r="F156">
        <f>E156^2</f>
        <v>1.9808928960773353E-4</v>
      </c>
      <c r="G156">
        <f>(E156-$D$3)^2</f>
        <v>2.4973987760012936E-4</v>
      </c>
    </row>
    <row r="157" spans="1:7" x14ac:dyDescent="0.25">
      <c r="A157" s="5">
        <v>40890</v>
      </c>
      <c r="B157">
        <v>16.79</v>
      </c>
      <c r="C157">
        <f>(B157-B156)/B156</f>
        <v>-4.6022727272727396E-2</v>
      </c>
      <c r="E157">
        <f>C157-$D$3</f>
        <v>-4.7751467950292038E-2</v>
      </c>
      <c r="F157">
        <f>E157^2</f>
        <v>2.2802026914077677E-3</v>
      </c>
      <c r="G157">
        <f>(E157-$D$3)^2</f>
        <v>2.4482910458562229E-3</v>
      </c>
    </row>
    <row r="158" spans="1:7" x14ac:dyDescent="0.25">
      <c r="A158" s="5">
        <v>40891</v>
      </c>
      <c r="B158">
        <v>15.89</v>
      </c>
      <c r="C158">
        <f>(B158-B157)/B157</f>
        <v>-5.3603335318641969E-2</v>
      </c>
      <c r="E158">
        <f>C158-$D$3</f>
        <v>-5.5332075996206612E-2</v>
      </c>
      <c r="F158">
        <f>E158^2</f>
        <v>3.0616386340499837E-3</v>
      </c>
      <c r="G158">
        <f>(E158-$D$3)^2</f>
        <v>3.2559367994777315E-3</v>
      </c>
    </row>
    <row r="159" spans="1:7" x14ac:dyDescent="0.25">
      <c r="A159" s="5">
        <v>40892</v>
      </c>
      <c r="B159">
        <v>15.9</v>
      </c>
      <c r="C159">
        <f>(B159-B158)/B158</f>
        <v>6.2932662051603443E-4</v>
      </c>
      <c r="E159">
        <f>C159-$D$3</f>
        <v>-1.0994140570486067E-3</v>
      </c>
      <c r="F159">
        <f>E159^2</f>
        <v>1.208711268836077E-6</v>
      </c>
      <c r="G159">
        <f>(E159-$D$3)^2</f>
        <v>7.9984592029153324E-6</v>
      </c>
    </row>
    <row r="160" spans="1:7" x14ac:dyDescent="0.25">
      <c r="A160" s="5">
        <v>40893</v>
      </c>
      <c r="B160">
        <v>15.9</v>
      </c>
      <c r="C160">
        <f>(B160-B159)/B159</f>
        <v>0</v>
      </c>
      <c r="E160">
        <f>C160-$D$3</f>
        <v>-1.7287406775646412E-3</v>
      </c>
      <c r="F160">
        <f>E160^2</f>
        <v>2.9885443302666548E-6</v>
      </c>
      <c r="G160">
        <f>(E160-$D$3)^2</f>
        <v>1.1954177321066619E-5</v>
      </c>
    </row>
    <row r="161" spans="1:7" x14ac:dyDescent="0.25">
      <c r="A161" s="5">
        <v>40896</v>
      </c>
      <c r="B161">
        <v>15.42</v>
      </c>
      <c r="C161">
        <f>(B161-B160)/B160</f>
        <v>-3.0188679245283043E-2</v>
      </c>
      <c r="E161">
        <f>C161-$D$3</f>
        <v>-3.1917419922847683E-2</v>
      </c>
      <c r="F161">
        <f>E161^2</f>
        <v>1.0187216945313942E-3</v>
      </c>
      <c r="G161">
        <f>(E161-$D$3)^2</f>
        <v>1.1320641231487387E-3</v>
      </c>
    </row>
    <row r="162" spans="1:7" x14ac:dyDescent="0.25">
      <c r="A162" s="5">
        <v>40897</v>
      </c>
      <c r="B162">
        <v>15.62</v>
      </c>
      <c r="C162">
        <f>(B162-B161)/B161</f>
        <v>1.2970168612191912E-2</v>
      </c>
      <c r="E162">
        <f>C162-$D$3</f>
        <v>1.1241427934627271E-2</v>
      </c>
      <c r="F162">
        <f>E162^2</f>
        <v>1.2636970200941835E-4</v>
      </c>
      <c r="G162">
        <f>(E162-$D$3)^2</f>
        <v>9.0491218850681756E-5</v>
      </c>
    </row>
    <row r="163" spans="1:7" x14ac:dyDescent="0.25">
      <c r="A163" s="5">
        <v>40898</v>
      </c>
      <c r="B163">
        <v>15.68</v>
      </c>
      <c r="C163">
        <f>(B163-B162)/B162</f>
        <v>3.8412291933419013E-3</v>
      </c>
      <c r="E163">
        <f>C163-$D$3</f>
        <v>2.1124885157772604E-3</v>
      </c>
      <c r="F163">
        <f>E163^2</f>
        <v>4.4626077292908125E-6</v>
      </c>
      <c r="G163">
        <f>(E163-$D$3)^2</f>
        <v>1.4726240333285853E-7</v>
      </c>
    </row>
    <row r="164" spans="1:7" x14ac:dyDescent="0.25">
      <c r="A164" s="5">
        <v>40899</v>
      </c>
      <c r="B164">
        <v>15.71</v>
      </c>
      <c r="C164">
        <f>(B164-B163)/B163</f>
        <v>1.9132653061225216E-3</v>
      </c>
      <c r="E164">
        <f>C164-$D$3</f>
        <v>1.8452462855788037E-4</v>
      </c>
      <c r="F164">
        <f>E164^2</f>
        <v>3.4049338544423721E-8</v>
      </c>
      <c r="G164">
        <f>(E164-$D$3)^2</f>
        <v>2.3846032060100509E-6</v>
      </c>
    </row>
    <row r="165" spans="1:7" x14ac:dyDescent="0.25">
      <c r="A165" s="5">
        <v>40900</v>
      </c>
      <c r="B165">
        <v>15.53</v>
      </c>
      <c r="C165">
        <f>(B165-B164)/B164</f>
        <v>-1.1457670273711107E-2</v>
      </c>
      <c r="E165">
        <f>C165-$D$3</f>
        <v>-1.3186410951275748E-2</v>
      </c>
      <c r="F165">
        <f>E165^2</f>
        <v>1.7388143377592498E-4</v>
      </c>
      <c r="G165">
        <f>(E165-$D$3)^2</f>
        <v>2.2246174811130012E-4</v>
      </c>
    </row>
    <row r="166" spans="1:7" x14ac:dyDescent="0.25">
      <c r="A166" s="5">
        <v>40904</v>
      </c>
      <c r="B166">
        <v>15.71</v>
      </c>
      <c r="C166">
        <f>(B166-B165)/B165</f>
        <v>1.1590470057952447E-2</v>
      </c>
      <c r="E166">
        <f>C166-$D$3</f>
        <v>9.861729380387806E-3</v>
      </c>
      <c r="F166">
        <f>E166^2</f>
        <v>9.725370637200406E-5</v>
      </c>
      <c r="G166">
        <f>(E166-$D$3)^2</f>
        <v>6.6145505240249226E-5</v>
      </c>
    </row>
    <row r="167" spans="1:7" x14ac:dyDescent="0.25">
      <c r="A167" s="5">
        <v>40905</v>
      </c>
      <c r="B167">
        <v>15.14</v>
      </c>
      <c r="C167">
        <f>(B167-B166)/B166</f>
        <v>-3.628262253341822E-2</v>
      </c>
      <c r="E167">
        <f>C167-$D$3</f>
        <v>-3.8011363210982863E-2</v>
      </c>
      <c r="F167">
        <f>E167^2</f>
        <v>1.4448637331572615E-3</v>
      </c>
      <c r="G167">
        <f>(E167-$D$3)^2</f>
        <v>1.5792758570725486E-3</v>
      </c>
    </row>
    <row r="168" spans="1:7" x14ac:dyDescent="0.25">
      <c r="A168" s="5">
        <v>40906</v>
      </c>
      <c r="B168">
        <v>15.17</v>
      </c>
      <c r="C168">
        <f>(B168-B167)/B167</f>
        <v>1.9815059445177914E-3</v>
      </c>
      <c r="E168">
        <f>C168-$D$3</f>
        <v>2.5276526695315019E-4</v>
      </c>
      <c r="F168">
        <f>E168^2</f>
        <v>6.3890280177897282E-8</v>
      </c>
      <c r="G168">
        <f>(E168-$D$3)^2</f>
        <v>2.1785034127297596E-6</v>
      </c>
    </row>
    <row r="169" spans="1:7" x14ac:dyDescent="0.25">
      <c r="A169" s="5">
        <v>40907</v>
      </c>
      <c r="B169">
        <v>15.13</v>
      </c>
      <c r="C169">
        <f>(B169-B168)/B168</f>
        <v>-2.6367831245879465E-3</v>
      </c>
      <c r="E169">
        <f>C169-$D$3</f>
        <v>-4.3655238021525879E-3</v>
      </c>
      <c r="F169">
        <f>E169^2</f>
        <v>1.9057798067160789E-5</v>
      </c>
      <c r="G169">
        <f>(E169-$D$3)^2</f>
        <v>3.7140059548743107E-5</v>
      </c>
    </row>
    <row r="170" spans="1:7" x14ac:dyDescent="0.25">
      <c r="A170" s="5">
        <v>40911</v>
      </c>
      <c r="B170">
        <v>15.61</v>
      </c>
      <c r="C170">
        <f>(B170-B169)/B169</f>
        <v>3.1725049570389866E-2</v>
      </c>
      <c r="E170">
        <f>C170-$D$3</f>
        <v>2.9996308892825223E-2</v>
      </c>
      <c r="F170">
        <f>E170^2</f>
        <v>8.9977854719378557E-4</v>
      </c>
      <c r="G170">
        <f>(E170-$D$3)^2</f>
        <v>7.9905541280441024E-4</v>
      </c>
    </row>
    <row r="171" spans="1:7" x14ac:dyDescent="0.25">
      <c r="A171" s="5">
        <v>40912</v>
      </c>
      <c r="B171">
        <v>15.37</v>
      </c>
      <c r="C171">
        <f>(B171-B170)/B170</f>
        <v>-1.5374759769378618E-2</v>
      </c>
      <c r="E171">
        <f>C171-$D$3</f>
        <v>-1.7103500446943261E-2</v>
      </c>
      <c r="F171">
        <f>E171^2</f>
        <v>2.9252972753858832E-4</v>
      </c>
      <c r="G171">
        <f>(E171-$D$3)^2</f>
        <v>3.5465330577160673E-4</v>
      </c>
    </row>
    <row r="172" spans="1:7" x14ac:dyDescent="0.25">
      <c r="A172" s="5">
        <v>40913</v>
      </c>
      <c r="B172">
        <v>15.47</v>
      </c>
      <c r="C172">
        <f>(B172-B171)/B171</f>
        <v>6.5061808718283294E-3</v>
      </c>
      <c r="E172">
        <f>C172-$D$3</f>
        <v>4.7774401942636885E-3</v>
      </c>
      <c r="F172">
        <f>E172^2</f>
        <v>2.2823934809766269E-5</v>
      </c>
      <c r="G172">
        <f>(E172-$D$3)^2</f>
        <v>9.2945687431210051E-6</v>
      </c>
    </row>
    <row r="173" spans="1:7" x14ac:dyDescent="0.25">
      <c r="A173" s="5">
        <v>40914</v>
      </c>
      <c r="B173">
        <v>15.39</v>
      </c>
      <c r="C173">
        <f>(B173-B172)/B172</f>
        <v>-5.1712992889463519E-3</v>
      </c>
      <c r="E173">
        <f>C173-$D$3</f>
        <v>-6.9000399665109929E-3</v>
      </c>
      <c r="F173">
        <f>E173^2</f>
        <v>4.7610551539449027E-5</v>
      </c>
      <c r="G173">
        <f>(E173-$D$3)^2</f>
        <v>7.4455855403574313E-5</v>
      </c>
    </row>
    <row r="174" spans="1:7" x14ac:dyDescent="0.25">
      <c r="A174" s="5">
        <v>40917</v>
      </c>
      <c r="B174">
        <v>15.25</v>
      </c>
      <c r="C174">
        <f>(B174-B173)/B173</f>
        <v>-9.0968161143600099E-3</v>
      </c>
      <c r="E174">
        <f>C174-$D$3</f>
        <v>-1.0825556791924651E-2</v>
      </c>
      <c r="F174">
        <f>E174^2</f>
        <v>1.1719267985518594E-4</v>
      </c>
      <c r="G174">
        <f>(E174-$D$3)^2</f>
        <v>1.5761038495242525E-4</v>
      </c>
    </row>
    <row r="175" spans="1:7" x14ac:dyDescent="0.25">
      <c r="A175" s="5">
        <v>40918</v>
      </c>
      <c r="B175">
        <v>15.46</v>
      </c>
      <c r="C175">
        <f>(B175-B174)/B174</f>
        <v>1.3770491803278745E-2</v>
      </c>
      <c r="E175">
        <f>C175-$D$3</f>
        <v>1.2041751125714104E-2</v>
      </c>
      <c r="F175">
        <f>E175^2</f>
        <v>1.4500377017363688E-4</v>
      </c>
      <c r="G175">
        <f>(E175-$D$3)^2</f>
        <v>1.0635818450363999E-4</v>
      </c>
    </row>
    <row r="176" spans="1:7" x14ac:dyDescent="0.25">
      <c r="A176" s="5">
        <v>40919</v>
      </c>
      <c r="B176">
        <v>15.73</v>
      </c>
      <c r="C176">
        <f>(B176-B175)/B175</f>
        <v>1.7464424320827916E-2</v>
      </c>
      <c r="E176">
        <f>C176-$D$3</f>
        <v>1.5735683643263273E-2</v>
      </c>
      <c r="F176">
        <f>E176^2</f>
        <v>2.476117397208633E-4</v>
      </c>
      <c r="G176">
        <f>(E176-$D$3)^2</f>
        <v>1.9619445124433439E-4</v>
      </c>
    </row>
    <row r="177" spans="1:7" x14ac:dyDescent="0.25">
      <c r="A177" s="5">
        <v>40920</v>
      </c>
      <c r="B177">
        <v>16.149999999999999</v>
      </c>
      <c r="C177">
        <f>(B177-B176)/B176</f>
        <v>2.6700572155117491E-2</v>
      </c>
      <c r="E177">
        <f>C177-$D$3</f>
        <v>2.4971831477552848E-2</v>
      </c>
      <c r="F177">
        <f>E177^2</f>
        <v>6.235923673432993E-4</v>
      </c>
      <c r="G177">
        <f>(E177-$D$3)^2</f>
        <v>5.4024126993649634E-4</v>
      </c>
    </row>
    <row r="178" spans="1:7" x14ac:dyDescent="0.25">
      <c r="A178" s="5">
        <v>40921</v>
      </c>
      <c r="B178">
        <v>15.88</v>
      </c>
      <c r="C178">
        <f>(B178-B177)/B177</f>
        <v>-1.6718266253869834E-2</v>
      </c>
      <c r="E178">
        <f>C178-$D$3</f>
        <v>-1.8447006931434477E-2</v>
      </c>
      <c r="F178">
        <f>E178^2</f>
        <v>3.4029206472839161E-4</v>
      </c>
      <c r="G178">
        <f>(E178-$D$3)^2</f>
        <v>4.070607915820337E-4</v>
      </c>
    </row>
    <row r="179" spans="1:7" x14ac:dyDescent="0.25">
      <c r="A179" s="5">
        <v>40925</v>
      </c>
      <c r="B179">
        <v>15.32</v>
      </c>
      <c r="C179">
        <f>(B179-B178)/B178</f>
        <v>-3.5264483627204059E-2</v>
      </c>
      <c r="E179">
        <f>C179-$D$3</f>
        <v>-3.6993224304768701E-2</v>
      </c>
      <c r="F179">
        <f>E179^2</f>
        <v>1.3684986444629297E-3</v>
      </c>
      <c r="G179">
        <f>(E179-$D$3)^2</f>
        <v>1.4993905720930498E-3</v>
      </c>
    </row>
    <row r="180" spans="1:7" x14ac:dyDescent="0.25">
      <c r="A180" s="5">
        <v>40926</v>
      </c>
      <c r="B180">
        <v>15.14</v>
      </c>
      <c r="C180">
        <f>(B180-B179)/B179</f>
        <v>-1.174934725848562E-2</v>
      </c>
      <c r="E180">
        <f>C180-$D$3</f>
        <v>-1.3478087936050261E-2</v>
      </c>
      <c r="F180">
        <f>E180^2</f>
        <v>1.816588544119036E-4</v>
      </c>
      <c r="G180">
        <f>(E180-$D$3)^2</f>
        <v>2.3124763648385693E-4</v>
      </c>
    </row>
    <row r="181" spans="1:7" x14ac:dyDescent="0.25">
      <c r="A181" s="5">
        <v>40927</v>
      </c>
      <c r="B181">
        <v>14.96</v>
      </c>
      <c r="C181">
        <f>(B181-B180)/B180</f>
        <v>-1.1889035667106982E-2</v>
      </c>
      <c r="E181">
        <f>C181-$D$3</f>
        <v>-1.3617776344671623E-2</v>
      </c>
      <c r="F181">
        <f>E181^2</f>
        <v>1.8544383257349802E-4</v>
      </c>
      <c r="G181">
        <f>(E181-$D$3)^2</f>
        <v>2.355155847137874E-4</v>
      </c>
    </row>
    <row r="182" spans="1:7" x14ac:dyDescent="0.25">
      <c r="A182" s="5">
        <v>40928</v>
      </c>
      <c r="B182">
        <v>14.88</v>
      </c>
      <c r="C182">
        <f>(B182-B181)/B181</f>
        <v>-5.3475935828877046E-3</v>
      </c>
      <c r="E182">
        <f>C182-$D$3</f>
        <v>-7.0763342604523456E-3</v>
      </c>
      <c r="F182">
        <f>E182^2</f>
        <v>5.0074506565651644E-5</v>
      </c>
      <c r="G182">
        <f>(E182-$D$3)^2</f>
        <v>7.7529344664094841E-5</v>
      </c>
    </row>
    <row r="183" spans="1:7" x14ac:dyDescent="0.25">
      <c r="A183" s="5">
        <v>40931</v>
      </c>
      <c r="B183">
        <v>14.98</v>
      </c>
      <c r="C183">
        <f>(B183-B182)/B182</f>
        <v>6.7204301075268575E-3</v>
      </c>
      <c r="E183">
        <f>C183-$D$3</f>
        <v>4.9916894299622165E-3</v>
      </c>
      <c r="F183">
        <f>E183^2</f>
        <v>2.4916963365196518E-5</v>
      </c>
      <c r="G183">
        <f>(E183-$D$3)^2</f>
        <v>1.0646834560772895E-5</v>
      </c>
    </row>
    <row r="184" spans="1:7" x14ac:dyDescent="0.25">
      <c r="A184" s="5">
        <v>40932</v>
      </c>
      <c r="B184">
        <v>14.98</v>
      </c>
      <c r="C184">
        <f>(B184-B183)/B183</f>
        <v>0</v>
      </c>
      <c r="E184">
        <f>C184-$D$3</f>
        <v>-1.7287406775646412E-3</v>
      </c>
      <c r="F184">
        <f>E184^2</f>
        <v>2.9885443302666548E-6</v>
      </c>
      <c r="G184">
        <f>(E184-$D$3)^2</f>
        <v>1.1954177321066619E-5</v>
      </c>
    </row>
    <row r="185" spans="1:7" x14ac:dyDescent="0.25">
      <c r="A185" s="5">
        <v>40933</v>
      </c>
      <c r="B185">
        <v>14.79</v>
      </c>
      <c r="C185">
        <f>(B185-B184)/B184</f>
        <v>-1.2683578104138936E-2</v>
      </c>
      <c r="E185">
        <f>C185-$D$3</f>
        <v>-1.4412318781703577E-2</v>
      </c>
      <c r="F185">
        <f>E185^2</f>
        <v>2.0771493266544567E-4</v>
      </c>
      <c r="G185">
        <f>(E185-$D$3)^2</f>
        <v>2.6053380046763209E-4</v>
      </c>
    </row>
    <row r="186" spans="1:7" x14ac:dyDescent="0.25">
      <c r="A186" s="5">
        <v>40934</v>
      </c>
      <c r="B186">
        <v>14.82</v>
      </c>
      <c r="C186">
        <f>(B186-B185)/B185</f>
        <v>2.0283975659229981E-3</v>
      </c>
      <c r="E186">
        <f>C186-$D$3</f>
        <v>2.9965688835835685E-4</v>
      </c>
      <c r="F186">
        <f>E186^2</f>
        <v>8.9794250740612744E-8</v>
      </c>
      <c r="G186">
        <f>(E186-$D$3)^2</f>
        <v>2.0422804765721917E-6</v>
      </c>
    </row>
    <row r="187" spans="1:7" x14ac:dyDescent="0.25">
      <c r="A187" s="5">
        <v>40935</v>
      </c>
      <c r="B187">
        <v>14.91</v>
      </c>
      <c r="C187">
        <f>(B187-B186)/B186</f>
        <v>6.072874493927116E-3</v>
      </c>
      <c r="E187">
        <f>C187-$D$3</f>
        <v>4.344133816362475E-3</v>
      </c>
      <c r="F187">
        <f>E187^2</f>
        <v>1.8871498614464E-5</v>
      </c>
      <c r="G187">
        <f>(E187-$D$3)^2</f>
        <v>6.8402812704707864E-6</v>
      </c>
    </row>
    <row r="188" spans="1:7" x14ac:dyDescent="0.25">
      <c r="A188" s="5">
        <v>40938</v>
      </c>
      <c r="B188">
        <v>14.56</v>
      </c>
      <c r="C188">
        <f>(B188-B187)/B187</f>
        <v>-2.3474178403755843E-2</v>
      </c>
      <c r="E188">
        <f>C188-$D$3</f>
        <v>-2.5202919081320486E-2</v>
      </c>
      <c r="F188">
        <f>E188^2</f>
        <v>6.3518713021958821E-4</v>
      </c>
      <c r="G188">
        <f>(E188-$D$3)^2</f>
        <v>7.2531429736835261E-4</v>
      </c>
    </row>
    <row r="189" spans="1:7" x14ac:dyDescent="0.25">
      <c r="A189" s="5">
        <v>40939</v>
      </c>
      <c r="B189">
        <v>14.3</v>
      </c>
      <c r="C189">
        <f>(B189-B188)/B188</f>
        <v>-1.7857142857142842E-2</v>
      </c>
      <c r="E189">
        <f>C189-$D$3</f>
        <v>-1.9585883534707485E-2</v>
      </c>
      <c r="F189">
        <f>E189^2</f>
        <v>3.8360683383512577E-4</v>
      </c>
      <c r="G189">
        <f>(E189-$D$3)^2</f>
        <v>4.5431320531037723E-4</v>
      </c>
    </row>
    <row r="190" spans="1:7" x14ac:dyDescent="0.25">
      <c r="A190" s="5">
        <v>40940</v>
      </c>
      <c r="B190">
        <v>14.5</v>
      </c>
      <c r="C190">
        <f>(B190-B189)/B189</f>
        <v>1.3986013986013936E-2</v>
      </c>
      <c r="E190">
        <f>C190-$D$3</f>
        <v>1.2257273308449295E-2</v>
      </c>
      <c r="F190">
        <f>E190^2</f>
        <v>1.5024074895802353E-4</v>
      </c>
      <c r="G190">
        <f>(E190-$D$3)^2</f>
        <v>1.1084999935960293E-4</v>
      </c>
    </row>
    <row r="191" spans="1:7" x14ac:dyDescent="0.25">
      <c r="A191" s="5">
        <v>40941</v>
      </c>
      <c r="B191">
        <v>14.51</v>
      </c>
      <c r="C191">
        <f>(B191-B190)/B190</f>
        <v>6.8965517241377841E-4</v>
      </c>
      <c r="E191">
        <f>C191-$D$3</f>
        <v>-1.0390855051508629E-3</v>
      </c>
      <c r="F191">
        <f>E191^2</f>
        <v>1.079698687014624E-6</v>
      </c>
      <c r="G191">
        <f>(E191-$D$3)^2</f>
        <v>7.6608617777254807E-6</v>
      </c>
    </row>
    <row r="192" spans="1:7" x14ac:dyDescent="0.25">
      <c r="A192" s="5">
        <v>40942</v>
      </c>
      <c r="B192">
        <v>14.64</v>
      </c>
      <c r="C192">
        <f>(B192-B191)/B191</f>
        <v>8.9593383873191445E-3</v>
      </c>
      <c r="E192">
        <f>C192-$D$3</f>
        <v>7.2305977097545035E-3</v>
      </c>
      <c r="F192">
        <f>E192^2</f>
        <v>5.2281543240307071E-5</v>
      </c>
      <c r="G192">
        <f>(E192-$D$3)^2</f>
        <v>3.0270430802657043E-5</v>
      </c>
    </row>
    <row r="193" spans="1:7" x14ac:dyDescent="0.25">
      <c r="A193" s="5">
        <v>40945</v>
      </c>
      <c r="B193">
        <v>14.44</v>
      </c>
      <c r="C193">
        <f>(B193-B192)/B192</f>
        <v>-1.3661202185792422E-2</v>
      </c>
      <c r="E193">
        <f>C193-$D$3</f>
        <v>-1.5389942863357063E-2</v>
      </c>
      <c r="F193">
        <f>E193^2</f>
        <v>2.3685034133739499E-4</v>
      </c>
      <c r="G193">
        <f>(E193-$D$3)^2</f>
        <v>2.9304932617422373E-4</v>
      </c>
    </row>
    <row r="194" spans="1:7" x14ac:dyDescent="0.25">
      <c r="A194" s="5">
        <v>40946</v>
      </c>
      <c r="B194">
        <v>14.25</v>
      </c>
      <c r="C194">
        <f>(B194-B193)/B193</f>
        <v>-1.3157894736842072E-2</v>
      </c>
      <c r="E194">
        <f>C194-$D$3</f>
        <v>-1.4886635414406713E-2</v>
      </c>
      <c r="F194">
        <f>E194^2</f>
        <v>2.2161191396146812E-4</v>
      </c>
      <c r="G194">
        <f>(E194-$D$3)^2</f>
        <v>2.7607072267765329E-4</v>
      </c>
    </row>
    <row r="195" spans="1:7" x14ac:dyDescent="0.25">
      <c r="A195" s="5">
        <v>40947</v>
      </c>
      <c r="B195">
        <v>15.03</v>
      </c>
      <c r="C195">
        <f>(B195-B194)/B194</f>
        <v>5.4736842105263112E-2</v>
      </c>
      <c r="E195">
        <f>C195-$D$3</f>
        <v>5.3008101427698469E-2</v>
      </c>
      <c r="F195">
        <f>E195^2</f>
        <v>2.8098588169691682E-3</v>
      </c>
      <c r="G195">
        <f>(E195-$D$3)^2</f>
        <v>2.6295728389423654E-3</v>
      </c>
    </row>
    <row r="196" spans="1:7" x14ac:dyDescent="0.25">
      <c r="A196" s="5">
        <v>40948</v>
      </c>
      <c r="B196">
        <v>14.59</v>
      </c>
      <c r="C196">
        <f>(B196-B195)/B195</f>
        <v>-2.9274783765801698E-2</v>
      </c>
      <c r="E196">
        <f>C196-$D$3</f>
        <v>-3.1003524443366341E-2</v>
      </c>
      <c r="F196">
        <f>E196^2</f>
        <v>9.6121852791041418E-4</v>
      </c>
      <c r="G196">
        <f>(E196-$D$3)^2</f>
        <v>1.071401179946915E-3</v>
      </c>
    </row>
    <row r="197" spans="1:7" x14ac:dyDescent="0.25">
      <c r="A197" s="5">
        <v>40949</v>
      </c>
      <c r="B197">
        <v>14.72</v>
      </c>
      <c r="C197">
        <f>(B197-B196)/B196</f>
        <v>8.9102124742975169E-3</v>
      </c>
      <c r="E197">
        <f>C197-$D$3</f>
        <v>7.1814717967328759E-3</v>
      </c>
      <c r="F197">
        <f>E197^2</f>
        <v>5.157353716726972E-5</v>
      </c>
      <c r="G197">
        <f>(E197-$D$3)^2</f>
        <v>2.973227665794567E-5</v>
      </c>
    </row>
    <row r="198" spans="1:7" x14ac:dyDescent="0.25">
      <c r="A198" s="5">
        <v>40952</v>
      </c>
      <c r="B198">
        <v>15.04</v>
      </c>
      <c r="C198">
        <f>(B198-B197)/B197</f>
        <v>2.1739130434782507E-2</v>
      </c>
      <c r="E198">
        <f>C198-$D$3</f>
        <v>2.0010389757217865E-2</v>
      </c>
      <c r="F198">
        <f>E198^2</f>
        <v>4.0041569823576965E-4</v>
      </c>
      <c r="G198">
        <f>(E198-$D$3)^2</f>
        <v>3.3421869307158548E-4</v>
      </c>
    </row>
    <row r="199" spans="1:7" x14ac:dyDescent="0.25">
      <c r="A199" s="5">
        <v>40953</v>
      </c>
      <c r="B199">
        <v>14.99</v>
      </c>
      <c r="C199">
        <f>(B199-B198)/B198</f>
        <v>-3.3244680851063123E-3</v>
      </c>
      <c r="E199">
        <f>C199-$D$3</f>
        <v>-5.0532087626709533E-3</v>
      </c>
      <c r="F199">
        <f>E199^2</f>
        <v>2.5534918799134506E-5</v>
      </c>
      <c r="G199">
        <f>(E199-$D$3)^2</f>
        <v>4.5994838209911894E-5</v>
      </c>
    </row>
    <row r="200" spans="1:7" x14ac:dyDescent="0.25">
      <c r="A200" s="5">
        <v>40954</v>
      </c>
      <c r="B200">
        <v>14.48</v>
      </c>
      <c r="C200">
        <f>(B200-B199)/B199</f>
        <v>-3.4022681787858555E-2</v>
      </c>
      <c r="E200">
        <f>C200-$D$3</f>
        <v>-3.5751422465423198E-2</v>
      </c>
      <c r="F200">
        <f>E200^2</f>
        <v>1.2781642083011665E-3</v>
      </c>
      <c r="G200">
        <f>(E200-$D$3)^2</f>
        <v>1.4047626292249841E-3</v>
      </c>
    </row>
    <row r="201" spans="1:7" x14ac:dyDescent="0.25">
      <c r="A201" s="5">
        <v>40955</v>
      </c>
      <c r="B201">
        <v>14.76</v>
      </c>
      <c r="C201">
        <f>(B201-B200)/B200</f>
        <v>1.9337016574585589E-2</v>
      </c>
      <c r="E201">
        <f>C201-$D$3</f>
        <v>1.7608275897020947E-2</v>
      </c>
      <c r="F201">
        <f>E201^2</f>
        <v>3.100513800656088E-4</v>
      </c>
      <c r="G201">
        <f>(E201-$D$3)^2</f>
        <v>2.5215963878595318E-4</v>
      </c>
    </row>
    <row r="202" spans="1:7" x14ac:dyDescent="0.25">
      <c r="A202" s="5">
        <v>40956</v>
      </c>
      <c r="B202">
        <v>14.9</v>
      </c>
      <c r="C202">
        <f>(B202-B201)/B201</f>
        <v>9.4850948509485489E-3</v>
      </c>
      <c r="E202">
        <f>C202-$D$3</f>
        <v>7.756354173383908E-3</v>
      </c>
      <c r="F202">
        <f>E202^2</f>
        <v>6.0161030062969965E-5</v>
      </c>
      <c r="G202">
        <f>(E202-$D$3)^2</f>
        <v>3.6332124454982565E-5</v>
      </c>
    </row>
    <row r="203" spans="1:7" x14ac:dyDescent="0.25">
      <c r="A203" s="5">
        <v>40960</v>
      </c>
      <c r="B203">
        <v>14.72</v>
      </c>
      <c r="C203">
        <f>(B203-B202)/B202</f>
        <v>-1.2080536912751658E-2</v>
      </c>
      <c r="E203">
        <f>C203-$D$3</f>
        <v>-1.3809277590316299E-2</v>
      </c>
      <c r="F203">
        <f>E203^2</f>
        <v>1.9069614756641194E-4</v>
      </c>
      <c r="G203">
        <f>(E203-$D$3)^2</f>
        <v>2.4143001169300182E-4</v>
      </c>
    </row>
    <row r="204" spans="1:7" x14ac:dyDescent="0.25">
      <c r="A204" s="5">
        <v>40961</v>
      </c>
      <c r="B204">
        <v>14.32</v>
      </c>
      <c r="C204">
        <f>(B204-B203)/B203</f>
        <v>-2.7173913043478284E-2</v>
      </c>
      <c r="E204">
        <f>C204-$D$3</f>
        <v>-2.8902653721042927E-2</v>
      </c>
      <c r="F204">
        <f>E204^2</f>
        <v>8.3536339211851658E-4</v>
      </c>
      <c r="G204">
        <f>(E204-$D$3)^2</f>
        <v>9.3828232280304723E-4</v>
      </c>
    </row>
    <row r="205" spans="1:7" x14ac:dyDescent="0.25">
      <c r="A205" s="5">
        <v>40962</v>
      </c>
      <c r="B205">
        <v>14.3</v>
      </c>
      <c r="C205">
        <f>(B205-B204)/B204</f>
        <v>-1.3966480446927076E-3</v>
      </c>
      <c r="E205">
        <f>C205-$D$3</f>
        <v>-3.1253887222573488E-3</v>
      </c>
      <c r="F205">
        <f>E205^2</f>
        <v>9.7680546652134234E-6</v>
      </c>
      <c r="G205">
        <f>(E205-$D$3)^2</f>
        <v>2.3562572230216193E-5</v>
      </c>
    </row>
    <row r="206" spans="1:7" x14ac:dyDescent="0.25">
      <c r="A206" s="5">
        <v>40963</v>
      </c>
      <c r="B206">
        <v>14.55</v>
      </c>
      <c r="C206">
        <f>(B206-B205)/B205</f>
        <v>1.748251748251748E-2</v>
      </c>
      <c r="E206">
        <f>C206-$D$3</f>
        <v>1.5753776804952838E-2</v>
      </c>
      <c r="F206">
        <f>E206^2</f>
        <v>2.4818148362027001E-4</v>
      </c>
      <c r="G206">
        <f>(E206-$D$3)^2</f>
        <v>1.9670163837454412E-4</v>
      </c>
    </row>
    <row r="207" spans="1:7" x14ac:dyDescent="0.25">
      <c r="A207" s="5">
        <v>40966</v>
      </c>
      <c r="B207">
        <v>14.55</v>
      </c>
      <c r="C207">
        <f>(B207-B206)/B206</f>
        <v>0</v>
      </c>
      <c r="E207">
        <f>C207-$D$3</f>
        <v>-1.7287406775646412E-3</v>
      </c>
      <c r="F207">
        <f>E207^2</f>
        <v>2.9885443302666548E-6</v>
      </c>
      <c r="G207">
        <f>(E207-$D$3)^2</f>
        <v>1.1954177321066619E-5</v>
      </c>
    </row>
    <row r="208" spans="1:7" x14ac:dyDescent="0.25">
      <c r="A208" s="5">
        <v>40967</v>
      </c>
      <c r="B208">
        <v>14.45</v>
      </c>
      <c r="C208">
        <f>(B208-B207)/B207</f>
        <v>-6.872852233677073E-3</v>
      </c>
      <c r="E208">
        <f>C208-$D$3</f>
        <v>-8.6015929112417139E-3</v>
      </c>
      <c r="F208">
        <f>E208^2</f>
        <v>7.3987400610723707E-5</v>
      </c>
      <c r="G208">
        <f>(E208-$D$3)^2</f>
        <v>1.0671579205602078E-4</v>
      </c>
    </row>
    <row r="209" spans="1:7" x14ac:dyDescent="0.25">
      <c r="A209" s="5">
        <v>40968</v>
      </c>
      <c r="B209">
        <v>14.18</v>
      </c>
      <c r="C209">
        <f>(B209-B208)/B208</f>
        <v>-1.8685121107266407E-2</v>
      </c>
      <c r="E209">
        <f>C209-$D$3</f>
        <v>-2.0413861784831049E-2</v>
      </c>
      <c r="F209">
        <f>E209^2</f>
        <v>4.167257529701855E-4</v>
      </c>
      <c r="G209">
        <f>(E209-$D$3)^2</f>
        <v>4.9029484380769175E-4</v>
      </c>
    </row>
    <row r="210" spans="1:7" x14ac:dyDescent="0.25">
      <c r="A210" s="5">
        <v>40969</v>
      </c>
      <c r="B210">
        <v>15.49</v>
      </c>
      <c r="C210">
        <f>(B210-B209)/B209</f>
        <v>9.2383638928067738E-2</v>
      </c>
      <c r="E210">
        <f>C210-$D$3</f>
        <v>9.0654898250503102E-2</v>
      </c>
      <c r="F210">
        <f>E210^2</f>
        <v>8.2183105768090705E-3</v>
      </c>
      <c r="G210">
        <f>(E210-$D$3)^2</f>
        <v>7.9078615006870807E-3</v>
      </c>
    </row>
    <row r="211" spans="1:7" x14ac:dyDescent="0.25">
      <c r="A211" s="5">
        <v>40970</v>
      </c>
      <c r="B211">
        <v>15.19</v>
      </c>
      <c r="C211">
        <f>(B211-B210)/B210</f>
        <v>-1.9367333763718575E-2</v>
      </c>
      <c r="E211">
        <f>C211-$D$3</f>
        <v>-2.1096074441283218E-2</v>
      </c>
      <c r="F211">
        <f>E211^2</f>
        <v>4.4504435683216301E-4</v>
      </c>
      <c r="G211">
        <f>(E211-$D$3)^2</f>
        <v>5.2097218520958592E-4</v>
      </c>
    </row>
    <row r="212" spans="1:7" x14ac:dyDescent="0.25">
      <c r="A212" s="5">
        <v>40973</v>
      </c>
      <c r="B212">
        <v>15.24</v>
      </c>
      <c r="C212">
        <f>(B212-B211)/B211</f>
        <v>3.2916392363397441E-3</v>
      </c>
      <c r="E212">
        <f>C212-$D$3</f>
        <v>1.5628985587751029E-3</v>
      </c>
      <c r="F212">
        <f>E212^2</f>
        <v>2.4426519050212938E-6</v>
      </c>
      <c r="G212">
        <f>(E212-$D$3)^2</f>
        <v>2.7503608364603347E-8</v>
      </c>
    </row>
    <row r="213" spans="1:7" x14ac:dyDescent="0.25">
      <c r="A213" s="5">
        <v>40974</v>
      </c>
      <c r="B213">
        <v>15.26</v>
      </c>
      <c r="C213">
        <f>(B213-B212)/B212</f>
        <v>1.3123359580052214E-3</v>
      </c>
      <c r="E213">
        <f>C213-$D$3</f>
        <v>-4.1640471955941985E-4</v>
      </c>
      <c r="F213">
        <f>E213^2</f>
        <v>1.7339289047135909E-7</v>
      </c>
      <c r="G213">
        <f>(E213-$D$3)^2</f>
        <v>4.6016487748025462E-6</v>
      </c>
    </row>
    <row r="214" spans="1:7" x14ac:dyDescent="0.25">
      <c r="A214" s="5">
        <v>40975</v>
      </c>
      <c r="B214">
        <v>15.57</v>
      </c>
      <c r="C214">
        <f>(B214-B213)/B213</f>
        <v>2.0314547837483651E-2</v>
      </c>
      <c r="E214">
        <f>C214-$D$3</f>
        <v>1.8585807159919008E-2</v>
      </c>
      <c r="F214">
        <f>E214^2</f>
        <v>3.4543222778569667E-4</v>
      </c>
      <c r="G214">
        <f>(E214-$D$3)^2</f>
        <v>2.8416069039051498E-4</v>
      </c>
    </row>
    <row r="215" spans="1:7" x14ac:dyDescent="0.25">
      <c r="A215" s="5">
        <v>40976</v>
      </c>
      <c r="B215">
        <v>15.91</v>
      </c>
      <c r="C215">
        <f>(B215-B214)/B214</f>
        <v>2.1836865767501597E-2</v>
      </c>
      <c r="E215">
        <f>C215-$D$3</f>
        <v>2.0108125089936955E-2</v>
      </c>
      <c r="F215">
        <f>E215^2</f>
        <v>4.0433669463255204E-4</v>
      </c>
      <c r="G215">
        <f>(E215-$D$3)^2</f>
        <v>3.378017713777543E-4</v>
      </c>
    </row>
    <row r="216" spans="1:7" x14ac:dyDescent="0.25">
      <c r="A216" s="5">
        <v>40977</v>
      </c>
      <c r="B216">
        <v>16.14</v>
      </c>
      <c r="C216">
        <f>(B216-B215)/B215</f>
        <v>1.4456316781898204E-2</v>
      </c>
      <c r="E216">
        <f>C216-$D$3</f>
        <v>1.2727576104333563E-2</v>
      </c>
      <c r="F216">
        <f>E216^2</f>
        <v>1.6199119349160273E-4</v>
      </c>
      <c r="G216">
        <f>(E216-$D$3)^2</f>
        <v>1.209743807451471E-4</v>
      </c>
    </row>
    <row r="217" spans="1:7" x14ac:dyDescent="0.25">
      <c r="A217" s="5">
        <v>40980</v>
      </c>
      <c r="B217">
        <v>16.11</v>
      </c>
      <c r="C217">
        <f>(B217-B216)/B216</f>
        <v>-1.8587360594796243E-3</v>
      </c>
      <c r="E217">
        <f>C217-$D$3</f>
        <v>-3.5874767370442655E-3</v>
      </c>
      <c r="F217">
        <f>E217^2</f>
        <v>1.2869989338833771E-5</v>
      </c>
      <c r="G217">
        <f>(E217-$D$3)^2</f>
        <v>2.8262167599391012E-5</v>
      </c>
    </row>
    <row r="218" spans="1:7" x14ac:dyDescent="0.25">
      <c r="A218" s="5">
        <v>40981</v>
      </c>
      <c r="B218">
        <v>16.16</v>
      </c>
      <c r="C218">
        <f>(B218-B217)/B217</f>
        <v>3.1036623215394609E-3</v>
      </c>
      <c r="E218">
        <f>C218-$D$3</f>
        <v>1.3749216439748197E-3</v>
      </c>
      <c r="F218">
        <f>E218^2</f>
        <v>1.8904095270704209E-6</v>
      </c>
      <c r="G218">
        <f>(E218-$D$3)^2</f>
        <v>1.2518790853043523E-7</v>
      </c>
    </row>
    <row r="219" spans="1:7" x14ac:dyDescent="0.25">
      <c r="A219" s="5">
        <v>40982</v>
      </c>
      <c r="B219">
        <v>16.100000000000001</v>
      </c>
      <c r="C219">
        <f>(B219-B218)/B218</f>
        <v>-3.7128712871286338E-3</v>
      </c>
      <c r="E219">
        <f>C219-$D$3</f>
        <v>-5.4416119646932748E-3</v>
      </c>
      <c r="F219">
        <f>E219^2</f>
        <v>2.9611140774293001E-5</v>
      </c>
      <c r="G219">
        <f>(E219-$D$3)^2</f>
        <v>5.1413957014335072E-5</v>
      </c>
    </row>
    <row r="220" spans="1:7" x14ac:dyDescent="0.25">
      <c r="A220" s="5">
        <v>40983</v>
      </c>
      <c r="B220">
        <v>16.23</v>
      </c>
      <c r="C220">
        <f>(B220-B219)/B219</f>
        <v>8.0745341614906208E-3</v>
      </c>
      <c r="E220">
        <f>C220-$D$3</f>
        <v>6.3457934839259798E-3</v>
      </c>
      <c r="F220">
        <f>E220^2</f>
        <v>4.0269094940637427E-5</v>
      </c>
      <c r="G220">
        <f>(E220-$D$3)^2</f>
        <v>2.1317176616729115E-5</v>
      </c>
    </row>
    <row r="221" spans="1:7" x14ac:dyDescent="0.25">
      <c r="A221" s="5">
        <v>40984</v>
      </c>
      <c r="B221">
        <v>16.36</v>
      </c>
      <c r="C221">
        <f>(B221-B220)/B220</f>
        <v>8.0098582871225513E-3</v>
      </c>
      <c r="E221">
        <f>C221-$D$3</f>
        <v>6.2811176095579103E-3</v>
      </c>
      <c r="F221">
        <f>E221^2</f>
        <v>3.945243842509848E-5</v>
      </c>
      <c r="G221">
        <f>(E221-$D$3)^2</f>
        <v>2.0724135730944452E-5</v>
      </c>
    </row>
    <row r="222" spans="1:7" x14ac:dyDescent="0.25">
      <c r="A222" s="5">
        <v>40987</v>
      </c>
      <c r="B222">
        <v>16.62</v>
      </c>
      <c r="C222">
        <f>(B222-B221)/B221</f>
        <v>1.5892420537897408E-2</v>
      </c>
      <c r="E222">
        <f>C222-$D$3</f>
        <v>1.4163679860332767E-2</v>
      </c>
      <c r="F222">
        <f>E222^2</f>
        <v>2.0060982718599603E-4</v>
      </c>
      <c r="G222">
        <f>(E222-$D$3)^2</f>
        <v>1.5462771247914202E-4</v>
      </c>
    </row>
    <row r="223" spans="1:7" x14ac:dyDescent="0.25">
      <c r="A223" s="5">
        <v>40988</v>
      </c>
      <c r="B223">
        <v>16.510000000000002</v>
      </c>
      <c r="C223">
        <f>(B223-B222)/B222</f>
        <v>-6.6185318892899771E-3</v>
      </c>
      <c r="E223">
        <f>C223-$D$3</f>
        <v>-8.3472725668546181E-3</v>
      </c>
      <c r="F223">
        <f>E223^2</f>
        <v>6.967695930536369E-5</v>
      </c>
      <c r="G223">
        <f>(E223-$D$3)^2</f>
        <v>1.0152604290171232E-4</v>
      </c>
    </row>
    <row r="224" spans="1:7" x14ac:dyDescent="0.25">
      <c r="A224" s="5">
        <v>40989</v>
      </c>
      <c r="B224">
        <v>16.690000000000001</v>
      </c>
      <c r="C224">
        <f>(B224-B223)/B223</f>
        <v>1.0902483343428207E-2</v>
      </c>
      <c r="E224">
        <f>C224-$D$3</f>
        <v>9.173742665863566E-3</v>
      </c>
      <c r="F224">
        <f>E224^2</f>
        <v>8.4157554499485567E-5</v>
      </c>
      <c r="G224">
        <f>(E224-$D$3)^2</f>
        <v>5.5428054605774945E-5</v>
      </c>
    </row>
    <row r="225" spans="1:7" x14ac:dyDescent="0.25">
      <c r="A225" s="5">
        <v>40990</v>
      </c>
      <c r="B225">
        <v>17.62</v>
      </c>
      <c r="C225">
        <f>(B225-B224)/B224</f>
        <v>5.5721989215098841E-2</v>
      </c>
      <c r="E225">
        <f>C225-$D$3</f>
        <v>5.3993248537534198E-2</v>
      </c>
      <c r="F225">
        <f>E225^2</f>
        <v>2.9152708876359389E-3</v>
      </c>
      <c r="G225">
        <f>(E225-$D$3)^2</f>
        <v>2.7315787818448195E-3</v>
      </c>
    </row>
    <row r="226" spans="1:7" x14ac:dyDescent="0.25">
      <c r="A226" s="5">
        <v>40991</v>
      </c>
      <c r="B226">
        <v>17.77</v>
      </c>
      <c r="C226">
        <f>(B226-B225)/B225</f>
        <v>8.5130533484675686E-3</v>
      </c>
      <c r="E226">
        <f>C226-$D$3</f>
        <v>6.7843126709029276E-3</v>
      </c>
      <c r="F226">
        <f>E226^2</f>
        <v>4.6026898416574015E-5</v>
      </c>
      <c r="G226">
        <f>(E226-$D$3)^2</f>
        <v>2.5558808179826459E-5</v>
      </c>
    </row>
    <row r="227" spans="1:7" x14ac:dyDescent="0.25">
      <c r="A227" s="5">
        <v>40994</v>
      </c>
      <c r="B227">
        <v>17.84</v>
      </c>
      <c r="C227">
        <f>(B227-B226)/B226</f>
        <v>3.939223410241997E-3</v>
      </c>
      <c r="E227">
        <f>C227-$D$3</f>
        <v>2.210482732677356E-3</v>
      </c>
      <c r="F227">
        <f>E227^2</f>
        <v>4.8862339114647515E-6</v>
      </c>
      <c r="G227">
        <f>(E227-$D$3)^2</f>
        <v>2.3207540766422194E-7</v>
      </c>
    </row>
    <row r="228" spans="1:7" x14ac:dyDescent="0.25">
      <c r="A228" s="5">
        <v>40995</v>
      </c>
      <c r="B228">
        <v>18.239999999999998</v>
      </c>
      <c r="C228">
        <f>(B228-B227)/B227</f>
        <v>2.2421524663677049E-2</v>
      </c>
      <c r="E228">
        <f>C228-$D$3</f>
        <v>2.0692783986112406E-2</v>
      </c>
      <c r="F228">
        <f>E228^2</f>
        <v>4.2819130909591002E-4</v>
      </c>
      <c r="G228">
        <f>(E228-$D$3)^2</f>
        <v>3.5963493860847518E-4</v>
      </c>
    </row>
    <row r="229" spans="1:7" x14ac:dyDescent="0.25">
      <c r="A229" s="5">
        <v>40996</v>
      </c>
      <c r="B229">
        <v>18.309999999999999</v>
      </c>
      <c r="C229">
        <f>(B229-B228)/B228</f>
        <v>3.8377192982456299E-3</v>
      </c>
      <c r="E229">
        <f>C229-$D$3</f>
        <v>2.1089786206809884E-3</v>
      </c>
      <c r="F229">
        <f>E229^2</f>
        <v>4.4477908224894842E-6</v>
      </c>
      <c r="G229">
        <f>(E229-$D$3)^2</f>
        <v>1.4458089338535052E-7</v>
      </c>
    </row>
    <row r="230" spans="1:7" x14ac:dyDescent="0.25">
      <c r="A230" s="5">
        <v>40997</v>
      </c>
      <c r="B230">
        <v>18.38</v>
      </c>
      <c r="C230">
        <f>(B230-B229)/B229</f>
        <v>3.8230475150191311E-3</v>
      </c>
      <c r="E230">
        <f>C230-$D$3</f>
        <v>2.0943068374544901E-3</v>
      </c>
      <c r="F230">
        <f>E230^2</f>
        <v>4.3861211294086283E-6</v>
      </c>
      <c r="G230">
        <f>(E230-$D$3)^2</f>
        <v>1.3363861725661055E-7</v>
      </c>
    </row>
    <row r="231" spans="1:7" x14ac:dyDescent="0.25">
      <c r="A231" s="5">
        <v>40998</v>
      </c>
      <c r="B231">
        <v>18.37</v>
      </c>
      <c r="C231">
        <f>(B231-B230)/B230</f>
        <v>-5.4406964091392881E-4</v>
      </c>
      <c r="E231">
        <f>C231-$D$3</f>
        <v>-2.27281031847857E-3</v>
      </c>
      <c r="F231">
        <f>E231^2</f>
        <v>5.165666743782659E-6</v>
      </c>
      <c r="G231">
        <f>(E231-$D$3)^2</f>
        <v>1.6012410373934414E-5</v>
      </c>
    </row>
    <row r="232" spans="1:7" x14ac:dyDescent="0.25">
      <c r="A232" s="5">
        <v>41001</v>
      </c>
      <c r="B232">
        <v>18.899999999999999</v>
      </c>
      <c r="C232">
        <f>(B232-B231)/B231</f>
        <v>2.8851388132825125E-2</v>
      </c>
      <c r="E232">
        <f>C232-$D$3</f>
        <v>2.7122647455260482E-2</v>
      </c>
      <c r="F232">
        <f>E232^2</f>
        <v>7.3563800498234791E-4</v>
      </c>
      <c r="G232">
        <f>(E232-$D$3)^2</f>
        <v>6.4485050143430671E-4</v>
      </c>
    </row>
    <row r="233" spans="1:7" x14ac:dyDescent="0.25">
      <c r="A233" s="5">
        <v>41002</v>
      </c>
      <c r="B233">
        <v>18.88</v>
      </c>
      <c r="C233">
        <f>(B233-B232)/B232</f>
        <v>-1.0582010582010357E-3</v>
      </c>
      <c r="E233">
        <f>C233-$D$3</f>
        <v>-2.7869417357656769E-3</v>
      </c>
      <c r="F233">
        <f>E233^2</f>
        <v>7.7670442385526035E-6</v>
      </c>
      <c r="G233">
        <f>(E233-$D$3)^2</f>
        <v>2.0391387658060724E-5</v>
      </c>
    </row>
    <row r="234" spans="1:7" x14ac:dyDescent="0.25">
      <c r="A234" s="5">
        <v>41003</v>
      </c>
      <c r="B234">
        <v>18.38</v>
      </c>
      <c r="C234">
        <f>(B234-B233)/B233</f>
        <v>-2.6483050847457629E-2</v>
      </c>
      <c r="E234">
        <f>C234-$D$3</f>
        <v>-2.8211791525022272E-2</v>
      </c>
      <c r="F234">
        <f>E234^2</f>
        <v>7.9590518105131854E-4</v>
      </c>
      <c r="G234">
        <f>(E234-$D$3)^2</f>
        <v>8.9643546857414401E-4</v>
      </c>
    </row>
    <row r="235" spans="1:7" x14ac:dyDescent="0.25">
      <c r="A235" s="5">
        <v>41004</v>
      </c>
      <c r="B235">
        <v>18.23</v>
      </c>
      <c r="C235">
        <f>(B235-B234)/B234</f>
        <v>-8.1610446137104775E-3</v>
      </c>
      <c r="E235">
        <f>C235-$D$3</f>
        <v>-9.8897852912751185E-3</v>
      </c>
      <c r="F235">
        <f>E235^2</f>
        <v>9.7807853107521685E-5</v>
      </c>
      <c r="G235">
        <f>(E235-$D$3)^2</f>
        <v>1.3499014568860387E-4</v>
      </c>
    </row>
    <row r="236" spans="1:7" x14ac:dyDescent="0.25">
      <c r="A236" s="5">
        <v>41008</v>
      </c>
      <c r="B236">
        <v>18.010000000000002</v>
      </c>
      <c r="C236">
        <f>(B236-B235)/B235</f>
        <v>-1.2068019747668616E-2</v>
      </c>
      <c r="E236">
        <f>C236-$D$3</f>
        <v>-1.3796760425233257E-2</v>
      </c>
      <c r="F236">
        <f>E236^2</f>
        <v>1.9035059823128254E-4</v>
      </c>
      <c r="G236">
        <f>(E236-$D$3)^2</f>
        <v>2.4104118449297873E-4</v>
      </c>
    </row>
    <row r="237" spans="1:7" x14ac:dyDescent="0.25">
      <c r="A237" s="5">
        <v>41009</v>
      </c>
      <c r="B237">
        <v>17.600000000000001</v>
      </c>
      <c r="C237">
        <f>(B237-B236)/B236</f>
        <v>-2.2765130483064971E-2</v>
      </c>
      <c r="E237">
        <f>C237-$D$3</f>
        <v>-2.4493871160629614E-2</v>
      </c>
      <c r="F237">
        <f>E237^2</f>
        <v>5.9994972443352316E-4</v>
      </c>
      <c r="G237">
        <f>(E237-$D$3)^2</f>
        <v>6.8762537161660563E-4</v>
      </c>
    </row>
    <row r="238" spans="1:7" x14ac:dyDescent="0.25">
      <c r="A238" s="5">
        <v>41010</v>
      </c>
      <c r="B238">
        <v>18.010000000000002</v>
      </c>
      <c r="C238">
        <f>(B238-B237)/B237</f>
        <v>2.3295454545454553E-2</v>
      </c>
      <c r="E238">
        <f>C238-$D$3</f>
        <v>2.156671386788991E-2</v>
      </c>
      <c r="F238">
        <f>E238^2</f>
        <v>4.6512314705943501E-4</v>
      </c>
      <c r="G238">
        <f>(E238-$D$3)^2</f>
        <v>3.9354518030006408E-4</v>
      </c>
    </row>
    <row r="239" spans="1:7" x14ac:dyDescent="0.25">
      <c r="A239" s="5">
        <v>41011</v>
      </c>
      <c r="B239">
        <v>18.260000000000002</v>
      </c>
      <c r="C239">
        <f>(B239-B238)/B238</f>
        <v>1.3881177123820098E-2</v>
      </c>
      <c r="E239">
        <f>C239-$D$3</f>
        <v>1.2152436446255457E-2</v>
      </c>
      <c r="F239">
        <f>E239^2</f>
        <v>1.4768171158027798E-4</v>
      </c>
      <c r="G239">
        <f>(E239-$D$3)^2</f>
        <v>1.0865343347822282E-4</v>
      </c>
    </row>
    <row r="240" spans="1:7" x14ac:dyDescent="0.25">
      <c r="A240" s="5">
        <v>41012</v>
      </c>
      <c r="B240">
        <v>18.239999999999998</v>
      </c>
      <c r="C240">
        <f>(B240-B239)/B239</f>
        <v>-1.095290251916929E-3</v>
      </c>
      <c r="E240">
        <f>C240-$D$3</f>
        <v>-2.8240309294815702E-3</v>
      </c>
      <c r="F240">
        <f>E240^2</f>
        <v>7.9751506906685419E-6</v>
      </c>
      <c r="G240">
        <f>(E240-$D$3)^2</f>
        <v>2.0727729305926143E-5</v>
      </c>
    </row>
    <row r="241" spans="1:7" x14ac:dyDescent="0.25">
      <c r="A241" s="5">
        <v>41015</v>
      </c>
      <c r="B241">
        <v>18.190000000000001</v>
      </c>
      <c r="C241">
        <f>(B241-B240)/B240</f>
        <v>-2.7412280701752832E-3</v>
      </c>
      <c r="E241">
        <f>C241-$D$3</f>
        <v>-4.4699687477399242E-3</v>
      </c>
      <c r="F241">
        <f>E241^2</f>
        <v>1.9980620605771626E-5</v>
      </c>
      <c r="G241">
        <f>(E241-$D$3)^2</f>
        <v>3.8423998539359652E-5</v>
      </c>
    </row>
    <row r="242" spans="1:7" x14ac:dyDescent="0.25">
      <c r="A242" s="5">
        <v>41016</v>
      </c>
      <c r="B242">
        <v>18.59</v>
      </c>
      <c r="C242">
        <f>(B242-B241)/B241</f>
        <v>2.1990104452996071E-2</v>
      </c>
      <c r="E242">
        <f>C242-$D$3</f>
        <v>2.0261363775431428E-2</v>
      </c>
      <c r="F242">
        <f>E242^2</f>
        <v>4.105228620403649E-4</v>
      </c>
      <c r="G242">
        <f>(E242-$D$3)^2</f>
        <v>3.4345811888758548E-4</v>
      </c>
    </row>
    <row r="243" spans="1:7" x14ac:dyDescent="0.25">
      <c r="A243" s="5">
        <v>41017</v>
      </c>
      <c r="B243">
        <v>18.555</v>
      </c>
      <c r="C243">
        <f>(B243-B242)/B242</f>
        <v>-1.8827326519634288E-3</v>
      </c>
      <c r="E243">
        <f>C243-$D$3</f>
        <v>-3.6114733295280702E-3</v>
      </c>
      <c r="F243">
        <f>E243^2</f>
        <v>1.3042739609892565E-5</v>
      </c>
      <c r="G243">
        <f>(E243-$D$3)^2</f>
        <v>2.8517885641549191E-5</v>
      </c>
    </row>
    <row r="244" spans="1:7" x14ac:dyDescent="0.25">
      <c r="A244" s="5">
        <v>41018</v>
      </c>
      <c r="B244">
        <v>18.05</v>
      </c>
      <c r="C244">
        <f>(B244-B243)/B243</f>
        <v>-2.7216383724063542E-2</v>
      </c>
      <c r="E244">
        <f>C244-$D$3</f>
        <v>-2.8945124401628185E-2</v>
      </c>
      <c r="F244">
        <f>E244^2</f>
        <v>8.3782022662573139E-4</v>
      </c>
      <c r="G244">
        <f>(E244-$D$3)^2</f>
        <v>9.408859988965252E-4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44"/>
  <sheetViews>
    <sheetView topLeftCell="M99" workbookViewId="0">
      <selection activeCell="H12" sqref="H12"/>
    </sheetView>
  </sheetViews>
  <sheetFormatPr defaultRowHeight="15" x14ac:dyDescent="0.25"/>
  <cols>
    <col min="1" max="1" width="13.28515625" customWidth="1"/>
    <col min="2" max="2" width="9.5703125" customWidth="1"/>
    <col min="4" max="4" width="39.42578125" customWidth="1"/>
    <col min="5" max="6" width="17.28515625" customWidth="1"/>
    <col min="7" max="7" width="32.42578125" customWidth="1"/>
    <col min="8" max="8" width="31.140625" customWidth="1"/>
    <col min="12" max="12" width="10.7109375" style="40" customWidth="1"/>
    <col min="13" max="13" width="27.28515625" customWidth="1"/>
    <col min="17" max="21" width="22.140625" customWidth="1"/>
    <col min="22" max="22" width="36.85546875" customWidth="1"/>
    <col min="23" max="23" width="29.7109375" customWidth="1"/>
    <col min="24" max="24" width="12" customWidth="1"/>
    <col min="25" max="25" width="10.7109375" customWidth="1"/>
    <col min="26" max="26" width="17.42578125" customWidth="1"/>
  </cols>
  <sheetData>
    <row r="1" spans="1:27" ht="15.75" thickBot="1" x14ac:dyDescent="0.3">
      <c r="A1" t="s">
        <v>77</v>
      </c>
      <c r="Q1" t="s">
        <v>54</v>
      </c>
      <c r="R1" t="s">
        <v>69</v>
      </c>
      <c r="S1" t="s">
        <v>70</v>
      </c>
      <c r="T1" t="s">
        <v>71</v>
      </c>
      <c r="U1" t="s">
        <v>54</v>
      </c>
      <c r="V1" t="s">
        <v>69</v>
      </c>
      <c r="W1" t="s">
        <v>70</v>
      </c>
      <c r="X1" t="s">
        <v>71</v>
      </c>
    </row>
    <row r="2" spans="1:27" ht="15.75" thickBot="1" x14ac:dyDescent="0.3">
      <c r="A2" t="s">
        <v>7</v>
      </c>
      <c r="B2" t="s">
        <v>8</v>
      </c>
      <c r="C2" t="s">
        <v>19</v>
      </c>
      <c r="D2" t="s">
        <v>20</v>
      </c>
      <c r="E2" t="s">
        <v>44</v>
      </c>
      <c r="F2" t="s">
        <v>63</v>
      </c>
      <c r="G2" t="s">
        <v>45</v>
      </c>
      <c r="H2" s="6" t="s">
        <v>46</v>
      </c>
      <c r="I2" s="22">
        <f>SUM(F4:F122)/(COUNT(C4:C122)-2)</f>
        <v>6.6069361615166112E-4</v>
      </c>
      <c r="J2" s="12" t="s">
        <v>55</v>
      </c>
      <c r="K2" s="12"/>
      <c r="L2" s="45" t="s">
        <v>56</v>
      </c>
      <c r="M2" s="12" t="s">
        <v>57</v>
      </c>
      <c r="N2" s="12" t="s">
        <v>58</v>
      </c>
      <c r="O2" s="12" t="s">
        <v>59</v>
      </c>
      <c r="P2" s="12" t="s">
        <v>68</v>
      </c>
      <c r="Q2" s="12" t="s">
        <v>60</v>
      </c>
      <c r="R2" s="12"/>
      <c r="S2" s="12"/>
      <c r="T2" s="12"/>
      <c r="U2" s="12" t="s">
        <v>61</v>
      </c>
      <c r="V2" s="12"/>
      <c r="W2" s="8"/>
      <c r="X2" s="8"/>
    </row>
    <row r="3" spans="1:27" ht="16.5" thickBot="1" x14ac:dyDescent="0.3">
      <c r="A3" s="4">
        <v>40668</v>
      </c>
      <c r="B3">
        <v>14.05</v>
      </c>
      <c r="C3">
        <v>0</v>
      </c>
      <c r="D3" s="9">
        <f>AVERAGE(C4:C122)</f>
        <v>1.7287406775646412E-3</v>
      </c>
      <c r="H3" s="20" t="s">
        <v>47</v>
      </c>
      <c r="I3" s="11">
        <f>SQRT(I2)</f>
        <v>2.5703961098470039E-2</v>
      </c>
      <c r="L3" s="41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Z3" t="s">
        <v>28</v>
      </c>
      <c r="AA3">
        <f>1+D3</f>
        <v>1.0017287406775646</v>
      </c>
    </row>
    <row r="4" spans="1:27" x14ac:dyDescent="0.25">
      <c r="A4" s="5">
        <v>40669</v>
      </c>
      <c r="B4">
        <v>13.98</v>
      </c>
      <c r="C4">
        <f>(B4-B3)/B3</f>
        <v>-4.98220640569397E-3</v>
      </c>
      <c r="E4">
        <f>C4-$D$3</f>
        <v>-6.710947083258611E-3</v>
      </c>
      <c r="F4">
        <f>E4^2</f>
        <v>4.5036810754297256E-5</v>
      </c>
      <c r="G4">
        <f>(E4-$D$3)^2</f>
        <v>7.1228329500189818E-5</v>
      </c>
      <c r="H4" s="8"/>
      <c r="I4" s="8"/>
      <c r="J4">
        <f>E4/$I$3</f>
        <v>-0.26108610488280198</v>
      </c>
      <c r="L4" s="41">
        <f>J4</f>
        <v>-0.26108610488280198</v>
      </c>
      <c r="M4" s="8">
        <f>RANK(L4,$L$4:$L$123)</f>
        <v>76</v>
      </c>
      <c r="N4" s="8">
        <f>J4</f>
        <v>-0.26108610488280198</v>
      </c>
      <c r="O4" s="8">
        <f>RANK(N4,$N$4:$N$123)</f>
        <v>75</v>
      </c>
      <c r="P4" s="8">
        <v>1</v>
      </c>
      <c r="Q4" s="8">
        <f>M4/(COUNT($M$4:$M$123)+1)-0.5</f>
        <v>0.12809917355371903</v>
      </c>
      <c r="R4" s="8">
        <f>SUM($Q$4:Q4)/P4</f>
        <v>0.12809917355371903</v>
      </c>
      <c r="S4" s="8">
        <f>(P4/11)*R4^2</f>
        <v>1.4917634786496207E-3</v>
      </c>
      <c r="T4" s="8"/>
      <c r="U4" s="8">
        <f>O4/(COUNT($O$4:$O$123)+1)-0.5</f>
        <v>0.1198347107438017</v>
      </c>
      <c r="V4" s="8">
        <f>SUM($U$4:U4)/P4</f>
        <v>0.1198347107438017</v>
      </c>
      <c r="W4" s="8">
        <f>(P4/11)*V4^2</f>
        <v>1.3054870817318749E-3</v>
      </c>
      <c r="X4" s="8"/>
    </row>
    <row r="5" spans="1:27" x14ac:dyDescent="0.25">
      <c r="A5" s="5">
        <v>40672</v>
      </c>
      <c r="B5">
        <v>14.3</v>
      </c>
      <c r="C5">
        <f>(B5-B4)/B4</f>
        <v>2.2889842632331923E-2</v>
      </c>
      <c r="E5">
        <f>C5-$D$3</f>
        <v>2.1161101954767281E-2</v>
      </c>
      <c r="F5">
        <f>E5^2</f>
        <v>4.477922359400556E-4</v>
      </c>
      <c r="G5">
        <f>(E5-$D$3)^2</f>
        <v>3.7761666480772455E-4</v>
      </c>
      <c r="H5" s="8"/>
      <c r="I5" s="8"/>
      <c r="J5">
        <f>E5/$I$3</f>
        <v>0.82326229306450516</v>
      </c>
      <c r="L5" s="41">
        <f>J5</f>
        <v>0.82326229306450516</v>
      </c>
      <c r="M5" s="8">
        <f>RANK(L5,$L$4:$L$123)</f>
        <v>20</v>
      </c>
      <c r="N5" s="8">
        <f>J5</f>
        <v>0.82326229306450516</v>
      </c>
      <c r="O5" s="8">
        <f>RANK(N5,$N$4:$N$123)</f>
        <v>20</v>
      </c>
      <c r="P5" s="8">
        <v>2</v>
      </c>
      <c r="Q5" s="8">
        <f>M5/(COUNT($M$4:$M$123)+1)-0.5</f>
        <v>-0.33471074380165289</v>
      </c>
      <c r="R5" s="8">
        <f>SUM($Q$4:Q5)/P5</f>
        <v>-0.10330578512396693</v>
      </c>
      <c r="S5" s="8">
        <f>(P5/11)*R5^2</f>
        <v>1.9403791345598595E-3</v>
      </c>
      <c r="T5" s="8"/>
      <c r="U5" s="8">
        <f>O5/(COUNT($O$4:$O$123)+1)-0.5</f>
        <v>-0.33471074380165289</v>
      </c>
      <c r="V5" s="8">
        <f>SUM($U$4:U5)/P5</f>
        <v>-0.1074380165289256</v>
      </c>
      <c r="W5" s="8">
        <f>(P5/11)*V5^2</f>
        <v>2.0987140719399434E-3</v>
      </c>
      <c r="X5" s="8"/>
    </row>
    <row r="6" spans="1:27" x14ac:dyDescent="0.25">
      <c r="A6" s="5">
        <v>40673</v>
      </c>
      <c r="B6">
        <v>14.43</v>
      </c>
      <c r="C6">
        <f>(B6-B5)/B5</f>
        <v>9.0909090909090211E-3</v>
      </c>
      <c r="E6">
        <f>C6-$D$3</f>
        <v>7.3621684133443801E-3</v>
      </c>
      <c r="F6">
        <f>E6^2</f>
        <v>5.4201523746445707E-5</v>
      </c>
      <c r="G6">
        <f>(E6-$D$3)^2</f>
        <v>3.1735508054252436E-5</v>
      </c>
      <c r="H6" s="8"/>
      <c r="I6" s="8"/>
      <c r="J6">
        <f>E6/$I$3</f>
        <v>0.28642155133757163</v>
      </c>
      <c r="L6" s="41">
        <f>J6</f>
        <v>0.28642155133757163</v>
      </c>
      <c r="M6" s="8">
        <f>RANK(L6,$L$4:$L$123)</f>
        <v>37</v>
      </c>
      <c r="N6" s="8">
        <f>J6</f>
        <v>0.28642155133757163</v>
      </c>
      <c r="O6" s="8">
        <f>RANK(N6,$N$4:$N$123)</f>
        <v>37</v>
      </c>
      <c r="P6" s="8">
        <v>3</v>
      </c>
      <c r="Q6" s="8">
        <f>M6/(COUNT($M$4:$M$123)+1)-0.5</f>
        <v>-0.19421487603305787</v>
      </c>
      <c r="R6" s="8">
        <f>SUM($Q$4:Q6)/P6</f>
        <v>-0.13360881542699724</v>
      </c>
      <c r="S6" s="8">
        <f>(P6/11)*R6^2</f>
        <v>4.8685406072196576E-3</v>
      </c>
      <c r="T6" s="8"/>
      <c r="U6" s="8">
        <f>O6/(COUNT($O$4:$O$123)+1)-0.5</f>
        <v>-0.19421487603305787</v>
      </c>
      <c r="V6" s="8">
        <f>SUM($U$4:U6)/P6</f>
        <v>-0.13636363636363635</v>
      </c>
      <c r="W6" s="8">
        <f>(P6/11)*V6^2</f>
        <v>5.0713749060856484E-3</v>
      </c>
      <c r="X6" s="8"/>
    </row>
    <row r="7" spans="1:27" x14ac:dyDescent="0.25">
      <c r="A7" s="5">
        <v>40674</v>
      </c>
      <c r="B7">
        <v>14.46</v>
      </c>
      <c r="C7">
        <f>(B7-B6)/B6</f>
        <v>2.0790020790021576E-3</v>
      </c>
      <c r="E7">
        <f>C7-$D$3</f>
        <v>3.5026140143751641E-4</v>
      </c>
      <c r="F7">
        <f>E7^2</f>
        <v>1.2268304933697303E-7</v>
      </c>
      <c r="G7">
        <f>(E7-$D$3)^2</f>
        <v>1.9002051147119621E-6</v>
      </c>
      <c r="H7" s="8"/>
      <c r="I7" s="8"/>
      <c r="J7">
        <f>E7/$I$3</f>
        <v>1.3626748036837203E-2</v>
      </c>
      <c r="L7" s="41">
        <f>J7</f>
        <v>1.3626748036837203E-2</v>
      </c>
      <c r="M7" s="8">
        <f>RANK(L7,$L$4:$L$123)</f>
        <v>60</v>
      </c>
      <c r="N7" s="8">
        <f>J7</f>
        <v>1.3626748036837203E-2</v>
      </c>
      <c r="O7" s="8">
        <f>RANK(N7,$N$4:$N$123)</f>
        <v>59</v>
      </c>
      <c r="P7" s="8">
        <v>4</v>
      </c>
      <c r="Q7" s="8">
        <f>M7/(COUNT($M$4:$M$123)+1)-0.5</f>
        <v>-4.1322314049586639E-3</v>
      </c>
      <c r="R7" s="8">
        <f>SUM($Q$4:Q7)/P7</f>
        <v>-0.1012396694214876</v>
      </c>
      <c r="S7" s="8">
        <f>(P7/11)*R7^2</f>
        <v>3.7270802416625791E-3</v>
      </c>
      <c r="T7" s="8"/>
      <c r="U7" s="8">
        <f>O7/(COUNT($O$4:$O$123)+1)-0.5</f>
        <v>-1.2396694214876047E-2</v>
      </c>
      <c r="V7" s="8">
        <f>SUM($U$4:U7)/P7</f>
        <v>-0.10537190082644628</v>
      </c>
      <c r="W7" s="8">
        <f>(P7/11)*V7^2</f>
        <v>4.0375409031921557E-3</v>
      </c>
      <c r="X7" s="8"/>
    </row>
    <row r="8" spans="1:27" x14ac:dyDescent="0.25">
      <c r="A8" s="5">
        <v>40675</v>
      </c>
      <c r="B8">
        <v>14.56</v>
      </c>
      <c r="C8">
        <f>(B8-B7)/B7</f>
        <v>6.9156293222683018E-3</v>
      </c>
      <c r="E8">
        <f>C8-$D$3</f>
        <v>5.1868886447036609E-3</v>
      </c>
      <c r="F8">
        <f>E8^2</f>
        <v>2.6903813812555779E-5</v>
      </c>
      <c r="G8">
        <f>(E8-$D$3)^2</f>
        <v>1.1958787362627736E-5</v>
      </c>
      <c r="H8" s="8"/>
      <c r="I8" s="8"/>
      <c r="J8">
        <f>E8/$I$3</f>
        <v>0.20179335880695823</v>
      </c>
      <c r="L8" s="41">
        <f>J8</f>
        <v>0.20179335880695823</v>
      </c>
      <c r="M8" s="8">
        <f>RANK(L8,$L$4:$L$123)</f>
        <v>46</v>
      </c>
      <c r="N8" s="8">
        <f>J8</f>
        <v>0.20179335880695823</v>
      </c>
      <c r="O8" s="8">
        <f>RANK(N8,$N$4:$N$123)</f>
        <v>46</v>
      </c>
      <c r="P8" s="8">
        <v>5</v>
      </c>
      <c r="Q8" s="8">
        <f>M8/(COUNT($M$4:$M$123)+1)-0.5</f>
        <v>-0.11983471074380164</v>
      </c>
      <c r="R8" s="8">
        <f>SUM($Q$4:Q8)/P8</f>
        <v>-0.10495867768595039</v>
      </c>
      <c r="S8" s="8">
        <f>(P8/11)*R8^2</f>
        <v>5.0074200098105546E-3</v>
      </c>
      <c r="T8" s="8"/>
      <c r="U8" s="8">
        <f>O8/(COUNT($O$4:$O$123)+1)-0.5</f>
        <v>-0.11983471074380164</v>
      </c>
      <c r="V8" s="8">
        <f>SUM($U$4:U8)/P8</f>
        <v>-0.10826446280991735</v>
      </c>
      <c r="W8" s="8">
        <f>(P8/11)*V8^2</f>
        <v>5.3278154125090803E-3</v>
      </c>
      <c r="X8" s="8"/>
    </row>
    <row r="9" spans="1:27" x14ac:dyDescent="0.25">
      <c r="A9" s="5">
        <v>40676</v>
      </c>
      <c r="B9">
        <v>14.41</v>
      </c>
      <c r="C9">
        <f>(B9-B8)/B8</f>
        <v>-1.0302197802197826E-2</v>
      </c>
      <c r="E9">
        <f>C9-$D$3</f>
        <v>-1.2030938479762467E-2</v>
      </c>
      <c r="F9">
        <f>E9^2</f>
        <v>1.4474348070382922E-4</v>
      </c>
      <c r="G9">
        <f>(E9-$D$3)^2</f>
        <v>1.8932877051258204E-4</v>
      </c>
      <c r="H9" s="8"/>
      <c r="I9" s="8"/>
      <c r="J9">
        <f>E9/$I$3</f>
        <v>-0.46805776096815588</v>
      </c>
      <c r="L9" s="41">
        <f>J9</f>
        <v>-0.46805776096815588</v>
      </c>
      <c r="M9" s="8">
        <f>RANK(L9,$L$4:$L$123)</f>
        <v>87</v>
      </c>
      <c r="N9" s="8">
        <f>J9</f>
        <v>-0.46805776096815588</v>
      </c>
      <c r="O9" s="8">
        <f>RANK(N9,$N$4:$N$123)</f>
        <v>87</v>
      </c>
      <c r="P9" s="8">
        <v>6</v>
      </c>
      <c r="Q9" s="8">
        <f>M9/(COUNT($M$4:$M$123)+1)-0.5</f>
        <v>0.21900826446280997</v>
      </c>
      <c r="R9" s="8">
        <f>SUM($Q$4:Q9)/P9</f>
        <v>-5.0964187327823672E-2</v>
      </c>
      <c r="S9" s="8">
        <f>(P9/11)*R9^2</f>
        <v>1.4167354854466379E-3</v>
      </c>
      <c r="T9" s="8"/>
      <c r="U9" s="8">
        <f>O9/(COUNT($O$4:$O$123)+1)-0.5</f>
        <v>0.21900826446280997</v>
      </c>
      <c r="V9" s="8">
        <f>SUM($U$4:U9)/P9</f>
        <v>-5.3719008264462798E-2</v>
      </c>
      <c r="W9" s="8">
        <f>(P9/11)*V9^2</f>
        <v>1.5740355539549575E-3</v>
      </c>
      <c r="X9" s="8"/>
    </row>
    <row r="10" spans="1:27" x14ac:dyDescent="0.25">
      <c r="A10" s="5">
        <v>40679</v>
      </c>
      <c r="B10">
        <v>14.45</v>
      </c>
      <c r="C10">
        <f>(B10-B9)/B9</f>
        <v>2.7758501040943198E-3</v>
      </c>
      <c r="E10">
        <f>C10-$D$3</f>
        <v>1.0471094265296786E-3</v>
      </c>
      <c r="F10">
        <f>E10^2</f>
        <v>1.0964381511273124E-6</v>
      </c>
      <c r="G10">
        <f>(E10-$D$3)^2</f>
        <v>4.6462116238748821E-7</v>
      </c>
      <c r="J10">
        <f>E10/$I$3</f>
        <v>4.073727868316783E-2</v>
      </c>
      <c r="L10" s="41">
        <f>J10</f>
        <v>4.073727868316783E-2</v>
      </c>
      <c r="M10" s="8">
        <f>RANK(L10,$L$4:$L$123)</f>
        <v>59</v>
      </c>
      <c r="N10" s="8">
        <f>J10</f>
        <v>4.073727868316783E-2</v>
      </c>
      <c r="O10" s="8">
        <f>RANK(N10,$N$4:$N$123)</f>
        <v>58</v>
      </c>
      <c r="P10" s="8">
        <v>7</v>
      </c>
      <c r="Q10" s="8">
        <f>M10/(COUNT($M$4:$M$123)+1)-0.5</f>
        <v>-1.2396694214876047E-2</v>
      </c>
      <c r="R10" s="8">
        <f>SUM($Q$4:Q10)/P10</f>
        <v>-4.5454545454545435E-2</v>
      </c>
      <c r="S10" s="8">
        <f>(P10/11)*R10^2</f>
        <v>1.31480090157776E-3</v>
      </c>
      <c r="T10" s="8"/>
      <c r="U10" s="8">
        <f>O10/(COUNT($O$4:$O$123)+1)-0.5</f>
        <v>-2.0661157024793375E-2</v>
      </c>
      <c r="V10" s="8">
        <f>SUM($U$4:U10)/P10</f>
        <v>-4.8996458087367169E-2</v>
      </c>
      <c r="W10" s="8">
        <f>(P10/11)*V10^2</f>
        <v>1.5276882123408996E-3</v>
      </c>
      <c r="X10" s="8"/>
    </row>
    <row r="11" spans="1:27" x14ac:dyDescent="0.25">
      <c r="A11" s="5">
        <v>40680</v>
      </c>
      <c r="B11">
        <v>14.17</v>
      </c>
      <c r="C11">
        <f>(B11-B10)/B10</f>
        <v>-1.9377162629757742E-2</v>
      </c>
      <c r="E11">
        <f>C11-$D$3</f>
        <v>-2.1105903307322385E-2</v>
      </c>
      <c r="F11">
        <f>E11^2</f>
        <v>4.4545915441804198E-4</v>
      </c>
      <c r="G11">
        <f>(E11-$D$3)^2</f>
        <v>5.2142096591653727E-4</v>
      </c>
      <c r="J11">
        <f>E11/$I$3</f>
        <v>-0.82111481675789877</v>
      </c>
      <c r="L11" s="41">
        <f>J11</f>
        <v>-0.82111481675789877</v>
      </c>
      <c r="M11" s="8">
        <f>RANK(L11,$L$4:$L$123)</f>
        <v>103</v>
      </c>
      <c r="N11" s="8">
        <f>J11</f>
        <v>-0.82111481675789877</v>
      </c>
      <c r="O11" s="8">
        <f>RANK(N11,$N$4:$N$123)</f>
        <v>103</v>
      </c>
      <c r="P11" s="8">
        <v>8</v>
      </c>
      <c r="Q11" s="8">
        <f>M11/(COUNT($M$4:$M$123)+1)-0.5</f>
        <v>0.35123966942148765</v>
      </c>
      <c r="R11" s="8">
        <f>SUM($Q$4:Q11)/P11</f>
        <v>4.1322314049586986E-3</v>
      </c>
      <c r="S11" s="8">
        <f>(P11/11)*R11^2</f>
        <v>1.2418426461183232E-5</v>
      </c>
      <c r="T11" s="8"/>
      <c r="U11" s="8">
        <f>O11/(COUNT($O$4:$O$123)+1)-0.5</f>
        <v>0.35123966942148765</v>
      </c>
      <c r="V11" s="8">
        <f>SUM($U$4:U11)/P11</f>
        <v>1.0330578512396868E-3</v>
      </c>
      <c r="W11" s="8">
        <f>(P11/11)*V11^2</f>
        <v>7.7615165382397008E-7</v>
      </c>
      <c r="X11" s="8"/>
    </row>
    <row r="12" spans="1:27" x14ac:dyDescent="0.25">
      <c r="A12" s="5">
        <v>40681</v>
      </c>
      <c r="B12">
        <v>14.72</v>
      </c>
      <c r="C12">
        <f>(B12-B11)/B11</f>
        <v>3.8814396612561801E-2</v>
      </c>
      <c r="E12">
        <f>C12-$D$3</f>
        <v>3.7085655934997158E-2</v>
      </c>
      <c r="F12">
        <f>E12^2</f>
        <v>1.3753458761289899E-3</v>
      </c>
      <c r="G12">
        <f>(E12-$D$3)^2</f>
        <v>1.2501114565212643E-3</v>
      </c>
      <c r="J12">
        <f>E12/$I$3</f>
        <v>1.4427992554503433</v>
      </c>
      <c r="L12" s="41">
        <f>J12</f>
        <v>1.4427992554503433</v>
      </c>
      <c r="M12" s="8">
        <f>RANK(L12,$L$4:$L$123)</f>
        <v>13</v>
      </c>
      <c r="N12" s="8">
        <f>J12</f>
        <v>1.4427992554503433</v>
      </c>
      <c r="O12" s="8">
        <f>RANK(N12,$N$4:$N$123)</f>
        <v>13</v>
      </c>
      <c r="P12" s="8">
        <v>9</v>
      </c>
      <c r="Q12" s="8">
        <f>M12/(COUNT($M$4:$M$123)+1)-0.5</f>
        <v>-0.3925619834710744</v>
      </c>
      <c r="R12" s="8">
        <f>SUM($Q$4:Q12)/P12</f>
        <v>-3.9944903581267205E-2</v>
      </c>
      <c r="S12" s="8">
        <f>(P12/11)*R12^2</f>
        <v>1.3054870817318731E-3</v>
      </c>
      <c r="T12" s="8"/>
      <c r="U12" s="8">
        <f>O12/(COUNT($O$4:$O$123)+1)-0.5</f>
        <v>-0.3925619834710744</v>
      </c>
      <c r="V12" s="8">
        <f>SUM($U$4:U12)/P12</f>
        <v>-4.2699724517906323E-2</v>
      </c>
      <c r="W12" s="8">
        <f>(P12/11)*V12^2</f>
        <v>1.4917634786496194E-3</v>
      </c>
      <c r="X12" s="8"/>
    </row>
    <row r="13" spans="1:27" x14ac:dyDescent="0.25">
      <c r="A13" s="5">
        <v>40682</v>
      </c>
      <c r="B13">
        <v>14.72</v>
      </c>
      <c r="C13">
        <f>(B13-B12)/B12</f>
        <v>0</v>
      </c>
      <c r="E13">
        <f>C13-$D$3</f>
        <v>-1.7287406775646412E-3</v>
      </c>
      <c r="F13">
        <f>E13^2</f>
        <v>2.9885443302666548E-6</v>
      </c>
      <c r="G13">
        <f>(E13-$D$3)^2</f>
        <v>1.1954177321066619E-5</v>
      </c>
      <c r="J13">
        <f>E13/$I$3</f>
        <v>-6.7255808197886666E-2</v>
      </c>
      <c r="L13" s="41">
        <f>J13</f>
        <v>-6.7255808197886666E-2</v>
      </c>
      <c r="M13" s="8">
        <f>RANK(L13,$L$4:$L$123)</f>
        <v>68</v>
      </c>
      <c r="N13" s="8">
        <f>J13</f>
        <v>-6.7255808197886666E-2</v>
      </c>
      <c r="O13" s="8">
        <f>RANK(N13,$N$4:$N$123)</f>
        <v>67</v>
      </c>
      <c r="P13" s="8">
        <v>10</v>
      </c>
      <c r="Q13" s="8">
        <f>M13/(COUNT($M$4:$M$123)+1)-0.5</f>
        <v>6.1983471074380181E-2</v>
      </c>
      <c r="R13" s="8">
        <f>SUM($Q$4:Q13)/P13</f>
        <v>-2.9752066115702462E-2</v>
      </c>
      <c r="S13" s="8">
        <f>(P13/11)*R13^2</f>
        <v>8.047140346846641E-4</v>
      </c>
      <c r="T13" s="8"/>
      <c r="U13" s="8">
        <f>O13/(COUNT($O$4:$O$123)+1)-0.5</f>
        <v>5.3719008264462853E-2</v>
      </c>
      <c r="V13" s="8">
        <f>SUM($U$4:U13)/P13</f>
        <v>-3.3057851239669409E-2</v>
      </c>
      <c r="W13" s="8">
        <f>(P13/11)*V13^2</f>
        <v>9.9347411689464766E-4</v>
      </c>
      <c r="X13" s="8"/>
    </row>
    <row r="14" spans="1:27" x14ac:dyDescent="0.25">
      <c r="A14" s="5">
        <v>40683</v>
      </c>
      <c r="B14">
        <v>14.71</v>
      </c>
      <c r="C14">
        <f>(B14-B13)/B13</f>
        <v>-6.7934782608694197E-4</v>
      </c>
      <c r="E14">
        <f>C14-$D$3</f>
        <v>-2.4080885036515832E-3</v>
      </c>
      <c r="F14">
        <f>E14^2</f>
        <v>5.7988902414189206E-6</v>
      </c>
      <c r="G14">
        <f>(E14-$D$3)^2</f>
        <v>1.7113355674562096E-5</v>
      </c>
      <c r="J14">
        <f>E14/$I$3</f>
        <v>-9.3685502184911035E-2</v>
      </c>
      <c r="L14" s="41">
        <f>J14</f>
        <v>-9.3685502184911035E-2</v>
      </c>
      <c r="M14" s="8">
        <f>RANK(L14,$L$4:$L$123)</f>
        <v>71</v>
      </c>
      <c r="N14" s="8">
        <f>J14</f>
        <v>-9.3685502184911035E-2</v>
      </c>
      <c r="O14" s="8">
        <f>RANK(N14,$N$4:$N$123)</f>
        <v>70</v>
      </c>
      <c r="P14" s="8">
        <v>11</v>
      </c>
      <c r="Q14" s="8">
        <f>M14/(COUNT($M$4:$M$123)+1)-0.5</f>
        <v>8.6776859504132275E-2</v>
      </c>
      <c r="R14" s="8">
        <f>SUM($Q$4:Q14)/P14</f>
        <v>-1.9158527422990214E-2</v>
      </c>
      <c r="S14" s="8">
        <f>(P14/11)*R14^2</f>
        <v>3.6704917301746807E-4</v>
      </c>
      <c r="T14" s="8"/>
      <c r="U14" s="8">
        <f>O14/(COUNT($O$4:$O$123)+1)-0.5</f>
        <v>7.8512396694214837E-2</v>
      </c>
      <c r="V14" s="8">
        <f>SUM($U$4:U14)/P14</f>
        <v>-2.291510142749811E-2</v>
      </c>
      <c r="W14" s="8">
        <f>(P14/11)*V14^2</f>
        <v>5.2510187343252589E-4</v>
      </c>
      <c r="X14" s="8"/>
    </row>
    <row r="15" spans="1:27" x14ac:dyDescent="0.25">
      <c r="A15" s="5">
        <v>40686</v>
      </c>
      <c r="B15">
        <v>14.79</v>
      </c>
      <c r="C15">
        <f>(B15-B14)/B14</f>
        <v>5.438477226376498E-3</v>
      </c>
      <c r="E15">
        <f>C15-$D$3</f>
        <v>3.709736548811857E-3</v>
      </c>
      <c r="F15">
        <f>E15^2</f>
        <v>1.3762145261590508E-5</v>
      </c>
      <c r="G15">
        <f>(E15-$D$3)^2</f>
        <v>3.9243446418985168E-6</v>
      </c>
      <c r="J15">
        <f>E15/$I$3</f>
        <v>0.14432548098715686</v>
      </c>
      <c r="L15" s="41">
        <f>J15</f>
        <v>0.14432548098715686</v>
      </c>
      <c r="M15" s="8">
        <f>RANK(L15,$L$4:$L$123)</f>
        <v>50</v>
      </c>
      <c r="N15" s="8">
        <f>J15</f>
        <v>0.14432548098715686</v>
      </c>
      <c r="O15" s="8">
        <f>RANK(N15,$N$4:$N$123)</f>
        <v>49</v>
      </c>
      <c r="P15" s="8">
        <v>12</v>
      </c>
      <c r="Q15" s="8">
        <f>M15/(COUNT($M$4:$M$123)+1)-0.5</f>
        <v>-8.677685950413222E-2</v>
      </c>
      <c r="R15" s="8">
        <f>SUM($Q$4:Q15)/P15</f>
        <v>-2.4793388429752049E-2</v>
      </c>
      <c r="S15" s="8">
        <f>(P15/11)*R15^2</f>
        <v>6.7059502890388662E-4</v>
      </c>
      <c r="T15" s="8"/>
      <c r="U15" s="8">
        <f>O15/(COUNT($O$4:$O$123)+1)-0.5</f>
        <v>-9.5041322314049603E-2</v>
      </c>
      <c r="V15" s="8">
        <f>SUM($U$4:U15)/P15</f>
        <v>-2.8925619834710734E-2</v>
      </c>
      <c r="W15" s="8">
        <f>(P15/11)*V15^2</f>
        <v>9.1275434489695734E-4</v>
      </c>
      <c r="X15" s="8"/>
    </row>
    <row r="16" spans="1:27" x14ac:dyDescent="0.25">
      <c r="A16" s="5">
        <v>40687</v>
      </c>
      <c r="B16">
        <v>14.95</v>
      </c>
      <c r="C16">
        <f>(B16-B15)/B15</f>
        <v>1.0818120351588922E-2</v>
      </c>
      <c r="E16">
        <f>C16-$D$3</f>
        <v>9.0893796740242807E-3</v>
      </c>
      <c r="F16">
        <f>E16^2</f>
        <v>8.2616822858565733E-5</v>
      </c>
      <c r="G16">
        <f>(E16-$D$3)^2</f>
        <v>5.4179006436202371E-5</v>
      </c>
      <c r="J16">
        <f>E16/$I$3</f>
        <v>0.35361785832166165</v>
      </c>
      <c r="L16" s="41">
        <f>J16</f>
        <v>0.35361785832166165</v>
      </c>
      <c r="M16" s="8">
        <f>RANK(L16,$L$4:$L$123)</f>
        <v>32</v>
      </c>
      <c r="N16" s="8">
        <f>J16</f>
        <v>0.35361785832166165</v>
      </c>
      <c r="O16" s="8">
        <f>RANK(N16,$N$4:$N$123)</f>
        <v>32</v>
      </c>
      <c r="P16" s="8">
        <v>13</v>
      </c>
      <c r="Q16" s="8">
        <f>M16/(COUNT($M$4:$M$123)+1)-0.5</f>
        <v>-0.23553719008264462</v>
      </c>
      <c r="R16" s="8">
        <f>SUM($Q$4:Q16)/P16</f>
        <v>-4.100445009535917E-2</v>
      </c>
      <c r="S16" s="8">
        <f>(P16/11)*R16^2</f>
        <v>1.9870676417360375E-3</v>
      </c>
      <c r="T16" s="8"/>
      <c r="U16" s="8">
        <f>O16/(COUNT($O$4:$O$123)+1)-0.5</f>
        <v>-0.23553719008264462</v>
      </c>
      <c r="V16" s="8">
        <f>SUM($U$4:U16)/P16</f>
        <v>-4.4818817546090267E-2</v>
      </c>
      <c r="W16" s="8">
        <f>(P16/11)*V16^2</f>
        <v>2.3739493891805886E-3</v>
      </c>
      <c r="X16" s="8"/>
    </row>
    <row r="17" spans="1:24" x14ac:dyDescent="0.25">
      <c r="A17" s="5">
        <v>40688</v>
      </c>
      <c r="B17">
        <v>14.98</v>
      </c>
      <c r="C17">
        <f>(B17-B16)/B16</f>
        <v>2.0066889632107785E-3</v>
      </c>
      <c r="E17">
        <f>C17-$D$3</f>
        <v>2.7794828564613725E-4</v>
      </c>
      <c r="F17">
        <f>E17^2</f>
        <v>7.7255249493626703E-8</v>
      </c>
      <c r="G17">
        <f>(E17-$D$3)^2</f>
        <v>2.1047985644486141E-6</v>
      </c>
      <c r="J17">
        <f>E17/$I$3</f>
        <v>1.0813441733020729E-2</v>
      </c>
      <c r="L17" s="41">
        <f>J17</f>
        <v>1.0813441733020729E-2</v>
      </c>
      <c r="M17" s="8">
        <f>RANK(L17,$L$4:$L$123)</f>
        <v>61</v>
      </c>
      <c r="N17" s="8">
        <f>J17</f>
        <v>1.0813441733020729E-2</v>
      </c>
      <c r="O17" s="8">
        <f>RANK(N17,$N$4:$N$123)</f>
        <v>60</v>
      </c>
      <c r="P17" s="8">
        <v>14</v>
      </c>
      <c r="Q17" s="8">
        <f>M17/(COUNT($M$4:$M$123)+1)-0.5</f>
        <v>4.1322314049586639E-3</v>
      </c>
      <c r="R17" s="8">
        <f>SUM($Q$4:Q17)/P17</f>
        <v>-3.7780401416765037E-2</v>
      </c>
      <c r="S17" s="8">
        <f>(P17/11)*R17^2</f>
        <v>1.816638385178784E-3</v>
      </c>
      <c r="T17" s="8"/>
      <c r="U17" s="8">
        <f>O17/(COUNT($O$4:$O$123)+1)-0.5</f>
        <v>-4.1322314049586639E-3</v>
      </c>
      <c r="V17" s="8">
        <f>SUM($U$4:U17)/P17</f>
        <v>-4.1912632821723729E-2</v>
      </c>
      <c r="W17" s="8">
        <f>(P17/11)*V17^2</f>
        <v>2.2357602782437148E-3</v>
      </c>
      <c r="X17" s="8"/>
    </row>
    <row r="18" spans="1:24" x14ac:dyDescent="0.25">
      <c r="A18" s="5">
        <v>40689</v>
      </c>
      <c r="B18">
        <v>15.13</v>
      </c>
      <c r="C18">
        <f>(B18-B17)/B17</f>
        <v>1.0013351134846485E-2</v>
      </c>
      <c r="E18">
        <f>C18-$D$3</f>
        <v>8.2846104572818439E-3</v>
      </c>
      <c r="F18">
        <f>E18^2</f>
        <v>6.8634770428903678E-5</v>
      </c>
      <c r="G18">
        <f>(E18-$D$3)^2</f>
        <v>4.2979428568609288E-5</v>
      </c>
      <c r="J18">
        <f>E18/$I$3</f>
        <v>0.32230870664424416</v>
      </c>
      <c r="L18" s="41">
        <f>J18</f>
        <v>0.32230870664424416</v>
      </c>
      <c r="M18" s="8">
        <f>RANK(L18,$L$4:$L$123)</f>
        <v>33</v>
      </c>
      <c r="N18" s="8">
        <f>J18</f>
        <v>0.32230870664424416</v>
      </c>
      <c r="O18" s="8">
        <f>RANK(N18,$N$4:$N$123)</f>
        <v>33</v>
      </c>
      <c r="P18" s="8">
        <v>15</v>
      </c>
      <c r="Q18" s="8">
        <f>M18/(COUNT($M$4:$M$123)+1)-0.5</f>
        <v>-0.22727272727272729</v>
      </c>
      <c r="R18" s="8">
        <f>SUM($Q$4:Q18)/P18</f>
        <v>-5.0413223140495858E-2</v>
      </c>
      <c r="S18" s="8">
        <f>(P18/11)*R18^2</f>
        <v>3.4656723646546727E-3</v>
      </c>
      <c r="T18" s="8"/>
      <c r="U18" s="8">
        <f>O18/(COUNT($O$4:$O$123)+1)-0.5</f>
        <v>-0.22727272727272729</v>
      </c>
      <c r="V18" s="8">
        <f>SUM($U$4:U18)/P18</f>
        <v>-5.4269972451790632E-2</v>
      </c>
      <c r="W18" s="8">
        <f>(P18/11)*V18^2</f>
        <v>4.0162226044337919E-3</v>
      </c>
      <c r="X18" s="8"/>
    </row>
    <row r="19" spans="1:24" x14ac:dyDescent="0.25">
      <c r="A19" s="5">
        <v>40690</v>
      </c>
      <c r="B19">
        <v>15.26</v>
      </c>
      <c r="C19">
        <f>(B19-B18)/B18</f>
        <v>8.5922009253138788E-3</v>
      </c>
      <c r="E19">
        <f>C19-$D$3</f>
        <v>6.8634602477492378E-3</v>
      </c>
      <c r="F19">
        <f>E19^2</f>
        <v>4.7107086572434031E-5</v>
      </c>
      <c r="G19">
        <f>(E19-$D$3)^2</f>
        <v>2.6365345064436689E-5</v>
      </c>
      <c r="J19">
        <f>E19/$I$3</f>
        <v>0.26701955474706068</v>
      </c>
      <c r="L19" s="41">
        <f>J19</f>
        <v>0.26701955474706068</v>
      </c>
      <c r="M19" s="8">
        <f>RANK(L19,$L$4:$L$123)</f>
        <v>39</v>
      </c>
      <c r="N19" s="8">
        <f>J19</f>
        <v>0.26701955474706068</v>
      </c>
      <c r="O19" s="8">
        <f>RANK(N19,$N$4:$N$123)</f>
        <v>39</v>
      </c>
      <c r="P19" s="8">
        <v>16</v>
      </c>
      <c r="Q19" s="8">
        <f>M19/(COUNT($M$4:$M$123)+1)-0.5</f>
        <v>-0.17768595041322316</v>
      </c>
      <c r="R19" s="8">
        <f>SUM($Q$4:Q19)/P19</f>
        <v>-5.8367768595041308E-2</v>
      </c>
      <c r="S19" s="8">
        <f>(P19/11)*R19^2</f>
        <v>4.9553402338389681E-3</v>
      </c>
      <c r="T19" s="8"/>
      <c r="U19" s="8">
        <f>O19/(COUNT($O$4:$O$123)+1)-0.5</f>
        <v>-0.17768595041322316</v>
      </c>
      <c r="V19" s="8">
        <f>SUM($U$4:U19)/P19</f>
        <v>-6.1983471074380167E-2</v>
      </c>
      <c r="W19" s="8">
        <f>(P19/11)*V19^2</f>
        <v>5.5882919075323969E-3</v>
      </c>
      <c r="X19" s="8"/>
    </row>
    <row r="20" spans="1:24" x14ac:dyDescent="0.25">
      <c r="A20" s="5">
        <v>40694</v>
      </c>
      <c r="B20">
        <v>15.34</v>
      </c>
      <c r="C20">
        <f>(B20-B19)/B19</f>
        <v>5.2424639580602927E-3</v>
      </c>
      <c r="E20">
        <f>C20-$D$3</f>
        <v>3.5137232804956517E-3</v>
      </c>
      <c r="F20">
        <f>E20^2</f>
        <v>1.2346251291897125E-5</v>
      </c>
      <c r="G20">
        <f>(E20-$D$3)^2</f>
        <v>3.1861628927663655E-6</v>
      </c>
      <c r="J20">
        <f>E20/$I$3</f>
        <v>0.13669968091823781</v>
      </c>
      <c r="L20" s="41">
        <f>J20</f>
        <v>0.13669968091823781</v>
      </c>
      <c r="M20" s="8">
        <f>RANK(L20,$L$4:$L$123)</f>
        <v>51</v>
      </c>
      <c r="N20" s="8">
        <f>J20</f>
        <v>0.13669968091823781</v>
      </c>
      <c r="O20" s="8">
        <f>RANK(N20,$N$4:$N$123)</f>
        <v>50</v>
      </c>
      <c r="P20" s="8">
        <v>17</v>
      </c>
      <c r="Q20" s="8">
        <f>M20/(COUNT($M$4:$M$123)+1)-0.5</f>
        <v>-7.8512396694214892E-2</v>
      </c>
      <c r="R20" s="8">
        <f>SUM($Q$4:Q20)/P20</f>
        <v>-5.9552746718522113E-2</v>
      </c>
      <c r="S20" s="8">
        <f>(P20/11)*R20^2</f>
        <v>5.4810003553861439E-3</v>
      </c>
      <c r="T20" s="8"/>
      <c r="U20" s="8">
        <f>O20/(COUNT($O$4:$O$123)+1)-0.5</f>
        <v>-8.677685950413222E-2</v>
      </c>
      <c r="V20" s="8">
        <f>SUM($U$4:U20)/P20</f>
        <v>-6.3441905687894998E-2</v>
      </c>
      <c r="W20" s="8">
        <f>(P20/11)*V20^2</f>
        <v>6.2202619776636353E-3</v>
      </c>
      <c r="X20" s="8"/>
    </row>
    <row r="21" spans="1:24" x14ac:dyDescent="0.25">
      <c r="A21" s="5">
        <v>40695</v>
      </c>
      <c r="B21">
        <v>15.05</v>
      </c>
      <c r="C21">
        <f>(B21-B20)/B20</f>
        <v>-1.8904823989569698E-2</v>
      </c>
      <c r="E21">
        <f>C21-$D$3</f>
        <v>-2.0633564667134341E-2</v>
      </c>
      <c r="F21">
        <f>E21^2</f>
        <v>4.257439908728147E-4</v>
      </c>
      <c r="G21">
        <f>(E21-$D$3)^2</f>
        <v>5.0007270032955276E-4</v>
      </c>
      <c r="J21">
        <f>E21/$I$3</f>
        <v>-0.80273871362038829</v>
      </c>
      <c r="L21" s="41">
        <f>J21</f>
        <v>-0.80273871362038829</v>
      </c>
      <c r="M21" s="8">
        <f>RANK(L21,$L$4:$L$123)</f>
        <v>101</v>
      </c>
      <c r="N21" s="8">
        <f>J21</f>
        <v>-0.80273871362038829</v>
      </c>
      <c r="O21" s="8">
        <f>RANK(N21,$N$4:$N$123)</f>
        <v>101</v>
      </c>
      <c r="P21" s="8">
        <v>18</v>
      </c>
      <c r="Q21" s="8">
        <f>M21/(COUNT($M$4:$M$123)+1)-0.5</f>
        <v>0.33471074380165289</v>
      </c>
      <c r="R21" s="8">
        <f>SUM($Q$4:Q21)/P21</f>
        <v>-3.7649219467401275E-2</v>
      </c>
      <c r="S21" s="8">
        <f>(P21/11)*R21^2</f>
        <v>2.319486097916532E-3</v>
      </c>
      <c r="T21" s="8"/>
      <c r="U21" s="8">
        <f>O21/(COUNT($O$4:$O$123)+1)-0.5</f>
        <v>0.33471074380165289</v>
      </c>
      <c r="V21" s="8">
        <f>SUM($U$4:U21)/P21</f>
        <v>-4.1322314049586778E-2</v>
      </c>
      <c r="W21" s="8">
        <f>(P21/11)*V21^2</f>
        <v>2.7941459537661989E-3</v>
      </c>
      <c r="X21" s="8"/>
    </row>
    <row r="22" spans="1:24" x14ac:dyDescent="0.25">
      <c r="A22" s="5">
        <v>40696</v>
      </c>
      <c r="B22">
        <v>15.18</v>
      </c>
      <c r="C22">
        <f>(B22-B21)/B21</f>
        <v>8.6378737541527566E-3</v>
      </c>
      <c r="E22">
        <f>C22-$D$3</f>
        <v>6.9091330765881157E-3</v>
      </c>
      <c r="F22">
        <f>E22^2</f>
        <v>4.7736119870003963E-5</v>
      </c>
      <c r="G22">
        <f>(E22-$D$3)^2</f>
        <v>2.6836465407860192E-5</v>
      </c>
      <c r="J22">
        <f>E22/$I$3</f>
        <v>0.26879643375274809</v>
      </c>
      <c r="L22" s="41">
        <f>J22</f>
        <v>0.26879643375274809</v>
      </c>
      <c r="M22" s="8">
        <f>RANK(L22,$L$4:$L$123)</f>
        <v>38</v>
      </c>
      <c r="N22" s="8">
        <f>J22</f>
        <v>0.26879643375274809</v>
      </c>
      <c r="O22" s="8">
        <f>RANK(N22,$N$4:$N$123)</f>
        <v>38</v>
      </c>
      <c r="P22" s="8">
        <v>19</v>
      </c>
      <c r="Q22" s="8">
        <f>M22/(COUNT($M$4:$M$123)+1)-0.5</f>
        <v>-0.18595041322314049</v>
      </c>
      <c r="R22" s="8">
        <f>SUM($Q$4:Q22)/P22</f>
        <v>-4.5454545454545449E-2</v>
      </c>
      <c r="S22" s="8">
        <f>(P22/11)*R22^2</f>
        <v>3.5687453042824936E-3</v>
      </c>
      <c r="T22" s="8"/>
      <c r="U22" s="8">
        <f>O22/(COUNT($O$4:$O$123)+1)-0.5</f>
        <v>-0.18595041322314049</v>
      </c>
      <c r="V22" s="8">
        <f>SUM($U$4:U22)/P22</f>
        <v>-4.8934319269247503E-2</v>
      </c>
      <c r="W22" s="8">
        <f>(P22/11)*V22^2</f>
        <v>4.1360713131407545E-3</v>
      </c>
      <c r="X22" s="8"/>
    </row>
    <row r="23" spans="1:24" x14ac:dyDescent="0.25">
      <c r="A23" s="5">
        <v>40697</v>
      </c>
      <c r="B23">
        <v>14.66</v>
      </c>
      <c r="C23">
        <f>(B23-B22)/B22</f>
        <v>-3.4255599472990748E-2</v>
      </c>
      <c r="E23">
        <f>C23-$D$3</f>
        <v>-3.5984340150555391E-2</v>
      </c>
      <c r="F23">
        <f>E23^2</f>
        <v>1.2948727360708727E-3</v>
      </c>
      <c r="G23">
        <f>(E23-$D$3)^2</f>
        <v>1.4222764655483148E-3</v>
      </c>
      <c r="J23">
        <f>E23/$I$3</f>
        <v>-1.3999531049981735</v>
      </c>
      <c r="L23" s="41">
        <f>J23</f>
        <v>-1.3999531049981735</v>
      </c>
      <c r="M23" s="8">
        <f>RANK(L23,$L$4:$L$123)</f>
        <v>115</v>
      </c>
      <c r="N23" s="8">
        <f>J23</f>
        <v>-1.3999531049981735</v>
      </c>
      <c r="O23" s="8">
        <f>RANK(N23,$N$4:$N$123)</f>
        <v>115</v>
      </c>
      <c r="P23" s="8">
        <v>20</v>
      </c>
      <c r="Q23" s="8">
        <f>M23/(COUNT($M$4:$M$123)+1)-0.5</f>
        <v>0.45041322314049592</v>
      </c>
      <c r="R23" s="8">
        <f>SUM($Q$4:Q23)/P23</f>
        <v>-2.0661157024793382E-2</v>
      </c>
      <c r="S23" s="8">
        <f>(P23/11)*R23^2</f>
        <v>7.7615165382394343E-4</v>
      </c>
      <c r="T23" s="8"/>
      <c r="U23" s="8">
        <f>O23/(COUNT($O$4:$O$123)+1)-0.5</f>
        <v>0.45041322314049592</v>
      </c>
      <c r="V23" s="8">
        <f>SUM($U$4:U23)/P23</f>
        <v>-2.3966942148760335E-2</v>
      </c>
      <c r="W23" s="8">
        <f>(P23/11)*V23^2</f>
        <v>1.0443896653854993E-3</v>
      </c>
      <c r="X23" s="8"/>
    </row>
    <row r="24" spans="1:24" x14ac:dyDescent="0.25">
      <c r="A24" s="5">
        <v>40700</v>
      </c>
      <c r="B24">
        <v>14.43</v>
      </c>
      <c r="C24">
        <f>(B24-B23)/B23</f>
        <v>-1.5688949522510261E-2</v>
      </c>
      <c r="E24">
        <f>C24-$D$3</f>
        <v>-1.7417690200074904E-2</v>
      </c>
      <c r="F24">
        <f>E24^2</f>
        <v>3.0337593190578533E-4</v>
      </c>
      <c r="G24">
        <f>(E24-$D$3)^2</f>
        <v>3.6658581535222909E-4</v>
      </c>
      <c r="J24">
        <f>E24/$I$3</f>
        <v>-0.67762669470860848</v>
      </c>
      <c r="L24" s="41">
        <f>J24</f>
        <v>-0.67762669470860848</v>
      </c>
      <c r="M24" s="8">
        <f>RANK(L24,$L$4:$L$123)</f>
        <v>93</v>
      </c>
      <c r="N24" s="8">
        <f>J24</f>
        <v>-0.67762669470860848</v>
      </c>
      <c r="O24" s="8">
        <f>RANK(N24,$N$4:$N$123)</f>
        <v>93</v>
      </c>
      <c r="P24" s="8">
        <v>21</v>
      </c>
      <c r="Q24" s="8">
        <f>M24/(COUNT($M$4:$M$123)+1)-0.5</f>
        <v>0.26859504132231404</v>
      </c>
      <c r="R24" s="8">
        <f>SUM($Q$4:Q24)/P24</f>
        <v>-6.8870523415977894E-3</v>
      </c>
      <c r="S24" s="8">
        <f>(P24/11)*R24^2</f>
        <v>9.0551026279459953E-5</v>
      </c>
      <c r="T24" s="8"/>
      <c r="U24" s="8">
        <f>O24/(COUNT($O$4:$O$123)+1)-0.5</f>
        <v>0.26859504132231404</v>
      </c>
      <c r="V24" s="8">
        <f>SUM($U$4:U24)/P24</f>
        <v>-1.0035419126328221E-2</v>
      </c>
      <c r="W24" s="8">
        <f>(P24/11)*V24^2</f>
        <v>1.9226385253295997E-4</v>
      </c>
      <c r="X24" s="8"/>
    </row>
    <row r="25" spans="1:24" x14ac:dyDescent="0.25">
      <c r="A25" s="5">
        <v>40701</v>
      </c>
      <c r="B25">
        <v>15.1205</v>
      </c>
      <c r="C25">
        <f>(B25-B24)/B24</f>
        <v>4.7851697851697864E-2</v>
      </c>
      <c r="E25">
        <f>C25-$D$3</f>
        <v>4.6122957174133221E-2</v>
      </c>
      <c r="F25">
        <f>E25^2</f>
        <v>2.1273271784869271E-3</v>
      </c>
      <c r="G25">
        <f>(E25-$D$3)^2</f>
        <v>1.9708464583442016E-3</v>
      </c>
      <c r="J25">
        <f>E25/$I$3</f>
        <v>1.7943910278046045</v>
      </c>
      <c r="L25" s="41">
        <f>J25</f>
        <v>1.7943910278046045</v>
      </c>
      <c r="M25" s="8">
        <f>RANK(L25,$L$4:$L$123)</f>
        <v>6</v>
      </c>
      <c r="N25" s="8">
        <f>J25</f>
        <v>1.7943910278046045</v>
      </c>
      <c r="O25" s="8">
        <f>RANK(N25,$N$4:$N$123)</f>
        <v>6</v>
      </c>
      <c r="P25" s="8">
        <v>22</v>
      </c>
      <c r="Q25" s="8">
        <f>M25/(COUNT($M$4:$M$123)+1)-0.5</f>
        <v>-0.45041322314049587</v>
      </c>
      <c r="R25" s="8">
        <f>SUM($Q$4:Q25)/P25</f>
        <v>-2.7047332832456791E-2</v>
      </c>
      <c r="S25" s="8">
        <f>(P25/11)*R25^2</f>
        <v>1.4631164266993902E-3</v>
      </c>
      <c r="T25" s="8"/>
      <c r="U25" s="8">
        <f>O25/(COUNT($O$4:$O$123)+1)-0.5</f>
        <v>-0.45041322314049587</v>
      </c>
      <c r="V25" s="8">
        <f>SUM($U$4:U25)/P25</f>
        <v>-3.005259203606311E-2</v>
      </c>
      <c r="W25" s="8">
        <f>(P25/11)*V25^2</f>
        <v>1.8063165761720878E-3</v>
      </c>
      <c r="X25" s="8"/>
    </row>
    <row r="26" spans="1:24" x14ac:dyDescent="0.25">
      <c r="A26" s="5">
        <v>40702</v>
      </c>
      <c r="B26">
        <v>15.15</v>
      </c>
      <c r="C26">
        <f>(B26-B25)/B25</f>
        <v>1.9509936840713287E-3</v>
      </c>
      <c r="E26">
        <f>C26-$D$3</f>
        <v>2.222530065066875E-4</v>
      </c>
      <c r="F26">
        <f>E26^2</f>
        <v>4.9396398901261673E-8</v>
      </c>
      <c r="G26">
        <f>(E26-$D$3)^2</f>
        <v>2.2695051030496175E-6</v>
      </c>
      <c r="J26">
        <f>E26/$I$3</f>
        <v>8.6466442139113159E-3</v>
      </c>
      <c r="L26" s="41">
        <f>J26</f>
        <v>8.6466442139113159E-3</v>
      </c>
      <c r="M26" s="8">
        <f>RANK(L26,$L$4:$L$123)</f>
        <v>63</v>
      </c>
      <c r="N26" s="8">
        <f>J26</f>
        <v>8.6466442139113159E-3</v>
      </c>
      <c r="O26" s="8">
        <f>RANK(N26,$N$4:$N$123)</f>
        <v>62</v>
      </c>
      <c r="P26" s="8">
        <v>23</v>
      </c>
      <c r="Q26" s="8">
        <f>M26/(COUNT($M$4:$M$123)+1)-0.5</f>
        <v>2.0661157024793431E-2</v>
      </c>
      <c r="R26" s="8">
        <f>SUM($Q$4:Q26)/P26</f>
        <v>-2.4973050664750258E-2</v>
      </c>
      <c r="S26" s="8">
        <f>(P26/11)*R26^2</f>
        <v>1.3040022698723832E-3</v>
      </c>
      <c r="T26" s="8"/>
      <c r="U26" s="8">
        <f>O26/(COUNT($O$4:$O$123)+1)-0.5</f>
        <v>1.2396694214875992E-2</v>
      </c>
      <c r="V26" s="8">
        <f>SUM($U$4:U26)/P26</f>
        <v>-2.8206970894717933E-2</v>
      </c>
      <c r="W26" s="8">
        <f>(P26/11)*V26^2</f>
        <v>1.6635967056614258E-3</v>
      </c>
      <c r="X26" s="8"/>
    </row>
    <row r="27" spans="1:24" x14ac:dyDescent="0.25">
      <c r="A27" s="5">
        <v>40703</v>
      </c>
      <c r="B27">
        <v>15.45</v>
      </c>
      <c r="C27">
        <f>(B27-B26)/B26</f>
        <v>1.9801980198019733E-2</v>
      </c>
      <c r="E27">
        <f>C27-$D$3</f>
        <v>1.807323952045509E-2</v>
      </c>
      <c r="F27">
        <f>E27^2</f>
        <v>3.2664198676373975E-4</v>
      </c>
      <c r="G27">
        <f>(E27-$D$3)^2</f>
        <v>2.6714264242524717E-4</v>
      </c>
      <c r="J27">
        <f>E27/$I$3</f>
        <v>0.70313051950311478</v>
      </c>
      <c r="L27" s="41">
        <f>J27</f>
        <v>0.70313051950311478</v>
      </c>
      <c r="M27" s="8">
        <f>RANK(L27,$L$4:$L$123)</f>
        <v>22</v>
      </c>
      <c r="N27" s="8">
        <f>J27</f>
        <v>0.70313051950311478</v>
      </c>
      <c r="O27" s="8">
        <f>RANK(N27,$N$4:$N$123)</f>
        <v>22</v>
      </c>
      <c r="P27" s="8">
        <v>24</v>
      </c>
      <c r="Q27" s="8">
        <f>M27/(COUNT($M$4:$M$123)+1)-0.5</f>
        <v>-0.31818181818181818</v>
      </c>
      <c r="R27" s="8">
        <f>SUM($Q$4:Q27)/P27</f>
        <v>-3.7190082644628086E-2</v>
      </c>
      <c r="S27" s="8">
        <f>(P27/11)*R27^2</f>
        <v>3.017677630067492E-3</v>
      </c>
      <c r="T27" s="8"/>
      <c r="U27" s="8">
        <f>O27/(COUNT($O$4:$O$123)+1)-0.5</f>
        <v>-0.31818181818181818</v>
      </c>
      <c r="V27" s="8">
        <f>SUM($U$4:U27)/P27</f>
        <v>-4.0289256198347112E-2</v>
      </c>
      <c r="W27" s="8">
        <f>(P27/11)*V27^2</f>
        <v>3.5415799963986567E-3</v>
      </c>
      <c r="X27" s="8"/>
    </row>
    <row r="28" spans="1:24" x14ac:dyDescent="0.25">
      <c r="A28" s="5">
        <v>40704</v>
      </c>
      <c r="B28">
        <v>15.88</v>
      </c>
      <c r="C28">
        <f>(B28-B27)/B27</f>
        <v>2.7831715210356087E-2</v>
      </c>
      <c r="E28">
        <f>C28-$D$3</f>
        <v>2.6102974532791444E-2</v>
      </c>
      <c r="F28">
        <f>E28^2</f>
        <v>6.8136527945955865E-4</v>
      </c>
      <c r="G28">
        <f>(E28-$D$3)^2</f>
        <v>5.941032760292844E-4</v>
      </c>
      <c r="J28">
        <f>E28/$I$3</f>
        <v>1.0155234219656968</v>
      </c>
      <c r="L28" s="41">
        <f>J28</f>
        <v>1.0155234219656968</v>
      </c>
      <c r="M28" s="8">
        <f>RANK(L28,$L$4:$L$123)</f>
        <v>15</v>
      </c>
      <c r="N28" s="8">
        <f>J28</f>
        <v>1.0155234219656968</v>
      </c>
      <c r="O28" s="8">
        <f>RANK(N28,$N$4:$N$123)</f>
        <v>15</v>
      </c>
      <c r="P28" s="8">
        <v>25</v>
      </c>
      <c r="Q28" s="8">
        <f>M28/(COUNT($M$4:$M$123)+1)-0.5</f>
        <v>-0.37603305785123964</v>
      </c>
      <c r="R28" s="8">
        <f>SUM($Q$4:Q28)/P28</f>
        <v>-5.0743801652892551E-2</v>
      </c>
      <c r="S28" s="8">
        <f>(P28/11)*R28^2</f>
        <v>5.8521213777002297E-3</v>
      </c>
      <c r="T28" s="8"/>
      <c r="U28" s="8">
        <f>O28/(COUNT($O$4:$O$123)+1)-0.5</f>
        <v>-0.37603305785123964</v>
      </c>
      <c r="V28" s="8">
        <f>SUM($U$4:U28)/P28</f>
        <v>-5.3719008264462811E-2</v>
      </c>
      <c r="W28" s="8">
        <f>(P28/11)*V28^2</f>
        <v>6.5584814748123272E-3</v>
      </c>
      <c r="X28" s="8"/>
    </row>
    <row r="29" spans="1:24" x14ac:dyDescent="0.25">
      <c r="A29" s="5">
        <v>40707</v>
      </c>
      <c r="B29">
        <v>15.61</v>
      </c>
      <c r="C29">
        <f>(B29-B28)/B28</f>
        <v>-1.7002518891687742E-2</v>
      </c>
      <c r="E29">
        <f>C29-$D$3</f>
        <v>-1.8731259569252385E-2</v>
      </c>
      <c r="F29">
        <f>E29^2</f>
        <v>3.5086008505070903E-4</v>
      </c>
      <c r="G29">
        <f>(E29-$D$3)^2</f>
        <v>4.1861161009975283E-4</v>
      </c>
      <c r="J29">
        <f>E29/$I$3</f>
        <v>-0.72873046677491726</v>
      </c>
      <c r="L29" s="41">
        <f>J29</f>
        <v>-0.72873046677491726</v>
      </c>
      <c r="M29" s="8">
        <f>RANK(L29,$L$4:$L$123)</f>
        <v>97</v>
      </c>
      <c r="N29" s="8">
        <f>J29</f>
        <v>-0.72873046677491726</v>
      </c>
      <c r="O29" s="8">
        <f>RANK(N29,$N$4:$N$123)</f>
        <v>97</v>
      </c>
      <c r="P29" s="8">
        <v>26</v>
      </c>
      <c r="Q29" s="8">
        <f>M29/(COUNT($M$4:$M$123)+1)-0.5</f>
        <v>0.30165289256198347</v>
      </c>
      <c r="R29" s="8">
        <f>SUM($Q$4:Q29)/P29</f>
        <v>-3.7190082644628086E-2</v>
      </c>
      <c r="S29" s="8">
        <f>(P29/11)*R29^2</f>
        <v>3.26915076590645E-3</v>
      </c>
      <c r="T29" s="8"/>
      <c r="U29" s="8">
        <f>O29/(COUNT($O$4:$O$123)+1)-0.5</f>
        <v>0.30165289256198347</v>
      </c>
      <c r="V29" s="8">
        <f>SUM($U$4:U29)/P29</f>
        <v>-4.0050858232676415E-2</v>
      </c>
      <c r="W29" s="8">
        <f>(P29/11)*V29^2</f>
        <v>3.7914411249565954E-3</v>
      </c>
      <c r="X29" s="8"/>
    </row>
    <row r="30" spans="1:24" x14ac:dyDescent="0.25">
      <c r="A30" s="5">
        <v>40708</v>
      </c>
      <c r="B30">
        <v>15.62</v>
      </c>
      <c r="C30">
        <f>(B30-B29)/B29</f>
        <v>6.4061499039076155E-4</v>
      </c>
      <c r="E30">
        <f>C30-$D$3</f>
        <v>-1.0881256871738795E-3</v>
      </c>
      <c r="F30">
        <f>E30^2</f>
        <v>1.1840175110876276E-6</v>
      </c>
      <c r="G30">
        <f>(E30-$D$3)^2</f>
        <v>7.9347361167952104E-6</v>
      </c>
      <c r="J30">
        <f>E30/$I$3</f>
        <v>-4.2332996187060344E-2</v>
      </c>
      <c r="L30" s="41">
        <f>J30</f>
        <v>-4.2332996187060344E-2</v>
      </c>
      <c r="M30" s="8">
        <f>RANK(L30,$L$4:$L$123)</f>
        <v>67</v>
      </c>
      <c r="N30" s="8">
        <f>J30</f>
        <v>-4.2332996187060344E-2</v>
      </c>
      <c r="O30" s="8">
        <f>RANK(N30,$N$4:$N$123)</f>
        <v>66</v>
      </c>
      <c r="P30" s="8">
        <v>27</v>
      </c>
      <c r="Q30" s="8">
        <f>M30/(COUNT($M$4:$M$123)+1)-0.5</f>
        <v>5.3719008264462853E-2</v>
      </c>
      <c r="R30" s="8">
        <f>SUM($Q$4:Q30)/P30</f>
        <v>-3.3823079277624721E-2</v>
      </c>
      <c r="S30" s="8">
        <f>(P30/11)*R30^2</f>
        <v>2.8080016981048314E-3</v>
      </c>
      <c r="T30" s="8"/>
      <c r="U30" s="8">
        <f>O30/(COUNT($O$4:$O$123)+1)-0.5</f>
        <v>4.5454545454545414E-2</v>
      </c>
      <c r="V30" s="8">
        <f>SUM($U$4:U30)/P30</f>
        <v>-3.6883991429445977E-2</v>
      </c>
      <c r="W30" s="8">
        <f>(P30/11)*V30^2</f>
        <v>3.3392343856109997E-3</v>
      </c>
      <c r="X30" s="8"/>
    </row>
    <row r="31" spans="1:24" x14ac:dyDescent="0.25">
      <c r="A31" s="5">
        <v>40709</v>
      </c>
      <c r="B31">
        <v>15.25</v>
      </c>
      <c r="C31">
        <f>(B31-B30)/B30</f>
        <v>-2.3687580025608147E-2</v>
      </c>
      <c r="E31">
        <f>C31-$D$3</f>
        <v>-2.541632070317279E-2</v>
      </c>
      <c r="F31">
        <f>E31^2</f>
        <v>6.4598935808652975E-4</v>
      </c>
      <c r="G31">
        <f>(E31-$D$3)^2</f>
        <v>7.3685435736400287E-4</v>
      </c>
      <c r="J31">
        <f>E31/$I$3</f>
        <v>-0.98880949149450859</v>
      </c>
      <c r="L31" s="41">
        <f>J31</f>
        <v>-0.98880949149450859</v>
      </c>
      <c r="M31" s="8">
        <f>RANK(L31,$L$4:$L$123)</f>
        <v>109</v>
      </c>
      <c r="N31" s="8">
        <f>J31</f>
        <v>-0.98880949149450859</v>
      </c>
      <c r="O31" s="8">
        <f>RANK(N31,$N$4:$N$123)</f>
        <v>109</v>
      </c>
      <c r="P31" s="8">
        <v>28</v>
      </c>
      <c r="Q31" s="8">
        <f>M31/(COUNT($M$4:$M$123)+1)-0.5</f>
        <v>0.40082644628099173</v>
      </c>
      <c r="R31" s="8">
        <f>SUM($Q$4:Q31)/P31</f>
        <v>-1.8299881936245561E-2</v>
      </c>
      <c r="S31" s="8">
        <f>(P31/11)*R31^2</f>
        <v>8.5243627351406766E-4</v>
      </c>
      <c r="T31" s="8"/>
      <c r="U31" s="8">
        <f>O31/(COUNT($O$4:$O$123)+1)-0.5</f>
        <v>0.40082644628099173</v>
      </c>
      <c r="V31" s="8">
        <f>SUM($U$4:U31)/P31</f>
        <v>-2.1251475796930347E-2</v>
      </c>
      <c r="W31" s="8">
        <f>(P31/11)*V31^2</f>
        <v>1.1495914781209505E-3</v>
      </c>
      <c r="X31" s="8"/>
    </row>
    <row r="32" spans="1:24" x14ac:dyDescent="0.25">
      <c r="A32" s="5">
        <v>40710</v>
      </c>
      <c r="B32">
        <v>15.345000000000001</v>
      </c>
      <c r="C32">
        <f>(B32-B31)/B31</f>
        <v>6.2295081967213535E-3</v>
      </c>
      <c r="E32">
        <f>C32-$D$3</f>
        <v>4.5007675191567125E-3</v>
      </c>
      <c r="F32">
        <f>E32^2</f>
        <v>2.025690826149607E-5</v>
      </c>
      <c r="G32">
        <f>(E32-$D$3)^2</f>
        <v>7.6841328105069154E-6</v>
      </c>
      <c r="J32">
        <f>E32/$I$3</f>
        <v>0.17510015292641448</v>
      </c>
      <c r="L32" s="41">
        <f>J32</f>
        <v>0.17510015292641448</v>
      </c>
      <c r="M32" s="8">
        <f>RANK(L32,$L$4:$L$123)</f>
        <v>47</v>
      </c>
      <c r="N32" s="8">
        <f>J32</f>
        <v>0.17510015292641448</v>
      </c>
      <c r="O32" s="8">
        <f>RANK(N32,$N$4:$N$123)</f>
        <v>47</v>
      </c>
      <c r="P32" s="8">
        <v>29</v>
      </c>
      <c r="Q32" s="8">
        <f>M32/(COUNT($M$4:$M$123)+1)-0.5</f>
        <v>-0.11157024793388431</v>
      </c>
      <c r="R32" s="8">
        <f>SUM($Q$4:Q32)/P32</f>
        <v>-2.1516101453405514E-2</v>
      </c>
      <c r="S32" s="8">
        <f>(P32/11)*R32^2</f>
        <v>1.2204850937130843E-3</v>
      </c>
      <c r="T32" s="8"/>
      <c r="U32" s="8">
        <f>O32/(COUNT($O$4:$O$123)+1)-0.5</f>
        <v>-0.11157024793388431</v>
      </c>
      <c r="V32" s="8">
        <f>SUM($U$4:U32)/P32</f>
        <v>-2.4365916215446003E-2</v>
      </c>
      <c r="W32" s="8">
        <f>(P32/11)*V32^2</f>
        <v>1.5652034834114455E-3</v>
      </c>
      <c r="X32" s="8"/>
    </row>
    <row r="33" spans="1:24" x14ac:dyDescent="0.25">
      <c r="A33" s="5">
        <v>40711</v>
      </c>
      <c r="B33">
        <v>15.13</v>
      </c>
      <c r="C33">
        <f>(B33-B32)/B32</f>
        <v>-1.401107852720755E-2</v>
      </c>
      <c r="E33">
        <f>C33-$D$3</f>
        <v>-1.5739819204772191E-2</v>
      </c>
      <c r="F33">
        <f>E33^2</f>
        <v>2.4774190859891551E-4</v>
      </c>
      <c r="G33">
        <f>(E33-$D$3)^2</f>
        <v>3.0515058436278783E-4</v>
      </c>
      <c r="J33">
        <f>E33/$I$3</f>
        <v>-0.6123499465500305</v>
      </c>
      <c r="L33" s="41">
        <f>J33</f>
        <v>-0.6123499465500305</v>
      </c>
      <c r="M33" s="8">
        <f>RANK(L33,$L$4:$L$123)</f>
        <v>91</v>
      </c>
      <c r="N33" s="8">
        <f>J33</f>
        <v>-0.6123499465500305</v>
      </c>
      <c r="O33" s="8">
        <f>RANK(N33,$N$4:$N$123)</f>
        <v>91</v>
      </c>
      <c r="P33" s="8">
        <v>30</v>
      </c>
      <c r="Q33" s="8">
        <f>M33/(COUNT($M$4:$M$123)+1)-0.5</f>
        <v>0.25206611570247939</v>
      </c>
      <c r="R33" s="8">
        <f>SUM($Q$4:Q33)/P33</f>
        <v>-1.2396694214876018E-2</v>
      </c>
      <c r="S33" s="8">
        <f>(P33/11)*R33^2</f>
        <v>4.191218930649287E-4</v>
      </c>
      <c r="T33" s="8"/>
      <c r="U33" s="8">
        <f>O33/(COUNT($O$4:$O$123)+1)-0.5</f>
        <v>0.25206611570247939</v>
      </c>
      <c r="V33" s="8">
        <f>SUM($U$4:U33)/P33</f>
        <v>-1.5151515151515157E-2</v>
      </c>
      <c r="W33" s="8">
        <f>(P33/11)*V33^2</f>
        <v>6.260956674179819E-4</v>
      </c>
      <c r="X33" s="8"/>
    </row>
    <row r="34" spans="1:24" x14ac:dyDescent="0.25">
      <c r="A34" s="5">
        <v>40714</v>
      </c>
      <c r="B34">
        <v>15</v>
      </c>
      <c r="C34">
        <f>(B34-B33)/B33</f>
        <v>-8.5922009253139968E-3</v>
      </c>
      <c r="E34">
        <f>C34-$D$3</f>
        <v>-1.0320941602878638E-2</v>
      </c>
      <c r="F34">
        <f>E34^2</f>
        <v>1.0652183557003106E-4</v>
      </c>
      <c r="G34">
        <f>(E34-$D$3)^2</f>
        <v>1.4519484305962875E-4</v>
      </c>
      <c r="J34">
        <f>E34/$I$3</f>
        <v>-0.40153117114283854</v>
      </c>
      <c r="L34" s="41">
        <f>J34</f>
        <v>-0.40153117114283854</v>
      </c>
      <c r="M34" s="8">
        <f>RANK(L34,$L$4:$L$123)</f>
        <v>84</v>
      </c>
      <c r="N34" s="8">
        <f>J34</f>
        <v>-0.40153117114283854</v>
      </c>
      <c r="O34" s="8">
        <f>RANK(N34,$N$4:$N$123)</f>
        <v>84</v>
      </c>
      <c r="P34" s="8">
        <v>31</v>
      </c>
      <c r="Q34" s="8">
        <f>M34/(COUNT($M$4:$M$123)+1)-0.5</f>
        <v>0.19421487603305787</v>
      </c>
      <c r="R34" s="8">
        <f>SUM($Q$4:Q34)/P34</f>
        <v>-5.7318048520394408E-3</v>
      </c>
      <c r="S34" s="8">
        <f>(P34/11)*R34^2</f>
        <v>9.2587381156159016E-5</v>
      </c>
      <c r="T34" s="8"/>
      <c r="U34" s="8">
        <f>O34/(COUNT($O$4:$O$123)+1)-0.5</f>
        <v>0.19421487603305787</v>
      </c>
      <c r="V34" s="8">
        <f>SUM($U$4:U34)/P34</f>
        <v>-8.3977605971740903E-3</v>
      </c>
      <c r="W34" s="8">
        <f>(P34/11)*V34^2</f>
        <v>1.9874489767917651E-4</v>
      </c>
      <c r="X34" s="8"/>
    </row>
    <row r="35" spans="1:24" x14ac:dyDescent="0.25">
      <c r="A35" s="5">
        <v>40715</v>
      </c>
      <c r="B35">
        <v>15.26</v>
      </c>
      <c r="C35">
        <f>(B35-B34)/B34</f>
        <v>1.7333333333333319E-2</v>
      </c>
      <c r="E35">
        <f>C35-$D$3</f>
        <v>1.5604592655768678E-2</v>
      </c>
      <c r="F35">
        <f>E35^2</f>
        <v>2.4350331195246975E-4</v>
      </c>
      <c r="G35">
        <f>(E35-$D$3)^2</f>
        <v>1.9253926812102889E-4</v>
      </c>
      <c r="J35">
        <f>E35/$I$3</f>
        <v>0.60708902398305842</v>
      </c>
      <c r="L35" s="41">
        <f>J35</f>
        <v>0.60708902398305842</v>
      </c>
      <c r="M35" s="8">
        <f>RANK(L35,$L$4:$L$123)</f>
        <v>26</v>
      </c>
      <c r="N35" s="8">
        <f>J35</f>
        <v>0.60708902398305842</v>
      </c>
      <c r="O35" s="8">
        <f>RANK(N35,$N$4:$N$123)</f>
        <v>26</v>
      </c>
      <c r="P35" s="8">
        <v>32</v>
      </c>
      <c r="Q35" s="8">
        <f>M35/(COUNT($M$4:$M$123)+1)-0.5</f>
        <v>-0.28512396694214875</v>
      </c>
      <c r="R35" s="8">
        <f>SUM($Q$4:Q35)/P35</f>
        <v>-1.4462809917355357E-2</v>
      </c>
      <c r="S35" s="8">
        <f>(P35/11)*R35^2</f>
        <v>6.085028965979708E-4</v>
      </c>
      <c r="T35" s="8"/>
      <c r="U35" s="8">
        <f>O35/(COUNT($O$4:$O$123)+1)-0.5</f>
        <v>-0.28512396694214875</v>
      </c>
      <c r="V35" s="8">
        <f>SUM($U$4:U35)/P35</f>
        <v>-1.7045454545454551E-2</v>
      </c>
      <c r="W35" s="8">
        <f>(P35/11)*V35^2</f>
        <v>8.4522915101427549E-4</v>
      </c>
      <c r="X35" s="8"/>
    </row>
    <row r="36" spans="1:24" x14ac:dyDescent="0.25">
      <c r="A36" s="5">
        <v>40716</v>
      </c>
      <c r="B36">
        <v>14.91</v>
      </c>
      <c r="C36">
        <f>(B36-B35)/B35</f>
        <v>-2.2935779816513738E-2</v>
      </c>
      <c r="E36">
        <f>C36-$D$3</f>
        <v>-2.4664520494078381E-2</v>
      </c>
      <c r="F36">
        <f>E36^2</f>
        <v>6.0833857120281252E-4</v>
      </c>
      <c r="G36">
        <f>(E36-$D$3)^2</f>
        <v>6.9660423527455925E-4</v>
      </c>
      <c r="J36">
        <f>E36/$I$3</f>
        <v>-0.95956107308092964</v>
      </c>
      <c r="L36" s="41">
        <f>J36</f>
        <v>-0.95956107308092964</v>
      </c>
      <c r="M36" s="8">
        <f>RANK(L36,$L$4:$L$123)</f>
        <v>107</v>
      </c>
      <c r="N36" s="8">
        <f>J36</f>
        <v>-0.95956107308092964</v>
      </c>
      <c r="O36" s="8">
        <f>RANK(N36,$N$4:$N$123)</f>
        <v>107</v>
      </c>
      <c r="P36" s="8">
        <v>33</v>
      </c>
      <c r="Q36" s="8">
        <f>M36/(COUNT($M$4:$M$123)+1)-0.5</f>
        <v>0.38429752066115708</v>
      </c>
      <c r="R36" s="8">
        <f>SUM($Q$4:Q36)/P36</f>
        <v>-2.379163536188313E-3</v>
      </c>
      <c r="S36" s="8">
        <f>(P36/11)*R36^2</f>
        <v>1.6981257395784234E-5</v>
      </c>
      <c r="T36" s="8"/>
      <c r="U36" s="8">
        <f>O36/(COUNT($O$4:$O$123)+1)-0.5</f>
        <v>0.38429752066115708</v>
      </c>
      <c r="V36" s="8">
        <f>SUM($U$4:U36)/P36</f>
        <v>-4.8835462058602593E-3</v>
      </c>
      <c r="W36" s="8">
        <f>(P36/11)*V36^2</f>
        <v>7.15470706343164E-5</v>
      </c>
      <c r="X36" s="8"/>
    </row>
    <row r="37" spans="1:24" x14ac:dyDescent="0.25">
      <c r="A37" s="5">
        <v>40717</v>
      </c>
      <c r="B37">
        <v>14.86</v>
      </c>
      <c r="C37">
        <f>(B37-B36)/B36</f>
        <v>-3.3534540576794572E-3</v>
      </c>
      <c r="E37">
        <f>C37-$D$3</f>
        <v>-5.0821947352440982E-3</v>
      </c>
      <c r="F37">
        <f>E37^2</f>
        <v>2.5828703326942829E-5</v>
      </c>
      <c r="G37">
        <f>(E37-$D$3)^2</f>
        <v>4.6388841197452153E-5</v>
      </c>
      <c r="J37">
        <f>E37/$I$3</f>
        <v>-0.19772029360667692</v>
      </c>
      <c r="L37" s="41">
        <f>J37</f>
        <v>-0.19772029360667692</v>
      </c>
      <c r="M37" s="8">
        <f>RANK(L37,$L$4:$L$123)</f>
        <v>74</v>
      </c>
      <c r="N37" s="8">
        <f>J37</f>
        <v>-0.19772029360667692</v>
      </c>
      <c r="O37" s="8">
        <f>RANK(N37,$N$4:$N$123)</f>
        <v>73</v>
      </c>
      <c r="P37" s="8">
        <v>34</v>
      </c>
      <c r="Q37" s="8">
        <f>M37/(COUNT($M$4:$M$123)+1)-0.5</f>
        <v>0.11157024793388426</v>
      </c>
      <c r="R37" s="8">
        <f>SUM($Q$4:Q37)/P37</f>
        <v>9.7228974234323299E-4</v>
      </c>
      <c r="S37" s="8">
        <f>(P37/11)*R37^2</f>
        <v>2.9219826967490537E-6</v>
      </c>
      <c r="T37" s="8"/>
      <c r="U37" s="8">
        <f>O37/(COUNT($O$4:$O$123)+1)-0.5</f>
        <v>0.10330578512396693</v>
      </c>
      <c r="V37" s="8">
        <f>SUM($U$4:U37)/P37</f>
        <v>-1.7015070491006362E-3</v>
      </c>
      <c r="W37" s="8">
        <f>(P37/11)*V37^2</f>
        <v>8.9485720087937515E-6</v>
      </c>
      <c r="X37" s="8"/>
    </row>
    <row r="38" spans="1:24" x14ac:dyDescent="0.25">
      <c r="A38" s="5">
        <v>40718</v>
      </c>
      <c r="B38">
        <v>14.74</v>
      </c>
      <c r="C38">
        <f>(B38-B37)/B37</f>
        <v>-8.0753701211304998E-3</v>
      </c>
      <c r="E38">
        <f>C38-$D$3</f>
        <v>-9.8041107986951408E-3</v>
      </c>
      <c r="F38">
        <f>E38^2</f>
        <v>9.6120588553090671E-5</v>
      </c>
      <c r="G38">
        <f>(E38-$D$3)^2</f>
        <v>1.3300666317346744E-4</v>
      </c>
      <c r="J38">
        <f>E38/$I$3</f>
        <v>-0.38142412218631566</v>
      </c>
      <c r="L38" s="41">
        <f>J38</f>
        <v>-0.38142412218631566</v>
      </c>
      <c r="M38" s="8">
        <f>RANK(L38,$L$4:$L$123)</f>
        <v>83</v>
      </c>
      <c r="N38" s="8">
        <f>J38</f>
        <v>-0.38142412218631566</v>
      </c>
      <c r="O38" s="8">
        <f>RANK(N38,$N$4:$N$123)</f>
        <v>83</v>
      </c>
      <c r="P38" s="8">
        <v>35</v>
      </c>
      <c r="Q38" s="8">
        <f>M38/(COUNT($M$4:$M$123)+1)-0.5</f>
        <v>0.18595041322314054</v>
      </c>
      <c r="R38" s="8">
        <f>SUM($Q$4:Q38)/P38</f>
        <v>6.2573789846517274E-3</v>
      </c>
      <c r="S38" s="8">
        <f>(P38/11)*R38^2</f>
        <v>1.2458342831951253E-4</v>
      </c>
      <c r="T38" s="8"/>
      <c r="U38" s="8">
        <f>O38/(COUNT($O$4:$O$123)+1)-0.5</f>
        <v>0.18595041322314054</v>
      </c>
      <c r="V38" s="8">
        <f>SUM($U$4:U38)/P38</f>
        <v>3.6599763872491118E-3</v>
      </c>
      <c r="W38" s="8">
        <f>(P38/11)*V38^2</f>
        <v>4.2621813675703371E-5</v>
      </c>
      <c r="X38" s="8"/>
    </row>
    <row r="39" spans="1:24" x14ac:dyDescent="0.25">
      <c r="A39" s="5">
        <v>40721</v>
      </c>
      <c r="B39">
        <v>14.8</v>
      </c>
      <c r="C39">
        <f>(B39-B38)/B38</f>
        <v>4.070556309362313E-3</v>
      </c>
      <c r="E39">
        <f>C39-$D$3</f>
        <v>2.341815631797672E-3</v>
      </c>
      <c r="F39">
        <f>E39^2</f>
        <v>5.4841004533319298E-6</v>
      </c>
      <c r="G39">
        <f>(E39-$D$3)^2</f>
        <v>3.7586089950783284E-7</v>
      </c>
      <c r="J39">
        <f>E39/$I$3</f>
        <v>9.1107188609037479E-2</v>
      </c>
      <c r="L39" s="41">
        <f>J39</f>
        <v>9.1107188609037479E-2</v>
      </c>
      <c r="M39" s="8">
        <f>RANK(L39,$L$4:$L$123)</f>
        <v>54</v>
      </c>
      <c r="N39" s="8">
        <f>J39</f>
        <v>9.1107188609037479E-2</v>
      </c>
      <c r="O39" s="8">
        <f>RANK(N39,$N$4:$N$123)</f>
        <v>53</v>
      </c>
      <c r="P39" s="8">
        <v>36</v>
      </c>
      <c r="Q39" s="8">
        <f>M39/(COUNT($M$4:$M$123)+1)-0.5</f>
        <v>-5.3719008264462798E-2</v>
      </c>
      <c r="R39" s="8">
        <f>SUM($Q$4:Q39)/P39</f>
        <v>4.5913682277318795E-3</v>
      </c>
      <c r="S39" s="8">
        <f>(P39/11)*R39^2</f>
        <v>6.8991258117684376E-5</v>
      </c>
      <c r="T39" s="8"/>
      <c r="U39" s="8">
        <f>O39/(COUNT($O$4:$O$123)+1)-0.5</f>
        <v>-6.1983471074380181E-2</v>
      </c>
      <c r="V39" s="8">
        <f>SUM($U$4:U39)/P39</f>
        <v>1.8365472910927426E-3</v>
      </c>
      <c r="W39" s="8">
        <f>(P39/11)*V39^2</f>
        <v>1.1038601298829389E-5</v>
      </c>
      <c r="X39" s="8"/>
    </row>
    <row r="40" spans="1:24" x14ac:dyDescent="0.25">
      <c r="A40" s="5">
        <v>40722</v>
      </c>
      <c r="B40">
        <v>14.98</v>
      </c>
      <c r="C40">
        <f>(B40-B39)/B39</f>
        <v>1.2162162162162142E-2</v>
      </c>
      <c r="E40">
        <f>C40-$D$3</f>
        <v>1.0433421484597501E-2</v>
      </c>
      <c r="F40">
        <f>E40^2</f>
        <v>1.0885628387526072E-4</v>
      </c>
      <c r="G40">
        <f>(E40-$D$3)^2</f>
        <v>7.5771467952326238E-5</v>
      </c>
      <c r="J40">
        <f>E40/$I$3</f>
        <v>0.40590714577522929</v>
      </c>
      <c r="L40" s="41">
        <f>J40</f>
        <v>0.40590714577522929</v>
      </c>
      <c r="M40" s="8">
        <f>RANK(L40,$L$4:$L$123)</f>
        <v>31</v>
      </c>
      <c r="N40" s="8">
        <f>J40</f>
        <v>0.40590714577522929</v>
      </c>
      <c r="O40" s="8">
        <f>RANK(N40,$N$4:$N$123)</f>
        <v>31</v>
      </c>
      <c r="P40" s="8">
        <v>37</v>
      </c>
      <c r="Q40" s="8">
        <f>M40/(COUNT($M$4:$M$123)+1)-0.5</f>
        <v>-0.243801652892562</v>
      </c>
      <c r="R40" s="8">
        <f>SUM($Q$4:Q40)/P40</f>
        <v>-2.1219566674111983E-3</v>
      </c>
      <c r="S40" s="8">
        <f>(P40/11)*R40^2</f>
        <v>1.5145445785429187E-5</v>
      </c>
      <c r="T40" s="8"/>
      <c r="U40" s="8">
        <f>O40/(COUNT($O$4:$O$123)+1)-0.5</f>
        <v>-0.243801652892562</v>
      </c>
      <c r="V40" s="8">
        <f>SUM($U$4:U40)/P40</f>
        <v>-4.8023229841411691E-3</v>
      </c>
      <c r="W40" s="8">
        <f>(P40/11)*V40^2</f>
        <v>7.7573211238944547E-5</v>
      </c>
      <c r="X40" s="8"/>
    </row>
    <row r="41" spans="1:24" x14ac:dyDescent="0.25">
      <c r="A41" s="5">
        <v>40723</v>
      </c>
      <c r="B41">
        <v>15.03</v>
      </c>
      <c r="C41">
        <f>(B41-B40)/B40</f>
        <v>3.3377837116154159E-3</v>
      </c>
      <c r="E41">
        <f>C41-$D$3</f>
        <v>1.6090430340507747E-3</v>
      </c>
      <c r="F41">
        <f>E41^2</f>
        <v>2.5890194854273226E-6</v>
      </c>
      <c r="G41">
        <f>(E41-$D$3)^2</f>
        <v>1.4327525862772674E-8</v>
      </c>
      <c r="J41">
        <f>E41/$I$3</f>
        <v>6.2599030082820528E-2</v>
      </c>
      <c r="L41" s="41">
        <f>J41</f>
        <v>6.2599030082820528E-2</v>
      </c>
      <c r="M41" s="8">
        <f>RANK(L41,$L$4:$L$123)</f>
        <v>57</v>
      </c>
      <c r="N41" s="8">
        <f>J41</f>
        <v>6.2599030082820528E-2</v>
      </c>
      <c r="O41" s="8">
        <f>RANK(N41,$N$4:$N$123)</f>
        <v>56</v>
      </c>
      <c r="P41" s="8">
        <v>38</v>
      </c>
      <c r="Q41" s="8">
        <f>M41/(COUNT($M$4:$M$123)+1)-0.5</f>
        <v>-2.8925619834710758E-2</v>
      </c>
      <c r="R41" s="8">
        <f>SUM($Q$4:Q41)/P41</f>
        <v>-2.8273162244453975E-3</v>
      </c>
      <c r="S41" s="8">
        <f>(P41/11)*R41^2</f>
        <v>2.7614658841314791E-5</v>
      </c>
      <c r="T41" s="8"/>
      <c r="U41" s="8">
        <f>O41/(COUNT($O$4:$O$123)+1)-0.5</f>
        <v>-3.7190082644628086E-2</v>
      </c>
      <c r="V41" s="8">
        <f>SUM($U$4:U41)/P41</f>
        <v>-5.6546324488908253E-3</v>
      </c>
      <c r="W41" s="8">
        <f>(P41/11)*V41^2</f>
        <v>1.1045863536526037E-4</v>
      </c>
      <c r="X41" s="8"/>
    </row>
    <row r="42" spans="1:24" x14ac:dyDescent="0.25">
      <c r="A42" s="5">
        <v>40724</v>
      </c>
      <c r="B42">
        <v>15.15</v>
      </c>
      <c r="C42">
        <f>(B42-B41)/B41</f>
        <v>7.9840319361278115E-3</v>
      </c>
      <c r="E42">
        <f>C42-$D$3</f>
        <v>6.2552912585631705E-3</v>
      </c>
      <c r="F42">
        <f>E42^2</f>
        <v>3.9128668729456815E-5</v>
      </c>
      <c r="G42">
        <f>(E42-$D$3)^2</f>
        <v>2.0489660162338125E-5</v>
      </c>
      <c r="J42">
        <f>E42/$I$3</f>
        <v>0.24335903849992602</v>
      </c>
      <c r="L42" s="41">
        <f>J42</f>
        <v>0.24335903849992602</v>
      </c>
      <c r="M42" s="8">
        <f>RANK(L42,$L$4:$L$123)</f>
        <v>42</v>
      </c>
      <c r="N42" s="8">
        <f>J42</f>
        <v>0.24335903849992602</v>
      </c>
      <c r="O42" s="8">
        <f>RANK(N42,$N$4:$N$123)</f>
        <v>42</v>
      </c>
      <c r="P42" s="8">
        <v>39</v>
      </c>
      <c r="Q42" s="8">
        <f>M42/(COUNT($M$4:$M$123)+1)-0.5</f>
        <v>-0.15289256198347106</v>
      </c>
      <c r="R42" s="8">
        <f>SUM($Q$4:Q42)/P42</f>
        <v>-6.6751430387793891E-3</v>
      </c>
      <c r="S42" s="8">
        <f>(P42/11)*R42^2</f>
        <v>1.5797671353985748E-4</v>
      </c>
      <c r="T42" s="8"/>
      <c r="U42" s="8">
        <f>O42/(COUNT($O$4:$O$123)+1)-0.5</f>
        <v>-0.15289256198347106</v>
      </c>
      <c r="V42" s="8">
        <f>SUM($U$4:U42)/P42</f>
        <v>-9.4299639754185233E-3</v>
      </c>
      <c r="W42" s="8">
        <f>(P42/11)*V42^2</f>
        <v>3.1527678204817759E-4</v>
      </c>
      <c r="X42" s="8"/>
    </row>
    <row r="43" spans="1:24" x14ac:dyDescent="0.25">
      <c r="A43" s="5">
        <v>40725</v>
      </c>
      <c r="B43">
        <v>15.3</v>
      </c>
      <c r="C43">
        <f>(B43-B42)/B42</f>
        <v>9.9009900990099237E-3</v>
      </c>
      <c r="E43">
        <f>C43-$D$3</f>
        <v>8.1722494214452827E-3</v>
      </c>
      <c r="F43">
        <f>E43^2</f>
        <v>6.6785660606312754E-5</v>
      </c>
      <c r="G43">
        <f>(E43-$D$3)^2</f>
        <v>4.1518804932466287E-5</v>
      </c>
      <c r="J43">
        <f>E43/$I$3</f>
        <v>0.31793735565261633</v>
      </c>
      <c r="L43" s="41">
        <f>J43</f>
        <v>0.31793735565261633</v>
      </c>
      <c r="M43" s="8">
        <f>RANK(L43,$L$4:$L$123)</f>
        <v>34</v>
      </c>
      <c r="N43" s="8">
        <f>J43</f>
        <v>0.31793735565261633</v>
      </c>
      <c r="O43" s="8">
        <f>RANK(N43,$N$4:$N$123)</f>
        <v>34</v>
      </c>
      <c r="P43" s="8">
        <v>40</v>
      </c>
      <c r="Q43" s="8">
        <f>M43/(COUNT($M$4:$M$123)+1)-0.5</f>
        <v>-0.21900826446280991</v>
      </c>
      <c r="R43" s="8">
        <f>SUM($Q$4:Q43)/P43</f>
        <v>-1.1983471074380152E-2</v>
      </c>
      <c r="S43" s="8">
        <f>(P43/11)*R43^2</f>
        <v>5.2219483269274833E-4</v>
      </c>
      <c r="T43" s="8"/>
      <c r="U43" s="8">
        <f>O43/(COUNT($O$4:$O$123)+1)-0.5</f>
        <v>-0.21900826446280991</v>
      </c>
      <c r="V43" s="8">
        <f>SUM($U$4:U43)/P43</f>
        <v>-1.4669421487603307E-2</v>
      </c>
      <c r="W43" s="8">
        <f>(P43/11)*V43^2</f>
        <v>7.8251609738530037E-4</v>
      </c>
      <c r="X43" s="8"/>
    </row>
    <row r="44" spans="1:24" x14ac:dyDescent="0.25">
      <c r="A44" s="5">
        <v>40729</v>
      </c>
      <c r="B44">
        <v>15.9</v>
      </c>
      <c r="C44">
        <f>(B44-B43)/B43</f>
        <v>3.9215686274509776E-2</v>
      </c>
      <c r="E44">
        <f>C44-$D$3</f>
        <v>3.7486945596945133E-2</v>
      </c>
      <c r="F44">
        <f>E44^2</f>
        <v>1.4052710901883241E-3</v>
      </c>
      <c r="G44">
        <f>(E44-$D$3)^2</f>
        <v>1.2786492190564071E-3</v>
      </c>
      <c r="J44">
        <f>E44/$I$3</f>
        <v>1.4584112329354733</v>
      </c>
      <c r="L44" s="41">
        <f>J44</f>
        <v>1.4584112329354733</v>
      </c>
      <c r="M44" s="8">
        <f>RANK(L44,$L$4:$L$123)</f>
        <v>11</v>
      </c>
      <c r="N44" s="8">
        <f>J44</f>
        <v>1.4584112329354733</v>
      </c>
      <c r="O44" s="8">
        <f>RANK(N44,$N$4:$N$123)</f>
        <v>11</v>
      </c>
      <c r="P44" s="8">
        <v>41</v>
      </c>
      <c r="Q44" s="8">
        <f>M44/(COUNT($M$4:$M$123)+1)-0.5</f>
        <v>-0.40909090909090906</v>
      </c>
      <c r="R44" s="8">
        <f>SUM($Q$4:Q44)/P44</f>
        <v>-2.1669018343075979E-2</v>
      </c>
      <c r="S44" s="8">
        <f>(P44/11)*R44^2</f>
        <v>1.7501273267322812E-3</v>
      </c>
      <c r="T44" s="8"/>
      <c r="U44" s="8">
        <f>O44/(COUNT($O$4:$O$123)+1)-0.5</f>
        <v>-0.40909090909090906</v>
      </c>
      <c r="V44" s="8">
        <f>SUM($U$4:U44)/P44</f>
        <v>-2.4289457770610763E-2</v>
      </c>
      <c r="W44" s="8">
        <f>(P44/11)*V44^2</f>
        <v>2.1990080100365112E-3</v>
      </c>
      <c r="X44" s="8"/>
    </row>
    <row r="45" spans="1:24" x14ac:dyDescent="0.25">
      <c r="A45" s="5">
        <v>40730</v>
      </c>
      <c r="B45">
        <v>15.87</v>
      </c>
      <c r="C45">
        <f>(B45-B44)/B44</f>
        <v>-1.88679245283026E-3</v>
      </c>
      <c r="E45">
        <f>C45-$D$3</f>
        <v>-3.6155331303949012E-3</v>
      </c>
      <c r="F45">
        <f>E45^2</f>
        <v>1.3072079816983155E-5</v>
      </c>
      <c r="G45">
        <f>(E45-$D$3)^2</f>
        <v>2.8561262534442387E-5</v>
      </c>
      <c r="J45">
        <f>E45/$I$3</f>
        <v>-0.14066054319581531</v>
      </c>
      <c r="L45" s="41">
        <f>J45</f>
        <v>-0.14066054319581531</v>
      </c>
      <c r="M45" s="8">
        <f>RANK(L45,$L$4:$L$123)</f>
        <v>72</v>
      </c>
      <c r="N45" s="8">
        <f>J45</f>
        <v>-0.14066054319581531</v>
      </c>
      <c r="O45" s="8">
        <f>RANK(N45,$N$4:$N$123)</f>
        <v>71</v>
      </c>
      <c r="P45" s="8">
        <v>42</v>
      </c>
      <c r="Q45" s="8">
        <f>M45/(COUNT($M$4:$M$123)+1)-0.5</f>
        <v>9.5041322314049603E-2</v>
      </c>
      <c r="R45" s="8">
        <f>SUM($Q$4:Q45)/P45</f>
        <v>-1.8890200708382512E-2</v>
      </c>
      <c r="S45" s="8">
        <f>(P45/11)*R45^2</f>
        <v>1.362478788884087E-3</v>
      </c>
      <c r="T45" s="8"/>
      <c r="U45" s="8">
        <f>O45/(COUNT($O$4:$O$123)+1)-0.5</f>
        <v>8.6776859504132275E-2</v>
      </c>
      <c r="V45" s="8">
        <f>SUM($U$4:U45)/P45</f>
        <v>-2.1645021645021644E-2</v>
      </c>
      <c r="W45" s="8">
        <f>(P45/11)*V45^2</f>
        <v>1.7888447640513755E-3</v>
      </c>
      <c r="X45" s="8"/>
    </row>
    <row r="46" spans="1:24" x14ac:dyDescent="0.25">
      <c r="A46" s="5">
        <v>40731</v>
      </c>
      <c r="B46">
        <v>16</v>
      </c>
      <c r="C46">
        <f>(B46-B45)/B45</f>
        <v>8.1915563957152358E-3</v>
      </c>
      <c r="E46">
        <f>C46-$D$3</f>
        <v>6.4628157181505948E-3</v>
      </c>
      <c r="F46">
        <f>E46^2</f>
        <v>4.1767987006774388E-5</v>
      </c>
      <c r="G46">
        <f>(E46-$D$3)^2</f>
        <v>2.2411466489898901E-5</v>
      </c>
      <c r="J46">
        <f>E46/$I$3</f>
        <v>0.2514326758195754</v>
      </c>
      <c r="L46" s="41">
        <f>J46</f>
        <v>0.2514326758195754</v>
      </c>
      <c r="M46" s="8">
        <f>RANK(L46,$L$4:$L$123)</f>
        <v>41</v>
      </c>
      <c r="N46" s="8">
        <f>J46</f>
        <v>0.2514326758195754</v>
      </c>
      <c r="O46" s="8">
        <f>RANK(N46,$N$4:$N$123)</f>
        <v>41</v>
      </c>
      <c r="P46" s="8">
        <v>43</v>
      </c>
      <c r="Q46" s="8">
        <f>M46/(COUNT($M$4:$M$123)+1)-0.5</f>
        <v>-0.16115702479338845</v>
      </c>
      <c r="R46" s="8">
        <f>SUM($Q$4:Q46)/P46</f>
        <v>-2.2198731501057067E-2</v>
      </c>
      <c r="S46" s="8">
        <f>(P46/11)*R46^2</f>
        <v>1.926336204637182E-3</v>
      </c>
      <c r="T46" s="8"/>
      <c r="U46" s="8">
        <f>O46/(COUNT($O$4:$O$123)+1)-0.5</f>
        <v>-0.16115702479338845</v>
      </c>
      <c r="V46" s="8">
        <f>SUM($U$4:U46)/P46</f>
        <v>-2.488948683451855E-2</v>
      </c>
      <c r="W46" s="8">
        <f>(P46/11)*V46^2</f>
        <v>2.4216292600076281E-3</v>
      </c>
      <c r="X46" s="8"/>
    </row>
    <row r="47" spans="1:24" x14ac:dyDescent="0.25">
      <c r="A47" s="5">
        <v>40732</v>
      </c>
      <c r="B47">
        <v>16.03</v>
      </c>
      <c r="C47">
        <f>(B47-B46)/B46</f>
        <v>1.8750000000000711E-3</v>
      </c>
      <c r="E47">
        <f>C47-$D$3</f>
        <v>1.4625932243542985E-4</v>
      </c>
      <c r="F47">
        <f>E47^2</f>
        <v>2.1391789399271032E-8</v>
      </c>
      <c r="G47">
        <f>(E47-$D$3)^2</f>
        <v>2.5042472393315851E-6</v>
      </c>
      <c r="J47">
        <f>E47/$I$3</f>
        <v>5.6901472063049284E-3</v>
      </c>
      <c r="L47" s="41">
        <f>J47</f>
        <v>5.6901472063049284E-3</v>
      </c>
      <c r="M47" s="8">
        <f>RANK(L47,$L$4:$L$123)</f>
        <v>64</v>
      </c>
      <c r="N47" s="8">
        <f>J47</f>
        <v>5.6901472063049284E-3</v>
      </c>
      <c r="O47" s="8">
        <f>RANK(N47,$N$4:$N$123)</f>
        <v>63</v>
      </c>
      <c r="P47" s="8">
        <v>44</v>
      </c>
      <c r="Q47" s="8">
        <f>M47/(COUNT($M$4:$M$123)+1)-0.5</f>
        <v>2.8925619834710758E-2</v>
      </c>
      <c r="R47" s="8">
        <f>SUM($Q$4:Q47)/P47</f>
        <v>-2.1036814425244164E-2</v>
      </c>
      <c r="S47" s="8">
        <f>(P47/11)*R47^2</f>
        <v>1.7701902446486438E-3</v>
      </c>
      <c r="T47" s="8"/>
      <c r="U47" s="8">
        <f>O47/(COUNT($O$4:$O$123)+1)-0.5</f>
        <v>2.0661157024793431E-2</v>
      </c>
      <c r="V47" s="8">
        <f>SUM($U$4:U47)/P47</f>
        <v>-2.3854244928625094E-2</v>
      </c>
      <c r="W47" s="8">
        <f>(P47/11)*V47^2</f>
        <v>2.276100004459344E-3</v>
      </c>
      <c r="X47" s="8"/>
    </row>
    <row r="48" spans="1:24" x14ac:dyDescent="0.25">
      <c r="A48" s="5">
        <v>40735</v>
      </c>
      <c r="B48">
        <v>15.73</v>
      </c>
      <c r="C48">
        <f>(B48-B47)/B47</f>
        <v>-1.8714909544603912E-2</v>
      </c>
      <c r="E48">
        <f>C48-$D$3</f>
        <v>-2.0443650222168555E-2</v>
      </c>
      <c r="F48">
        <f>E48^2</f>
        <v>4.1794283440637242E-4</v>
      </c>
      <c r="G48">
        <f>(E48-$D$3)^2</f>
        <v>4.9161491821057151E-4</v>
      </c>
      <c r="J48">
        <f>E48/$I$3</f>
        <v>-0.79535018528274271</v>
      </c>
      <c r="L48" s="41">
        <f>J48</f>
        <v>-0.79535018528274271</v>
      </c>
      <c r="M48" s="8">
        <f>RANK(L48,$L$4:$L$123)</f>
        <v>100</v>
      </c>
      <c r="N48" s="8">
        <f>J48</f>
        <v>-0.79535018528274271</v>
      </c>
      <c r="O48" s="8">
        <f>RANK(N48,$N$4:$N$123)</f>
        <v>100</v>
      </c>
      <c r="P48" s="8">
        <v>45</v>
      </c>
      <c r="Q48" s="8">
        <f>M48/(COUNT($M$4:$M$123)+1)-0.5</f>
        <v>0.32644628099173556</v>
      </c>
      <c r="R48" s="8">
        <f>SUM($Q$4:Q48)/P48</f>
        <v>-1.3314967860422392E-2</v>
      </c>
      <c r="S48" s="8">
        <f>(P48/11)*R48^2</f>
        <v>7.2527060096215046E-4</v>
      </c>
      <c r="T48" s="8"/>
      <c r="U48" s="8">
        <f>O48/(COUNT($O$4:$O$123)+1)-0.5</f>
        <v>0.32644628099173556</v>
      </c>
      <c r="V48" s="8">
        <f>SUM($U$4:U48)/P48</f>
        <v>-1.6069788797061526E-2</v>
      </c>
      <c r="W48" s="8">
        <f>(P48/11)*V48^2</f>
        <v>1.0564286399270351E-3</v>
      </c>
      <c r="X48" s="8"/>
    </row>
    <row r="49" spans="1:24" x14ac:dyDescent="0.25">
      <c r="A49" s="5">
        <v>40736</v>
      </c>
      <c r="B49">
        <v>15.7</v>
      </c>
      <c r="C49">
        <f>(B49-B48)/B48</f>
        <v>-1.9071837253656157E-3</v>
      </c>
      <c r="E49">
        <f>C49-$D$3</f>
        <v>-3.6359244029302569E-3</v>
      </c>
      <c r="F49">
        <f>E49^2</f>
        <v>1.3219946263823746E-5</v>
      </c>
      <c r="G49">
        <f>(E49-$D$3)^2</f>
        <v>2.8779631425881335E-5</v>
      </c>
      <c r="J49">
        <f>E49/$I$3</f>
        <v>-0.14145385565288129</v>
      </c>
      <c r="L49" s="41">
        <f>J49</f>
        <v>-0.14145385565288129</v>
      </c>
      <c r="M49" s="8">
        <f>RANK(L49,$L$4:$L$123)</f>
        <v>73</v>
      </c>
      <c r="N49" s="8">
        <f>J49</f>
        <v>-0.14145385565288129</v>
      </c>
      <c r="O49" s="8">
        <f>RANK(N49,$N$4:$N$123)</f>
        <v>72</v>
      </c>
      <c r="P49" s="8">
        <v>46</v>
      </c>
      <c r="Q49" s="8">
        <f>M49/(COUNT($M$4:$M$123)+1)-0.5</f>
        <v>0.10330578512396693</v>
      </c>
      <c r="R49" s="8">
        <f>SUM($Q$4:Q49)/P49</f>
        <v>-1.0779734099892189E-2</v>
      </c>
      <c r="S49" s="8">
        <f>(P49/11)*R49^2</f>
        <v>4.8593842674194625E-4</v>
      </c>
      <c r="T49" s="8"/>
      <c r="U49" s="8">
        <f>O49/(COUNT($O$4:$O$123)+1)-0.5</f>
        <v>9.5041322314049603E-2</v>
      </c>
      <c r="V49" s="8">
        <f>SUM($U$4:U49)/P49</f>
        <v>-1.3654329859863456E-2</v>
      </c>
      <c r="W49" s="8">
        <f>(P49/11)*V49^2</f>
        <v>7.7966120912819129E-4</v>
      </c>
      <c r="X49" s="8"/>
    </row>
    <row r="50" spans="1:24" x14ac:dyDescent="0.25">
      <c r="A50" s="5">
        <v>40737</v>
      </c>
      <c r="B50">
        <v>15.82</v>
      </c>
      <c r="C50">
        <f>(B50-B49)/B49</f>
        <v>7.6433121019108914E-3</v>
      </c>
      <c r="E50">
        <f>C50-$D$3</f>
        <v>5.9145714243462504E-3</v>
      </c>
      <c r="F50">
        <f>E50^2</f>
        <v>3.4982155133693236E-5</v>
      </c>
      <c r="G50">
        <f>(E50-$D$3)^2</f>
        <v>1.7521179040702285E-5</v>
      </c>
      <c r="J50">
        <f>E50/$I$3</f>
        <v>0.23010350045613398</v>
      </c>
      <c r="L50" s="41">
        <f>J50</f>
        <v>0.23010350045613398</v>
      </c>
      <c r="M50" s="8">
        <f>RANK(L50,$L$4:$L$123)</f>
        <v>43</v>
      </c>
      <c r="N50" s="8">
        <f>J50</f>
        <v>0.23010350045613398</v>
      </c>
      <c r="O50" s="8">
        <f>RANK(N50,$N$4:$N$123)</f>
        <v>43</v>
      </c>
      <c r="P50" s="8">
        <v>47</v>
      </c>
      <c r="Q50" s="8">
        <f>M50/(COUNT($M$4:$M$123)+1)-0.5</f>
        <v>-0.14462809917355374</v>
      </c>
      <c r="R50" s="8">
        <f>SUM($Q$4:Q50)/P50</f>
        <v>-1.3627571654650944E-2</v>
      </c>
      <c r="S50" s="8">
        <f>(P50/11)*R50^2</f>
        <v>7.934912120476686E-4</v>
      </c>
      <c r="T50" s="8"/>
      <c r="U50" s="8">
        <f>O50/(COUNT($O$4:$O$123)+1)-0.5</f>
        <v>-0.14462809917355374</v>
      </c>
      <c r="V50" s="8">
        <f>SUM($U$4:U50)/P50</f>
        <v>-1.6441005802707929E-2</v>
      </c>
      <c r="W50" s="8">
        <f>(P50/11)*V50^2</f>
        <v>1.1549466886199783E-3</v>
      </c>
      <c r="X50" s="8"/>
    </row>
    <row r="51" spans="1:24" x14ac:dyDescent="0.25">
      <c r="A51" s="5">
        <v>40738</v>
      </c>
      <c r="B51">
        <v>15.68</v>
      </c>
      <c r="C51">
        <f>(B51-B50)/B50</f>
        <v>-8.8495575221239301E-3</v>
      </c>
      <c r="E51">
        <f>C51-$D$3</f>
        <v>-1.0578298199688571E-2</v>
      </c>
      <c r="F51">
        <f>E51^2</f>
        <v>1.1190039280153446E-4</v>
      </c>
      <c r="G51">
        <f>(E51-$D$3)^2</f>
        <v>1.5146320592622199E-4</v>
      </c>
      <c r="J51">
        <f>E51/$I$3</f>
        <v>-0.41154350332090323</v>
      </c>
      <c r="L51" s="41">
        <f>J51</f>
        <v>-0.41154350332090323</v>
      </c>
      <c r="M51" s="8">
        <f>RANK(L51,$L$4:$L$123)</f>
        <v>85</v>
      </c>
      <c r="N51" s="8">
        <f>J51</f>
        <v>-0.41154350332090323</v>
      </c>
      <c r="O51" s="8">
        <f>RANK(N51,$N$4:$N$123)</f>
        <v>85</v>
      </c>
      <c r="P51" s="8">
        <v>48</v>
      </c>
      <c r="Q51" s="8">
        <f>M51/(COUNT($M$4:$M$123)+1)-0.5</f>
        <v>0.2024793388429752</v>
      </c>
      <c r="R51" s="8">
        <f>SUM($Q$4:Q51)/P51</f>
        <v>-9.1253443526170663E-3</v>
      </c>
      <c r="S51" s="8">
        <f>(P51/11)*R51^2</f>
        <v>3.6336833259857534E-4</v>
      </c>
      <c r="T51" s="8"/>
      <c r="U51" s="8">
        <f>O51/(COUNT($O$4:$O$123)+1)-0.5</f>
        <v>0.2024793388429752</v>
      </c>
      <c r="V51" s="8">
        <f>SUM($U$4:U51)/P51</f>
        <v>-1.1880165289256199E-2</v>
      </c>
      <c r="W51" s="8">
        <f>(P51/11)*V51^2</f>
        <v>6.1587633730929953E-4</v>
      </c>
      <c r="X51" s="8"/>
    </row>
    <row r="52" spans="1:24" x14ac:dyDescent="0.25">
      <c r="A52" s="5">
        <v>40739</v>
      </c>
      <c r="B52">
        <v>15.67</v>
      </c>
      <c r="C52">
        <f>(B52-B51)/B51</f>
        <v>-6.3775510204080272E-4</v>
      </c>
      <c r="E52">
        <f>C52-$D$3</f>
        <v>-2.3664957796054441E-3</v>
      </c>
      <c r="F52">
        <f>E52^2</f>
        <v>5.600302274890379E-6</v>
      </c>
      <c r="G52">
        <f>(E52-$D$3)^2</f>
        <v>1.6770961640134991E-5</v>
      </c>
      <c r="J52">
        <f>E52/$I$3</f>
        <v>-9.2067357655093232E-2</v>
      </c>
      <c r="L52" s="41">
        <f>J52</f>
        <v>-9.2067357655093232E-2</v>
      </c>
      <c r="M52" s="8">
        <f>RANK(L52,$L$4:$L$123)</f>
        <v>70</v>
      </c>
      <c r="N52" s="8">
        <f>J52</f>
        <v>-9.2067357655093232E-2</v>
      </c>
      <c r="O52" s="8">
        <f>RANK(N52,$N$4:$N$123)</f>
        <v>69</v>
      </c>
      <c r="P52" s="8">
        <v>49</v>
      </c>
      <c r="Q52" s="8">
        <f>M52/(COUNT($M$4:$M$123)+1)-0.5</f>
        <v>7.8512396694214837E-2</v>
      </c>
      <c r="R52" s="8">
        <f>SUM($Q$4:Q52)/P52</f>
        <v>-7.3368190251307001E-3</v>
      </c>
      <c r="S52" s="8">
        <f>(P52/11)*R52^2</f>
        <v>2.3978334154258816E-4</v>
      </c>
      <c r="T52" s="8"/>
      <c r="U52" s="8">
        <f>O52/(COUNT($O$4:$O$123)+1)-0.5</f>
        <v>7.0247933884297509E-2</v>
      </c>
      <c r="V52" s="8">
        <f>SUM($U$4:U52)/P52</f>
        <v>-1.020408163265306E-2</v>
      </c>
      <c r="W52" s="8">
        <f>(P52/11)*V52^2</f>
        <v>4.6382189239332081E-4</v>
      </c>
      <c r="X52" s="8"/>
    </row>
    <row r="53" spans="1:24" x14ac:dyDescent="0.25">
      <c r="A53" s="5">
        <v>40742</v>
      </c>
      <c r="B53">
        <v>15.53</v>
      </c>
      <c r="C53">
        <f>(B53-B52)/B52</f>
        <v>-8.9342693044033548E-3</v>
      </c>
      <c r="E53">
        <f>C53-$D$3</f>
        <v>-1.0663009981967996E-2</v>
      </c>
      <c r="F53">
        <f>E53^2</f>
        <v>1.1369978187554912E-4</v>
      </c>
      <c r="G53">
        <f>(E53-$D$3)^2</f>
        <v>1.5355548440802754E-4</v>
      </c>
      <c r="J53">
        <f>E53/$I$3</f>
        <v>-0.41483917366349748</v>
      </c>
      <c r="L53" s="41">
        <f>J53</f>
        <v>-0.41483917366349748</v>
      </c>
      <c r="M53" s="8">
        <f>RANK(L53,$L$4:$L$123)</f>
        <v>86</v>
      </c>
      <c r="N53" s="8">
        <f>J53</f>
        <v>-0.41483917366349748</v>
      </c>
      <c r="O53" s="8">
        <f>RANK(N53,$N$4:$N$123)</f>
        <v>86</v>
      </c>
      <c r="P53" s="8">
        <v>50</v>
      </c>
      <c r="Q53" s="8">
        <f>M53/(COUNT($M$4:$M$123)+1)-0.5</f>
        <v>0.21074380165289253</v>
      </c>
      <c r="R53" s="8">
        <f>SUM($Q$4:Q53)/P53</f>
        <v>-2.9752066115702356E-3</v>
      </c>
      <c r="S53" s="8">
        <f>(P53/11)*R53^2</f>
        <v>4.0235701734232927E-5</v>
      </c>
      <c r="T53" s="8"/>
      <c r="U53" s="8">
        <f>O53/(COUNT($O$4:$O$123)+1)-0.5</f>
        <v>0.21074380165289253</v>
      </c>
      <c r="V53" s="8">
        <f>SUM($U$4:U53)/P53</f>
        <v>-5.7851239669421493E-3</v>
      </c>
      <c r="W53" s="8">
        <f>(P53/11)*V53^2</f>
        <v>1.5212572414949305E-4</v>
      </c>
      <c r="X53" s="8"/>
    </row>
    <row r="54" spans="1:24" x14ac:dyDescent="0.25">
      <c r="A54" s="5">
        <v>40743</v>
      </c>
      <c r="B54">
        <v>15.8</v>
      </c>
      <c r="C54">
        <f>(B54-B53)/B53</f>
        <v>1.7385705086928611E-2</v>
      </c>
      <c r="E54">
        <f>C54-$D$3</f>
        <v>1.5656964409363969E-2</v>
      </c>
      <c r="F54">
        <f>E54^2</f>
        <v>2.4514053451609E-4</v>
      </c>
      <c r="G54">
        <f>(E54-$D$3)^2</f>
        <v>1.9399541632305798E-4</v>
      </c>
      <c r="J54">
        <f>E54/$I$3</f>
        <v>0.60912652137089907</v>
      </c>
      <c r="L54" s="41">
        <f>J54</f>
        <v>0.60912652137089907</v>
      </c>
      <c r="M54" s="8">
        <f>RANK(L54,$L$4:$L$123)</f>
        <v>25</v>
      </c>
      <c r="N54" s="8">
        <f>J54</f>
        <v>0.60912652137089907</v>
      </c>
      <c r="O54" s="8">
        <f>RANK(N54,$N$4:$N$123)</f>
        <v>25</v>
      </c>
      <c r="P54" s="8">
        <v>51</v>
      </c>
      <c r="Q54" s="8">
        <f>M54/(COUNT($M$4:$M$123)+1)-0.5</f>
        <v>-0.29338842975206614</v>
      </c>
      <c r="R54" s="8">
        <f>SUM($Q$4:Q54)/P54</f>
        <v>-8.6695835358936851E-3</v>
      </c>
      <c r="S54" s="8">
        <f>(P54/11)*R54^2</f>
        <v>3.4847687390707102E-4</v>
      </c>
      <c r="T54" s="8"/>
      <c r="U54" s="8">
        <f>O54/(COUNT($O$4:$O$123)+1)-0.5</f>
        <v>-0.29338842975206614</v>
      </c>
      <c r="V54" s="8">
        <f>SUM($U$4:U54)/P54</f>
        <v>-1.1424404472532816E-2</v>
      </c>
      <c r="W54" s="8">
        <f>(P54/11)*V54^2</f>
        <v>6.0512435410485629E-4</v>
      </c>
      <c r="X54" s="8"/>
    </row>
    <row r="55" spans="1:24" x14ac:dyDescent="0.25">
      <c r="A55" s="5">
        <v>40744</v>
      </c>
      <c r="B55">
        <v>15.63</v>
      </c>
      <c r="C55">
        <f>(B55-B54)/B54</f>
        <v>-1.0759493670886071E-2</v>
      </c>
      <c r="E55">
        <f>C55-$D$3</f>
        <v>-1.2488234348450712E-2</v>
      </c>
      <c r="F55">
        <f>E55^2</f>
        <v>1.5595599714182418E-4</v>
      </c>
      <c r="G55">
        <f>(E55-$D$3)^2</f>
        <v>2.0212237889034423E-4</v>
      </c>
      <c r="J55">
        <f>E55/$I$3</f>
        <v>-0.48584863245821058</v>
      </c>
      <c r="L55" s="41">
        <f>J55</f>
        <v>-0.48584863245821058</v>
      </c>
      <c r="M55" s="8">
        <f>RANK(L55,$L$4:$L$123)</f>
        <v>88</v>
      </c>
      <c r="N55" s="8">
        <f>J55</f>
        <v>-0.48584863245821058</v>
      </c>
      <c r="O55" s="8">
        <f>RANK(N55,$N$4:$N$123)</f>
        <v>88</v>
      </c>
      <c r="P55" s="8">
        <v>52</v>
      </c>
      <c r="Q55" s="8">
        <f>M55/(COUNT($M$4:$M$123)+1)-0.5</f>
        <v>0.22727272727272729</v>
      </c>
      <c r="R55" s="8">
        <f>SUM($Q$4:Q55)/P55</f>
        <v>-4.1322314049586657E-3</v>
      </c>
      <c r="S55" s="8">
        <f>(P55/11)*R55^2</f>
        <v>8.0719771997689703E-5</v>
      </c>
      <c r="T55" s="8"/>
      <c r="U55" s="8">
        <f>O55/(COUNT($O$4:$O$123)+1)-0.5</f>
        <v>0.22727272727272729</v>
      </c>
      <c r="V55" s="8">
        <f>SUM($U$4:U55)/P55</f>
        <v>-6.8340750158931984E-3</v>
      </c>
      <c r="W55" s="8">
        <f>(P55/11)*V55^2</f>
        <v>2.2078529352622658E-4</v>
      </c>
      <c r="X55" s="8"/>
    </row>
    <row r="56" spans="1:24" x14ac:dyDescent="0.25">
      <c r="A56" s="5">
        <v>40745</v>
      </c>
      <c r="B56">
        <v>15.91</v>
      </c>
      <c r="C56">
        <f>(B56-B55)/B55</f>
        <v>1.7914267434420945E-2</v>
      </c>
      <c r="E56">
        <f>C56-$D$3</f>
        <v>1.6185526756856302E-2</v>
      </c>
      <c r="F56">
        <f>E56^2</f>
        <v>2.6197127639691127E-4</v>
      </c>
      <c r="G56">
        <f>(E56-$D$3)^2</f>
        <v>2.0899866374240116E-4</v>
      </c>
      <c r="J56">
        <f>E56/$I$3</f>
        <v>0.6296899802661039</v>
      </c>
      <c r="L56" s="41">
        <f>J56</f>
        <v>0.6296899802661039</v>
      </c>
      <c r="M56" s="8">
        <f>RANK(L56,$L$4:$L$123)</f>
        <v>24</v>
      </c>
      <c r="N56" s="8">
        <f>J56</f>
        <v>0.6296899802661039</v>
      </c>
      <c r="O56" s="8">
        <f>RANK(N56,$N$4:$N$123)</f>
        <v>24</v>
      </c>
      <c r="P56" s="8">
        <v>53</v>
      </c>
      <c r="Q56" s="8">
        <f>M56/(COUNT($M$4:$M$123)+1)-0.5</f>
        <v>-0.30165289256198347</v>
      </c>
      <c r="R56" s="8">
        <f>SUM($Q$4:Q56)/P56</f>
        <v>-9.7458287852798895E-3</v>
      </c>
      <c r="S56" s="8">
        <f>(P56/11)*R56^2</f>
        <v>4.5763658833958862E-4</v>
      </c>
      <c r="T56" s="8"/>
      <c r="U56" s="8">
        <f>O56/(COUNT($O$4:$O$123)+1)-0.5</f>
        <v>-0.30165289256198347</v>
      </c>
      <c r="V56" s="8">
        <f>SUM($U$4:U56)/P56</f>
        <v>-1.2396694214876033E-2</v>
      </c>
      <c r="W56" s="8">
        <f>(P56/11)*V56^2</f>
        <v>7.4044867774804269E-4</v>
      </c>
      <c r="X56" s="8"/>
    </row>
    <row r="57" spans="1:24" x14ac:dyDescent="0.25">
      <c r="A57" s="5">
        <v>40746</v>
      </c>
      <c r="B57">
        <v>15.73</v>
      </c>
      <c r="C57">
        <f>(B57-B56)/B56</f>
        <v>-1.1313639220615946E-2</v>
      </c>
      <c r="E57">
        <f>C57-$D$3</f>
        <v>-1.3042379898180587E-2</v>
      </c>
      <c r="F57">
        <f>E57^2</f>
        <v>1.7010367340846507E-4</v>
      </c>
      <c r="G57">
        <f>(E57-$D$3)^2</f>
        <v>2.1818600306320403E-4</v>
      </c>
      <c r="J57">
        <f>E57/$I$3</f>
        <v>-0.50740739328915729</v>
      </c>
      <c r="L57" s="41">
        <f>J57</f>
        <v>-0.50740739328915729</v>
      </c>
      <c r="M57" s="8">
        <f>RANK(L57,$L$4:$L$123)</f>
        <v>89</v>
      </c>
      <c r="N57" s="8">
        <f>J57</f>
        <v>-0.50740739328915729</v>
      </c>
      <c r="O57" s="8">
        <f>RANK(N57,$N$4:$N$123)</f>
        <v>89</v>
      </c>
      <c r="P57" s="8">
        <v>54</v>
      </c>
      <c r="Q57" s="8">
        <f>M57/(COUNT($M$4:$M$123)+1)-0.5</f>
        <v>0.23553719008264462</v>
      </c>
      <c r="R57" s="8">
        <f>SUM($Q$4:Q57)/P57</f>
        <v>-5.2035506580961014E-3</v>
      </c>
      <c r="S57" s="8">
        <f>(P57/11)*R57^2</f>
        <v>1.329231573067371E-4</v>
      </c>
      <c r="T57" s="8"/>
      <c r="U57" s="8">
        <f>O57/(COUNT($O$4:$O$123)+1)-0.5</f>
        <v>0.23553719008264462</v>
      </c>
      <c r="V57" s="8">
        <f>SUM($U$4:U57)/P57</f>
        <v>-7.8053259871441695E-3</v>
      </c>
      <c r="W57" s="8">
        <f>(P57/11)*V57^2</f>
        <v>2.9907710394015978E-4</v>
      </c>
      <c r="X57" s="8"/>
    </row>
    <row r="58" spans="1:24" x14ac:dyDescent="0.25">
      <c r="A58" s="5">
        <v>40749</v>
      </c>
      <c r="B58">
        <v>15.5</v>
      </c>
      <c r="C58">
        <f>(B58-B57)/B57</f>
        <v>-1.4621741894469194E-2</v>
      </c>
      <c r="E58">
        <f>C58-$D$3</f>
        <v>-1.6350482572033836E-2</v>
      </c>
      <c r="F58">
        <f>E58^2</f>
        <v>2.6733828033838222E-4</v>
      </c>
      <c r="G58">
        <f>(E58-$D$3)^2</f>
        <v>3.2685831330882221E-4</v>
      </c>
      <c r="J58">
        <f>E58/$I$3</f>
        <v>-0.63610750535282501</v>
      </c>
      <c r="L58" s="41">
        <f>J58</f>
        <v>-0.63610750535282501</v>
      </c>
      <c r="M58" s="8">
        <f>RANK(L58,$L$4:$L$123)</f>
        <v>92</v>
      </c>
      <c r="N58" s="8">
        <f>J58</f>
        <v>-0.63610750535282501</v>
      </c>
      <c r="O58" s="8">
        <f>RANK(N58,$N$4:$N$123)</f>
        <v>92</v>
      </c>
      <c r="P58" s="8">
        <v>55</v>
      </c>
      <c r="Q58" s="8">
        <f>M58/(COUNT($M$4:$M$123)+1)-0.5</f>
        <v>0.26033057851239672</v>
      </c>
      <c r="R58" s="8">
        <f>SUM($Q$4:Q58)/P58</f>
        <v>-3.7565740045077752E-4</v>
      </c>
      <c r="S58" s="8">
        <f>(P58/11)*R58^2</f>
        <v>7.0559241256717916E-7</v>
      </c>
      <c r="T58" s="8"/>
      <c r="U58" s="8">
        <f>O58/(COUNT($O$4:$O$123)+1)-0.5</f>
        <v>0.26033057851239672</v>
      </c>
      <c r="V58" s="8">
        <f>SUM($U$4:U58)/P58</f>
        <v>-2.9301277235161535E-3</v>
      </c>
      <c r="W58" s="8">
        <f>(P58/11)*V58^2</f>
        <v>4.2928242380589781E-5</v>
      </c>
      <c r="X58" s="8"/>
    </row>
    <row r="59" spans="1:24" x14ac:dyDescent="0.25">
      <c r="A59" s="5">
        <v>40750</v>
      </c>
      <c r="B59">
        <v>15.4</v>
      </c>
      <c r="C59">
        <f>(B59-B58)/B58</f>
        <v>-6.4516129032257839E-3</v>
      </c>
      <c r="E59">
        <f>C59-$D$3</f>
        <v>-8.1803535807904258E-3</v>
      </c>
      <c r="F59">
        <f>E59^2</f>
        <v>6.6918184706750734E-5</v>
      </c>
      <c r="G59">
        <f>(E59-$D$3)^2</f>
        <v>9.8190149020965347E-5</v>
      </c>
      <c r="J59">
        <f>E59/$I$3</f>
        <v>-0.31825264399724523</v>
      </c>
      <c r="L59" s="41">
        <f>J59</f>
        <v>-0.31825264399724523</v>
      </c>
      <c r="M59" s="8">
        <f>RANK(L59,$L$4:$L$123)</f>
        <v>79</v>
      </c>
      <c r="N59" s="8">
        <f>J59</f>
        <v>-0.31825264399724523</v>
      </c>
      <c r="O59" s="8">
        <f>RANK(N59,$N$4:$N$123)</f>
        <v>79</v>
      </c>
      <c r="P59" s="8">
        <v>56</v>
      </c>
      <c r="Q59" s="8">
        <f>M59/(COUNT($M$4:$M$123)+1)-0.5</f>
        <v>0.15289256198347112</v>
      </c>
      <c r="R59" s="8">
        <f>SUM($Q$4:Q59)/P59</f>
        <v>2.3612750885478278E-3</v>
      </c>
      <c r="S59" s="8">
        <f>(P59/11)*R59^2</f>
        <v>2.8384974768418809E-5</v>
      </c>
      <c r="T59" s="8"/>
      <c r="U59" s="8">
        <f>O59/(COUNT($O$4:$O$123)+1)-0.5</f>
        <v>0.15289256198347112</v>
      </c>
      <c r="V59" s="8">
        <f>SUM($U$4:U59)/P59</f>
        <v>-1.4757969303423799E-4</v>
      </c>
      <c r="W59" s="8">
        <f>(P59/11)*V59^2</f>
        <v>1.1087880768913411E-7</v>
      </c>
      <c r="X59" s="8"/>
    </row>
    <row r="60" spans="1:24" x14ac:dyDescent="0.25">
      <c r="A60" s="5">
        <v>40751</v>
      </c>
      <c r="B60">
        <v>14.59</v>
      </c>
      <c r="C60">
        <f>(B60-B59)/B59</f>
        <v>-5.2597402597402629E-2</v>
      </c>
      <c r="E60">
        <f>C60-$D$3</f>
        <v>-5.4326143274967272E-2</v>
      </c>
      <c r="F60">
        <f>E60^2</f>
        <v>2.9513298431322718E-3</v>
      </c>
      <c r="G60">
        <f>(E60-$D$3)^2</f>
        <v>3.1421500149318199E-3</v>
      </c>
      <c r="J60">
        <f>E60/$I$3</f>
        <v>-2.1135319597959121</v>
      </c>
      <c r="L60" s="41">
        <f>J60</f>
        <v>-2.1135319597959121</v>
      </c>
      <c r="M60" s="8">
        <f>RANK(L60,$L$4:$L$123)</f>
        <v>118</v>
      </c>
      <c r="N60" s="8">
        <f>J60</f>
        <v>-2.1135319597959121</v>
      </c>
      <c r="O60" s="8">
        <f>RANK(N60,$N$4:$N$123)</f>
        <v>118</v>
      </c>
      <c r="P60" s="8">
        <v>57</v>
      </c>
      <c r="Q60" s="8">
        <f>M60/(COUNT($M$4:$M$123)+1)-0.5</f>
        <v>0.47520661157024791</v>
      </c>
      <c r="R60" s="8">
        <f>SUM($Q$4:Q60)/P60</f>
        <v>1.0656807307525022E-2</v>
      </c>
      <c r="S60" s="8">
        <f>(P60/11)*R60^2</f>
        <v>5.8848635394672419E-4</v>
      </c>
      <c r="T60" s="8"/>
      <c r="U60" s="8">
        <f>O60/(COUNT($O$4:$O$123)+1)-0.5</f>
        <v>0.47520661157024791</v>
      </c>
      <c r="V60" s="8">
        <f>SUM($U$4:U60)/P60</f>
        <v>8.1919675221110624E-3</v>
      </c>
      <c r="W60" s="8">
        <f>(P60/11)*V60^2</f>
        <v>3.4774317430448905E-4</v>
      </c>
      <c r="X60" s="8"/>
    </row>
    <row r="61" spans="1:24" x14ac:dyDescent="0.25">
      <c r="A61" s="5">
        <v>40752</v>
      </c>
      <c r="B61">
        <v>14.64</v>
      </c>
      <c r="C61">
        <f>(B61-B60)/B60</f>
        <v>3.4270047978067655E-3</v>
      </c>
      <c r="E61">
        <f>C61-$D$3</f>
        <v>1.6982641202421243E-3</v>
      </c>
      <c r="F61">
        <f>E61^2</f>
        <v>2.8841010221017563E-6</v>
      </c>
      <c r="G61">
        <f>(E61-$D$3)^2</f>
        <v>9.288205462326583E-10</v>
      </c>
      <c r="J61">
        <f>E61/$I$3</f>
        <v>6.6070132682515187E-2</v>
      </c>
      <c r="L61" s="41">
        <f>J61</f>
        <v>6.6070132682515187E-2</v>
      </c>
      <c r="M61" s="8">
        <f>RANK(L61,$L$4:$L$123)</f>
        <v>56</v>
      </c>
      <c r="N61" s="8">
        <f>J61</f>
        <v>6.6070132682515187E-2</v>
      </c>
      <c r="O61" s="8">
        <f>RANK(N61,$N$4:$N$123)</f>
        <v>55</v>
      </c>
      <c r="P61" s="8">
        <v>58</v>
      </c>
      <c r="Q61" s="8">
        <f>M61/(COUNT($M$4:$M$123)+1)-0.5</f>
        <v>-3.7190082644628086E-2</v>
      </c>
      <c r="R61" s="8">
        <f>SUM($Q$4:Q61)/P61</f>
        <v>9.8318609290396243E-3</v>
      </c>
      <c r="S61" s="8">
        <f>(P61/11)*R61^2</f>
        <v>5.0969076191114565E-4</v>
      </c>
      <c r="T61" s="8"/>
      <c r="U61" s="8">
        <f>O61/(COUNT($O$4:$O$123)+1)-0.5</f>
        <v>-4.545454545454547E-2</v>
      </c>
      <c r="V61" s="8">
        <f>SUM($U$4:U61)/P61</f>
        <v>7.2670276432031918E-3</v>
      </c>
      <c r="W61" s="8">
        <f>(P61/11)*V61^2</f>
        <v>2.7845109677187283E-4</v>
      </c>
      <c r="X61" s="8"/>
    </row>
    <row r="62" spans="1:24" x14ac:dyDescent="0.25">
      <c r="A62" s="5">
        <v>40753</v>
      </c>
      <c r="B62">
        <v>14.96</v>
      </c>
      <c r="C62">
        <f>(B62-B61)/B61</f>
        <v>2.1857923497267777E-2</v>
      </c>
      <c r="E62">
        <f>C62-$D$3</f>
        <v>2.0129182819703134E-2</v>
      </c>
      <c r="F62">
        <f>E62^2</f>
        <v>4.0518400098903183E-4</v>
      </c>
      <c r="G62">
        <f>(E62-$D$3)^2</f>
        <v>3.3857627102618613E-4</v>
      </c>
      <c r="J62">
        <f>E62/$I$3</f>
        <v>0.78311598522070869</v>
      </c>
      <c r="L62" s="41">
        <f>J62</f>
        <v>0.78311598522070869</v>
      </c>
      <c r="M62" s="8">
        <f>RANK(L62,$L$4:$L$123)</f>
        <v>21</v>
      </c>
      <c r="N62" s="8">
        <f>J62</f>
        <v>0.78311598522070869</v>
      </c>
      <c r="O62" s="8">
        <f>RANK(N62,$N$4:$N$123)</f>
        <v>21</v>
      </c>
      <c r="P62" s="8">
        <v>59</v>
      </c>
      <c r="Q62" s="8">
        <f>M62/(COUNT($M$4:$M$123)+1)-0.5</f>
        <v>-0.32644628099173556</v>
      </c>
      <c r="R62" s="8">
        <f>SUM($Q$4:Q62)/P62</f>
        <v>4.1322314049586882E-3</v>
      </c>
      <c r="S62" s="8">
        <f>(P62/11)*R62^2</f>
        <v>9.1585895151225847E-5</v>
      </c>
      <c r="T62" s="8"/>
      <c r="U62" s="8">
        <f>O62/(COUNT($O$4:$O$123)+1)-0.5</f>
        <v>-0.32644628099173556</v>
      </c>
      <c r="V62" s="8">
        <f>SUM($U$4:U62)/P62</f>
        <v>1.6108698697296533E-3</v>
      </c>
      <c r="W62" s="8">
        <f>(P62/11)*V62^2</f>
        <v>1.391810931772427E-5</v>
      </c>
      <c r="X62" s="8"/>
    </row>
    <row r="63" spans="1:24" x14ac:dyDescent="0.25">
      <c r="A63" s="5">
        <v>40756</v>
      </c>
      <c r="B63">
        <v>14.62</v>
      </c>
      <c r="C63">
        <f>(B63-B62)/B62</f>
        <v>-2.2727272727272835E-2</v>
      </c>
      <c r="E63">
        <f>C63-$D$3</f>
        <v>-2.4456013404837478E-2</v>
      </c>
      <c r="F63">
        <f>E63^2</f>
        <v>5.9809659165759043E-4</v>
      </c>
      <c r="G63">
        <f>(E63-$D$3)^2</f>
        <v>6.856413463558745E-4</v>
      </c>
      <c r="J63">
        <f>E63/$I$3</f>
        <v>-0.95144920703654345</v>
      </c>
      <c r="L63" s="41">
        <f>J63</f>
        <v>-0.95144920703654345</v>
      </c>
      <c r="M63" s="8">
        <f>RANK(L63,$L$4:$L$123)</f>
        <v>106</v>
      </c>
      <c r="N63" s="8">
        <f>J63</f>
        <v>-0.95144920703654345</v>
      </c>
      <c r="O63" s="8">
        <f>RANK(N63,$N$4:$N$123)</f>
        <v>106</v>
      </c>
      <c r="P63" s="8">
        <v>60</v>
      </c>
      <c r="Q63" s="8">
        <f>M63/(COUNT($M$4:$M$123)+1)-0.5</f>
        <v>0.37603305785123964</v>
      </c>
      <c r="R63" s="8">
        <f>SUM($Q$4:Q63)/P63</f>
        <v>1.0330578512396705E-2</v>
      </c>
      <c r="S63" s="8">
        <f>(P63/11)*R63^2</f>
        <v>5.821137403679592E-4</v>
      </c>
      <c r="T63" s="8"/>
      <c r="U63" s="8">
        <f>O63/(COUNT($O$4:$O$123)+1)-0.5</f>
        <v>0.37603305785123964</v>
      </c>
      <c r="V63" s="8">
        <f>SUM($U$4:U63)/P63</f>
        <v>7.8512396694214864E-3</v>
      </c>
      <c r="W63" s="8">
        <f>(P63/11)*V63^2</f>
        <v>3.3622889643653242E-4</v>
      </c>
      <c r="X63" s="8"/>
    </row>
    <row r="64" spans="1:24" x14ac:dyDescent="0.25">
      <c r="A64" s="5">
        <v>40757</v>
      </c>
      <c r="B64">
        <v>14.32</v>
      </c>
      <c r="C64">
        <f>(B64-B63)/B63</f>
        <v>-2.0519835841313196E-2</v>
      </c>
      <c r="E64">
        <f>C64-$D$3</f>
        <v>-2.2248576518877839E-2</v>
      </c>
      <c r="F64">
        <f>E64^2</f>
        <v>4.9499915711636233E-4</v>
      </c>
      <c r="G64">
        <f>(E64-$D$3)^2</f>
        <v>5.7491173993881638E-4</v>
      </c>
      <c r="J64">
        <f>E64/$I$3</f>
        <v>-0.86556995762813105</v>
      </c>
      <c r="L64" s="41">
        <f>J64</f>
        <v>-0.86556995762813105</v>
      </c>
      <c r="M64" s="8">
        <f>RANK(L64,$L$4:$L$123)</f>
        <v>104</v>
      </c>
      <c r="N64" s="8">
        <f>J64</f>
        <v>-0.86556995762813105</v>
      </c>
      <c r="O64" s="8">
        <f>RANK(N64,$N$4:$N$123)</f>
        <v>104</v>
      </c>
      <c r="P64" s="8">
        <v>61</v>
      </c>
      <c r="Q64" s="8">
        <f>M64/(COUNT($M$4:$M$123)+1)-0.5</f>
        <v>0.35950413223140498</v>
      </c>
      <c r="R64" s="8">
        <f>SUM($Q$4:Q64)/P64</f>
        <v>1.6054735130741103E-2</v>
      </c>
      <c r="S64" s="8">
        <f>(P64/11)*R64^2</f>
        <v>1.4293659752012185E-3</v>
      </c>
      <c r="T64" s="8"/>
      <c r="U64" s="8">
        <f>O64/(COUNT($O$4:$O$123)+1)-0.5</f>
        <v>0.35950413223140498</v>
      </c>
      <c r="V64" s="8">
        <f>SUM($U$4:U64)/P64</f>
        <v>1.3616041186831053E-2</v>
      </c>
      <c r="W64" s="8">
        <f>(P64/11)*V64^2</f>
        <v>1.0281082939718415E-3</v>
      </c>
      <c r="X64" s="8"/>
    </row>
    <row r="65" spans="1:24" x14ac:dyDescent="0.25">
      <c r="A65" s="5">
        <v>40758</v>
      </c>
      <c r="B65">
        <v>14.06</v>
      </c>
      <c r="C65">
        <f>(B65-B64)/B64</f>
        <v>-1.8156424581005571E-2</v>
      </c>
      <c r="E65">
        <f>C65-$D$3</f>
        <v>-1.9885165258570214E-2</v>
      </c>
      <c r="F65">
        <f>E65^2</f>
        <v>3.9541979736064777E-4</v>
      </c>
      <c r="G65">
        <f>(E65-$D$3)^2</f>
        <v>4.6716092981608556E-4</v>
      </c>
      <c r="J65">
        <f>E65/$I$3</f>
        <v>-0.77362260168351349</v>
      </c>
      <c r="L65" s="41">
        <f>J65</f>
        <v>-0.77362260168351349</v>
      </c>
      <c r="M65" s="8">
        <f>RANK(L65,$L$4:$L$123)</f>
        <v>98</v>
      </c>
      <c r="N65" s="8">
        <f>J65</f>
        <v>-0.77362260168351349</v>
      </c>
      <c r="O65" s="8">
        <f>RANK(N65,$N$4:$N$123)</f>
        <v>98</v>
      </c>
      <c r="P65" s="8">
        <v>62</v>
      </c>
      <c r="Q65" s="8">
        <f>M65/(COUNT($M$4:$M$123)+1)-0.5</f>
        <v>0.30991735537190079</v>
      </c>
      <c r="R65" s="8">
        <f>SUM($Q$4:Q65)/P65</f>
        <v>2.0794454812050129E-2</v>
      </c>
      <c r="S65" s="8">
        <f>(P65/11)*R65^2</f>
        <v>2.4372163416076795E-3</v>
      </c>
      <c r="T65" s="8"/>
      <c r="U65" s="8">
        <f>O65/(COUNT($O$4:$O$123)+1)-0.5</f>
        <v>0.30991735537190079</v>
      </c>
      <c r="V65" s="8">
        <f>SUM($U$4:U65)/P65</f>
        <v>1.8395094641428952E-2</v>
      </c>
      <c r="W65" s="8">
        <f>(P65/11)*V65^2</f>
        <v>1.9072299477965408E-3</v>
      </c>
      <c r="X65" s="8"/>
    </row>
    <row r="66" spans="1:24" x14ac:dyDescent="0.25">
      <c r="A66" s="5">
        <v>40759</v>
      </c>
      <c r="B66">
        <v>13.41</v>
      </c>
      <c r="C66">
        <f>(B66-B65)/B65</f>
        <v>-4.6230440967283098E-2</v>
      </c>
      <c r="E66">
        <f>C66-$D$3</f>
        <v>-4.7959181644847741E-2</v>
      </c>
      <c r="F66">
        <f>E66^2</f>
        <v>2.3000831040435005E-3</v>
      </c>
      <c r="G66">
        <f>(E66-$D$3)^2</f>
        <v>2.4688896247180869E-3</v>
      </c>
      <c r="J66">
        <f>E66/$I$3</f>
        <v>-1.8658284402594427</v>
      </c>
      <c r="L66" s="41">
        <f>J66</f>
        <v>-1.8658284402594427</v>
      </c>
      <c r="M66" s="8">
        <f>RANK(L66,$L$4:$L$123)</f>
        <v>117</v>
      </c>
      <c r="N66" s="8">
        <f>J66</f>
        <v>-1.8658284402594427</v>
      </c>
      <c r="O66" s="8">
        <f>RANK(N66,$N$4:$N$123)</f>
        <v>117</v>
      </c>
      <c r="P66" s="8">
        <v>63</v>
      </c>
      <c r="Q66" s="8">
        <f>M66/(COUNT($M$4:$M$123)+1)-0.5</f>
        <v>0.46694214876033058</v>
      </c>
      <c r="R66" s="8">
        <f>SUM($Q$4:Q66)/P66</f>
        <v>2.7876164239800615E-2</v>
      </c>
      <c r="S66" s="8">
        <f>(P66/11)*R66^2</f>
        <v>4.4505521419666667E-3</v>
      </c>
      <c r="T66" s="8"/>
      <c r="U66" s="8">
        <f>O66/(COUNT($O$4:$O$123)+1)-0.5</f>
        <v>0.46694214876033058</v>
      </c>
      <c r="V66" s="8">
        <f>SUM($U$4:U66)/P66</f>
        <v>2.5514889151252787E-2</v>
      </c>
      <c r="W66" s="8">
        <f>(P66/11)*V66^2</f>
        <v>3.7285093462950166E-3</v>
      </c>
      <c r="X66" s="8"/>
    </row>
    <row r="67" spans="1:24" x14ac:dyDescent="0.25">
      <c r="A67" s="5">
        <v>40760</v>
      </c>
      <c r="B67">
        <v>14.06</v>
      </c>
      <c r="C67">
        <f>(B67-B66)/B66</f>
        <v>4.8471290082028363E-2</v>
      </c>
      <c r="E67">
        <f>C67-$D$3</f>
        <v>4.6742549404463721E-2</v>
      </c>
      <c r="F67">
        <f>E67^2</f>
        <v>2.1848659248287316E-3</v>
      </c>
      <c r="G67">
        <f>(E67-$D$3)^2</f>
        <v>2.0262429761018557E-3</v>
      </c>
      <c r="J67">
        <f>E67/$I$3</f>
        <v>1.818495959645922</v>
      </c>
      <c r="L67" s="41">
        <f>J67</f>
        <v>1.818495959645922</v>
      </c>
      <c r="M67" s="8">
        <f>RANK(L67,$L$4:$L$123)</f>
        <v>5</v>
      </c>
      <c r="N67" s="8">
        <f>J67</f>
        <v>1.818495959645922</v>
      </c>
      <c r="O67" s="8">
        <f>RANK(N67,$N$4:$N$123)</f>
        <v>5</v>
      </c>
      <c r="P67" s="8">
        <v>64</v>
      </c>
      <c r="Q67" s="8">
        <f>M67/(COUNT($M$4:$M$123)+1)-0.5</f>
        <v>-0.45867768595041325</v>
      </c>
      <c r="R67" s="8">
        <f>SUM($Q$4:Q67)/P67</f>
        <v>2.0273760330578525E-2</v>
      </c>
      <c r="S67" s="8">
        <f>(P67/11)*R67^2</f>
        <v>2.3914202643883021E-3</v>
      </c>
      <c r="T67" s="8"/>
      <c r="U67" s="8">
        <f>O67/(COUNT($O$4:$O$123)+1)-0.5</f>
        <v>-0.45867768595041325</v>
      </c>
      <c r="V67" s="8">
        <f>SUM($U$4:U67)/P67</f>
        <v>1.7949380165289255E-2</v>
      </c>
      <c r="W67" s="8">
        <f>(P67/11)*V67^2</f>
        <v>1.8745032629415527E-3</v>
      </c>
      <c r="X67" s="8"/>
    </row>
    <row r="68" spans="1:24" x14ac:dyDescent="0.25">
      <c r="A68" s="5">
        <v>40763</v>
      </c>
      <c r="B68">
        <v>12.73</v>
      </c>
      <c r="C68">
        <f>(B68-B67)/B67</f>
        <v>-9.45945945945946E-2</v>
      </c>
      <c r="E68">
        <f>C68-$D$3</f>
        <v>-9.6323335272159236E-2</v>
      </c>
      <c r="F68">
        <f>E68^2</f>
        <v>9.2781849179527955E-3</v>
      </c>
      <c r="G68">
        <f>(E68-$D$3)^2</f>
        <v>9.6142095980504185E-3</v>
      </c>
      <c r="J68">
        <f>E68/$I$3</f>
        <v>-3.7474121168776837</v>
      </c>
      <c r="L68" s="41">
        <f>J68</f>
        <v>-3.7474121168776837</v>
      </c>
      <c r="M68" s="8">
        <f>RANK(L68,$L$4:$L$123)</f>
        <v>120</v>
      </c>
      <c r="N68" s="8">
        <f>J68</f>
        <v>-3.7474121168776837</v>
      </c>
      <c r="O68" s="8">
        <f>RANK(N68,$N$4:$N$123)</f>
        <v>120</v>
      </c>
      <c r="P68" s="8">
        <v>65</v>
      </c>
      <c r="Q68" s="8">
        <f>M68/(COUNT($M$4:$M$123)+1)-0.5</f>
        <v>0.49173553719008267</v>
      </c>
      <c r="R68" s="8">
        <f>SUM($Q$4:Q68)/P68</f>
        <v>2.7527018436109357E-2</v>
      </c>
      <c r="S68" s="8">
        <f>(P68/11)*R68^2</f>
        <v>4.4775353053476174E-3</v>
      </c>
      <c r="T68" s="8"/>
      <c r="U68" s="8">
        <f>O68/(COUNT($O$4:$O$123)+1)-0.5</f>
        <v>0.49173553719008267</v>
      </c>
      <c r="V68" s="8">
        <f>SUM($U$4:U68)/P68</f>
        <v>2.5238397965670692E-2</v>
      </c>
      <c r="W68" s="8">
        <f>(P68/11)*V68^2</f>
        <v>3.7639534156165533E-3</v>
      </c>
      <c r="X68" s="8"/>
    </row>
    <row r="69" spans="1:24" x14ac:dyDescent="0.25">
      <c r="A69" s="5">
        <v>40764</v>
      </c>
      <c r="B69">
        <v>13.31</v>
      </c>
      <c r="C69">
        <f>(B69-B68)/B68</f>
        <v>4.5561665357423412E-2</v>
      </c>
      <c r="E69">
        <f>C69-$D$3</f>
        <v>4.3832924679858769E-2</v>
      </c>
      <c r="F69">
        <f>E69^2</f>
        <v>1.9213252859901719E-3</v>
      </c>
      <c r="G69">
        <f>(E69-$D$3)^2</f>
        <v>1.7727623104990405E-3</v>
      </c>
      <c r="J69">
        <f>E69/$I$3</f>
        <v>1.7052984367638111</v>
      </c>
      <c r="L69" s="41">
        <f>J69</f>
        <v>1.7052984367638111</v>
      </c>
      <c r="M69" s="8">
        <f>RANK(L69,$L$4:$L$123)</f>
        <v>8</v>
      </c>
      <c r="N69" s="8">
        <f>J69</f>
        <v>1.7052984367638111</v>
      </c>
      <c r="O69" s="8">
        <f>RANK(N69,$N$4:$N$123)</f>
        <v>8</v>
      </c>
      <c r="P69" s="8">
        <v>66</v>
      </c>
      <c r="Q69" s="8">
        <f>M69/(COUNT($M$4:$M$123)+1)-0.5</f>
        <v>-0.43388429752066116</v>
      </c>
      <c r="R69" s="8">
        <f>SUM($Q$4:Q69)/P69</f>
        <v>2.0535937891309804E-2</v>
      </c>
      <c r="S69" s="8">
        <f>(P69/11)*R69^2</f>
        <v>2.5303484704544024E-3</v>
      </c>
      <c r="T69" s="8"/>
      <c r="U69" s="8">
        <f>O69/(COUNT($O$4:$O$123)+1)-0.5</f>
        <v>-0.43388429752066116</v>
      </c>
      <c r="V69" s="8">
        <f>SUM($U$4:U69)/P69</f>
        <v>1.8281993488605059E-2</v>
      </c>
      <c r="W69" s="8">
        <f>(P69/11)*V69^2</f>
        <v>2.0053877155043866E-3</v>
      </c>
      <c r="X69" s="8"/>
    </row>
    <row r="70" spans="1:24" x14ac:dyDescent="0.25">
      <c r="A70" s="5">
        <v>40765</v>
      </c>
      <c r="B70">
        <v>13.1</v>
      </c>
      <c r="C70">
        <f>(B70-B69)/B69</f>
        <v>-1.5777610818933197E-2</v>
      </c>
      <c r="E70">
        <f>C70-$D$3</f>
        <v>-1.7506351496497839E-2</v>
      </c>
      <c r="F70">
        <f>E70^2</f>
        <v>3.0647234271893213E-4</v>
      </c>
      <c r="G70">
        <f>(E70-$D$3)^2</f>
        <v>3.6998877094467975E-4</v>
      </c>
      <c r="J70">
        <f>E70/$I$3</f>
        <v>-0.68107601896191239</v>
      </c>
      <c r="L70" s="41">
        <f>J70</f>
        <v>-0.68107601896191239</v>
      </c>
      <c r="M70" s="8">
        <f>RANK(L70,$L$4:$L$123)</f>
        <v>94</v>
      </c>
      <c r="N70" s="8">
        <f>J70</f>
        <v>-0.68107601896191239</v>
      </c>
      <c r="O70" s="8">
        <f>RANK(N70,$N$4:$N$123)</f>
        <v>94</v>
      </c>
      <c r="P70" s="8">
        <v>67</v>
      </c>
      <c r="Q70" s="8">
        <f>M70/(COUNT($M$4:$M$123)+1)-0.5</f>
        <v>0.27685950413223137</v>
      </c>
      <c r="R70" s="8">
        <f>SUM($Q$4:Q70)/P70</f>
        <v>2.4361662760577291E-2</v>
      </c>
      <c r="S70" s="8">
        <f>(P70/11)*R70^2</f>
        <v>3.6148973668024172E-3</v>
      </c>
      <c r="T70" s="8"/>
      <c r="U70" s="8">
        <f>O70/(COUNT($O$4:$O$123)+1)-0.5</f>
        <v>0.27685950413223137</v>
      </c>
      <c r="V70" s="8">
        <f>SUM($U$4:U70)/P70</f>
        <v>2.2141359319106945E-2</v>
      </c>
      <c r="W70" s="8">
        <f>(P70/11)*V70^2</f>
        <v>2.9860060088502606E-3</v>
      </c>
      <c r="X70" s="8"/>
    </row>
    <row r="71" spans="1:24" x14ac:dyDescent="0.25">
      <c r="A71" s="5">
        <v>40766</v>
      </c>
      <c r="B71">
        <v>13.41</v>
      </c>
      <c r="C71">
        <f>(B71-B70)/B70</f>
        <v>2.3664122137404618E-2</v>
      </c>
      <c r="E71">
        <f>C71-$D$3</f>
        <v>2.1935381459839975E-2</v>
      </c>
      <c r="F71">
        <f>E71^2</f>
        <v>4.8116095978869135E-4</v>
      </c>
      <c r="G71">
        <f>(E71-$D$3)^2</f>
        <v>4.0830833170391268E-4</v>
      </c>
      <c r="J71">
        <f>E71/$I$3</f>
        <v>0.85338525746312388</v>
      </c>
      <c r="L71" s="41">
        <f>J71</f>
        <v>0.85338525746312388</v>
      </c>
      <c r="M71" s="8">
        <f>RANK(L71,$L$4:$L$123)</f>
        <v>18</v>
      </c>
      <c r="N71" s="8">
        <f>J71</f>
        <v>0.85338525746312388</v>
      </c>
      <c r="O71" s="8">
        <f>RANK(N71,$N$4:$N$123)</f>
        <v>18</v>
      </c>
      <c r="P71" s="8">
        <v>68</v>
      </c>
      <c r="Q71" s="8">
        <f>M71/(COUNT($M$4:$M$123)+1)-0.5</f>
        <v>-0.3512396694214876</v>
      </c>
      <c r="R71" s="8">
        <f>SUM($Q$4:Q71)/P71</f>
        <v>1.8838113757899868E-2</v>
      </c>
      <c r="S71" s="8">
        <f>(P71/11)*R71^2</f>
        <v>2.1937698215435627E-3</v>
      </c>
      <c r="T71" s="8"/>
      <c r="U71" s="8">
        <f>O71/(COUNT($O$4:$O$123)+1)-0.5</f>
        <v>-0.3512396694214876</v>
      </c>
      <c r="V71" s="8">
        <f>SUM($U$4:U71)/P71</f>
        <v>1.6650461837627611E-2</v>
      </c>
      <c r="W71" s="8">
        <f>(P71/11)*V71^2</f>
        <v>1.7138341636025413E-3</v>
      </c>
      <c r="X71" s="8"/>
    </row>
    <row r="72" spans="1:24" x14ac:dyDescent="0.25">
      <c r="A72" s="5">
        <v>40767</v>
      </c>
      <c r="B72">
        <v>13.47</v>
      </c>
      <c r="C72">
        <f>(B72-B71)/B71</f>
        <v>4.4742729306488068E-3</v>
      </c>
      <c r="E72">
        <f>C72-$D$3</f>
        <v>2.7455322530841658E-3</v>
      </c>
      <c r="F72">
        <f>E72^2</f>
        <v>7.5379473527254161E-6</v>
      </c>
      <c r="G72">
        <f>(E72-$D$3)^2</f>
        <v>1.0338651080474771E-6</v>
      </c>
      <c r="J72">
        <f>E72/$I$3</f>
        <v>0.10681358575692781</v>
      </c>
      <c r="L72" s="41">
        <f>J72</f>
        <v>0.10681358575692781</v>
      </c>
      <c r="M72" s="8">
        <f>RANK(L72,$L$4:$L$123)</f>
        <v>53</v>
      </c>
      <c r="N72" s="8">
        <f>J72</f>
        <v>0.10681358575692781</v>
      </c>
      <c r="O72" s="8">
        <f>RANK(N72,$N$4:$N$123)</f>
        <v>52</v>
      </c>
      <c r="P72" s="8">
        <v>69</v>
      </c>
      <c r="Q72" s="8">
        <f>M72/(COUNT($M$4:$M$123)+1)-0.5</f>
        <v>-6.1983471074380181E-2</v>
      </c>
      <c r="R72" s="8">
        <f>SUM($Q$4:Q72)/P72</f>
        <v>1.7666786441490012E-2</v>
      </c>
      <c r="S72" s="8">
        <f>(P72/11)*R72^2</f>
        <v>1.9578144253341685E-3</v>
      </c>
      <c r="T72" s="8"/>
      <c r="U72" s="8">
        <f>O72/(COUNT($O$4:$O$123)+1)-0.5</f>
        <v>-7.0247933884297509E-2</v>
      </c>
      <c r="V72" s="8">
        <f>SUM($U$4:U72)/P72</f>
        <v>1.5391064798179421E-2</v>
      </c>
      <c r="W72" s="8">
        <f>(P72/11)*V72^2</f>
        <v>1.4859142198092076E-3</v>
      </c>
      <c r="X72" s="8"/>
    </row>
    <row r="73" spans="1:24" x14ac:dyDescent="0.25">
      <c r="A73" s="5">
        <v>40770</v>
      </c>
      <c r="B73">
        <v>13.65</v>
      </c>
      <c r="C73">
        <f>(B73-B72)/B72</f>
        <v>1.3363028953229376E-2</v>
      </c>
      <c r="E73">
        <f>C73-$D$3</f>
        <v>1.1634288275664735E-2</v>
      </c>
      <c r="F73">
        <f>E73^2</f>
        <v>1.3535666368126993E-4</v>
      </c>
      <c r="G73">
        <f>(E73-$D$3)^2</f>
        <v>9.8119873218226555E-5</v>
      </c>
      <c r="J73">
        <f>E73/$I$3</f>
        <v>0.45262627931526228</v>
      </c>
      <c r="L73" s="41">
        <f>J73</f>
        <v>0.45262627931526228</v>
      </c>
      <c r="M73" s="8">
        <f>RANK(L73,$L$4:$L$123)</f>
        <v>29</v>
      </c>
      <c r="N73" s="8">
        <f>J73</f>
        <v>0.45262627931526228</v>
      </c>
      <c r="O73" s="8">
        <f>RANK(N73,$N$4:$N$123)</f>
        <v>29</v>
      </c>
      <c r="P73" s="8">
        <v>70</v>
      </c>
      <c r="Q73" s="8">
        <f>M73/(COUNT($M$4:$M$123)+1)-0.5</f>
        <v>-0.26033057851239672</v>
      </c>
      <c r="R73" s="8">
        <f>SUM($Q$4:Q73)/P73</f>
        <v>1.3695395513577345E-2</v>
      </c>
      <c r="S73" s="8">
        <f>(P73/11)*R73^2</f>
        <v>1.1935881890120011E-3</v>
      </c>
      <c r="T73" s="8"/>
      <c r="U73" s="8">
        <f>O73/(COUNT($O$4:$O$123)+1)-0.5</f>
        <v>-0.26033057851239672</v>
      </c>
      <c r="V73" s="8">
        <f>SUM($U$4:U73)/P73</f>
        <v>1.1452184179456905E-2</v>
      </c>
      <c r="W73" s="8">
        <f>(P73/11)*V73^2</f>
        <v>8.3460696123765566E-4</v>
      </c>
      <c r="X73" s="8"/>
    </row>
    <row r="74" spans="1:24" x14ac:dyDescent="0.25">
      <c r="A74" s="5">
        <v>40771</v>
      </c>
      <c r="B74">
        <v>13.55</v>
      </c>
      <c r="C74">
        <f>(B74-B73)/B73</f>
        <v>-7.3260073260073E-3</v>
      </c>
      <c r="E74">
        <f>C74-$D$3</f>
        <v>-9.054748003571941E-3</v>
      </c>
      <c r="F74">
        <f>E74^2</f>
        <v>8.1988461408190045E-5</v>
      </c>
      <c r="G74">
        <f>(E74-$D$3)^2</f>
        <v>1.1628362813620078E-4</v>
      </c>
      <c r="J74">
        <f>E74/$I$3</f>
        <v>-0.3522705301678542</v>
      </c>
      <c r="L74" s="41">
        <f>J74</f>
        <v>-0.3522705301678542</v>
      </c>
      <c r="M74" s="8">
        <f>RANK(L74,$L$4:$L$123)</f>
        <v>80</v>
      </c>
      <c r="N74" s="8">
        <f>J74</f>
        <v>-0.3522705301678542</v>
      </c>
      <c r="O74" s="8">
        <f>RANK(N74,$N$4:$N$123)</f>
        <v>80</v>
      </c>
      <c r="P74" s="8">
        <v>71</v>
      </c>
      <c r="Q74" s="8">
        <f>M74/(COUNT($M$4:$M$123)+1)-0.5</f>
        <v>0.16115702479338845</v>
      </c>
      <c r="R74" s="8">
        <f>SUM($Q$4:Q74)/P74</f>
        <v>1.577231986963102E-2</v>
      </c>
      <c r="S74" s="8">
        <f>(P74/11)*R74^2</f>
        <v>1.6056719326333617E-3</v>
      </c>
      <c r="T74" s="8"/>
      <c r="U74" s="8">
        <f>O74/(COUNT($O$4:$O$123)+1)-0.5</f>
        <v>0.16115702479338845</v>
      </c>
      <c r="V74" s="8">
        <f>SUM($U$4:U74)/P74</f>
        <v>1.3560703061343264E-2</v>
      </c>
      <c r="W74" s="8">
        <f>(P74/11)*V74^2</f>
        <v>1.1869435812520584E-3</v>
      </c>
      <c r="X74" s="8"/>
    </row>
    <row r="75" spans="1:24" x14ac:dyDescent="0.25">
      <c r="A75" s="5">
        <v>40772</v>
      </c>
      <c r="B75">
        <v>13.65</v>
      </c>
      <c r="C75">
        <f>(B75-B74)/B74</f>
        <v>7.3800738007379811E-3</v>
      </c>
      <c r="E75">
        <f>C75-$D$3</f>
        <v>5.6513331231733402E-3</v>
      </c>
      <c r="F75">
        <f>E75^2</f>
        <v>3.1937566069076138E-5</v>
      </c>
      <c r="G75">
        <f>(E75-$D$3)^2</f>
        <v>1.5386731494346437E-5</v>
      </c>
      <c r="J75">
        <f>E75/$I$3</f>
        <v>0.21986234345451608</v>
      </c>
      <c r="L75" s="41">
        <f>J75</f>
        <v>0.21986234345451608</v>
      </c>
      <c r="M75" s="8">
        <f>RANK(L75,$L$4:$L$123)</f>
        <v>45</v>
      </c>
      <c r="N75" s="8">
        <f>J75</f>
        <v>0.21986234345451608</v>
      </c>
      <c r="O75" s="8">
        <f>RANK(N75,$N$4:$N$123)</f>
        <v>45</v>
      </c>
      <c r="P75" s="8">
        <v>72</v>
      </c>
      <c r="Q75" s="8">
        <f>M75/(COUNT($M$4:$M$123)+1)-0.5</f>
        <v>-0.12809917355371903</v>
      </c>
      <c r="R75" s="8">
        <f>SUM($Q$4:Q75)/P75</f>
        <v>1.3774104683195603E-2</v>
      </c>
      <c r="S75" s="8">
        <f>(P75/11)*R75^2</f>
        <v>1.2418426461183124E-3</v>
      </c>
      <c r="T75" s="8"/>
      <c r="U75" s="8">
        <f>O75/(COUNT($O$4:$O$123)+1)-0.5</f>
        <v>-0.12809917355371903</v>
      </c>
      <c r="V75" s="8">
        <f>SUM($U$4:U75)/P75</f>
        <v>1.1593204775022955E-2</v>
      </c>
      <c r="W75" s="8">
        <f>(P75/11)*V75^2</f>
        <v>8.7972478007311669E-4</v>
      </c>
      <c r="X75" s="8"/>
    </row>
    <row r="76" spans="1:24" x14ac:dyDescent="0.25">
      <c r="A76" s="5">
        <v>40773</v>
      </c>
      <c r="B76">
        <v>13.27</v>
      </c>
      <c r="C76">
        <f>(B76-B75)/B75</f>
        <v>-2.7838827838827896E-2</v>
      </c>
      <c r="E76">
        <f>C76-$D$3</f>
        <v>-2.9567568516392539E-2</v>
      </c>
      <c r="F76">
        <f>E76^2</f>
        <v>8.7424110797156723E-4</v>
      </c>
      <c r="G76">
        <f>(E76-$D$3)^2</f>
        <v>9.7945896916376866E-4</v>
      </c>
      <c r="J76">
        <f>E76/$I$3</f>
        <v>-1.1503117516837695</v>
      </c>
      <c r="L76" s="41">
        <f>J76</f>
        <v>-1.1503117516837695</v>
      </c>
      <c r="M76" s="8">
        <f>RANK(L76,$L$4:$L$123)</f>
        <v>111</v>
      </c>
      <c r="N76" s="8">
        <f>J76</f>
        <v>-1.1503117516837695</v>
      </c>
      <c r="O76" s="8">
        <f>RANK(N76,$N$4:$N$123)</f>
        <v>111</v>
      </c>
      <c r="P76" s="8">
        <v>73</v>
      </c>
      <c r="Q76" s="8">
        <f>M76/(COUNT($M$4:$M$123)+1)-0.5</f>
        <v>0.4173553719008265</v>
      </c>
      <c r="R76" s="8">
        <f>SUM($Q$4:Q76)/P76</f>
        <v>1.9302615193026167E-2</v>
      </c>
      <c r="S76" s="8">
        <f>(P76/11)*R76^2</f>
        <v>2.4726490536521144E-3</v>
      </c>
      <c r="T76" s="8"/>
      <c r="U76" s="8">
        <f>O76/(COUNT($O$4:$O$123)+1)-0.5</f>
        <v>0.4173553719008265</v>
      </c>
      <c r="V76" s="8">
        <f>SUM($U$4:U76)/P76</f>
        <v>1.715159062606136E-2</v>
      </c>
      <c r="W76" s="8">
        <f>(P76/11)*V76^2</f>
        <v>1.9522659502992457E-3</v>
      </c>
      <c r="X76" s="8"/>
    </row>
    <row r="77" spans="1:24" x14ac:dyDescent="0.25">
      <c r="A77" s="5">
        <v>40774</v>
      </c>
      <c r="B77">
        <v>13.4</v>
      </c>
      <c r="C77">
        <f>(B77-B76)/B76</f>
        <v>9.796533534287926E-3</v>
      </c>
      <c r="E77">
        <f>C77-$D$3</f>
        <v>8.067792856723285E-3</v>
      </c>
      <c r="F77">
        <f>E77^2</f>
        <v>6.5089281578995268E-5</v>
      </c>
      <c r="G77">
        <f>(E77-$D$3)^2</f>
        <v>4.0183582530095956E-5</v>
      </c>
      <c r="J77">
        <f>E77/$I$3</f>
        <v>0.31387352423294396</v>
      </c>
      <c r="L77" s="41">
        <f>J77</f>
        <v>0.31387352423294396</v>
      </c>
      <c r="M77" s="8">
        <f>RANK(L77,$L$4:$L$123)</f>
        <v>35</v>
      </c>
      <c r="N77" s="8">
        <f>J77</f>
        <v>0.31387352423294396</v>
      </c>
      <c r="O77" s="8">
        <f>RANK(N77,$N$4:$N$123)</f>
        <v>35</v>
      </c>
      <c r="P77" s="8">
        <v>74</v>
      </c>
      <c r="Q77" s="8">
        <f>M77/(COUNT($M$4:$M$123)+1)-0.5</f>
        <v>-0.21074380165289258</v>
      </c>
      <c r="R77" s="8">
        <f>SUM($Q$4:Q77)/P77</f>
        <v>1.6193879830243479E-2</v>
      </c>
      <c r="S77" s="8">
        <f>(P77/11)*R77^2</f>
        <v>1.7641717320701026E-3</v>
      </c>
      <c r="T77" s="8"/>
      <c r="U77" s="8">
        <f>O77/(COUNT($O$4:$O$123)+1)-0.5</f>
        <v>-0.21074380165289258</v>
      </c>
      <c r="V77" s="8">
        <f>SUM($U$4:U77)/P77</f>
        <v>1.4071923162832251E-2</v>
      </c>
      <c r="W77" s="8">
        <f>(P77/11)*V77^2</f>
        <v>1.3321279628225871E-3</v>
      </c>
      <c r="X77" s="8"/>
    </row>
    <row r="78" spans="1:24" x14ac:dyDescent="0.25">
      <c r="A78" s="5">
        <v>40777</v>
      </c>
      <c r="B78">
        <v>13.48</v>
      </c>
      <c r="C78">
        <f>(B78-B77)/B77</f>
        <v>5.9701492537313485E-3</v>
      </c>
      <c r="E78">
        <f>C78-$D$3</f>
        <v>4.2414085761667076E-3</v>
      </c>
      <c r="F78">
        <f>E78^2</f>
        <v>1.7989546709980496E-5</v>
      </c>
      <c r="G78">
        <f>(E78-$D$3)^2</f>
        <v>6.3134999686653254E-6</v>
      </c>
      <c r="J78">
        <f>E78/$I$3</f>
        <v>0.16500992045226703</v>
      </c>
      <c r="L78" s="41">
        <f>J78</f>
        <v>0.16500992045226703</v>
      </c>
      <c r="M78" s="8">
        <f>RANK(L78,$L$4:$L$123)</f>
        <v>49</v>
      </c>
      <c r="N78" s="8">
        <f>J78</f>
        <v>0.16500992045226703</v>
      </c>
      <c r="O78" s="8">
        <f>RANK(N78,$N$4:$N$123)</f>
        <v>48</v>
      </c>
      <c r="P78" s="8">
        <v>75</v>
      </c>
      <c r="Q78" s="8">
        <f>M78/(COUNT($M$4:$M$123)+1)-0.5</f>
        <v>-9.5041322314049603E-2</v>
      </c>
      <c r="R78" s="8">
        <f>SUM($Q$4:Q78)/P78</f>
        <v>1.4710743801652904E-2</v>
      </c>
      <c r="S78" s="8">
        <f>(P78/11)*R78^2</f>
        <v>1.4754953399854728E-3</v>
      </c>
      <c r="T78" s="8"/>
      <c r="U78" s="8">
        <f>O78/(COUNT($O$4:$O$123)+1)-0.5</f>
        <v>-0.10330578512396693</v>
      </c>
      <c r="V78" s="8">
        <f>SUM($U$4:U78)/P78</f>
        <v>1.2506887052341596E-2</v>
      </c>
      <c r="W78" s="8">
        <f>(P78/11)*V78^2</f>
        <v>1.0665151618638399E-3</v>
      </c>
      <c r="X78" s="8"/>
    </row>
    <row r="79" spans="1:24" x14ac:dyDescent="0.25">
      <c r="A79" s="5">
        <v>40778</v>
      </c>
      <c r="B79">
        <v>14.31</v>
      </c>
      <c r="C79">
        <f>(B79-B78)/B78</f>
        <v>6.1572700296735908E-2</v>
      </c>
      <c r="E79">
        <f>C79-$D$3</f>
        <v>5.9843959619171265E-2</v>
      </c>
      <c r="F79">
        <f>E79^2</f>
        <v>3.5812995029010008E-3</v>
      </c>
      <c r="G79">
        <f>(E79-$D$3)^2</f>
        <v>3.3773786726308732E-3</v>
      </c>
      <c r="J79">
        <f>E79/$I$3</f>
        <v>2.328199898448077</v>
      </c>
      <c r="L79" s="41">
        <f>J79</f>
        <v>2.328199898448077</v>
      </c>
      <c r="M79" s="8">
        <f>RANK(L79,$L$4:$L$123)</f>
        <v>3</v>
      </c>
      <c r="N79" s="8">
        <f>J79</f>
        <v>2.328199898448077</v>
      </c>
      <c r="O79" s="8">
        <f>RANK(N79,$N$4:$N$123)</f>
        <v>3</v>
      </c>
      <c r="P79" s="8">
        <v>76</v>
      </c>
      <c r="Q79" s="8">
        <f>M79/(COUNT($M$4:$M$123)+1)-0.5</f>
        <v>-0.47520661157024791</v>
      </c>
      <c r="R79" s="8">
        <f>SUM($Q$4:Q79)/P79</f>
        <v>8.2644628099173677E-3</v>
      </c>
      <c r="S79" s="8">
        <f>(P79/11)*R79^2</f>
        <v>4.7190020552495939E-4</v>
      </c>
      <c r="T79" s="8"/>
      <c r="U79" s="8">
        <f>O79/(COUNT($O$4:$O$123)+1)-0.5</f>
        <v>-0.47520661157024791</v>
      </c>
      <c r="V79" s="8">
        <f>SUM($U$4:U79)/P79</f>
        <v>6.089604175728576E-3</v>
      </c>
      <c r="W79" s="8">
        <f>(P79/11)*V79^2</f>
        <v>2.5621174593598811E-4</v>
      </c>
      <c r="X79" s="8"/>
    </row>
    <row r="80" spans="1:24" x14ac:dyDescent="0.25">
      <c r="A80" s="5">
        <v>40779</v>
      </c>
      <c r="B80">
        <v>14.54</v>
      </c>
      <c r="C80">
        <f>(B80-B79)/B79</f>
        <v>1.6072676450034847E-2</v>
      </c>
      <c r="E80">
        <f>C80-$D$3</f>
        <v>1.4343935772470206E-2</v>
      </c>
      <c r="F80">
        <f>E80^2</f>
        <v>2.0574849344475046E-4</v>
      </c>
      <c r="G80">
        <f>(E80-$D$3)^2</f>
        <v>1.5914314728252942E-4</v>
      </c>
      <c r="J80">
        <f>E80/$I$3</f>
        <v>0.55804378622888562</v>
      </c>
      <c r="L80" s="41">
        <f>J80</f>
        <v>0.55804378622888562</v>
      </c>
      <c r="M80" s="8">
        <f>RANK(L80,$L$4:$L$123)</f>
        <v>27</v>
      </c>
      <c r="N80" s="8">
        <f>J80</f>
        <v>0.55804378622888562</v>
      </c>
      <c r="O80" s="8">
        <f>RANK(N80,$N$4:$N$123)</f>
        <v>27</v>
      </c>
      <c r="P80" s="8">
        <v>77</v>
      </c>
      <c r="Q80" s="8">
        <f>M80/(COUNT($M$4:$M$123)+1)-0.5</f>
        <v>-0.27685950413223137</v>
      </c>
      <c r="R80" s="8">
        <f>SUM($Q$4:Q80)/P80</f>
        <v>4.56155414833102E-3</v>
      </c>
      <c r="S80" s="8">
        <f>(P80/11)*R80^2</f>
        <v>1.4565443373709154E-4</v>
      </c>
      <c r="T80" s="8"/>
      <c r="U80" s="8">
        <f>O80/(COUNT($O$4:$O$123)+1)-0.5</f>
        <v>-0.27685950413223137</v>
      </c>
      <c r="V80" s="8">
        <f>SUM($U$4:U80)/P80</f>
        <v>2.4149404314693563E-3</v>
      </c>
      <c r="W80" s="8">
        <f>(P80/11)*V80^2</f>
        <v>4.0823561012817804E-5</v>
      </c>
      <c r="X80" s="8"/>
    </row>
    <row r="81" spans="1:24" x14ac:dyDescent="0.25">
      <c r="A81" s="5">
        <v>40780</v>
      </c>
      <c r="B81">
        <v>13.97</v>
      </c>
      <c r="C81">
        <f>(B81-B80)/B80</f>
        <v>-3.920220082530939E-2</v>
      </c>
      <c r="E81">
        <f>C81-$D$3</f>
        <v>-4.0930941502874033E-2</v>
      </c>
      <c r="F81">
        <f>E81^2</f>
        <v>1.6753419723116959E-3</v>
      </c>
      <c r="G81">
        <f>(E81-$D$3)^2</f>
        <v>1.8198484837360371E-3</v>
      </c>
      <c r="J81">
        <f>E81/$I$3</f>
        <v>-1.5923982045440592</v>
      </c>
      <c r="L81" s="41">
        <f>J81</f>
        <v>-1.5923982045440592</v>
      </c>
      <c r="M81" s="8">
        <f>RANK(L81,$L$4:$L$123)</f>
        <v>116</v>
      </c>
      <c r="N81" s="8">
        <f>J81</f>
        <v>-1.5923982045440592</v>
      </c>
      <c r="O81" s="8">
        <f>RANK(N81,$N$4:$N$123)</f>
        <v>116</v>
      </c>
      <c r="P81" s="8">
        <v>78</v>
      </c>
      <c r="Q81" s="8">
        <f>M81/(COUNT($M$4:$M$123)+1)-0.5</f>
        <v>0.45867768595041325</v>
      </c>
      <c r="R81" s="8">
        <f>SUM($Q$4:Q81)/P81</f>
        <v>1.0383555838101305E-2</v>
      </c>
      <c r="S81" s="8">
        <f>(P81/11)*R81^2</f>
        <v>7.6452928034104358E-4</v>
      </c>
      <c r="T81" s="8"/>
      <c r="U81" s="8">
        <f>O81/(COUNT($O$4:$O$123)+1)-0.5</f>
        <v>0.45867768595041325</v>
      </c>
      <c r="V81" s="8">
        <f>SUM($U$4:U81)/P81</f>
        <v>8.2644628099173556E-3</v>
      </c>
      <c r="W81" s="8">
        <f>(P81/11)*V81^2</f>
        <v>4.8431863198614107E-4</v>
      </c>
      <c r="X81" s="8"/>
    </row>
    <row r="82" spans="1:24" x14ac:dyDescent="0.25">
      <c r="A82" s="5">
        <v>40781</v>
      </c>
      <c r="B82">
        <v>14.54</v>
      </c>
      <c r="C82">
        <f>(B82-B81)/B81</f>
        <v>4.0801717967072187E-2</v>
      </c>
      <c r="E82">
        <f>C82-$D$3</f>
        <v>3.9072977289507545E-2</v>
      </c>
      <c r="F82">
        <f>E82^2</f>
        <v>1.5266975542663724E-3</v>
      </c>
      <c r="G82">
        <f>(E82-$D$3)^2</f>
        <v>1.3945920081287766E-3</v>
      </c>
      <c r="J82">
        <f>E82/$I$3</f>
        <v>1.5201150180636269</v>
      </c>
      <c r="L82" s="41">
        <f>J82</f>
        <v>1.5201150180636269</v>
      </c>
      <c r="M82" s="8">
        <f>RANK(L82,$L$4:$L$123)</f>
        <v>10</v>
      </c>
      <c r="N82" s="8">
        <f>J82</f>
        <v>1.5201150180636269</v>
      </c>
      <c r="O82" s="8">
        <f>RANK(N82,$N$4:$N$123)</f>
        <v>10</v>
      </c>
      <c r="P82" s="8">
        <v>79</v>
      </c>
      <c r="Q82" s="8">
        <f>M82/(COUNT($M$4:$M$123)+1)-0.5</f>
        <v>-0.41735537190082644</v>
      </c>
      <c r="R82" s="8">
        <f>SUM($Q$4:Q82)/P82</f>
        <v>4.9691390312794348E-3</v>
      </c>
      <c r="S82" s="8">
        <f>(P82/11)*R82^2</f>
        <v>1.7733591584205387E-4</v>
      </c>
      <c r="T82" s="8"/>
      <c r="U82" s="8">
        <f>O82/(COUNT($O$4:$O$123)+1)-0.5</f>
        <v>-0.41735537190082644</v>
      </c>
      <c r="V82" s="8">
        <f>SUM($U$4:U82)/P82</f>
        <v>2.8768699654775601E-3</v>
      </c>
      <c r="W82" s="8">
        <f>(P82/11)*V82^2</f>
        <v>5.9439462096643798E-5</v>
      </c>
      <c r="X82" s="8"/>
    </row>
    <row r="83" spans="1:24" x14ac:dyDescent="0.25">
      <c r="A83" s="5">
        <v>40784</v>
      </c>
      <c r="B83">
        <v>15.11</v>
      </c>
      <c r="C83">
        <f>(B83-B82)/B82</f>
        <v>3.9202200825309515E-2</v>
      </c>
      <c r="E83">
        <f>C83-$D$3</f>
        <v>3.7473460147744872E-2</v>
      </c>
      <c r="F83">
        <f>E83^2</f>
        <v>1.4042602154446231E-3</v>
      </c>
      <c r="G83">
        <f>(E83-$D$3)^2</f>
        <v>1.2776849700018816E-3</v>
      </c>
      <c r="J83">
        <f>E83/$I$3</f>
        <v>1.4578865881482905</v>
      </c>
      <c r="L83" s="41">
        <f>J83</f>
        <v>1.4578865881482905</v>
      </c>
      <c r="M83" s="8">
        <f>RANK(L83,$L$4:$L$123)</f>
        <v>12</v>
      </c>
      <c r="N83" s="8">
        <f>J83</f>
        <v>1.4578865881482905</v>
      </c>
      <c r="O83" s="8">
        <f>RANK(N83,$N$4:$N$123)</f>
        <v>12</v>
      </c>
      <c r="P83" s="8">
        <v>80</v>
      </c>
      <c r="Q83" s="8">
        <f>M83/(COUNT($M$4:$M$123)+1)-0.5</f>
        <v>-0.40082644628099173</v>
      </c>
      <c r="R83" s="8">
        <f>SUM($Q$4:Q83)/P83</f>
        <v>-1.033057851239548E-4</v>
      </c>
      <c r="S83" s="8">
        <f>(P83/11)*R83^2</f>
        <v>7.761516538237615E-8</v>
      </c>
      <c r="T83" s="8"/>
      <c r="U83" s="8">
        <f>O83/(COUNT($O$4:$O$123)+1)-0.5</f>
        <v>-0.40082644628099173</v>
      </c>
      <c r="V83" s="8">
        <f>SUM($U$4:U83)/P83</f>
        <v>-2.1694214876033062E-3</v>
      </c>
      <c r="W83" s="8">
        <f>(P83/11)*V83^2</f>
        <v>3.4228287933635937E-5</v>
      </c>
      <c r="X83" s="8"/>
    </row>
    <row r="84" spans="1:24" x14ac:dyDescent="0.25">
      <c r="A84" s="5">
        <v>40785</v>
      </c>
      <c r="B84">
        <v>15.25</v>
      </c>
      <c r="C84">
        <f>(B84-B83)/B83</f>
        <v>9.2653871608206866E-3</v>
      </c>
      <c r="E84">
        <f>C84-$D$3</f>
        <v>7.5366464832560456E-3</v>
      </c>
      <c r="F84">
        <f>E84^2</f>
        <v>5.6801040213575722E-5</v>
      </c>
      <c r="G84">
        <f>(E84-$D$3)^2</f>
        <v>3.3731769847783923E-5</v>
      </c>
      <c r="J84">
        <f>E84/$I$3</f>
        <v>0.2932095350745238</v>
      </c>
      <c r="L84" s="41">
        <f>J84</f>
        <v>0.2932095350745238</v>
      </c>
      <c r="M84" s="8">
        <f>RANK(L84,$L$4:$L$123)</f>
        <v>36</v>
      </c>
      <c r="N84" s="8">
        <f>J84</f>
        <v>0.2932095350745238</v>
      </c>
      <c r="O84" s="8">
        <f>RANK(N84,$N$4:$N$123)</f>
        <v>36</v>
      </c>
      <c r="P84" s="8">
        <v>81</v>
      </c>
      <c r="Q84" s="8">
        <f>M84/(COUNT($M$4:$M$123)+1)-0.5</f>
        <v>-0.2024793388429752</v>
      </c>
      <c r="R84" s="8">
        <f>SUM($Q$4:Q84)/P84</f>
        <v>-2.6017753290480442E-3</v>
      </c>
      <c r="S84" s="8">
        <f>(P84/11)*R84^2</f>
        <v>4.984618399002616E-5</v>
      </c>
      <c r="T84" s="8"/>
      <c r="U84" s="8">
        <f>O84/(COUNT($O$4:$O$123)+1)-0.5</f>
        <v>-0.2024793388429752</v>
      </c>
      <c r="V84" s="8">
        <f>SUM($U$4:U84)/P84</f>
        <v>-4.6423834302622181E-3</v>
      </c>
      <c r="W84" s="8">
        <f>(P84/11)*V84^2</f>
        <v>1.5869905790903899E-4</v>
      </c>
      <c r="X84" s="8"/>
    </row>
    <row r="85" spans="1:24" x14ac:dyDescent="0.25">
      <c r="A85" s="5">
        <v>40786</v>
      </c>
      <c r="B85">
        <v>15.28</v>
      </c>
      <c r="C85">
        <f>(B85-B84)/B84</f>
        <v>1.9672131147540563E-3</v>
      </c>
      <c r="E85">
        <f>C85-$D$3</f>
        <v>2.3847243718941508E-4</v>
      </c>
      <c r="F85">
        <f>E85^2</f>
        <v>5.6869103299059522E-8</v>
      </c>
      <c r="G85">
        <f>(E85-$D$3)^2</f>
        <v>2.2208994282710728E-6</v>
      </c>
      <c r="J85">
        <f>E85/$I$3</f>
        <v>9.2776532097852242E-3</v>
      </c>
      <c r="L85" s="41">
        <f>J85</f>
        <v>9.2776532097852242E-3</v>
      </c>
      <c r="M85" s="8">
        <f>RANK(L85,$L$4:$L$123)</f>
        <v>62</v>
      </c>
      <c r="N85" s="8">
        <f>J85</f>
        <v>9.2776532097852242E-3</v>
      </c>
      <c r="O85" s="8">
        <f>RANK(N85,$N$4:$N$123)</f>
        <v>61</v>
      </c>
      <c r="P85" s="8">
        <v>82</v>
      </c>
      <c r="Q85" s="8">
        <f>M85/(COUNT($M$4:$M$123)+1)-0.5</f>
        <v>1.2396694214875992E-2</v>
      </c>
      <c r="R85" s="8">
        <f>SUM($Q$4:Q85)/P85</f>
        <v>-2.418867163878239E-3</v>
      </c>
      <c r="S85" s="8">
        <f>(P85/11)*R85^2</f>
        <v>4.3615936839276831E-5</v>
      </c>
      <c r="T85" s="8"/>
      <c r="U85" s="8">
        <f>O85/(COUNT($O$4:$O$123)+1)-0.5</f>
        <v>4.1322314049586639E-3</v>
      </c>
      <c r="V85" s="8">
        <f>SUM($U$4:U85)/P85</f>
        <v>-4.5353759322717202E-3</v>
      </c>
      <c r="W85" s="8">
        <f>(P85/11)*V85^2</f>
        <v>1.533372779505841E-4</v>
      </c>
      <c r="X85" s="8"/>
    </row>
    <row r="86" spans="1:24" x14ac:dyDescent="0.25">
      <c r="A86" s="5">
        <v>40787</v>
      </c>
      <c r="B86">
        <v>13.98</v>
      </c>
      <c r="C86">
        <f>(B86-B85)/B85</f>
        <v>-8.507853403141355E-2</v>
      </c>
      <c r="E86">
        <f>C86-$D$3</f>
        <v>-8.6807274708978185E-2</v>
      </c>
      <c r="F86">
        <f>E86^2</f>
        <v>7.5355029424000039E-3</v>
      </c>
      <c r="G86">
        <f>(E86-$D$3)^2</f>
        <v>7.8386260205261463E-3</v>
      </c>
      <c r="J86">
        <f>E86/$I$3</f>
        <v>-3.3771944478294889</v>
      </c>
      <c r="L86" s="41">
        <f>J86</f>
        <v>-3.3771944478294889</v>
      </c>
      <c r="M86" s="8">
        <f>RANK(L86,$L$4:$L$123)</f>
        <v>119</v>
      </c>
      <c r="N86" s="8">
        <f>J86</f>
        <v>-3.3771944478294889</v>
      </c>
      <c r="O86" s="8">
        <f>RANK(N86,$N$4:$N$123)</f>
        <v>119</v>
      </c>
      <c r="P86" s="8">
        <v>83</v>
      </c>
      <c r="Q86" s="8">
        <f>M86/(COUNT($M$4:$M$123)+1)-0.5</f>
        <v>0.48347107438016534</v>
      </c>
      <c r="R86" s="8">
        <f>SUM($Q$4:Q86)/P86</f>
        <v>3.4352285173752982E-3</v>
      </c>
      <c r="S86" s="8">
        <f>(P86/11)*R86^2</f>
        <v>8.9042362020622239E-5</v>
      </c>
      <c r="T86" s="8"/>
      <c r="U86" s="8">
        <f>O86/(COUNT($O$4:$O$123)+1)-0.5</f>
        <v>0.48347107438016534</v>
      </c>
      <c r="V86" s="8">
        <f>SUM($U$4:U86)/P86</f>
        <v>1.3442198546251122E-3</v>
      </c>
      <c r="W86" s="8">
        <f>(P86/11)*V86^2</f>
        <v>1.3634085678015792E-5</v>
      </c>
      <c r="X86" s="8"/>
    </row>
    <row r="87" spans="1:24" x14ac:dyDescent="0.25">
      <c r="A87" s="5">
        <v>40788</v>
      </c>
      <c r="B87">
        <v>14.05</v>
      </c>
      <c r="C87">
        <f>(B87-B86)/B86</f>
        <v>5.0071530758226237E-3</v>
      </c>
      <c r="E87">
        <f>C87-$D$3</f>
        <v>3.2784123982579827E-3</v>
      </c>
      <c r="F87">
        <f>E87^2</f>
        <v>1.0747987853051657E-5</v>
      </c>
      <c r="G87">
        <f>(E87-$D$3)^2</f>
        <v>2.4014824419166615E-6</v>
      </c>
      <c r="J87">
        <f>E87/$I$3</f>
        <v>0.12754502645326216</v>
      </c>
      <c r="L87" s="41">
        <f>J87</f>
        <v>0.12754502645326216</v>
      </c>
      <c r="M87" s="8">
        <f>RANK(L87,$L$4:$L$123)</f>
        <v>52</v>
      </c>
      <c r="N87" s="8">
        <f>J87</f>
        <v>0.12754502645326216</v>
      </c>
      <c r="O87" s="8">
        <f>RANK(N87,$N$4:$N$123)</f>
        <v>51</v>
      </c>
      <c r="P87" s="8">
        <v>84</v>
      </c>
      <c r="Q87" s="8">
        <f>M87/(COUNT($M$4:$M$123)+1)-0.5</f>
        <v>-7.0247933884297509E-2</v>
      </c>
      <c r="R87" s="8">
        <f>SUM($Q$4:Q87)/P87</f>
        <v>2.558048012593479E-3</v>
      </c>
      <c r="S87" s="8">
        <f>(P87/11)*R87^2</f>
        <v>4.9969382665237241E-5</v>
      </c>
      <c r="T87" s="8"/>
      <c r="U87" s="8">
        <f>O87/(COUNT($O$4:$O$123)+1)-0.5</f>
        <v>-7.8512396694214892E-2</v>
      </c>
      <c r="V87" s="8">
        <f>SUM($U$4:U87)/P87</f>
        <v>3.9354584809130267E-4</v>
      </c>
      <c r="W87" s="8">
        <f>(P87/11)*V87^2</f>
        <v>1.1827072820174386E-6</v>
      </c>
      <c r="X87" s="8"/>
    </row>
    <row r="88" spans="1:24" x14ac:dyDescent="0.25">
      <c r="A88" s="5">
        <v>40792</v>
      </c>
      <c r="B88">
        <v>13.96</v>
      </c>
      <c r="C88">
        <f>(B88-B87)/B87</f>
        <v>-6.4056939501779256E-3</v>
      </c>
      <c r="E88">
        <f>C88-$D$3</f>
        <v>-8.1344346277425674E-3</v>
      </c>
      <c r="F88">
        <f>E88^2</f>
        <v>6.616902671301736E-5</v>
      </c>
      <c r="G88">
        <f>(E88-$D$3)^2</f>
        <v>9.7282227103221938E-5</v>
      </c>
      <c r="J88">
        <f>E88/$I$3</f>
        <v>-0.31646618964991929</v>
      </c>
      <c r="L88" s="41">
        <f>J88</f>
        <v>-0.31646618964991929</v>
      </c>
      <c r="M88" s="8">
        <f>RANK(L88,$L$4:$L$123)</f>
        <v>78</v>
      </c>
      <c r="N88" s="8">
        <f>J88</f>
        <v>-0.31646618964991929</v>
      </c>
      <c r="O88" s="8">
        <f>RANK(N88,$N$4:$N$123)</f>
        <v>78</v>
      </c>
      <c r="P88" s="8">
        <v>85</v>
      </c>
      <c r="Q88" s="8">
        <f>M88/(COUNT($M$4:$M$123)+1)-0.5</f>
        <v>0.14462809917355368</v>
      </c>
      <c r="R88" s="8">
        <f>SUM($Q$4:Q88)/P88</f>
        <v>4.2294603791930112E-3</v>
      </c>
      <c r="S88" s="8">
        <f>(P88/11)*R88^2</f>
        <v>1.3822804394808153E-4</v>
      </c>
      <c r="T88" s="8"/>
      <c r="U88" s="8">
        <f>O88/(COUNT($O$4:$O$123)+1)-0.5</f>
        <v>0.14462809917355368</v>
      </c>
      <c r="V88" s="8">
        <f>SUM($U$4:U88)/P88</f>
        <v>2.0904229460379188E-3</v>
      </c>
      <c r="W88" s="8">
        <f>(P88/11)*V88^2</f>
        <v>3.376716253930522E-5</v>
      </c>
      <c r="X88" s="8"/>
    </row>
    <row r="89" spans="1:24" x14ac:dyDescent="0.25">
      <c r="A89" s="5">
        <v>40793</v>
      </c>
      <c r="B89">
        <v>14.93</v>
      </c>
      <c r="C89">
        <f>(B89-B88)/B88</f>
        <v>6.9484240687679E-2</v>
      </c>
      <c r="E89">
        <f>C89-$D$3</f>
        <v>6.7755500010114364E-2</v>
      </c>
      <c r="F89">
        <f>E89^2</f>
        <v>4.5908077816206073E-3</v>
      </c>
      <c r="G89">
        <f>(E89-$D$3)^2</f>
        <v>4.3595329479584428E-3</v>
      </c>
      <c r="J89">
        <f>E89/$I$3</f>
        <v>2.6359944971340363</v>
      </c>
      <c r="L89" s="41">
        <f>J89</f>
        <v>2.6359944971340363</v>
      </c>
      <c r="M89" s="8">
        <f>RANK(L89,$L$4:$L$123)</f>
        <v>1</v>
      </c>
      <c r="N89" s="8">
        <f>J89</f>
        <v>2.6359944971340363</v>
      </c>
      <c r="O89" s="8">
        <f>RANK(N89,$N$4:$N$123)</f>
        <v>1</v>
      </c>
      <c r="P89" s="8">
        <v>86</v>
      </c>
      <c r="Q89" s="8">
        <f>M89/(COUNT($M$4:$M$123)+1)-0.5</f>
        <v>-0.49173553719008267</v>
      </c>
      <c r="R89" s="8">
        <f>SUM($Q$4:Q89)/P89</f>
        <v>-1.5375744762636831E-3</v>
      </c>
      <c r="S89" s="8">
        <f>(P89/11)*R89^2</f>
        <v>1.8483239384086219E-5</v>
      </c>
      <c r="T89" s="8"/>
      <c r="U89" s="8">
        <f>O89/(COUNT($O$4:$O$123)+1)-0.5</f>
        <v>-0.49173553719008267</v>
      </c>
      <c r="V89" s="8">
        <f>SUM($U$4:U89)/P89</f>
        <v>-3.651739381126274E-3</v>
      </c>
      <c r="W89" s="8">
        <f>(P89/11)*V89^2</f>
        <v>1.0425702215086284E-4</v>
      </c>
      <c r="X89" s="8"/>
    </row>
    <row r="90" spans="1:24" x14ac:dyDescent="0.25">
      <c r="A90" s="5">
        <v>40794</v>
      </c>
      <c r="B90">
        <v>14.84</v>
      </c>
      <c r="C90">
        <f>(B90-B89)/B89</f>
        <v>-6.0281312793034067E-3</v>
      </c>
      <c r="E90">
        <f>C90-$D$3</f>
        <v>-7.7568719568680477E-3</v>
      </c>
      <c r="F90">
        <f>E90^2</f>
        <v>6.0169062555245935E-5</v>
      </c>
      <c r="G90">
        <f>(E90-$D$3)^2</f>
        <v>8.9976847050509073E-5</v>
      </c>
      <c r="J90">
        <f>E90/$I$3</f>
        <v>-0.30177729911557311</v>
      </c>
      <c r="L90" s="41">
        <f>J90</f>
        <v>-0.30177729911557311</v>
      </c>
      <c r="M90" s="8">
        <f>RANK(L90,$L$4:$L$123)</f>
        <v>77</v>
      </c>
      <c r="N90" s="8">
        <f>J90</f>
        <v>-0.30177729911557311</v>
      </c>
      <c r="O90" s="8">
        <f>RANK(N90,$N$4:$N$123)</f>
        <v>77</v>
      </c>
      <c r="P90" s="8">
        <v>87</v>
      </c>
      <c r="Q90" s="8">
        <f>M90/(COUNT($M$4:$M$123)+1)-0.5</f>
        <v>0.13636363636363635</v>
      </c>
      <c r="R90" s="8">
        <f>SUM($Q$4:Q90)/P90</f>
        <v>4.7496912700685145E-5</v>
      </c>
      <c r="S90" s="8">
        <f>(P90/11)*R90^2</f>
        <v>1.7842566754581455E-8</v>
      </c>
      <c r="T90" s="8"/>
      <c r="U90" s="8">
        <f>O90/(COUNT($O$4:$O$123)+1)-0.5</f>
        <v>0.13636363636363635</v>
      </c>
      <c r="V90" s="8">
        <f>SUM($U$4:U90)/P90</f>
        <v>-2.0423672461290024E-3</v>
      </c>
      <c r="W90" s="8">
        <f>(P90/11)*V90^2</f>
        <v>3.2990905929206287E-5</v>
      </c>
      <c r="X90" s="8"/>
    </row>
    <row r="91" spans="1:24" x14ac:dyDescent="0.25">
      <c r="A91" s="5">
        <v>40795</v>
      </c>
      <c r="B91">
        <v>14.4</v>
      </c>
      <c r="C91">
        <f>(B91-B90)/B90</f>
        <v>-2.9649595687331502E-2</v>
      </c>
      <c r="E91">
        <f>C91-$D$3</f>
        <v>-3.1378336364896141E-2</v>
      </c>
      <c r="F91">
        <f>E91^2</f>
        <v>9.8459999302856352E-4</v>
      </c>
      <c r="G91">
        <f>(E91-$D$3)^2</f>
        <v>1.0960785502954339E-3</v>
      </c>
      <c r="J91">
        <f>E91/$I$3</f>
        <v>-1.2207587867367202</v>
      </c>
      <c r="L91" s="41">
        <f>J91</f>
        <v>-1.2207587867367202</v>
      </c>
      <c r="M91" s="8">
        <f>RANK(L91,$L$4:$L$123)</f>
        <v>113</v>
      </c>
      <c r="N91" s="8">
        <f>J91</f>
        <v>-1.2207587867367202</v>
      </c>
      <c r="O91" s="8">
        <f>RANK(N91,$N$4:$N$123)</f>
        <v>113</v>
      </c>
      <c r="P91" s="8">
        <v>88</v>
      </c>
      <c r="Q91" s="8">
        <f>M91/(COUNT($M$4:$M$123)+1)-0.5</f>
        <v>0.43388429752066116</v>
      </c>
      <c r="R91" s="8">
        <f>SUM($Q$4:Q91)/P91</f>
        <v>4.9774605559729634E-3</v>
      </c>
      <c r="S91" s="8">
        <f>(P91/11)*R91^2</f>
        <v>1.9820090869013344E-4</v>
      </c>
      <c r="T91" s="8"/>
      <c r="U91" s="8">
        <f>O91/(COUNT($O$4:$O$123)+1)-0.5</f>
        <v>0.43388429752066116</v>
      </c>
      <c r="V91" s="8">
        <f>SUM($U$4:U91)/P91</f>
        <v>2.9113448534936128E-3</v>
      </c>
      <c r="W91" s="8">
        <f>(P91/11)*V91^2</f>
        <v>6.7807430847709963E-5</v>
      </c>
      <c r="X91" s="8"/>
    </row>
    <row r="92" spans="1:24" x14ac:dyDescent="0.25">
      <c r="A92" s="5">
        <v>40798</v>
      </c>
      <c r="B92">
        <v>14.59</v>
      </c>
      <c r="C92">
        <f>(B92-B91)/B91</f>
        <v>1.319444444444441E-2</v>
      </c>
      <c r="E92">
        <f>C92-$D$3</f>
        <v>1.1465703766879769E-2</v>
      </c>
      <c r="F92">
        <f>E92^2</f>
        <v>1.3146236286984091E-4</v>
      </c>
      <c r="G92">
        <f>(E92-$D$3)^2</f>
        <v>9.4808450202685195E-5</v>
      </c>
      <c r="J92">
        <f>E92/$I$3</f>
        <v>0.44606758168344079</v>
      </c>
      <c r="L92" s="41">
        <f>J92</f>
        <v>0.44606758168344079</v>
      </c>
      <c r="M92" s="8">
        <f>RANK(L92,$L$4:$L$123)</f>
        <v>30</v>
      </c>
      <c r="N92" s="8">
        <f>J92</f>
        <v>0.44606758168344079</v>
      </c>
      <c r="O92" s="8">
        <f>RANK(N92,$N$4:$N$123)</f>
        <v>30</v>
      </c>
      <c r="P92" s="8">
        <v>89</v>
      </c>
      <c r="Q92" s="8">
        <f>M92/(COUNT($M$4:$M$123)+1)-0.5</f>
        <v>-0.25206611570247933</v>
      </c>
      <c r="R92" s="8">
        <f>SUM($Q$4:Q92)/P92</f>
        <v>2.0893304856532745E-3</v>
      </c>
      <c r="S92" s="8">
        <f>(P92/11)*R92^2</f>
        <v>3.5319260651539379E-5</v>
      </c>
      <c r="T92" s="8"/>
      <c r="U92" s="8">
        <f>O92/(COUNT($O$4:$O$123)+1)-0.5</f>
        <v>-0.25206611570247933</v>
      </c>
      <c r="V92" s="8">
        <f>SUM($U$4:U92)/P92</f>
        <v>4.642956634784953E-5</v>
      </c>
      <c r="W92" s="8">
        <f>(P92/11)*V92^2</f>
        <v>1.744161019829029E-8</v>
      </c>
      <c r="X92" s="8"/>
    </row>
    <row r="93" spans="1:24" x14ac:dyDescent="0.25">
      <c r="A93" s="5">
        <v>40799</v>
      </c>
      <c r="B93">
        <v>14.93</v>
      </c>
      <c r="C93">
        <f>(B93-B92)/B92</f>
        <v>2.3303632625085665E-2</v>
      </c>
      <c r="E93">
        <f>C93-$D$3</f>
        <v>2.1574891947521022E-2</v>
      </c>
      <c r="F93">
        <f>E93^2</f>
        <v>4.6547596254720744E-4</v>
      </c>
      <c r="G93">
        <f>(E93-$D$3)^2</f>
        <v>3.9386972022999124E-4</v>
      </c>
      <c r="J93">
        <f>E93/$I$3</f>
        <v>0.83936058978883266</v>
      </c>
      <c r="L93" s="41">
        <f>J93</f>
        <v>0.83936058978883266</v>
      </c>
      <c r="M93" s="8">
        <f>RANK(L93,$L$4:$L$123)</f>
        <v>19</v>
      </c>
      <c r="N93" s="8">
        <f>J93</f>
        <v>0.83936058978883266</v>
      </c>
      <c r="O93" s="8">
        <f>RANK(N93,$N$4:$N$123)</f>
        <v>19</v>
      </c>
      <c r="P93" s="8">
        <v>90</v>
      </c>
      <c r="Q93" s="8">
        <f>M93/(COUNT($M$4:$M$123)+1)-0.5</f>
        <v>-0.34297520661157022</v>
      </c>
      <c r="R93" s="8">
        <f>SUM($Q$4:Q93)/P93</f>
        <v>-1.7447199265380976E-3</v>
      </c>
      <c r="S93" s="8">
        <f>(P93/11)*R93^2</f>
        <v>2.4905844180483583E-5</v>
      </c>
      <c r="T93" s="8"/>
      <c r="U93" s="8">
        <f>O93/(COUNT($O$4:$O$123)+1)-0.5</f>
        <v>-0.34297520661157022</v>
      </c>
      <c r="V93" s="8">
        <f>SUM($U$4:U93)/P93</f>
        <v>-3.7649219467401291E-3</v>
      </c>
      <c r="W93" s="8">
        <f>(P93/11)*V93^2</f>
        <v>1.1597430489582668E-4</v>
      </c>
      <c r="X93" s="8"/>
    </row>
    <row r="94" spans="1:24" x14ac:dyDescent="0.25">
      <c r="A94" s="5">
        <v>40800</v>
      </c>
      <c r="B94">
        <v>15.57</v>
      </c>
      <c r="C94">
        <f>(B94-B93)/B93</f>
        <v>4.2866711319490998E-2</v>
      </c>
      <c r="E94">
        <f>C94-$D$3</f>
        <v>4.1137970641926355E-2</v>
      </c>
      <c r="F94">
        <f>E94^2</f>
        <v>1.6923326285359947E-3</v>
      </c>
      <c r="G94">
        <f>(E94-$D$3)^2</f>
        <v>1.553087406383945E-3</v>
      </c>
      <c r="J94">
        <f>E94/$I$3</f>
        <v>1.600452571661221</v>
      </c>
      <c r="L94" s="41">
        <f>J94</f>
        <v>1.600452571661221</v>
      </c>
      <c r="M94" s="8">
        <f>RANK(L94,$L$4:$L$123)</f>
        <v>9</v>
      </c>
      <c r="N94" s="8">
        <f>J94</f>
        <v>1.600452571661221</v>
      </c>
      <c r="O94" s="8">
        <f>RANK(N94,$N$4:$N$123)</f>
        <v>9</v>
      </c>
      <c r="P94" s="8">
        <v>91</v>
      </c>
      <c r="Q94" s="8">
        <f>M94/(COUNT($M$4:$M$123)+1)-0.5</f>
        <v>-0.42561983471074383</v>
      </c>
      <c r="R94" s="8">
        <f>SUM($Q$4:Q94)/P94</f>
        <v>-6.402688220870029E-3</v>
      </c>
      <c r="S94" s="8">
        <f>(P94/11)*R94^2</f>
        <v>3.391356270257974E-4</v>
      </c>
      <c r="T94" s="8"/>
      <c r="U94" s="8">
        <f>O94/(COUNT($O$4:$O$123)+1)-0.5</f>
        <v>-0.42561983471074383</v>
      </c>
      <c r="V94" s="8">
        <f>SUM($U$4:U94)/P94</f>
        <v>-8.4006902188720374E-3</v>
      </c>
      <c r="W94" s="8">
        <f>(P94/11)*V94^2</f>
        <v>5.8381956817856004E-4</v>
      </c>
      <c r="X94" s="8"/>
    </row>
    <row r="95" spans="1:24" x14ac:dyDescent="0.25">
      <c r="A95" s="5">
        <v>40801</v>
      </c>
      <c r="B95">
        <v>15.45</v>
      </c>
      <c r="C95">
        <f>(B95-B94)/B94</f>
        <v>-7.7071290944123955E-3</v>
      </c>
      <c r="E95">
        <f>C95-$D$3</f>
        <v>-9.4358697719770374E-3</v>
      </c>
      <c r="F95">
        <f>E95^2</f>
        <v>8.9035638353709984E-5</v>
      </c>
      <c r="G95">
        <f>(E95-$D$3)^2</f>
        <v>1.2464852649001523E-4</v>
      </c>
      <c r="J95">
        <f>E95/$I$3</f>
        <v>-0.36709788564606421</v>
      </c>
      <c r="L95" s="41">
        <f>J95</f>
        <v>-0.36709788564606421</v>
      </c>
      <c r="M95" s="8">
        <f>RANK(L95,$L$4:$L$123)</f>
        <v>82</v>
      </c>
      <c r="N95" s="8">
        <f>J95</f>
        <v>-0.36709788564606421</v>
      </c>
      <c r="O95" s="8">
        <f>RANK(N95,$N$4:$N$123)</f>
        <v>82</v>
      </c>
      <c r="P95" s="8">
        <v>92</v>
      </c>
      <c r="Q95" s="8">
        <f>M95/(COUNT($M$4:$M$123)+1)-0.5</f>
        <v>0.1776859504132231</v>
      </c>
      <c r="R95" s="8">
        <f>SUM($Q$4:Q95)/P95</f>
        <v>-4.401724757455973E-3</v>
      </c>
      <c r="S95" s="8">
        <f>(P95/11)*R95^2</f>
        <v>1.6204696702880705E-4</v>
      </c>
      <c r="T95" s="8"/>
      <c r="U95" s="8">
        <f>O95/(COUNT($O$4:$O$123)+1)-0.5</f>
        <v>0.1776859504132231</v>
      </c>
      <c r="V95" s="8">
        <f>SUM($U$4:U95)/P95</f>
        <v>-6.3780093424362205E-3</v>
      </c>
      <c r="W95" s="8">
        <f>(P95/11)*V95^2</f>
        <v>3.4022439016752196E-4</v>
      </c>
      <c r="X95" s="8"/>
    </row>
    <row r="96" spans="1:24" x14ac:dyDescent="0.25">
      <c r="A96" s="5">
        <v>40802</v>
      </c>
      <c r="B96">
        <v>15.38</v>
      </c>
      <c r="C96">
        <f>(B96-B95)/B95</f>
        <v>-4.530744336569483E-3</v>
      </c>
      <c r="E96">
        <f>C96-$D$3</f>
        <v>-6.259485014134124E-3</v>
      </c>
      <c r="F96">
        <f>E96^2</f>
        <v>3.9181152642169673E-5</v>
      </c>
      <c r="G96">
        <f>(E96-$D$3)^2</f>
        <v>6.3811749701516229E-5</v>
      </c>
      <c r="J96">
        <f>E96/$I$3</f>
        <v>-0.24352219450358192</v>
      </c>
      <c r="L96" s="41">
        <f>J96</f>
        <v>-0.24352219450358192</v>
      </c>
      <c r="M96" s="8">
        <f>RANK(L96,$L$4:$L$123)</f>
        <v>75</v>
      </c>
      <c r="N96" s="8">
        <f>J96</f>
        <v>-0.24352219450358192</v>
      </c>
      <c r="O96" s="8">
        <f>RANK(N96,$N$4:$N$123)</f>
        <v>74</v>
      </c>
      <c r="P96" s="8">
        <v>93</v>
      </c>
      <c r="Q96" s="8">
        <f>M96/(COUNT($M$4:$M$123)+1)-0.5</f>
        <v>0.1198347107438017</v>
      </c>
      <c r="R96" s="8">
        <f>SUM($Q$4:Q96)/P96</f>
        <v>-3.0658491069048151E-3</v>
      </c>
      <c r="S96" s="8">
        <f>(P96/11)*R96^2</f>
        <v>7.9467914491521995E-5</v>
      </c>
      <c r="T96" s="8"/>
      <c r="U96" s="8">
        <f>O96/(COUNT($O$4:$O$123)+1)-0.5</f>
        <v>0.11157024793388426</v>
      </c>
      <c r="V96" s="8">
        <f>SUM($U$4:U96)/P96</f>
        <v>-5.1097485115080433E-3</v>
      </c>
      <c r="W96" s="8">
        <f>(P96/11)*V96^2</f>
        <v>2.2074420692089599E-4</v>
      </c>
      <c r="X96" s="8"/>
    </row>
    <row r="97" spans="1:24" x14ac:dyDescent="0.25">
      <c r="A97" s="5">
        <v>40805</v>
      </c>
      <c r="B97">
        <v>15.01</v>
      </c>
      <c r="C97">
        <f>(B97-B96)/B96</f>
        <v>-2.4057217165149608E-2</v>
      </c>
      <c r="E97">
        <f>C97-$D$3</f>
        <v>-2.5785957842714251E-2</v>
      </c>
      <c r="F97">
        <f>E97^2</f>
        <v>6.6491562186623654E-4</v>
      </c>
      <c r="G97">
        <f>(E97-$D$3)^2</f>
        <v>7.5705863466183753E-4</v>
      </c>
      <c r="J97">
        <f>E97/$I$3</f>
        <v>-1.0031900431194278</v>
      </c>
      <c r="L97" s="41">
        <f>J97</f>
        <v>-1.0031900431194278</v>
      </c>
      <c r="M97" s="8">
        <f>RANK(L97,$L$4:$L$123)</f>
        <v>110</v>
      </c>
      <c r="N97" s="8">
        <f>J97</f>
        <v>-1.0031900431194278</v>
      </c>
      <c r="O97" s="8">
        <f>RANK(N97,$N$4:$N$123)</f>
        <v>110</v>
      </c>
      <c r="P97" s="8">
        <v>94</v>
      </c>
      <c r="Q97" s="8">
        <f>M97/(COUNT($M$4:$M$123)+1)-0.5</f>
        <v>0.40909090909090906</v>
      </c>
      <c r="R97" s="8">
        <f>SUM($Q$4:Q97)/P97</f>
        <v>1.3187972569017154E-3</v>
      </c>
      <c r="S97" s="8">
        <f>(P97/11)*R97^2</f>
        <v>1.4862478477479998E-5</v>
      </c>
      <c r="T97" s="8"/>
      <c r="U97" s="8">
        <f>O97/(COUNT($O$4:$O$123)+1)-0.5</f>
        <v>0.40909090909090906</v>
      </c>
      <c r="V97" s="8">
        <f>SUM($U$4:U97)/P97</f>
        <v>-7.0335853701424423E-4</v>
      </c>
      <c r="W97" s="8">
        <f>(P97/11)*V97^2</f>
        <v>4.2275494335942629E-6</v>
      </c>
      <c r="X97" s="8"/>
    </row>
    <row r="98" spans="1:24" x14ac:dyDescent="0.25">
      <c r="A98" s="5">
        <v>40806</v>
      </c>
      <c r="B98">
        <v>14.8</v>
      </c>
      <c r="C98">
        <f>(B98-B97)/B97</f>
        <v>-1.3990672884743443E-2</v>
      </c>
      <c r="E98">
        <f>C98-$D$3</f>
        <v>-1.5719413562308084E-2</v>
      </c>
      <c r="F98">
        <f>E98^2</f>
        <v>2.470999627428753E-4</v>
      </c>
      <c r="G98">
        <f>(E98-$D$3)^2</f>
        <v>3.0443808637838857E-4</v>
      </c>
      <c r="J98">
        <f>E98/$I$3</f>
        <v>-0.61155607503793419</v>
      </c>
      <c r="L98" s="41">
        <f>J98</f>
        <v>-0.61155607503793419</v>
      </c>
      <c r="M98" s="8">
        <f>RANK(L98,$L$4:$L$123)</f>
        <v>90</v>
      </c>
      <c r="N98" s="8">
        <f>J98</f>
        <v>-0.61155607503793419</v>
      </c>
      <c r="O98" s="8">
        <f>RANK(N98,$N$4:$N$123)</f>
        <v>90</v>
      </c>
      <c r="P98" s="8">
        <v>95</v>
      </c>
      <c r="Q98" s="8">
        <f>M98/(COUNT($M$4:$M$123)+1)-0.5</f>
        <v>0.24380165289256195</v>
      </c>
      <c r="R98" s="8">
        <f>SUM($Q$4:Q98)/P98</f>
        <v>3.8712483688560337E-3</v>
      </c>
      <c r="S98" s="8">
        <f>(P98/11)*R98^2</f>
        <v>1.2942941578819979E-4</v>
      </c>
      <c r="T98" s="8"/>
      <c r="U98" s="8">
        <f>O98/(COUNT($O$4:$O$123)+1)-0.5</f>
        <v>0.24380165289256195</v>
      </c>
      <c r="V98" s="8">
        <f>SUM($U$4:U98)/P98</f>
        <v>1.8703784254023473E-3</v>
      </c>
      <c r="W98" s="8">
        <f>(P98/11)*V98^2</f>
        <v>3.0212724377273054E-5</v>
      </c>
      <c r="X98" s="8"/>
    </row>
    <row r="99" spans="1:24" x14ac:dyDescent="0.25">
      <c r="A99" s="5">
        <v>40807</v>
      </c>
      <c r="B99">
        <v>14.82</v>
      </c>
      <c r="C99">
        <f>(B99-B98)/B98</f>
        <v>1.3513513513513226E-3</v>
      </c>
      <c r="E99">
        <f>C99-$D$3</f>
        <v>-3.7738932621331862E-4</v>
      </c>
      <c r="F99">
        <f>E99^2</f>
        <v>1.4242270353974261E-7</v>
      </c>
      <c r="G99">
        <f>(E99-$D$3)^2</f>
        <v>4.4357835928137502E-6</v>
      </c>
      <c r="J99">
        <f>E99/$I$3</f>
        <v>-1.468214664531926E-2</v>
      </c>
      <c r="L99" s="41">
        <f>J99</f>
        <v>-1.468214664531926E-2</v>
      </c>
      <c r="M99" s="8">
        <f>RANK(L99,$L$4:$L$123)</f>
        <v>65</v>
      </c>
      <c r="N99" s="8">
        <f>J99</f>
        <v>-1.468214664531926E-2</v>
      </c>
      <c r="O99" s="8">
        <f>RANK(N99,$N$4:$N$123)</f>
        <v>64</v>
      </c>
      <c r="P99" s="8">
        <v>96</v>
      </c>
      <c r="Q99" s="8">
        <f>M99/(COUNT($M$4:$M$123)+1)-0.5</f>
        <v>3.7190082644628086E-2</v>
      </c>
      <c r="R99" s="8">
        <f>SUM($Q$4:Q99)/P99</f>
        <v>4.2183195592286589E-3</v>
      </c>
      <c r="S99" s="8">
        <f>(P99/11)*R99^2</f>
        <v>1.5529501006927477E-4</v>
      </c>
      <c r="T99" s="8"/>
      <c r="U99" s="8">
        <f>O99/(COUNT($O$4:$O$123)+1)-0.5</f>
        <v>2.8925619834710758E-2</v>
      </c>
      <c r="V99" s="8">
        <f>SUM($U$4:U99)/P99</f>
        <v>2.1522038567493101E-3</v>
      </c>
      <c r="W99" s="8">
        <f>(P99/11)*V99^2</f>
        <v>4.0424565303330369E-5</v>
      </c>
      <c r="X99" s="8"/>
    </row>
    <row r="100" spans="1:24" x14ac:dyDescent="0.25">
      <c r="A100" s="5">
        <v>40808</v>
      </c>
      <c r="B100">
        <v>14.39</v>
      </c>
      <c r="C100">
        <f>(B100-B99)/B99</f>
        <v>-2.9014844804318467E-2</v>
      </c>
      <c r="E100">
        <f>C100-$D$3</f>
        <v>-3.074358548188311E-2</v>
      </c>
      <c r="F100">
        <f>E100^2</f>
        <v>9.4516804828185391E-4</v>
      </c>
      <c r="G100">
        <f>(E100-$D$3)^2</f>
        <v>1.0544519662055547E-3</v>
      </c>
      <c r="J100">
        <f>E100/$I$3</f>
        <v>-1.1960641149473668</v>
      </c>
      <c r="L100" s="41">
        <f>J100</f>
        <v>-1.1960641149473668</v>
      </c>
      <c r="M100" s="8">
        <f>RANK(L100,$L$4:$L$123)</f>
        <v>112</v>
      </c>
      <c r="N100" s="8">
        <f>J100</f>
        <v>-1.1960641149473668</v>
      </c>
      <c r="O100" s="8">
        <f>RANK(N100,$N$4:$N$123)</f>
        <v>112</v>
      </c>
      <c r="P100" s="8">
        <v>97</v>
      </c>
      <c r="Q100" s="8">
        <f>M100/(COUNT($M$4:$M$123)+1)-0.5</f>
        <v>0.42561983471074383</v>
      </c>
      <c r="R100" s="8">
        <f>SUM($Q$4:Q100)/P100</f>
        <v>8.5626650762545883E-3</v>
      </c>
      <c r="S100" s="8">
        <f>(P100/11)*R100^2</f>
        <v>6.4654232919878808E-4</v>
      </c>
      <c r="T100" s="8"/>
      <c r="U100" s="8">
        <f>O100/(COUNT($O$4:$O$123)+1)-0.5</f>
        <v>0.42561983471074383</v>
      </c>
      <c r="V100" s="8">
        <f>SUM($U$4:U100)/P100</f>
        <v>6.5178495356564697E-3</v>
      </c>
      <c r="W100" s="8">
        <f>(P100/11)*V100^2</f>
        <v>3.7461719720339581E-4</v>
      </c>
      <c r="X100" s="8"/>
    </row>
    <row r="101" spans="1:24" x14ac:dyDescent="0.25">
      <c r="A101" s="5">
        <v>40809</v>
      </c>
      <c r="B101">
        <v>15.3</v>
      </c>
      <c r="C101">
        <f>(B101-B100)/B100</f>
        <v>6.3238359972202923E-2</v>
      </c>
      <c r="E101">
        <f>C101-$D$3</f>
        <v>6.1509619294638281E-2</v>
      </c>
      <c r="F101">
        <f>E101^2</f>
        <v>3.7834332657713378E-3</v>
      </c>
      <c r="G101">
        <f>(E101-$D$3)^2</f>
        <v>3.573753448229292E-3</v>
      </c>
      <c r="J101">
        <f>E101/$I$3</f>
        <v>2.3930015711975026</v>
      </c>
      <c r="L101" s="41">
        <f>J101</f>
        <v>2.3930015711975026</v>
      </c>
      <c r="M101" s="8">
        <f>RANK(L101,$L$4:$L$123)</f>
        <v>2</v>
      </c>
      <c r="N101" s="8">
        <f>J101</f>
        <v>2.3930015711975026</v>
      </c>
      <c r="O101" s="8">
        <f>RANK(N101,$N$4:$N$123)</f>
        <v>2</v>
      </c>
      <c r="P101" s="8">
        <v>98</v>
      </c>
      <c r="Q101" s="8">
        <f>M101/(COUNT($M$4:$M$123)+1)-0.5</f>
        <v>-0.48347107438016529</v>
      </c>
      <c r="R101" s="8">
        <f>SUM($Q$4:Q101)/P101</f>
        <v>3.5419126328217329E-3</v>
      </c>
      <c r="S101" s="8">
        <f>(P101/11)*R101^2</f>
        <v>1.1176583815064849E-4</v>
      </c>
      <c r="T101" s="8"/>
      <c r="U101" s="8">
        <f>O101/(COUNT($O$4:$O$123)+1)-0.5</f>
        <v>-0.48347107438016529</v>
      </c>
      <c r="V101" s="8">
        <f>SUM($U$4:U101)/P101</f>
        <v>1.5179625569235948E-3</v>
      </c>
      <c r="W101" s="8">
        <f>(P101/11)*V101^2</f>
        <v>2.0528419252159791E-5</v>
      </c>
      <c r="X101" s="8"/>
    </row>
    <row r="102" spans="1:24" x14ac:dyDescent="0.25">
      <c r="A102" s="5">
        <v>40812</v>
      </c>
      <c r="B102">
        <v>15.58</v>
      </c>
      <c r="C102">
        <f>(B102-B101)/B101</f>
        <v>1.8300653594771198E-2</v>
      </c>
      <c r="E102">
        <f>C102-$D$3</f>
        <v>1.6571912917206555E-2</v>
      </c>
      <c r="F102">
        <f>E102^2</f>
        <v>2.7462829773547745E-4</v>
      </c>
      <c r="G102">
        <f>(E102-$D$3)^2</f>
        <v>2.2031976213567636E-4</v>
      </c>
      <c r="J102">
        <f>E102/$I$3</f>
        <v>0.64472214433101349</v>
      </c>
      <c r="L102" s="41">
        <f>J102</f>
        <v>0.64472214433101349</v>
      </c>
      <c r="M102" s="8">
        <f>RANK(L102,$L$4:$L$123)</f>
        <v>23</v>
      </c>
      <c r="N102" s="8">
        <f>J102</f>
        <v>0.64472214433101349</v>
      </c>
      <c r="O102" s="8">
        <f>RANK(N102,$N$4:$N$123)</f>
        <v>23</v>
      </c>
      <c r="P102" s="8">
        <v>99</v>
      </c>
      <c r="Q102" s="8">
        <f>M102/(COUNT($M$4:$M$123)+1)-0.5</f>
        <v>-0.30991735537190079</v>
      </c>
      <c r="R102" s="8">
        <f>SUM($Q$4:Q102)/P102</f>
        <v>3.7565740045079828E-4</v>
      </c>
      <c r="S102" s="8">
        <f>(P102/11)*R102^2</f>
        <v>1.2700663426210628E-6</v>
      </c>
      <c r="T102" s="8"/>
      <c r="U102" s="8">
        <f>O102/(COUNT($O$4:$O$123)+1)-0.5</f>
        <v>-0.30991735537190079</v>
      </c>
      <c r="V102" s="8">
        <f>SUM($U$4:U102)/P102</f>
        <v>-1.6278487352867526E-3</v>
      </c>
      <c r="W102" s="8">
        <f>(P102/11)*V102^2</f>
        <v>2.3849023544772118E-5</v>
      </c>
      <c r="X102" s="8"/>
    </row>
    <row r="103" spans="1:24" x14ac:dyDescent="0.25">
      <c r="A103" s="5">
        <v>40813</v>
      </c>
      <c r="B103">
        <v>16.010000000000002</v>
      </c>
      <c r="C103">
        <f>(B103-B102)/B102</f>
        <v>2.7599486521181098E-2</v>
      </c>
      <c r="E103">
        <f>C103-$D$3</f>
        <v>2.5870745843616455E-2</v>
      </c>
      <c r="F103">
        <f>E103^2</f>
        <v>6.6929549050499804E-4</v>
      </c>
      <c r="G103">
        <f>(E103-$D$3)^2</f>
        <v>5.8283641343767243E-4</v>
      </c>
      <c r="J103">
        <f>E103/$I$3</f>
        <v>1.0064886787101597</v>
      </c>
      <c r="L103" s="41">
        <f>J103</f>
        <v>1.0064886787101597</v>
      </c>
      <c r="M103" s="8">
        <f>RANK(L103,$L$4:$L$123)</f>
        <v>16</v>
      </c>
      <c r="N103" s="8">
        <f>J103</f>
        <v>1.0064886787101597</v>
      </c>
      <c r="O103" s="8">
        <f>RANK(N103,$N$4:$N$123)</f>
        <v>16</v>
      </c>
      <c r="P103" s="8">
        <v>100</v>
      </c>
      <c r="Q103" s="8">
        <f>M103/(COUNT($M$4:$M$123)+1)-0.5</f>
        <v>-0.36776859504132231</v>
      </c>
      <c r="R103" s="8">
        <f>SUM($Q$4:Q103)/P103</f>
        <v>-3.305785123966933E-3</v>
      </c>
      <c r="S103" s="8">
        <f>(P103/11)*R103^2</f>
        <v>9.9347411689464294E-5</v>
      </c>
      <c r="T103" s="8"/>
      <c r="U103" s="8">
        <f>O103/(COUNT($O$4:$O$123)+1)-0.5</f>
        <v>-0.36776859504132231</v>
      </c>
      <c r="V103" s="8">
        <f>SUM($U$4:U103)/P103</f>
        <v>-5.2892561983471078E-3</v>
      </c>
      <c r="W103" s="8">
        <f>(P103/11)*V103^2</f>
        <v>2.5432937392503002E-4</v>
      </c>
      <c r="X103" s="8"/>
    </row>
    <row r="104" spans="1:24" x14ac:dyDescent="0.25">
      <c r="A104" s="5">
        <v>40814</v>
      </c>
      <c r="B104">
        <v>15.53</v>
      </c>
      <c r="C104">
        <f>(B104-B103)/B103</f>
        <v>-2.998126171143049E-2</v>
      </c>
      <c r="E104">
        <f>C104-$D$3</f>
        <v>-3.1710002388995129E-2</v>
      </c>
      <c r="F104">
        <f>E104^2</f>
        <v>1.0055242515100767E-3</v>
      </c>
      <c r="G104">
        <f>(E104-$D$3)^2</f>
        <v>1.1181495378713993E-3</v>
      </c>
      <c r="J104">
        <f>E104/$I$3</f>
        <v>-1.2336620907383253</v>
      </c>
      <c r="L104" s="41">
        <f>J104</f>
        <v>-1.2336620907383253</v>
      </c>
      <c r="M104" s="8">
        <f>RANK(L104,$L$4:$L$123)</f>
        <v>114</v>
      </c>
      <c r="N104" s="8">
        <f>J104</f>
        <v>-1.2336620907383253</v>
      </c>
      <c r="O104" s="8">
        <f>RANK(N104,$N$4:$N$123)</f>
        <v>114</v>
      </c>
      <c r="P104" s="8">
        <v>101</v>
      </c>
      <c r="Q104" s="8">
        <f>M104/(COUNT($M$4:$M$123)+1)-0.5</f>
        <v>0.44214876033057848</v>
      </c>
      <c r="R104" s="8">
        <f>SUM($Q$4:Q104)/P104</f>
        <v>1.1046559201374772E-3</v>
      </c>
      <c r="S104" s="8">
        <f>(P104/11)*R104^2</f>
        <v>1.1204248626488402E-5</v>
      </c>
      <c r="T104" s="8"/>
      <c r="U104" s="8">
        <f>O104/(COUNT($O$4:$O$123)+1)-0.5</f>
        <v>0.44214876033057848</v>
      </c>
      <c r="V104" s="8">
        <f>SUM($U$4:U104)/P104</f>
        <v>-8.5917682677358689E-4</v>
      </c>
      <c r="W104" s="8">
        <f>(P104/11)*V104^2</f>
        <v>6.7778787987397947E-6</v>
      </c>
      <c r="X104" s="8"/>
    </row>
    <row r="105" spans="1:24" x14ac:dyDescent="0.25">
      <c r="A105" s="5">
        <v>40815</v>
      </c>
      <c r="B105">
        <v>16.25</v>
      </c>
      <c r="C105">
        <f>(B105-B104)/B104</f>
        <v>4.6361880231809441E-2</v>
      </c>
      <c r="E105">
        <f>C105-$D$3</f>
        <v>4.4633139554244798E-2</v>
      </c>
      <c r="F105">
        <f>E105^2</f>
        <v>1.9921171464686916E-3</v>
      </c>
      <c r="G105">
        <f>(E105-$D$3)^2</f>
        <v>1.8407874429692734E-3</v>
      </c>
      <c r="J105">
        <f>E105/$I$3</f>
        <v>1.7364304039855347</v>
      </c>
      <c r="L105" s="41">
        <f>J105</f>
        <v>1.7364304039855347</v>
      </c>
      <c r="M105" s="8">
        <f>RANK(L105,$L$4:$L$123)</f>
        <v>7</v>
      </c>
      <c r="N105" s="8">
        <f>J105</f>
        <v>1.7364304039855347</v>
      </c>
      <c r="O105" s="8">
        <f>RANK(N105,$N$4:$N$123)</f>
        <v>7</v>
      </c>
      <c r="P105" s="8">
        <v>102</v>
      </c>
      <c r="Q105" s="8">
        <f>M105/(COUNT($M$4:$M$123)+1)-0.5</f>
        <v>-0.44214876033057848</v>
      </c>
      <c r="R105" s="8">
        <f>SUM($Q$4:Q105)/P105</f>
        <v>-3.2409658078107182E-3</v>
      </c>
      <c r="S105" s="8">
        <f>(P105/11)*R105^2</f>
        <v>9.7399423224964969E-5</v>
      </c>
      <c r="T105" s="8"/>
      <c r="U105" s="8">
        <f>O105/(COUNT($O$4:$O$123)+1)-0.5</f>
        <v>-0.44214876033057848</v>
      </c>
      <c r="V105" s="8">
        <f>SUM($U$4:U105)/P105</f>
        <v>-5.1855452924971642E-3</v>
      </c>
      <c r="W105" s="8">
        <f>(P105/11)*V105^2</f>
        <v>2.4934252345591175E-4</v>
      </c>
      <c r="X105" s="8"/>
    </row>
    <row r="106" spans="1:24" x14ac:dyDescent="0.25">
      <c r="A106" s="5">
        <v>40816</v>
      </c>
      <c r="B106">
        <v>16.37</v>
      </c>
      <c r="C106">
        <f>(B106-B105)/B105</f>
        <v>7.384615384615446E-3</v>
      </c>
      <c r="E106">
        <f>C106-$D$3</f>
        <v>5.655874707050805E-3</v>
      </c>
      <c r="F106">
        <f>E106^2</f>
        <v>3.1988918701857027E-5</v>
      </c>
      <c r="G106">
        <f>(E106-$D$3)^2</f>
        <v>1.5422381685548235E-5</v>
      </c>
      <c r="J106">
        <f>E106/$I$3</f>
        <v>0.22003903154784404</v>
      </c>
      <c r="L106" s="41">
        <f>J106</f>
        <v>0.22003903154784404</v>
      </c>
      <c r="M106" s="8">
        <f>RANK(L106,$L$4:$L$123)</f>
        <v>44</v>
      </c>
      <c r="N106" s="8">
        <f>J106</f>
        <v>0.22003903154784404</v>
      </c>
      <c r="O106" s="8">
        <f>RANK(N106,$N$4:$N$123)</f>
        <v>44</v>
      </c>
      <c r="P106" s="8">
        <v>103</v>
      </c>
      <c r="Q106" s="8">
        <f>M106/(COUNT($M$4:$M$123)+1)-0.5</f>
        <v>-0.13636363636363635</v>
      </c>
      <c r="R106" s="8">
        <f>SUM($Q$4:Q106)/P106</f>
        <v>-4.5334189200032004E-3</v>
      </c>
      <c r="S106" s="8">
        <f>(P106/11)*R106^2</f>
        <v>1.9244039743063882E-4</v>
      </c>
      <c r="T106" s="8"/>
      <c r="U106" s="8">
        <f>O106/(COUNT($O$4:$O$123)+1)-0.5</f>
        <v>-0.13636363636363635</v>
      </c>
      <c r="V106" s="8">
        <f>SUM($U$4:U106)/P106</f>
        <v>-6.459118992216962E-3</v>
      </c>
      <c r="W106" s="8">
        <f>(P106/11)*V106^2</f>
        <v>3.9065295182078545E-4</v>
      </c>
      <c r="X106" s="8"/>
    </row>
    <row r="107" spans="1:24" x14ac:dyDescent="0.25">
      <c r="A107" s="5">
        <v>40819</v>
      </c>
      <c r="B107">
        <v>15.99</v>
      </c>
      <c r="C107">
        <f>(B107-B106)/B106</f>
        <v>-2.3213194868662232E-2</v>
      </c>
      <c r="E107">
        <f>C107-$D$3</f>
        <v>-2.4941935546226875E-2</v>
      </c>
      <c r="F107">
        <f>E107^2</f>
        <v>6.2210014879213573E-4</v>
      </c>
      <c r="G107">
        <f>(E107-$D$3)^2</f>
        <v>7.1132497023431818E-4</v>
      </c>
      <c r="J107">
        <f>E107/$I$3</f>
        <v>-0.97035376962624953</v>
      </c>
      <c r="L107" s="41">
        <f>J107</f>
        <v>-0.97035376962624953</v>
      </c>
      <c r="M107" s="8">
        <f>RANK(L107,$L$4:$L$123)</f>
        <v>108</v>
      </c>
      <c r="N107" s="8">
        <f>J107</f>
        <v>-0.97035376962624953</v>
      </c>
      <c r="O107" s="8">
        <f>RANK(N107,$N$4:$N$123)</f>
        <v>108</v>
      </c>
      <c r="P107" s="8">
        <v>104</v>
      </c>
      <c r="Q107" s="8">
        <f>M107/(COUNT($M$4:$M$123)+1)-0.5</f>
        <v>0.3925619834710744</v>
      </c>
      <c r="R107" s="8">
        <f>SUM($Q$4:Q107)/P107</f>
        <v>-7.1519389701206948E-4</v>
      </c>
      <c r="S107" s="8">
        <f>(P107/11)*R107^2</f>
        <v>4.836021843056756E-6</v>
      </c>
      <c r="T107" s="8"/>
      <c r="U107" s="8">
        <f>O107/(COUNT($O$4:$O$123)+1)-0.5</f>
        <v>0.3925619834710744</v>
      </c>
      <c r="V107" s="8">
        <f>SUM($U$4:U107)/P107</f>
        <v>-2.6223776223776221E-3</v>
      </c>
      <c r="W107" s="8">
        <f>(P107/11)*V107^2</f>
        <v>6.5017627001098059E-5</v>
      </c>
      <c r="X107" s="8"/>
    </row>
    <row r="108" spans="1:24" x14ac:dyDescent="0.25">
      <c r="A108" s="5">
        <v>40820</v>
      </c>
      <c r="B108">
        <v>16.89</v>
      </c>
      <c r="C108">
        <f>(B108-B107)/B107</f>
        <v>5.6285178236397768E-2</v>
      </c>
      <c r="E108">
        <f>C108-$D$3</f>
        <v>5.4556437558833125E-2</v>
      </c>
      <c r="F108">
        <f>E108^2</f>
        <v>2.9764048791108577E-3</v>
      </c>
      <c r="G108">
        <f>(E108-$D$3)^2</f>
        <v>2.7907655577791837E-3</v>
      </c>
      <c r="J108">
        <f>E108/$I$3</f>
        <v>2.1224914459616286</v>
      </c>
      <c r="L108" s="41">
        <f>J108</f>
        <v>2.1224914459616286</v>
      </c>
      <c r="M108" s="8">
        <f>RANK(L108,$L$4:$L$123)</f>
        <v>4</v>
      </c>
      <c r="N108" s="8">
        <f>J108</f>
        <v>2.1224914459616286</v>
      </c>
      <c r="O108" s="8">
        <f>RANK(N108,$N$4:$N$123)</f>
        <v>4</v>
      </c>
      <c r="P108" s="8">
        <v>105</v>
      </c>
      <c r="Q108" s="8">
        <f>M108/(COUNT($M$4:$M$123)+1)-0.5</f>
        <v>-0.46694214876033058</v>
      </c>
      <c r="R108" s="8">
        <f>SUM($Q$4:Q108)/P108</f>
        <v>-5.1554506099960552E-3</v>
      </c>
      <c r="S108" s="8">
        <f>(P108/11)*R108^2</f>
        <v>2.5370549583376479E-4</v>
      </c>
      <c r="T108" s="8"/>
      <c r="U108" s="8">
        <f>O108/(COUNT($O$4:$O$123)+1)-0.5</f>
        <v>-0.46694214876033058</v>
      </c>
      <c r="V108" s="8">
        <f>SUM($U$4:U108)/P108</f>
        <v>-7.0444706808343166E-3</v>
      </c>
      <c r="W108" s="8">
        <f>(P108/11)*V108^2</f>
        <v>4.7368905028900924E-4</v>
      </c>
      <c r="X108" s="8"/>
    </row>
    <row r="109" spans="1:24" x14ac:dyDescent="0.25">
      <c r="A109" s="5">
        <v>40821</v>
      </c>
      <c r="B109">
        <v>17.03</v>
      </c>
      <c r="C109">
        <f>(B109-B108)/B108</f>
        <v>8.28892835997635E-3</v>
      </c>
      <c r="E109">
        <f>C109-$D$3</f>
        <v>6.560187682411709E-3</v>
      </c>
      <c r="F109">
        <f>E109^2</f>
        <v>4.3036062428466313E-5</v>
      </c>
      <c r="G109">
        <f>(E109-$D$3)^2</f>
        <v>2.3342880160645706E-5</v>
      </c>
      <c r="J109">
        <f>E109/$I$3</f>
        <v>0.25522088433296714</v>
      </c>
      <c r="L109" s="41">
        <f>J109</f>
        <v>0.25522088433296714</v>
      </c>
      <c r="M109" s="8">
        <f>RANK(L109,$L$4:$L$123)</f>
        <v>40</v>
      </c>
      <c r="N109" s="8">
        <f>J109</f>
        <v>0.25522088433296714</v>
      </c>
      <c r="O109" s="8">
        <f>RANK(N109,$N$4:$N$123)</f>
        <v>40</v>
      </c>
      <c r="P109" s="8">
        <v>106</v>
      </c>
      <c r="Q109" s="8">
        <f>M109/(COUNT($M$4:$M$123)+1)-0.5</f>
        <v>-0.16942148760330578</v>
      </c>
      <c r="R109" s="8">
        <f>SUM($Q$4:Q109)/P109</f>
        <v>-6.7051302042725617E-3</v>
      </c>
      <c r="S109" s="8">
        <f>(P109/11)*R109^2</f>
        <v>4.3323906654202821E-4</v>
      </c>
      <c r="T109" s="8"/>
      <c r="U109" s="8">
        <f>O109/(COUNT($O$4:$O$123)+1)-0.5</f>
        <v>-0.16942148760330578</v>
      </c>
      <c r="V109" s="8">
        <f>SUM($U$4:U109)/P109</f>
        <v>-8.5763293310463125E-3</v>
      </c>
      <c r="W109" s="8">
        <f>(P109/11)*V109^2</f>
        <v>7.0878754802035653E-4</v>
      </c>
      <c r="X109" s="8"/>
    </row>
    <row r="110" spans="1:24" x14ac:dyDescent="0.25">
      <c r="A110" s="5">
        <v>40822</v>
      </c>
      <c r="B110">
        <v>17.09</v>
      </c>
      <c r="C110">
        <f>(B110-B109)/B109</f>
        <v>3.523194362888944E-3</v>
      </c>
      <c r="E110">
        <f>C110-$D$3</f>
        <v>1.7944536853243028E-3</v>
      </c>
      <c r="F110">
        <f>E110^2</f>
        <v>3.220064028773972E-6</v>
      </c>
      <c r="G110">
        <f>(E110-$D$3)^2</f>
        <v>4.3181993888213497E-9</v>
      </c>
      <c r="J110">
        <f>E110/$I$3</f>
        <v>6.981234053575941E-2</v>
      </c>
      <c r="L110" s="41">
        <f>J110</f>
        <v>6.981234053575941E-2</v>
      </c>
      <c r="M110" s="8">
        <f>RANK(L110,$L$4:$L$123)</f>
        <v>55</v>
      </c>
      <c r="N110" s="8">
        <f>J110</f>
        <v>6.981234053575941E-2</v>
      </c>
      <c r="O110" s="8">
        <f>RANK(N110,$N$4:$N$123)</f>
        <v>54</v>
      </c>
      <c r="P110" s="8">
        <v>107</v>
      </c>
      <c r="Q110" s="8">
        <f>M110/(COUNT($M$4:$M$123)+1)-0.5</f>
        <v>-4.545454545454547E-2</v>
      </c>
      <c r="R110" s="8">
        <f>SUM($Q$4:Q110)/P110</f>
        <v>-7.0672742720321209E-3</v>
      </c>
      <c r="S110" s="8">
        <f>(P110/11)*R110^2</f>
        <v>4.8584192027869124E-4</v>
      </c>
      <c r="T110" s="8"/>
      <c r="U110" s="8">
        <f>O110/(COUNT($O$4:$O$123)+1)-0.5</f>
        <v>-5.3719008264462798E-2</v>
      </c>
      <c r="V110" s="8">
        <f>SUM($U$4:U110)/P110</f>
        <v>-8.998223526685719E-3</v>
      </c>
      <c r="W110" s="8">
        <f>(P110/11)*V110^2</f>
        <v>7.8759807727940361E-4</v>
      </c>
      <c r="X110" s="8"/>
    </row>
    <row r="111" spans="1:24" x14ac:dyDescent="0.25">
      <c r="A111" s="5">
        <v>40823</v>
      </c>
      <c r="B111">
        <v>16.8</v>
      </c>
      <c r="C111">
        <f>(B111-B110)/B110</f>
        <v>-1.6968987712112298E-2</v>
      </c>
      <c r="E111">
        <f>C111-$D$3</f>
        <v>-1.869772838967694E-2</v>
      </c>
      <c r="F111">
        <f>E111^2</f>
        <v>3.4960504693413102E-4</v>
      </c>
      <c r="G111">
        <f>(E111-$D$3)^2</f>
        <v>4.1724063855497722E-4</v>
      </c>
      <c r="J111">
        <f>E111/$I$3</f>
        <v>-0.72742595267893839</v>
      </c>
      <c r="L111" s="41">
        <f>J111</f>
        <v>-0.72742595267893839</v>
      </c>
      <c r="M111" s="8">
        <f>RANK(L111,$L$4:$L$123)</f>
        <v>96</v>
      </c>
      <c r="N111" s="8">
        <f>J111</f>
        <v>-0.72742595267893839</v>
      </c>
      <c r="O111" s="8">
        <f>RANK(N111,$N$4:$N$123)</f>
        <v>96</v>
      </c>
      <c r="P111" s="8">
        <v>108</v>
      </c>
      <c r="Q111" s="8">
        <f>M111/(COUNT($M$4:$M$123)+1)-0.5</f>
        <v>0.29338842975206614</v>
      </c>
      <c r="R111" s="8">
        <f>SUM($Q$4:Q111)/P111</f>
        <v>-4.28527701254973E-3</v>
      </c>
      <c r="S111" s="8">
        <f>(P111/11)*R111^2</f>
        <v>1.8029715454754647E-4</v>
      </c>
      <c r="T111" s="8"/>
      <c r="U111" s="8">
        <f>O111/(COUNT($O$4:$O$123)+1)-0.5</f>
        <v>0.29338842975206614</v>
      </c>
      <c r="V111" s="8">
        <f>SUM($U$4:U111)/P111</f>
        <v>-6.1983471074380167E-3</v>
      </c>
      <c r="W111" s="8">
        <f>(P111/11)*V111^2</f>
        <v>3.7720970375843682E-4</v>
      </c>
      <c r="X111" s="8"/>
    </row>
    <row r="112" spans="1:24" x14ac:dyDescent="0.25">
      <c r="A112" s="5">
        <v>40826</v>
      </c>
      <c r="B112">
        <v>16.8</v>
      </c>
      <c r="C112">
        <f>(B112-B111)/B111</f>
        <v>0</v>
      </c>
      <c r="E112">
        <f>C112-$D$3</f>
        <v>-1.7287406775646412E-3</v>
      </c>
      <c r="F112">
        <f>E112^2</f>
        <v>2.9885443302666548E-6</v>
      </c>
      <c r="G112">
        <f>(E112-$D$3)^2</f>
        <v>1.1954177321066619E-5</v>
      </c>
      <c r="J112">
        <f>E112/$I$3</f>
        <v>-6.7255808197886666E-2</v>
      </c>
      <c r="L112" s="41">
        <f>J112</f>
        <v>-6.7255808197886666E-2</v>
      </c>
      <c r="M112" s="8">
        <f>RANK(L112,$L$4:$L$123)</f>
        <v>68</v>
      </c>
      <c r="N112" s="8">
        <f>J112</f>
        <v>-6.7255808197886666E-2</v>
      </c>
      <c r="O112" s="8">
        <f>RANK(N112,$N$4:$N$123)</f>
        <v>67</v>
      </c>
      <c r="P112" s="8">
        <v>109</v>
      </c>
      <c r="Q112" s="8">
        <f>M112/(COUNT($M$4:$M$123)+1)-0.5</f>
        <v>6.1983471074380181E-2</v>
      </c>
      <c r="R112" s="8">
        <f>SUM($Q$4:Q112)/P112</f>
        <v>-3.6773068466145931E-3</v>
      </c>
      <c r="S112" s="8">
        <f>(P112/11)*R112^2</f>
        <v>1.3399653047393482E-4</v>
      </c>
      <c r="T112" s="8"/>
      <c r="U112" s="8">
        <f>O112/(COUNT($O$4:$O$123)+1)-0.5</f>
        <v>5.3719008264462853E-2</v>
      </c>
      <c r="V112" s="8">
        <f>SUM($U$4:U112)/P112</f>
        <v>-5.6486465994389258E-3</v>
      </c>
      <c r="W112" s="8">
        <f>(P112/11)*V112^2</f>
        <v>3.1617142874395187E-4</v>
      </c>
      <c r="X112" s="8"/>
    </row>
    <row r="113" spans="1:24" x14ac:dyDescent="0.25">
      <c r="A113" s="5">
        <v>40827</v>
      </c>
      <c r="B113">
        <v>16.48</v>
      </c>
      <c r="C113">
        <f>(B113-B112)/B112</f>
        <v>-1.9047619047619063E-2</v>
      </c>
      <c r="E113">
        <f>C113-$D$3</f>
        <v>-2.0776359725183706E-2</v>
      </c>
      <c r="F113">
        <f>E113^2</f>
        <v>4.3165712343023555E-4</v>
      </c>
      <c r="G113">
        <f>(E113-$D$3)^2</f>
        <v>5.0647954413778388E-4</v>
      </c>
      <c r="J113">
        <f>E113/$I$3</f>
        <v>-0.80829408531980562</v>
      </c>
      <c r="L113" s="41">
        <f>J113</f>
        <v>-0.80829408531980562</v>
      </c>
      <c r="M113" s="8">
        <f>RANK(L113,$L$4:$L$123)</f>
        <v>102</v>
      </c>
      <c r="N113" s="8">
        <f>J113</f>
        <v>-0.80829408531980562</v>
      </c>
      <c r="O113" s="8">
        <f>RANK(N113,$N$4:$N$123)</f>
        <v>102</v>
      </c>
      <c r="P113" s="8">
        <v>110</v>
      </c>
      <c r="Q113" s="8">
        <f>M113/(COUNT($M$4:$M$123)+1)-0.5</f>
        <v>0.34297520661157022</v>
      </c>
      <c r="R113" s="8">
        <f>SUM($Q$4:Q113)/P113</f>
        <v>-5.2592036063109457E-4</v>
      </c>
      <c r="S113" s="8">
        <f>(P113/11)*R113^2</f>
        <v>2.7659222572634059E-6</v>
      </c>
      <c r="T113" s="8"/>
      <c r="U113" s="8">
        <f>O113/(COUNT($O$4:$O$123)+1)-0.5</f>
        <v>0.34297520661157022</v>
      </c>
      <c r="V113" s="8">
        <f>SUM($U$4:U113)/P113</f>
        <v>-2.4793388429752063E-3</v>
      </c>
      <c r="W113" s="8">
        <f>(P113/11)*V113^2</f>
        <v>6.1471210982856343E-5</v>
      </c>
      <c r="X113" s="8"/>
    </row>
    <row r="114" spans="1:24" x14ac:dyDescent="0.25">
      <c r="A114" s="5">
        <v>40828</v>
      </c>
      <c r="B114">
        <v>16.5</v>
      </c>
      <c r="C114">
        <f>(B114-B113)/B113</f>
        <v>1.2135922330096828E-3</v>
      </c>
      <c r="E114">
        <f>C114-$D$3</f>
        <v>-5.1514844455495838E-4</v>
      </c>
      <c r="F114">
        <f>E114^2</f>
        <v>2.6537791992739301E-7</v>
      </c>
      <c r="G114">
        <f>(E114-$D$3)^2</f>
        <v>5.0350383923666683E-6</v>
      </c>
      <c r="J114">
        <f>E114/$I$3</f>
        <v>-2.0041597580289727E-2</v>
      </c>
      <c r="L114" s="41">
        <f>J114</f>
        <v>-2.0041597580289727E-2</v>
      </c>
      <c r="M114" s="8">
        <f>RANK(L114,$L$4:$L$123)</f>
        <v>66</v>
      </c>
      <c r="N114" s="8">
        <f>J114</f>
        <v>-2.0041597580289727E-2</v>
      </c>
      <c r="O114" s="8">
        <f>RANK(N114,$N$4:$N$123)</f>
        <v>65</v>
      </c>
      <c r="P114" s="8">
        <v>111</v>
      </c>
      <c r="Q114" s="8">
        <f>M114/(COUNT($M$4:$M$123)+1)-0.5</f>
        <v>4.5454545454545414E-2</v>
      </c>
      <c r="R114" s="8">
        <f>SUM($Q$4:Q114)/P114</f>
        <v>-1.1168192986373868E-4</v>
      </c>
      <c r="S114" s="8">
        <f>(P114/11)*R114^2</f>
        <v>1.2586243034980763E-7</v>
      </c>
      <c r="T114" s="8"/>
      <c r="U114" s="8">
        <f>O114/(COUNT($O$4:$O$123)+1)-0.5</f>
        <v>3.7190082644628086E-2</v>
      </c>
      <c r="V114" s="8">
        <f>SUM($U$4:U114)/P114</f>
        <v>-2.1219566674112126E-3</v>
      </c>
      <c r="W114" s="8">
        <f>(P114/11)*V114^2</f>
        <v>4.5436337356288172E-5</v>
      </c>
      <c r="X114" s="8"/>
    </row>
    <row r="115" spans="1:24" x14ac:dyDescent="0.25">
      <c r="A115" s="5">
        <v>40829</v>
      </c>
      <c r="B115">
        <v>16.55</v>
      </c>
      <c r="C115">
        <f>(B115-B114)/B114</f>
        <v>3.0303030303030732E-3</v>
      </c>
      <c r="E115">
        <f>C115-$D$3</f>
        <v>1.301562352738432E-3</v>
      </c>
      <c r="F115">
        <f>E115^2</f>
        <v>1.6940645580660025E-6</v>
      </c>
      <c r="G115">
        <f>(E115-$D$3)^2</f>
        <v>1.8248132120132629E-7</v>
      </c>
      <c r="J115">
        <f>E115/$I$3</f>
        <v>5.0636644980602004E-2</v>
      </c>
      <c r="L115" s="41">
        <f>J115</f>
        <v>5.0636644980602004E-2</v>
      </c>
      <c r="M115" s="8">
        <f>RANK(L115,$L$4:$L$123)</f>
        <v>58</v>
      </c>
      <c r="N115" s="8">
        <f>J115</f>
        <v>5.0636644980602004E-2</v>
      </c>
      <c r="O115" s="8">
        <f>RANK(N115,$N$4:$N$123)</f>
        <v>57</v>
      </c>
      <c r="P115" s="8">
        <v>112</v>
      </c>
      <c r="Q115" s="8">
        <f>M115/(COUNT($M$4:$M$123)+1)-0.5</f>
        <v>-2.0661157024793375E-2</v>
      </c>
      <c r="R115" s="8">
        <f>SUM($Q$4:Q115)/P115</f>
        <v>-2.9515938606846758E-4</v>
      </c>
      <c r="S115" s="8">
        <f>(P115/11)*R115^2</f>
        <v>8.8703046151302234E-7</v>
      </c>
      <c r="T115" s="8"/>
      <c r="U115" s="8">
        <f>O115/(COUNT($O$4:$O$123)+1)-0.5</f>
        <v>-2.8925619834710758E-2</v>
      </c>
      <c r="V115" s="8">
        <f>SUM($U$4:U115)/P115</f>
        <v>-2.3612750885478157E-3</v>
      </c>
      <c r="W115" s="8">
        <f>(P115/11)*V115^2</f>
        <v>5.6769949536837042E-5</v>
      </c>
      <c r="X115" s="8"/>
    </row>
    <row r="116" spans="1:24" x14ac:dyDescent="0.25">
      <c r="A116" s="5">
        <v>40830</v>
      </c>
      <c r="B116">
        <v>16.21</v>
      </c>
      <c r="C116">
        <f>(B116-B115)/B115</f>
        <v>-2.0543806646525671E-2</v>
      </c>
      <c r="E116">
        <f>C116-$D$3</f>
        <v>-2.2272547324090314E-2</v>
      </c>
      <c r="F116">
        <f>E116^2</f>
        <v>4.960663643038426E-4</v>
      </c>
      <c r="G116">
        <f>(E116-$D$3)^2</f>
        <v>5.760618257383862E-4</v>
      </c>
      <c r="J116">
        <f>E116/$I$3</f>
        <v>-0.8665025300484146</v>
      </c>
      <c r="L116" s="41">
        <f>J116</f>
        <v>-0.8665025300484146</v>
      </c>
      <c r="M116" s="8">
        <f>RANK(L116,$L$4:$L$123)</f>
        <v>105</v>
      </c>
      <c r="N116" s="8">
        <f>J116</f>
        <v>-0.8665025300484146</v>
      </c>
      <c r="O116" s="8">
        <f>RANK(N116,$N$4:$N$123)</f>
        <v>105</v>
      </c>
      <c r="P116" s="8">
        <v>113</v>
      </c>
      <c r="Q116" s="8">
        <f>M116/(COUNT($M$4:$M$123)+1)-0.5</f>
        <v>0.36776859504132231</v>
      </c>
      <c r="R116" s="8">
        <f>SUM($Q$4:Q116)/P116</f>
        <v>2.9620419805456103E-3</v>
      </c>
      <c r="S116" s="8">
        <f>(P116/11)*R116^2</f>
        <v>9.0129752225467778E-5</v>
      </c>
      <c r="T116" s="8"/>
      <c r="U116" s="8">
        <f>O116/(COUNT($O$4:$O$123)+1)-0.5</f>
        <v>0.36776859504132231</v>
      </c>
      <c r="V116" s="8">
        <f>SUM($U$4:U116)/P116</f>
        <v>9.1421048782271619E-4</v>
      </c>
      <c r="W116" s="8">
        <f>(P116/11)*V116^2</f>
        <v>8.5857483830082286E-6</v>
      </c>
      <c r="X116" s="8"/>
    </row>
    <row r="117" spans="1:24" x14ac:dyDescent="0.25">
      <c r="A117" s="5">
        <v>40833</v>
      </c>
      <c r="B117">
        <v>15.94</v>
      </c>
      <c r="C117">
        <f>(B117-B116)/B116</f>
        <v>-1.6656384947563316E-2</v>
      </c>
      <c r="E117">
        <f>C117-$D$3</f>
        <v>-1.8385125625127959E-2</v>
      </c>
      <c r="F117">
        <f>E117^2</f>
        <v>3.3801284425173672E-4</v>
      </c>
      <c r="G117">
        <f>(E117-$D$3)^2</f>
        <v>4.0456761764259293E-4</v>
      </c>
      <c r="J117">
        <f>E117/$I$3</f>
        <v>-0.71526429544052983</v>
      </c>
      <c r="L117" s="41">
        <f>J117</f>
        <v>-0.71526429544052983</v>
      </c>
      <c r="M117" s="8">
        <f>RANK(L117,$L$4:$L$123)</f>
        <v>95</v>
      </c>
      <c r="N117" s="8">
        <f>J117</f>
        <v>-0.71526429544052983</v>
      </c>
      <c r="O117" s="8">
        <f>RANK(N117,$N$4:$N$123)</f>
        <v>95</v>
      </c>
      <c r="P117" s="8">
        <v>114</v>
      </c>
      <c r="Q117" s="8">
        <f>M117/(COUNT($M$4:$M$123)+1)-0.5</f>
        <v>0.28512396694214881</v>
      </c>
      <c r="R117" s="8">
        <f>SUM($Q$4:Q117)/P117</f>
        <v>5.4371465854719534E-3</v>
      </c>
      <c r="S117" s="8">
        <f>(P117/11)*R117^2</f>
        <v>3.0637565282524206E-4</v>
      </c>
      <c r="T117" s="8"/>
      <c r="U117" s="8">
        <f>O117/(COUNT($O$4:$O$123)+1)-0.5</f>
        <v>0.28512396694214881</v>
      </c>
      <c r="V117" s="8">
        <f>SUM($U$4:U117)/P117</f>
        <v>3.407278526895752E-3</v>
      </c>
      <c r="W117" s="8">
        <f>(P117/11)*V117^2</f>
        <v>1.2031712303839244E-4</v>
      </c>
      <c r="X117" s="8"/>
    </row>
    <row r="118" spans="1:24" x14ac:dyDescent="0.25">
      <c r="A118" s="5">
        <v>40834</v>
      </c>
      <c r="B118">
        <v>16.329999999999998</v>
      </c>
      <c r="C118">
        <f>(B118-B117)/B117</f>
        <v>2.4466750313676212E-2</v>
      </c>
      <c r="E118">
        <f>C118-$D$3</f>
        <v>2.273800963611157E-2</v>
      </c>
      <c r="F118">
        <f>E118^2</f>
        <v>5.1701708221190258E-4</v>
      </c>
      <c r="G118">
        <f>(E118-$D$3)^2</f>
        <v>4.4138938217256349E-4</v>
      </c>
      <c r="J118">
        <f>E118/$I$3</f>
        <v>0.88461111301109896</v>
      </c>
      <c r="L118" s="41">
        <f>J118</f>
        <v>0.88461111301109896</v>
      </c>
      <c r="M118" s="8">
        <f>RANK(L118,$L$4:$L$123)</f>
        <v>17</v>
      </c>
      <c r="N118" s="8">
        <f>J118</f>
        <v>0.88461111301109896</v>
      </c>
      <c r="O118" s="8">
        <f>RANK(N118,$N$4:$N$123)</f>
        <v>17</v>
      </c>
      <c r="P118" s="8">
        <v>115</v>
      </c>
      <c r="Q118" s="8">
        <f>M118/(COUNT($M$4:$M$123)+1)-0.5</f>
        <v>-0.35950413223140498</v>
      </c>
      <c r="R118" s="8">
        <f>SUM($Q$4:Q118)/P118</f>
        <v>2.2637441609773714E-3</v>
      </c>
      <c r="S118" s="8">
        <f>(P118/11)*R118^2</f>
        <v>5.3574711548300138E-5</v>
      </c>
      <c r="T118" s="8"/>
      <c r="U118" s="8">
        <f>O118/(COUNT($O$4:$O$123)+1)-0.5</f>
        <v>-0.35950413223140498</v>
      </c>
      <c r="V118" s="8">
        <f>SUM($U$4:U118)/P118</f>
        <v>2.5152712899748487E-4</v>
      </c>
      <c r="W118" s="8">
        <f>(P118/11)*V118^2</f>
        <v>6.6141619195431825E-7</v>
      </c>
      <c r="X118" s="8"/>
    </row>
    <row r="119" spans="1:24" x14ac:dyDescent="0.25">
      <c r="A119" s="5">
        <v>40835</v>
      </c>
      <c r="B119">
        <v>16.03</v>
      </c>
      <c r="C119">
        <f>(B119-B118)/B118</f>
        <v>-1.8371096142069637E-2</v>
      </c>
      <c r="E119">
        <f>C119-$D$3</f>
        <v>-2.009983681963428E-2</v>
      </c>
      <c r="F119">
        <f>E119^2</f>
        <v>4.0400344017592587E-4</v>
      </c>
      <c r="G119">
        <f>(E119-$D$3)^2</f>
        <v>4.7648679555121917E-4</v>
      </c>
      <c r="J119">
        <f>E119/$I$3</f>
        <v>-0.78197429348080794</v>
      </c>
      <c r="L119" s="41">
        <f>J119</f>
        <v>-0.78197429348080794</v>
      </c>
      <c r="M119" s="8">
        <f>RANK(L119,$L$4:$L$123)</f>
        <v>99</v>
      </c>
      <c r="N119" s="8">
        <f>J119</f>
        <v>-0.78197429348080794</v>
      </c>
      <c r="O119" s="8">
        <f>RANK(N119,$N$4:$N$123)</f>
        <v>99</v>
      </c>
      <c r="P119" s="8">
        <v>116</v>
      </c>
      <c r="Q119" s="8">
        <f>M119/(COUNT($M$4:$M$123)+1)-0.5</f>
        <v>0.31818181818181823</v>
      </c>
      <c r="R119" s="8">
        <f>SUM($Q$4:Q119)/P119</f>
        <v>4.9871758335708269E-3</v>
      </c>
      <c r="S119" s="8">
        <f>(P119/11)*R119^2</f>
        <v>2.6228573129223024E-4</v>
      </c>
      <c r="T119" s="8"/>
      <c r="U119" s="8">
        <f>O119/(COUNT($O$4:$O$123)+1)-0.5</f>
        <v>0.31818181818181823</v>
      </c>
      <c r="V119" s="8">
        <f>SUM($U$4:U119)/P119</f>
        <v>2.9923055001424914E-3</v>
      </c>
      <c r="W119" s="8">
        <f>(P119/11)*V119^2</f>
        <v>9.4422863265202593E-5</v>
      </c>
      <c r="X119" s="8"/>
    </row>
    <row r="120" spans="1:24" x14ac:dyDescent="0.25">
      <c r="A120" s="5">
        <v>40836</v>
      </c>
      <c r="B120">
        <v>15.91</v>
      </c>
      <c r="C120">
        <f>(B120-B119)/B119</f>
        <v>-7.4859638178416087E-3</v>
      </c>
      <c r="E120">
        <f>C120-$D$3</f>
        <v>-9.2147044954062497E-3</v>
      </c>
      <c r="F120">
        <f>E120^2</f>
        <v>8.491077893766014E-5</v>
      </c>
      <c r="G120">
        <f>(E120-$D$3)^2</f>
        <v>1.1975899225381988E-4</v>
      </c>
      <c r="J120">
        <f>E120/$I$3</f>
        <v>-0.35849355903183072</v>
      </c>
      <c r="L120" s="41">
        <f>J120</f>
        <v>-0.35849355903183072</v>
      </c>
      <c r="M120" s="8">
        <f>RANK(L120,$L$4:$L$123)</f>
        <v>81</v>
      </c>
      <c r="N120" s="8">
        <f>J120</f>
        <v>-0.35849355903183072</v>
      </c>
      <c r="O120" s="8">
        <f>RANK(N120,$N$4:$N$123)</f>
        <v>81</v>
      </c>
      <c r="P120" s="8">
        <v>117</v>
      </c>
      <c r="Q120" s="8">
        <f>M120/(COUNT($M$4:$M$123)+1)-0.5</f>
        <v>0.16942148760330578</v>
      </c>
      <c r="R120" s="8">
        <f>SUM($Q$4:Q120)/P120</f>
        <v>6.3925973016882203E-3</v>
      </c>
      <c r="S120" s="8">
        <f>(P120/11)*R120^2</f>
        <v>4.3465819369104794E-4</v>
      </c>
      <c r="T120" s="8"/>
      <c r="U120" s="8">
        <f>O120/(COUNT($O$4:$O$123)+1)-0.5</f>
        <v>0.16942148760330578</v>
      </c>
      <c r="V120" s="8">
        <f>SUM($U$4:U120)/P120</f>
        <v>4.4147771420498701E-3</v>
      </c>
      <c r="W120" s="8">
        <f>(P120/11)*V120^2</f>
        <v>2.0730546309400221E-4</v>
      </c>
      <c r="X120" s="8"/>
    </row>
    <row r="121" spans="1:24" x14ac:dyDescent="0.25">
      <c r="A121" s="5">
        <v>40837</v>
      </c>
      <c r="B121">
        <v>16.37</v>
      </c>
      <c r="C121">
        <f>(B121-B120)/B120</f>
        <v>2.8912633563796409E-2</v>
      </c>
      <c r="E121">
        <f>C121-$D$3</f>
        <v>2.7183892886231766E-2</v>
      </c>
      <c r="F121">
        <f>E121^2</f>
        <v>7.3896403245012207E-4</v>
      </c>
      <c r="G121">
        <f>(E121-$D$3)^2</f>
        <v>6.4796477396641071E-4</v>
      </c>
      <c r="J121">
        <f>E121/$I$3</f>
        <v>1.0575760203686979</v>
      </c>
      <c r="L121" s="41">
        <f>J121</f>
        <v>1.0575760203686979</v>
      </c>
      <c r="M121" s="8">
        <f>RANK(L121,$L$4:$L$123)</f>
        <v>14</v>
      </c>
      <c r="N121" s="8">
        <f>J121</f>
        <v>1.0575760203686979</v>
      </c>
      <c r="O121" s="8">
        <f>RANK(N121,$N$4:$N$123)</f>
        <v>14</v>
      </c>
      <c r="P121" s="8">
        <v>118</v>
      </c>
      <c r="Q121" s="8">
        <f>M121/(COUNT($M$4:$M$123)+1)-0.5</f>
        <v>-0.38429752066115702</v>
      </c>
      <c r="R121" s="8">
        <f>SUM($Q$4:Q121)/P121</f>
        <v>3.0816640986132604E-3</v>
      </c>
      <c r="S121" s="8">
        <f>(P121/11)*R121^2</f>
        <v>1.0187319334258742E-4</v>
      </c>
      <c r="T121" s="8"/>
      <c r="U121" s="8">
        <f>O121/(COUNT($O$4:$O$123)+1)-0.5</f>
        <v>-0.38429752066115702</v>
      </c>
      <c r="V121" s="8">
        <f>SUM($U$4:U121)/P121</f>
        <v>1.1206051267684555E-3</v>
      </c>
      <c r="W121" s="8">
        <f>(P121/11)*V121^2</f>
        <v>1.3470835483317278E-5</v>
      </c>
      <c r="X121" s="8"/>
    </row>
    <row r="122" spans="1:24" s="27" customFormat="1" ht="15.75" thickBot="1" x14ac:dyDescent="0.3">
      <c r="A122" s="26">
        <v>40840</v>
      </c>
      <c r="B122" s="27">
        <v>16.600000000000001</v>
      </c>
      <c r="C122" s="27">
        <f>(B122-B121)/B121</f>
        <v>1.4050091631032402E-2</v>
      </c>
      <c r="E122" s="27">
        <f>C122-$D$3</f>
        <v>1.2321350953467761E-2</v>
      </c>
      <c r="F122">
        <f>E122^2</f>
        <v>1.5181568931852091E-4</v>
      </c>
      <c r="G122" s="27">
        <f>(E122-$D$3)^2</f>
        <v>1.1220339245716838E-4</v>
      </c>
      <c r="J122" s="27">
        <f>E122/$I$3</f>
        <v>0.47935611582454341</v>
      </c>
      <c r="K122" s="8"/>
      <c r="L122" s="41">
        <f>J122</f>
        <v>0.47935611582454341</v>
      </c>
      <c r="M122" s="8">
        <f>RANK(L122,$L$4:$L$123)</f>
        <v>28</v>
      </c>
      <c r="N122" s="8">
        <f>J122</f>
        <v>0.47935611582454341</v>
      </c>
      <c r="O122" s="8">
        <f>RANK(N122,$N$4:$N$123)</f>
        <v>28</v>
      </c>
      <c r="P122" s="8">
        <v>119</v>
      </c>
      <c r="Q122" s="8">
        <f>M122/(COUNT($M$4:$M$123)+1)-0.5</f>
        <v>-0.26859504132231404</v>
      </c>
      <c r="R122" s="8">
        <f>SUM($Q$4:Q122)/P122</f>
        <v>7.9866657406765264E-4</v>
      </c>
      <c r="S122" s="8">
        <f>(P122/11)*R122^2</f>
        <v>6.9005752079474911E-6</v>
      </c>
      <c r="T122" s="8"/>
      <c r="U122" s="8">
        <f>O122/(COUNT($O$4:$O$123)+1)-0.5</f>
        <v>-0.26859504132231404</v>
      </c>
      <c r="V122" s="8">
        <f>SUM($U$4:U122)/P122</f>
        <v>-1.1459129106187924E-3</v>
      </c>
      <c r="W122" s="8">
        <f>(P122/11)*V122^2</f>
        <v>1.4205531949819733E-5</v>
      </c>
    </row>
    <row r="123" spans="1:24" ht="15.75" thickBot="1" x14ac:dyDescent="0.3">
      <c r="A123" s="5">
        <v>40841</v>
      </c>
      <c r="B123">
        <v>15.82</v>
      </c>
      <c r="C123">
        <f>(B123-B122)/B122</f>
        <v>-4.6987951807228978E-2</v>
      </c>
      <c r="E123">
        <f>C123-$D$3</f>
        <v>-4.8716692484793621E-2</v>
      </c>
      <c r="F123">
        <f>E123^2</f>
        <v>2.3733161266579475E-3</v>
      </c>
      <c r="G123">
        <f>(E123-$D$3)^2</f>
        <v>2.5447417269379548E-3</v>
      </c>
      <c r="J123">
        <f>E123/$I$3</f>
        <v>-1.8952990279655129</v>
      </c>
      <c r="K123" s="31" t="s">
        <v>62</v>
      </c>
      <c r="L123" s="44">
        <f>'[1]Mean Adj Return'!$J$19</f>
        <v>0.16777610623319381</v>
      </c>
      <c r="M123" s="33">
        <f>RANK(L123,$L$4:$L$123)</f>
        <v>48</v>
      </c>
      <c r="N123" s="33">
        <f>'[1]Mean Adj Return'!$J$20</f>
        <v>-0.2730890923609024</v>
      </c>
      <c r="O123" s="35">
        <f>RANK(N123,$N$4:$N$123)</f>
        <v>76</v>
      </c>
      <c r="P123" s="8">
        <v>120</v>
      </c>
      <c r="Q123" s="8">
        <f>M123/(COUNT($M$4:$M$123)+1)-0.5</f>
        <v>-0.10330578512396693</v>
      </c>
      <c r="R123" s="8">
        <f>SUM($Q$4:Q123)/P123</f>
        <v>-6.8870523415968943E-5</v>
      </c>
      <c r="S123" s="8">
        <f>(P123/11)*R123^2</f>
        <v>5.1743443588249375E-8</v>
      </c>
      <c r="T123" s="8" t="s">
        <v>75</v>
      </c>
      <c r="U123" s="8">
        <f>O123/(COUNT($O$4:$O$123)+1)-0.5</f>
        <v>0.12809917355371903</v>
      </c>
      <c r="V123" s="8">
        <f>SUM($U$4:U123)/P123</f>
        <v>-6.8870523415977264E-5</v>
      </c>
      <c r="W123" s="8">
        <f>(P123/11)*V123^2</f>
        <v>5.1743443588261882E-8</v>
      </c>
      <c r="X123" s="8" t="s">
        <v>75</v>
      </c>
    </row>
    <row r="124" spans="1:24" x14ac:dyDescent="0.25">
      <c r="A124" s="5">
        <v>40842</v>
      </c>
      <c r="B124">
        <v>17.98</v>
      </c>
      <c r="C124">
        <f>(B124-B123)/B123</f>
        <v>0.13653603034134007</v>
      </c>
      <c r="E124">
        <f>C124-$D$3</f>
        <v>0.13480728966377542</v>
      </c>
      <c r="F124">
        <f>E124^2</f>
        <v>1.8173005346493052E-2</v>
      </c>
      <c r="G124">
        <f>(E124-$D$3)^2</f>
        <v>1.77099002002753E-2</v>
      </c>
      <c r="J124">
        <f>E124/$I$3</f>
        <v>5.2446114879857753</v>
      </c>
      <c r="L124" s="41"/>
      <c r="M124" s="8"/>
      <c r="N124" s="8"/>
      <c r="O124" s="8"/>
      <c r="P124" s="8"/>
      <c r="Q124" s="8"/>
      <c r="R124" s="8"/>
      <c r="S124" s="12">
        <f>SUM(S4:S123)</f>
        <v>0.1237444109887008</v>
      </c>
      <c r="T124" s="8">
        <f>SQRT(S124/P123)</f>
        <v>3.2112356265242198E-2</v>
      </c>
      <c r="U124" s="8"/>
      <c r="V124" s="8"/>
      <c r="W124" s="12">
        <f>SUM(W4:W123)</f>
        <v>0.13095987901938716</v>
      </c>
      <c r="X124" s="8">
        <f>SQRT(W124/P123)</f>
        <v>3.3035319359158009E-2</v>
      </c>
    </row>
    <row r="125" spans="1:24" x14ac:dyDescent="0.25">
      <c r="A125" s="5">
        <v>40843</v>
      </c>
      <c r="B125">
        <v>18.829999999999998</v>
      </c>
      <c r="C125">
        <f>(B125-B124)/B124</f>
        <v>4.7274749721913117E-2</v>
      </c>
      <c r="E125">
        <f>C125-$D$3</f>
        <v>4.5546009044348475E-2</v>
      </c>
      <c r="F125">
        <f>E125^2</f>
        <v>2.0744389398678733E-3</v>
      </c>
      <c r="G125">
        <f>(E125-$D$3)^2</f>
        <v>1.919953007126755E-3</v>
      </c>
      <c r="J125">
        <f>E125/$I$3</f>
        <v>1.7719451437801734</v>
      </c>
      <c r="L125" s="41"/>
      <c r="M125" s="8"/>
      <c r="N125" s="8"/>
      <c r="O125" s="8"/>
      <c r="P125" s="8"/>
      <c r="Q125" s="12"/>
      <c r="R125" s="12"/>
      <c r="S125" s="12"/>
      <c r="T125" s="12"/>
      <c r="U125" s="12"/>
      <c r="V125" s="12"/>
      <c r="W125" s="8"/>
      <c r="X125" s="8"/>
    </row>
    <row r="126" spans="1:24" x14ac:dyDescent="0.25">
      <c r="A126" s="5">
        <v>40844</v>
      </c>
      <c r="B126">
        <v>18.510000000000002</v>
      </c>
      <c r="C126">
        <f>(B126-B125)/B125</f>
        <v>-1.6994158258098607E-2</v>
      </c>
      <c r="E126">
        <f>C126-$D$3</f>
        <v>-1.872289893566325E-2</v>
      </c>
      <c r="F126">
        <f>E126^2</f>
        <v>3.5054694455506006E-4</v>
      </c>
      <c r="G126">
        <f>(E126-$D$3)^2</f>
        <v>4.1826956286935234E-4</v>
      </c>
      <c r="J126">
        <f>E126/$I$3</f>
        <v>-0.72840520042561385</v>
      </c>
      <c r="L126" s="41"/>
      <c r="M126" s="8"/>
      <c r="N126" s="8"/>
      <c r="O126" s="8"/>
      <c r="P126" s="8"/>
      <c r="Q126" s="8" t="s">
        <v>72</v>
      </c>
      <c r="R126" s="8">
        <f>R123</f>
        <v>-6.8870523415968943E-5</v>
      </c>
      <c r="S126" s="8"/>
      <c r="T126" s="8"/>
      <c r="U126" s="8" t="s">
        <v>72</v>
      </c>
      <c r="V126" s="8">
        <f>V123</f>
        <v>-6.8870523415977264E-5</v>
      </c>
      <c r="W126" s="8"/>
      <c r="X126" s="8"/>
    </row>
    <row r="127" spans="1:24" x14ac:dyDescent="0.25">
      <c r="A127" s="5">
        <v>40847</v>
      </c>
      <c r="B127">
        <v>17.86</v>
      </c>
      <c r="C127">
        <f>(B127-B126)/B126</f>
        <v>-3.5116153430578181E-2</v>
      </c>
      <c r="E127">
        <f>C127-$D$3</f>
        <v>-3.6844894108142824E-2</v>
      </c>
      <c r="F127">
        <f>E127^2</f>
        <v>1.3575462218402578E-3</v>
      </c>
      <c r="G127">
        <f>(E127-$D$3)^2</f>
        <v>1.4879253005811411E-3</v>
      </c>
      <c r="J127">
        <f>E127/$I$3</f>
        <v>-1.433432534658478</v>
      </c>
      <c r="L127" s="41"/>
      <c r="M127" s="8"/>
      <c r="N127" s="8"/>
      <c r="O127" s="8"/>
      <c r="P127" s="8"/>
      <c r="Q127" s="8" t="s">
        <v>73</v>
      </c>
      <c r="R127" s="8">
        <f>S124</f>
        <v>0.1237444109887008</v>
      </c>
      <c r="S127" s="8"/>
      <c r="T127" s="8"/>
      <c r="U127" s="8" t="s">
        <v>73</v>
      </c>
      <c r="V127" s="8">
        <f>W124</f>
        <v>0.13095987901938716</v>
      </c>
      <c r="W127" s="8"/>
      <c r="X127" s="8"/>
    </row>
    <row r="128" spans="1:24" x14ac:dyDescent="0.25">
      <c r="A128" s="5">
        <v>40848</v>
      </c>
      <c r="B128">
        <v>17.37</v>
      </c>
      <c r="C128">
        <f>(B128-B127)/B127</f>
        <v>-2.7435610302351539E-2</v>
      </c>
      <c r="E128">
        <f>C128-$D$3</f>
        <v>-2.9164350979916182E-2</v>
      </c>
      <c r="F128">
        <f>E128^2</f>
        <v>8.5055936807973789E-4</v>
      </c>
      <c r="G128">
        <f>(E128-$D$3)^2</f>
        <v>9.5438311215751131E-4</v>
      </c>
      <c r="J128">
        <f>E128/$I$3</f>
        <v>-1.1346247711856408</v>
      </c>
      <c r="L128" s="41"/>
      <c r="M128" s="8"/>
      <c r="N128" s="8"/>
      <c r="O128" s="8"/>
      <c r="P128" s="8"/>
      <c r="Q128" s="8" t="s">
        <v>74</v>
      </c>
      <c r="R128" s="8">
        <f>T124</f>
        <v>3.2112356265242198E-2</v>
      </c>
      <c r="S128" s="8"/>
      <c r="T128" s="8"/>
      <c r="U128" s="8" t="s">
        <v>74</v>
      </c>
      <c r="V128" s="8">
        <f>X124</f>
        <v>3.3035319359158009E-2</v>
      </c>
      <c r="W128" s="8"/>
      <c r="X128" s="8"/>
    </row>
    <row r="129" spans="1:24" x14ac:dyDescent="0.25">
      <c r="A129" s="5">
        <v>40849</v>
      </c>
      <c r="B129">
        <v>17.87</v>
      </c>
      <c r="C129">
        <f>(B129-B128)/B128</f>
        <v>2.8785261945883704E-2</v>
      </c>
      <c r="E129">
        <f>C129-$D$3</f>
        <v>2.7056521268319061E-2</v>
      </c>
      <c r="F129">
        <f>E129^2</f>
        <v>7.3205534314300176E-4</v>
      </c>
      <c r="G129">
        <f>(E129-$D$3)^2</f>
        <v>6.4149646965339622E-4</v>
      </c>
      <c r="J129">
        <f>E129/$I$3</f>
        <v>1.0526206900433541</v>
      </c>
      <c r="L129" s="41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</row>
    <row r="130" spans="1:24" x14ac:dyDescent="0.25">
      <c r="A130" s="5">
        <v>40850</v>
      </c>
      <c r="B130">
        <v>18.27</v>
      </c>
      <c r="C130">
        <f>(B130-B129)/B129</f>
        <v>2.238388360380518E-2</v>
      </c>
      <c r="E130">
        <f>C130-$D$3</f>
        <v>2.0655142926240537E-2</v>
      </c>
      <c r="F130">
        <f>E130^2</f>
        <v>4.2663492930342448E-4</v>
      </c>
      <c r="G130">
        <f>(E130-$D$3)^2</f>
        <v>3.5820870207868392E-4</v>
      </c>
      <c r="J130">
        <f>E130/$I$3</f>
        <v>0.80357820520783396</v>
      </c>
      <c r="L130" s="41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</row>
    <row r="131" spans="1:24" x14ac:dyDescent="0.25">
      <c r="A131" s="5">
        <v>40851</v>
      </c>
      <c r="B131">
        <v>17.75</v>
      </c>
      <c r="C131">
        <f>(B131-B130)/B130</f>
        <v>-2.8461959496442233E-2</v>
      </c>
      <c r="E131">
        <f>C131-$D$3</f>
        <v>-3.0190700174006876E-2</v>
      </c>
      <c r="F131">
        <f>E131^2</f>
        <v>9.1147837699677881E-4</v>
      </c>
      <c r="G131">
        <f>(E131-$D$3)^2</f>
        <v>1.0188507042769724E-3</v>
      </c>
      <c r="J131">
        <f>E131/$I$3</f>
        <v>-1.1745543832076488</v>
      </c>
      <c r="L131" s="41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</row>
    <row r="132" spans="1:24" x14ac:dyDescent="0.25">
      <c r="A132" s="5">
        <v>40854</v>
      </c>
      <c r="B132">
        <v>17.64</v>
      </c>
      <c r="C132">
        <f>(B132-B131)/B131</f>
        <v>-6.1971830985915171E-3</v>
      </c>
      <c r="E132">
        <f>C132-$D$3</f>
        <v>-7.9259237761561581E-3</v>
      </c>
      <c r="F132">
        <f>E132^2</f>
        <v>6.2820267705437487E-5</v>
      </c>
      <c r="G132">
        <f>(E132-$D$3)^2</f>
        <v>9.321254571393994E-5</v>
      </c>
      <c r="J132">
        <f>E132/$I$3</f>
        <v>-0.30835417723332642</v>
      </c>
      <c r="L132" s="41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</row>
    <row r="133" spans="1:24" x14ac:dyDescent="0.25">
      <c r="A133" s="5">
        <v>40855</v>
      </c>
      <c r="B133">
        <v>17.77</v>
      </c>
      <c r="C133">
        <f>(B133-B132)/B132</f>
        <v>7.369614512471599E-3</v>
      </c>
      <c r="E133">
        <f>C133-$D$3</f>
        <v>5.640873834906958E-3</v>
      </c>
      <c r="F133">
        <f>E133^2</f>
        <v>3.1819457621337933E-5</v>
      </c>
      <c r="G133">
        <f>(E133-$D$3)^2</f>
        <v>1.5304785840777167E-5</v>
      </c>
      <c r="J133">
        <f>E133/$I$3</f>
        <v>0.21945542997428191</v>
      </c>
    </row>
    <row r="134" spans="1:24" x14ac:dyDescent="0.25">
      <c r="A134" s="5">
        <v>40856</v>
      </c>
      <c r="B134">
        <v>16.940000000000001</v>
      </c>
      <c r="C134">
        <f>(B134-B133)/B133</f>
        <v>-4.6707934721440539E-2</v>
      </c>
      <c r="E134">
        <f>C134-$D$3</f>
        <v>-4.8436675399005182E-2</v>
      </c>
      <c r="F134">
        <f>E134^2</f>
        <v>2.346111523708594E-3</v>
      </c>
      <c r="G134">
        <f>(E134-$D$3)^2</f>
        <v>2.5165689701353703E-3</v>
      </c>
      <c r="J134">
        <f>E134/$I$3</f>
        <v>-1.8844051005776012</v>
      </c>
    </row>
    <row r="135" spans="1:24" x14ac:dyDescent="0.25">
      <c r="A135" s="5">
        <v>40857</v>
      </c>
      <c r="B135">
        <v>16.96</v>
      </c>
      <c r="C135">
        <f>(B135-B134)/B134</f>
        <v>1.1806375442738827E-3</v>
      </c>
      <c r="E135">
        <f>C135-$D$3</f>
        <v>-5.4810313329075851E-4</v>
      </c>
      <c r="F135">
        <f>E135^2</f>
        <v>3.0041704472314698E-7</v>
      </c>
      <c r="G135">
        <f>(E135-$D$3)^2</f>
        <v>5.1840177390305405E-6</v>
      </c>
      <c r="J135">
        <f>E135/$I$3</f>
        <v>-2.1323683582892713E-2</v>
      </c>
    </row>
    <row r="136" spans="1:24" x14ac:dyDescent="0.25">
      <c r="A136" s="5">
        <v>40858</v>
      </c>
      <c r="B136">
        <v>17.41</v>
      </c>
      <c r="C136">
        <f>(B136-B135)/B135</f>
        <v>2.6533018867924484E-2</v>
      </c>
      <c r="E136">
        <f>C136-$D$3</f>
        <v>2.4804278190359842E-2</v>
      </c>
      <c r="F136">
        <f>E136^2</f>
        <v>6.1525221654476091E-4</v>
      </c>
      <c r="G136">
        <f>(E136-$D$3)^2</f>
        <v>5.3248043150441846E-4</v>
      </c>
      <c r="J136">
        <f>E136/$I$3</f>
        <v>0.96499827771044411</v>
      </c>
    </row>
    <row r="137" spans="1:24" x14ac:dyDescent="0.25">
      <c r="A137" s="5">
        <v>40861</v>
      </c>
      <c r="B137">
        <v>16.899999999999999</v>
      </c>
      <c r="C137">
        <f>(B137-B136)/B136</f>
        <v>-2.929350947731198E-2</v>
      </c>
      <c r="E137">
        <f>C137-$D$3</f>
        <v>-3.1022250154876623E-2</v>
      </c>
      <c r="F137">
        <f>E137^2</f>
        <v>9.6238000467174269E-4</v>
      </c>
      <c r="G137">
        <f>(E137-$D$3)^2</f>
        <v>1.0726274005066515E-3</v>
      </c>
      <c r="J137">
        <f>E137/$I$3</f>
        <v>-1.206905427378784</v>
      </c>
    </row>
    <row r="138" spans="1:24" x14ac:dyDescent="0.25">
      <c r="A138" s="5">
        <v>40862</v>
      </c>
      <c r="B138">
        <v>17.149999999999999</v>
      </c>
      <c r="C138">
        <f>(B138-B137)/B137</f>
        <v>1.4792899408284025E-2</v>
      </c>
      <c r="E138">
        <f>C138-$D$3</f>
        <v>1.3064158730719384E-2</v>
      </c>
      <c r="F138">
        <f>E138^2</f>
        <v>1.706722433414315E-4</v>
      </c>
      <c r="G138">
        <f>(E138-$D$3)^2</f>
        <v>1.2849170243978646E-4</v>
      </c>
      <c r="J138">
        <f>E138/$I$3</f>
        <v>0.50825468808762686</v>
      </c>
    </row>
    <row r="139" spans="1:24" x14ac:dyDescent="0.25">
      <c r="A139" s="5">
        <v>40863</v>
      </c>
      <c r="B139">
        <v>16.88</v>
      </c>
      <c r="C139">
        <f>(B139-B138)/B138</f>
        <v>-1.5743440233236129E-2</v>
      </c>
      <c r="E139">
        <f>C139-$D$3</f>
        <v>-1.7472180910800772E-2</v>
      </c>
      <c r="F139">
        <f>E139^2</f>
        <v>3.0527710577975091E-4</v>
      </c>
      <c r="G139">
        <f>(E139-$D$3)^2</f>
        <v>3.6867538984255706E-4</v>
      </c>
      <c r="J139">
        <f>E139/$I$3</f>
        <v>-0.67974662908436934</v>
      </c>
    </row>
    <row r="140" spans="1:24" x14ac:dyDescent="0.25">
      <c r="A140" s="5">
        <v>40864</v>
      </c>
      <c r="B140">
        <v>16.95</v>
      </c>
      <c r="C140">
        <f>(B140-B139)/B139</f>
        <v>4.1469194312796376E-3</v>
      </c>
      <c r="E140">
        <f>C140-$D$3</f>
        <v>2.4181787537149967E-3</v>
      </c>
      <c r="F140">
        <f>E140^2</f>
        <v>5.8475884849186147E-6</v>
      </c>
      <c r="G140">
        <f>(E140-$D$3)^2</f>
        <v>4.7532486084590332E-7</v>
      </c>
      <c r="J140">
        <f>E140/$I$3</f>
        <v>9.4078058414853907E-2</v>
      </c>
    </row>
    <row r="141" spans="1:24" x14ac:dyDescent="0.25">
      <c r="A141" s="5">
        <v>40865</v>
      </c>
      <c r="B141">
        <v>16.96</v>
      </c>
      <c r="C141">
        <f>(B141-B140)/B140</f>
        <v>5.8997050147501851E-4</v>
      </c>
      <c r="E141">
        <f>C141-$D$3</f>
        <v>-1.1387701760896228E-3</v>
      </c>
      <c r="F141">
        <f>E141^2</f>
        <v>1.2967975139511905E-6</v>
      </c>
      <c r="G141">
        <f>(E141-$D$3)^2</f>
        <v>8.2226184958250039E-6</v>
      </c>
      <c r="J141">
        <f>E141/$I$3</f>
        <v>-4.4303295189682075E-2</v>
      </c>
    </row>
    <row r="142" spans="1:24" x14ac:dyDescent="0.25">
      <c r="A142" s="5">
        <v>40868</v>
      </c>
      <c r="B142">
        <v>16.61</v>
      </c>
      <c r="C142">
        <f>(B142-B141)/B141</f>
        <v>-2.0636792452830271E-2</v>
      </c>
      <c r="E142">
        <f>C142-$D$3</f>
        <v>-2.2365533130394914E-2</v>
      </c>
      <c r="F142">
        <f>E142^2</f>
        <v>5.0021707220679248E-4</v>
      </c>
      <c r="G142">
        <f>(E142-$D$3)^2</f>
        <v>5.805340303329259E-4</v>
      </c>
      <c r="J142">
        <f>E142/$I$3</f>
        <v>-0.87012009723770412</v>
      </c>
    </row>
    <row r="143" spans="1:24" x14ac:dyDescent="0.25">
      <c r="A143" s="5">
        <v>40869</v>
      </c>
      <c r="B143">
        <v>16.73</v>
      </c>
      <c r="C143">
        <f>(B143-B142)/B142</f>
        <v>7.2245635159543043E-3</v>
      </c>
      <c r="E143">
        <f>C143-$D$3</f>
        <v>5.4958228383896633E-3</v>
      </c>
      <c r="F143">
        <f>E143^2</f>
        <v>3.0204068670965416E-5</v>
      </c>
      <c r="G143">
        <f>(E143-$D$3)^2</f>
        <v>1.4190908006406119E-5</v>
      </c>
      <c r="J143">
        <f>E143/$I$3</f>
        <v>0.21381229209519725</v>
      </c>
    </row>
    <row r="144" spans="1:24" x14ac:dyDescent="0.25">
      <c r="A144" s="5">
        <v>40870</v>
      </c>
      <c r="B144">
        <v>16.7</v>
      </c>
      <c r="C144">
        <f>(B144-B143)/B143</f>
        <v>-1.7931858936043716E-3</v>
      </c>
      <c r="E144">
        <f>C144-$D$3</f>
        <v>-3.521926571169013E-3</v>
      </c>
      <c r="F144">
        <f>E144^2</f>
        <v>1.2403966772706322E-5</v>
      </c>
      <c r="G144">
        <f>(E144-$D$3)^2</f>
        <v>2.7569506556924238E-5</v>
      </c>
      <c r="J144">
        <f>E144/$I$3</f>
        <v>-0.13701882591857201</v>
      </c>
    </row>
    <row r="145" spans="1:10" x14ac:dyDescent="0.25">
      <c r="A145" s="5">
        <v>40872</v>
      </c>
      <c r="B145">
        <v>16.010000000000002</v>
      </c>
      <c r="C145">
        <f>(B145-B144)/B144</f>
        <v>-4.1317365269460941E-2</v>
      </c>
      <c r="E145">
        <f>C145-$D$3</f>
        <v>-4.3046105947025584E-2</v>
      </c>
      <c r="F145">
        <f>E145^2</f>
        <v>1.8529672372025513E-3</v>
      </c>
      <c r="G145">
        <f>(E145-$D$3)^2</f>
        <v>2.004786890255579E-3</v>
      </c>
      <c r="J145">
        <f>E145/$I$3</f>
        <v>-1.6746876398590484</v>
      </c>
    </row>
    <row r="146" spans="1:10" x14ac:dyDescent="0.25">
      <c r="A146" s="5">
        <v>40875</v>
      </c>
      <c r="B146">
        <v>17.12</v>
      </c>
      <c r="C146">
        <f>(B146-B145)/B145</f>
        <v>6.9331667707682662E-2</v>
      </c>
      <c r="E146">
        <f>C146-$D$3</f>
        <v>6.7602927030118026E-2</v>
      </c>
      <c r="F146">
        <f>E146^2</f>
        <v>4.5701557430394626E-3</v>
      </c>
      <c r="G146">
        <f>(E146-$D$3)^2</f>
        <v>4.3394084276109314E-3</v>
      </c>
      <c r="J146">
        <f>E146/$I$3</f>
        <v>2.6300587201768648</v>
      </c>
    </row>
    <row r="147" spans="1:10" x14ac:dyDescent="0.25">
      <c r="A147" s="5">
        <v>40876</v>
      </c>
      <c r="B147">
        <v>17.190000000000001</v>
      </c>
      <c r="C147">
        <f>(B147-B146)/B146</f>
        <v>4.088785046728988E-3</v>
      </c>
      <c r="E147">
        <f>C147-$D$3</f>
        <v>2.360044369164347E-3</v>
      </c>
      <c r="F147">
        <f>E147^2</f>
        <v>5.5698094244243405E-6</v>
      </c>
      <c r="G147">
        <f>(E147-$D$3)^2</f>
        <v>3.9854435102741647E-7</v>
      </c>
      <c r="J147">
        <f>E147/$I$3</f>
        <v>9.1816368695983697E-2</v>
      </c>
    </row>
    <row r="148" spans="1:10" x14ac:dyDescent="0.25">
      <c r="A148" s="5">
        <v>40877</v>
      </c>
      <c r="B148">
        <v>18.149999999999999</v>
      </c>
      <c r="C148">
        <f>(B148-B147)/B147</f>
        <v>5.5846422338568777E-2</v>
      </c>
      <c r="E148">
        <f>C148-$D$3</f>
        <v>5.4117681661004134E-2</v>
      </c>
      <c r="F148">
        <f>E148^2</f>
        <v>2.9287234683617832E-3</v>
      </c>
      <c r="G148">
        <f>(E148-$D$3)^2</f>
        <v>2.744601137366306E-3</v>
      </c>
      <c r="J148">
        <f>E148/$I$3</f>
        <v>2.1054218629449042</v>
      </c>
    </row>
    <row r="149" spans="1:10" x14ac:dyDescent="0.25">
      <c r="A149" s="5">
        <v>40878</v>
      </c>
      <c r="B149">
        <v>17.559999999999999</v>
      </c>
      <c r="C149">
        <f>(B149-B148)/B148</f>
        <v>-3.2506887052341595E-2</v>
      </c>
      <c r="E149">
        <f>C149-$D$3</f>
        <v>-3.4235627729906237E-2</v>
      </c>
      <c r="F149">
        <f>E149^2</f>
        <v>1.1720782060607249E-3</v>
      </c>
      <c r="G149">
        <f>(E149-$D$3)^2</f>
        <v>1.2934357949482896E-3</v>
      </c>
      <c r="J149">
        <f>E149/$I$3</f>
        <v>-1.3319203059307472</v>
      </c>
    </row>
    <row r="150" spans="1:10" x14ac:dyDescent="0.25">
      <c r="A150" s="5">
        <v>40879</v>
      </c>
      <c r="B150">
        <v>17.55</v>
      </c>
      <c r="C150">
        <f>(B150-B149)/B149</f>
        <v>-5.6947608200444259E-4</v>
      </c>
      <c r="E150">
        <f>C150-$D$3</f>
        <v>-2.2982167595690839E-3</v>
      </c>
      <c r="F150">
        <f>E150^2</f>
        <v>5.2818002739642204E-6</v>
      </c>
      <c r="G150">
        <f>(E150-$D$3)^2</f>
        <v>1.6216386200486621E-5</v>
      </c>
      <c r="J150">
        <f>E150/$I$3</f>
        <v>-8.9410995868099072E-2</v>
      </c>
    </row>
    <row r="151" spans="1:10" x14ac:dyDescent="0.25">
      <c r="A151" s="5">
        <v>40882</v>
      </c>
      <c r="B151">
        <v>17.64</v>
      </c>
      <c r="C151">
        <f>(B151-B150)/B150</f>
        <v>5.1282051282051195E-3</v>
      </c>
      <c r="E151">
        <f>C151-$D$3</f>
        <v>3.3994644506404785E-3</v>
      </c>
      <c r="F151">
        <f>E151^2</f>
        <v>1.1556358551168371E-5</v>
      </c>
      <c r="G151">
        <f>(E151-$D$3)^2</f>
        <v>2.7913179259207621E-6</v>
      </c>
      <c r="J151">
        <f>E151/$I$3</f>
        <v>0.132254497181091</v>
      </c>
    </row>
    <row r="152" spans="1:10" x14ac:dyDescent="0.25">
      <c r="A152" s="5">
        <v>40883</v>
      </c>
      <c r="B152">
        <v>17.61</v>
      </c>
      <c r="C152">
        <f>(B152-B151)/B151</f>
        <v>-1.7006802721089079E-3</v>
      </c>
      <c r="E152">
        <f>C152-$D$3</f>
        <v>-3.4294209496735489E-3</v>
      </c>
      <c r="F152">
        <f>E152^2</f>
        <v>1.1760928050059826E-5</v>
      </c>
      <c r="G152">
        <f>(E152-$D$3)^2</f>
        <v>2.660663137271253E-5</v>
      </c>
      <c r="J152">
        <f>E152/$I$3</f>
        <v>-0.13341994008377472</v>
      </c>
    </row>
    <row r="153" spans="1:10" x14ac:dyDescent="0.25">
      <c r="A153" s="5">
        <v>40884</v>
      </c>
      <c r="B153">
        <v>17.829999999999998</v>
      </c>
      <c r="C153">
        <f>(B153-B152)/B152</f>
        <v>1.2492901760363365E-2</v>
      </c>
      <c r="E153">
        <f>C153-$D$3</f>
        <v>1.0764161082798724E-2</v>
      </c>
      <c r="F153">
        <f>E153^2</f>
        <v>1.158671638164386E-4</v>
      </c>
      <c r="G153">
        <f>(E153-$D$3)^2</f>
        <v>8.1638821899320446E-5</v>
      </c>
      <c r="J153">
        <f>E153/$I$3</f>
        <v>0.41877440763164836</v>
      </c>
    </row>
    <row r="154" spans="1:10" x14ac:dyDescent="0.25">
      <c r="A154" s="5">
        <v>40885</v>
      </c>
      <c r="B154">
        <v>17.37</v>
      </c>
      <c r="C154">
        <f>(B154-B153)/B153</f>
        <v>-2.5799214806505742E-2</v>
      </c>
      <c r="E154">
        <f>C154-$D$3</f>
        <v>-2.7527955484070384E-2</v>
      </c>
      <c r="F154">
        <f>E154^2</f>
        <v>7.5778833313296079E-4</v>
      </c>
      <c r="G154">
        <f>(E154-$D$3)^2</f>
        <v>8.5595427029422973E-4</v>
      </c>
      <c r="J154">
        <f>E154/$I$3</f>
        <v>-1.07096160699173</v>
      </c>
    </row>
    <row r="155" spans="1:10" x14ac:dyDescent="0.25">
      <c r="A155" s="5">
        <v>40886</v>
      </c>
      <c r="B155">
        <v>17.82</v>
      </c>
      <c r="C155">
        <f>(B155-B154)/B154</f>
        <v>2.5906735751295294E-2</v>
      </c>
      <c r="E155">
        <f>C155-$D$3</f>
        <v>2.4177995073730651E-2</v>
      </c>
      <c r="F155">
        <f>E155^2</f>
        <v>5.8457544578534358E-4</v>
      </c>
      <c r="G155">
        <f>(E155-$D$3)^2</f>
        <v>5.0396902294377887E-4</v>
      </c>
      <c r="J155">
        <f>E155/$I$3</f>
        <v>0.94063304021922844</v>
      </c>
    </row>
    <row r="156" spans="1:10" x14ac:dyDescent="0.25">
      <c r="A156" s="5">
        <v>40889</v>
      </c>
      <c r="B156">
        <v>17.600000000000001</v>
      </c>
      <c r="C156">
        <f>(B156-B155)/B155</f>
        <v>-1.2345679012345616E-2</v>
      </c>
      <c r="E156">
        <f>C156-$D$3</f>
        <v>-1.4074419689910257E-2</v>
      </c>
      <c r="F156">
        <f>E156^2</f>
        <v>1.9808928960773353E-4</v>
      </c>
      <c r="G156">
        <f>(E156-$D$3)^2</f>
        <v>2.4973987760012936E-4</v>
      </c>
      <c r="J156">
        <f>E156/$I$3</f>
        <v>-0.54755839522134975</v>
      </c>
    </row>
    <row r="157" spans="1:10" x14ac:dyDescent="0.25">
      <c r="A157" s="5">
        <v>40890</v>
      </c>
      <c r="B157">
        <v>16.79</v>
      </c>
      <c r="C157">
        <f>(B157-B156)/B156</f>
        <v>-4.6022727272727396E-2</v>
      </c>
      <c r="E157">
        <f>C157-$D$3</f>
        <v>-4.7751467950292038E-2</v>
      </c>
      <c r="F157">
        <f>E157^2</f>
        <v>2.2802026914077677E-3</v>
      </c>
      <c r="G157">
        <f>(E157-$D$3)^2</f>
        <v>2.4482910458562229E-3</v>
      </c>
      <c r="J157">
        <f>E157/$I$3</f>
        <v>-1.8577474408461627</v>
      </c>
    </row>
    <row r="158" spans="1:10" x14ac:dyDescent="0.25">
      <c r="A158" s="5">
        <v>40891</v>
      </c>
      <c r="B158">
        <v>15.89</v>
      </c>
      <c r="C158">
        <f>(B158-B157)/B157</f>
        <v>-5.3603335318641969E-2</v>
      </c>
      <c r="E158">
        <f>C158-$D$3</f>
        <v>-5.5332075996206612E-2</v>
      </c>
      <c r="F158">
        <f>E158^2</f>
        <v>3.0616386340499837E-3</v>
      </c>
      <c r="G158">
        <f>(E158-$D$3)^2</f>
        <v>3.2559367994777315E-3</v>
      </c>
      <c r="J158">
        <f>E158/$I$3</f>
        <v>-2.1526672789549197</v>
      </c>
    </row>
    <row r="159" spans="1:10" x14ac:dyDescent="0.25">
      <c r="A159" s="5">
        <v>40892</v>
      </c>
      <c r="B159">
        <v>15.9</v>
      </c>
      <c r="C159">
        <f>(B159-B158)/B158</f>
        <v>6.2932662051603443E-4</v>
      </c>
      <c r="E159">
        <f>C159-$D$3</f>
        <v>-1.0994140570486067E-3</v>
      </c>
      <c r="F159">
        <f>E159^2</f>
        <v>1.208711268836077E-6</v>
      </c>
      <c r="G159">
        <f>(E159-$D$3)^2</f>
        <v>7.9984592029153324E-6</v>
      </c>
      <c r="J159">
        <f>E159/$I$3</f>
        <v>-4.2772164680643189E-2</v>
      </c>
    </row>
    <row r="160" spans="1:10" x14ac:dyDescent="0.25">
      <c r="A160" s="5">
        <v>40893</v>
      </c>
      <c r="B160">
        <v>15.9</v>
      </c>
      <c r="C160">
        <f>(B160-B159)/B159</f>
        <v>0</v>
      </c>
      <c r="E160">
        <f>C160-$D$3</f>
        <v>-1.7287406775646412E-3</v>
      </c>
      <c r="F160">
        <f>E160^2</f>
        <v>2.9885443302666548E-6</v>
      </c>
      <c r="G160">
        <f>(E160-$D$3)^2</f>
        <v>1.1954177321066619E-5</v>
      </c>
      <c r="J160">
        <f>E160/$I$3</f>
        <v>-6.7255808197886666E-2</v>
      </c>
    </row>
    <row r="161" spans="1:10" x14ac:dyDescent="0.25">
      <c r="A161" s="5">
        <v>40896</v>
      </c>
      <c r="B161">
        <v>15.42</v>
      </c>
      <c r="C161">
        <f>(B161-B160)/B160</f>
        <v>-3.0188679245283043E-2</v>
      </c>
      <c r="E161">
        <f>C161-$D$3</f>
        <v>-3.1917419922847683E-2</v>
      </c>
      <c r="F161">
        <f>E161^2</f>
        <v>1.0187216945313942E-3</v>
      </c>
      <c r="G161">
        <f>(E161-$D$3)^2</f>
        <v>1.1320641231487387E-3</v>
      </c>
      <c r="J161">
        <f>E161/$I$3</f>
        <v>-1.2417315681647014</v>
      </c>
    </row>
    <row r="162" spans="1:10" x14ac:dyDescent="0.25">
      <c r="A162" s="5">
        <v>40897</v>
      </c>
      <c r="B162">
        <v>15.62</v>
      </c>
      <c r="C162">
        <f>(B162-B161)/B161</f>
        <v>1.2970168612191912E-2</v>
      </c>
      <c r="E162">
        <f>C162-$D$3</f>
        <v>1.1241427934627271E-2</v>
      </c>
      <c r="F162">
        <f>E162^2</f>
        <v>1.2636970200941835E-4</v>
      </c>
      <c r="G162">
        <f>(E162-$D$3)^2</f>
        <v>9.0491218850681756E-5</v>
      </c>
      <c r="J162">
        <f>E162/$I$3</f>
        <v>0.43734224042598585</v>
      </c>
    </row>
    <row r="163" spans="1:10" x14ac:dyDescent="0.25">
      <c r="A163" s="5">
        <v>40898</v>
      </c>
      <c r="B163">
        <v>15.68</v>
      </c>
      <c r="C163">
        <f>(B163-B162)/B162</f>
        <v>3.8412291933419013E-3</v>
      </c>
      <c r="E163">
        <f>C163-$D$3</f>
        <v>2.1124885157772604E-3</v>
      </c>
      <c r="F163">
        <f>E163^2</f>
        <v>4.4626077292908125E-6</v>
      </c>
      <c r="G163">
        <f>(E163-$D$3)^2</f>
        <v>1.4726240333285853E-7</v>
      </c>
      <c r="J163">
        <f>E163/$I$3</f>
        <v>8.2185329633999507E-2</v>
      </c>
    </row>
    <row r="164" spans="1:10" x14ac:dyDescent="0.25">
      <c r="A164" s="5">
        <v>40899</v>
      </c>
      <c r="B164">
        <v>15.71</v>
      </c>
      <c r="C164">
        <f>(B164-B163)/B163</f>
        <v>1.9132653061225216E-3</v>
      </c>
      <c r="E164">
        <f>C164-$D$3</f>
        <v>1.8452462855788037E-4</v>
      </c>
      <c r="F164">
        <f>E164^2</f>
        <v>3.4049338544423721E-8</v>
      </c>
      <c r="G164">
        <f>(E164-$D$3)^2</f>
        <v>2.3846032060100509E-6</v>
      </c>
      <c r="J164">
        <f>E164/$I$3</f>
        <v>7.1788401737374139E-3</v>
      </c>
    </row>
    <row r="165" spans="1:10" x14ac:dyDescent="0.25">
      <c r="A165" s="5">
        <v>40900</v>
      </c>
      <c r="B165">
        <v>15.53</v>
      </c>
      <c r="C165">
        <f>(B165-B164)/B164</f>
        <v>-1.1457670273711107E-2</v>
      </c>
      <c r="E165">
        <f>C165-$D$3</f>
        <v>-1.3186410951275748E-2</v>
      </c>
      <c r="F165">
        <f>E165^2</f>
        <v>1.7388143377592498E-4</v>
      </c>
      <c r="G165">
        <f>(E165-$D$3)^2</f>
        <v>2.2246174811130012E-4</v>
      </c>
      <c r="J165">
        <f>E165/$I$3</f>
        <v>-0.51301085076963626</v>
      </c>
    </row>
    <row r="166" spans="1:10" x14ac:dyDescent="0.25">
      <c r="A166" s="5">
        <v>40904</v>
      </c>
      <c r="B166">
        <v>15.71</v>
      </c>
      <c r="C166">
        <f>(B166-B165)/B165</f>
        <v>1.1590470057952447E-2</v>
      </c>
      <c r="E166">
        <f>C166-$D$3</f>
        <v>9.861729380387806E-3</v>
      </c>
      <c r="F166">
        <f>E166^2</f>
        <v>9.725370637200406E-5</v>
      </c>
      <c r="G166">
        <f>(E166-$D$3)^2</f>
        <v>6.6145505240249226E-5</v>
      </c>
      <c r="J166">
        <f>E166/$I$3</f>
        <v>0.38366574484797206</v>
      </c>
    </row>
    <row r="167" spans="1:10" x14ac:dyDescent="0.25">
      <c r="A167" s="5">
        <v>40905</v>
      </c>
      <c r="B167">
        <v>15.14</v>
      </c>
      <c r="C167">
        <f>(B167-B166)/B166</f>
        <v>-3.628262253341822E-2</v>
      </c>
      <c r="E167">
        <f>C167-$D$3</f>
        <v>-3.8011363210982863E-2</v>
      </c>
      <c r="F167">
        <f>E167^2</f>
        <v>1.4448637331572615E-3</v>
      </c>
      <c r="G167">
        <f>(E167-$D$3)^2</f>
        <v>1.5792758570725486E-3</v>
      </c>
      <c r="J167">
        <f>E167/$I$3</f>
        <v>-1.4788134430084159</v>
      </c>
    </row>
    <row r="168" spans="1:10" x14ac:dyDescent="0.25">
      <c r="A168" s="5">
        <v>40906</v>
      </c>
      <c r="B168">
        <v>15.17</v>
      </c>
      <c r="C168">
        <f>(B168-B167)/B167</f>
        <v>1.9815059445177914E-3</v>
      </c>
      <c r="E168">
        <f>C168-$D$3</f>
        <v>2.5276526695315019E-4</v>
      </c>
      <c r="F168">
        <f>E168^2</f>
        <v>6.3890280177897282E-8</v>
      </c>
      <c r="G168">
        <f>(E168-$D$3)^2</f>
        <v>2.1785034127297596E-6</v>
      </c>
      <c r="J168">
        <f>E168/$I$3</f>
        <v>9.8337087418092686E-3</v>
      </c>
    </row>
    <row r="169" spans="1:10" x14ac:dyDescent="0.25">
      <c r="A169" s="5">
        <v>40907</v>
      </c>
      <c r="B169">
        <v>15.13</v>
      </c>
      <c r="C169">
        <f>(B169-B168)/B168</f>
        <v>-2.6367831245879465E-3</v>
      </c>
      <c r="E169">
        <f>C169-$D$3</f>
        <v>-4.3655238021525879E-3</v>
      </c>
      <c r="F169">
        <f>E169^2</f>
        <v>1.9057798067160789E-5</v>
      </c>
      <c r="G169">
        <f>(E169-$D$3)^2</f>
        <v>3.7140059548743107E-5</v>
      </c>
      <c r="J169">
        <f>E169/$I$3</f>
        <v>-0.16983856244679868</v>
      </c>
    </row>
    <row r="170" spans="1:10" x14ac:dyDescent="0.25">
      <c r="A170" s="5">
        <v>40911</v>
      </c>
      <c r="B170">
        <v>15.61</v>
      </c>
      <c r="C170">
        <f>(B170-B169)/B169</f>
        <v>3.1725049570389866E-2</v>
      </c>
      <c r="E170">
        <f>C170-$D$3</f>
        <v>2.9996308892825223E-2</v>
      </c>
      <c r="F170">
        <f>E170^2</f>
        <v>8.9977854719378557E-4</v>
      </c>
      <c r="G170">
        <f>(E170-$D$3)^2</f>
        <v>7.9905541280441024E-4</v>
      </c>
      <c r="J170">
        <f>E170/$I$3</f>
        <v>1.1669916857526941</v>
      </c>
    </row>
    <row r="171" spans="1:10" x14ac:dyDescent="0.25">
      <c r="A171" s="5">
        <v>40912</v>
      </c>
      <c r="B171">
        <v>15.37</v>
      </c>
      <c r="C171">
        <f>(B171-B170)/B170</f>
        <v>-1.5374759769378618E-2</v>
      </c>
      <c r="E171">
        <f>C171-$D$3</f>
        <v>-1.7103500446943261E-2</v>
      </c>
      <c r="F171">
        <f>E171^2</f>
        <v>2.9252972753858832E-4</v>
      </c>
      <c r="G171">
        <f>(E171-$D$3)^2</f>
        <v>3.5465330577160673E-4</v>
      </c>
      <c r="J171">
        <f>E171/$I$3</f>
        <v>-0.66540329645773166</v>
      </c>
    </row>
    <row r="172" spans="1:10" x14ac:dyDescent="0.25">
      <c r="A172" s="5">
        <v>40913</v>
      </c>
      <c r="B172">
        <v>15.47</v>
      </c>
      <c r="C172">
        <f>(B172-B171)/B171</f>
        <v>6.5061808718283294E-3</v>
      </c>
      <c r="E172">
        <f>C172-$D$3</f>
        <v>4.7774401942636885E-3</v>
      </c>
      <c r="F172">
        <f>E172^2</f>
        <v>2.2823934809766269E-5</v>
      </c>
      <c r="G172">
        <f>(E172-$D$3)^2</f>
        <v>9.2945687431210051E-6</v>
      </c>
      <c r="J172">
        <f>E172/$I$3</f>
        <v>0.18586396765703372</v>
      </c>
    </row>
    <row r="173" spans="1:10" x14ac:dyDescent="0.25">
      <c r="A173" s="5">
        <v>40914</v>
      </c>
      <c r="B173">
        <v>15.39</v>
      </c>
      <c r="C173">
        <f>(B173-B172)/B172</f>
        <v>-5.1712992889463519E-3</v>
      </c>
      <c r="E173">
        <f>C173-$D$3</f>
        <v>-6.9000399665109929E-3</v>
      </c>
      <c r="F173">
        <f>E173^2</f>
        <v>4.7610551539449027E-5</v>
      </c>
      <c r="G173">
        <f>(E173-$D$3)^2</f>
        <v>7.4455855403574313E-5</v>
      </c>
      <c r="J173">
        <f>E173/$I$3</f>
        <v>-0.26844267076492345</v>
      </c>
    </row>
    <row r="174" spans="1:10" x14ac:dyDescent="0.25">
      <c r="A174" s="5">
        <v>40917</v>
      </c>
      <c r="B174">
        <v>15.25</v>
      </c>
      <c r="C174">
        <f>(B174-B173)/B173</f>
        <v>-9.0968161143600099E-3</v>
      </c>
      <c r="E174">
        <f>C174-$D$3</f>
        <v>-1.0825556791924651E-2</v>
      </c>
      <c r="F174">
        <f>E174^2</f>
        <v>1.1719267985518594E-4</v>
      </c>
      <c r="G174">
        <f>(E174-$D$3)^2</f>
        <v>1.5761038495242525E-4</v>
      </c>
      <c r="J174">
        <f>E174/$I$3</f>
        <v>-0.4211629775835995</v>
      </c>
    </row>
    <row r="175" spans="1:10" x14ac:dyDescent="0.25">
      <c r="A175" s="5">
        <v>40918</v>
      </c>
      <c r="B175">
        <v>15.46</v>
      </c>
      <c r="C175">
        <f>(B175-B174)/B174</f>
        <v>1.3770491803278745E-2</v>
      </c>
      <c r="E175">
        <f>C175-$D$3</f>
        <v>1.2041751125714104E-2</v>
      </c>
      <c r="F175">
        <f>E175^2</f>
        <v>1.4500377017363688E-4</v>
      </c>
      <c r="G175">
        <f>(E175-$D$3)^2</f>
        <v>1.0635818450363999E-4</v>
      </c>
      <c r="J175">
        <f>E175/$I$3</f>
        <v>0.46847842165583026</v>
      </c>
    </row>
    <row r="176" spans="1:10" x14ac:dyDescent="0.25">
      <c r="A176" s="5">
        <v>40919</v>
      </c>
      <c r="B176">
        <v>15.73</v>
      </c>
      <c r="C176">
        <f>(B176-B175)/B175</f>
        <v>1.7464424320827916E-2</v>
      </c>
      <c r="E176">
        <f>C176-$D$3</f>
        <v>1.5735683643263273E-2</v>
      </c>
      <c r="F176">
        <f>E176^2</f>
        <v>2.476117397208633E-4</v>
      </c>
      <c r="G176">
        <f>(E176-$D$3)^2</f>
        <v>1.9619445124433439E-4</v>
      </c>
      <c r="J176">
        <f>E176/$I$3</f>
        <v>0.61218905455781669</v>
      </c>
    </row>
    <row r="177" spans="1:10" x14ac:dyDescent="0.25">
      <c r="A177" s="5">
        <v>40920</v>
      </c>
      <c r="B177">
        <v>16.149999999999999</v>
      </c>
      <c r="C177">
        <f>(B177-B176)/B176</f>
        <v>2.6700572155117491E-2</v>
      </c>
      <c r="E177">
        <f>C177-$D$3</f>
        <v>2.4971831477552848E-2</v>
      </c>
      <c r="F177">
        <f>E177^2</f>
        <v>6.235923673432993E-4</v>
      </c>
      <c r="G177">
        <f>(E177-$D$3)^2</f>
        <v>5.4024126993649634E-4</v>
      </c>
      <c r="J177">
        <f>E177/$I$3</f>
        <v>0.97151685617199413</v>
      </c>
    </row>
    <row r="178" spans="1:10" x14ac:dyDescent="0.25">
      <c r="A178" s="5">
        <v>40921</v>
      </c>
      <c r="B178">
        <v>15.88</v>
      </c>
      <c r="C178">
        <f>(B178-B177)/B177</f>
        <v>-1.6718266253869834E-2</v>
      </c>
      <c r="E178">
        <f>C178-$D$3</f>
        <v>-1.8447006931434477E-2</v>
      </c>
      <c r="F178">
        <f>E178^2</f>
        <v>3.4029206472839161E-4</v>
      </c>
      <c r="G178">
        <f>(E178-$D$3)^2</f>
        <v>4.070607915820337E-4</v>
      </c>
      <c r="J178">
        <f>E178/$I$3</f>
        <v>-0.71767175731263022</v>
      </c>
    </row>
    <row r="179" spans="1:10" x14ac:dyDescent="0.25">
      <c r="A179" s="5">
        <v>40925</v>
      </c>
      <c r="B179">
        <v>15.32</v>
      </c>
      <c r="C179">
        <f>(B179-B178)/B178</f>
        <v>-3.5264483627204059E-2</v>
      </c>
      <c r="E179">
        <f>C179-$D$3</f>
        <v>-3.6993224304768701E-2</v>
      </c>
      <c r="F179">
        <f>E179^2</f>
        <v>1.3684986444629297E-3</v>
      </c>
      <c r="G179">
        <f>(E179-$D$3)^2</f>
        <v>1.4993905720930498E-3</v>
      </c>
      <c r="J179">
        <f>E179/$I$3</f>
        <v>-1.4392032482094999</v>
      </c>
    </row>
    <row r="180" spans="1:10" x14ac:dyDescent="0.25">
      <c r="A180" s="5">
        <v>40926</v>
      </c>
      <c r="B180">
        <v>15.14</v>
      </c>
      <c r="C180">
        <f>(B180-B179)/B179</f>
        <v>-1.174934725848562E-2</v>
      </c>
      <c r="E180">
        <f>C180-$D$3</f>
        <v>-1.3478087936050261E-2</v>
      </c>
      <c r="F180">
        <f>E180^2</f>
        <v>1.816588544119036E-4</v>
      </c>
      <c r="G180">
        <f>(E180-$D$3)^2</f>
        <v>2.3124763648385693E-4</v>
      </c>
      <c r="J180">
        <f>E180/$I$3</f>
        <v>-0.52435840080899088</v>
      </c>
    </row>
    <row r="181" spans="1:10" x14ac:dyDescent="0.25">
      <c r="A181" s="5">
        <v>40927</v>
      </c>
      <c r="B181">
        <v>14.96</v>
      </c>
      <c r="C181">
        <f>(B181-B180)/B180</f>
        <v>-1.1889035667106982E-2</v>
      </c>
      <c r="E181">
        <f>C181-$D$3</f>
        <v>-1.3617776344671623E-2</v>
      </c>
      <c r="F181">
        <f>E181^2</f>
        <v>1.8544383257349802E-4</v>
      </c>
      <c r="G181">
        <f>(E181-$D$3)^2</f>
        <v>2.355155847137874E-4</v>
      </c>
      <c r="J181">
        <f>E181/$I$3</f>
        <v>-0.5297929098360713</v>
      </c>
    </row>
    <row r="182" spans="1:10" x14ac:dyDescent="0.25">
      <c r="A182" s="5">
        <v>40928</v>
      </c>
      <c r="B182">
        <v>14.88</v>
      </c>
      <c r="C182">
        <f>(B182-B181)/B181</f>
        <v>-5.3475935828877046E-3</v>
      </c>
      <c r="E182">
        <f>C182-$D$3</f>
        <v>-7.0763342604523456E-3</v>
      </c>
      <c r="F182">
        <f>E182^2</f>
        <v>5.0074506565651644E-5</v>
      </c>
      <c r="G182">
        <f>(E182-$D$3)^2</f>
        <v>7.7529344664094841E-5</v>
      </c>
      <c r="J182">
        <f>E182/$I$3</f>
        <v>-0.27530131380698153</v>
      </c>
    </row>
    <row r="183" spans="1:10" x14ac:dyDescent="0.25">
      <c r="A183" s="5">
        <v>40931</v>
      </c>
      <c r="B183">
        <v>14.98</v>
      </c>
      <c r="C183">
        <f>(B183-B182)/B182</f>
        <v>6.7204301075268575E-3</v>
      </c>
      <c r="E183">
        <f>C183-$D$3</f>
        <v>4.9916894299622165E-3</v>
      </c>
      <c r="F183">
        <f>E183^2</f>
        <v>2.4916963365196518E-5</v>
      </c>
      <c r="G183">
        <f>(E183-$D$3)^2</f>
        <v>1.0646834560772895E-5</v>
      </c>
      <c r="J183">
        <f>E183/$I$3</f>
        <v>0.1941992290931118</v>
      </c>
    </row>
    <row r="184" spans="1:10" x14ac:dyDescent="0.25">
      <c r="A184" s="5">
        <v>40932</v>
      </c>
      <c r="B184">
        <v>14.98</v>
      </c>
      <c r="C184">
        <f>(B184-B183)/B183</f>
        <v>0</v>
      </c>
      <c r="E184">
        <f>C184-$D$3</f>
        <v>-1.7287406775646412E-3</v>
      </c>
      <c r="F184">
        <f>E184^2</f>
        <v>2.9885443302666548E-6</v>
      </c>
      <c r="G184">
        <f>(E184-$D$3)^2</f>
        <v>1.1954177321066619E-5</v>
      </c>
      <c r="J184">
        <f>E184/$I$3</f>
        <v>-6.7255808197886666E-2</v>
      </c>
    </row>
    <row r="185" spans="1:10" x14ac:dyDescent="0.25">
      <c r="A185" s="5">
        <v>40933</v>
      </c>
      <c r="B185">
        <v>14.79</v>
      </c>
      <c r="C185">
        <f>(B185-B184)/B184</f>
        <v>-1.2683578104138936E-2</v>
      </c>
      <c r="E185">
        <f>C185-$D$3</f>
        <v>-1.4412318781703577E-2</v>
      </c>
      <c r="F185">
        <f>E185^2</f>
        <v>2.0771493266544567E-4</v>
      </c>
      <c r="G185">
        <f>(E185-$D$3)^2</f>
        <v>2.6053380046763209E-4</v>
      </c>
      <c r="J185">
        <f>E185/$I$3</f>
        <v>-0.5607041936645879</v>
      </c>
    </row>
    <row r="186" spans="1:10" x14ac:dyDescent="0.25">
      <c r="A186" s="5">
        <v>40934</v>
      </c>
      <c r="B186">
        <v>14.82</v>
      </c>
      <c r="C186">
        <f>(B186-B185)/B185</f>
        <v>2.0283975659229981E-3</v>
      </c>
      <c r="E186">
        <f>C186-$D$3</f>
        <v>2.9965688835835685E-4</v>
      </c>
      <c r="F186">
        <f>E186^2</f>
        <v>8.9794250740612744E-8</v>
      </c>
      <c r="G186">
        <f>(E186-$D$3)^2</f>
        <v>2.0422804765721917E-6</v>
      </c>
      <c r="J186">
        <f>E186/$I$3</f>
        <v>1.1658004274531569E-2</v>
      </c>
    </row>
    <row r="187" spans="1:10" x14ac:dyDescent="0.25">
      <c r="A187" s="5">
        <v>40935</v>
      </c>
      <c r="B187">
        <v>14.91</v>
      </c>
      <c r="C187">
        <f>(B187-B186)/B186</f>
        <v>6.072874493927116E-3</v>
      </c>
      <c r="E187">
        <f>C187-$D$3</f>
        <v>4.344133816362475E-3</v>
      </c>
      <c r="F187">
        <f>E187^2</f>
        <v>1.8871498614464E-5</v>
      </c>
      <c r="G187">
        <f>(E187-$D$3)^2</f>
        <v>6.8402812704707864E-6</v>
      </c>
      <c r="J187">
        <f>E187/$I$3</f>
        <v>0.16900639554037639</v>
      </c>
    </row>
    <row r="188" spans="1:10" x14ac:dyDescent="0.25">
      <c r="A188" s="5">
        <v>40938</v>
      </c>
      <c r="B188">
        <v>14.56</v>
      </c>
      <c r="C188">
        <f>(B188-B187)/B187</f>
        <v>-2.3474178403755843E-2</v>
      </c>
      <c r="E188">
        <f>C188-$D$3</f>
        <v>-2.5202919081320486E-2</v>
      </c>
      <c r="F188">
        <f>E188^2</f>
        <v>6.3518713021958821E-4</v>
      </c>
      <c r="G188">
        <f>(E188-$D$3)^2</f>
        <v>7.2531429736835261E-4</v>
      </c>
      <c r="J188">
        <f>E188/$I$3</f>
        <v>-0.98050720605940478</v>
      </c>
    </row>
    <row r="189" spans="1:10" x14ac:dyDescent="0.25">
      <c r="A189" s="5">
        <v>40939</v>
      </c>
      <c r="B189">
        <v>14.3</v>
      </c>
      <c r="C189">
        <f>(B189-B188)/B188</f>
        <v>-1.7857142857142842E-2</v>
      </c>
      <c r="E189">
        <f>C189-$D$3</f>
        <v>-1.9585883534707485E-2</v>
      </c>
      <c r="F189">
        <f>E189^2</f>
        <v>3.8360683383512577E-4</v>
      </c>
      <c r="G189">
        <f>(E189-$D$3)^2</f>
        <v>4.5431320531037723E-4</v>
      </c>
      <c r="J189">
        <f>E189/$I$3</f>
        <v>-0.76197919299968453</v>
      </c>
    </row>
    <row r="190" spans="1:10" x14ac:dyDescent="0.25">
      <c r="A190" s="5">
        <v>40940</v>
      </c>
      <c r="B190">
        <v>14.5</v>
      </c>
      <c r="C190">
        <f>(B190-B189)/B189</f>
        <v>1.3986013986013936E-2</v>
      </c>
      <c r="E190">
        <f>C190-$D$3</f>
        <v>1.2257273308449295E-2</v>
      </c>
      <c r="F190">
        <f>E190^2</f>
        <v>1.5024074895802353E-4</v>
      </c>
      <c r="G190">
        <f>(E190-$D$3)^2</f>
        <v>1.1084999935960293E-4</v>
      </c>
      <c r="J190">
        <f>E190/$I$3</f>
        <v>0.47686320647205138</v>
      </c>
    </row>
    <row r="191" spans="1:10" x14ac:dyDescent="0.25">
      <c r="A191" s="5">
        <v>40941</v>
      </c>
      <c r="B191">
        <v>14.51</v>
      </c>
      <c r="C191">
        <f>(B191-B190)/B190</f>
        <v>6.8965517241377841E-4</v>
      </c>
      <c r="E191">
        <f>C191-$D$3</f>
        <v>-1.0390855051508629E-3</v>
      </c>
      <c r="F191">
        <f>E191^2</f>
        <v>1.079698687014624E-6</v>
      </c>
      <c r="G191">
        <f>(E191-$D$3)^2</f>
        <v>7.6608617777254807E-6</v>
      </c>
      <c r="J191">
        <f>E191/$I$3</f>
        <v>-4.0425111957266065E-2</v>
      </c>
    </row>
    <row r="192" spans="1:10" x14ac:dyDescent="0.25">
      <c r="A192" s="5">
        <v>40942</v>
      </c>
      <c r="B192">
        <v>14.64</v>
      </c>
      <c r="C192">
        <f>(B192-B191)/B191</f>
        <v>8.9593383873191445E-3</v>
      </c>
      <c r="E192">
        <f>C192-$D$3</f>
        <v>7.2305977097545035E-3</v>
      </c>
      <c r="F192">
        <f>E192^2</f>
        <v>5.2281543240307071E-5</v>
      </c>
      <c r="G192">
        <f>(E192-$D$3)^2</f>
        <v>3.0270430802657043E-5</v>
      </c>
      <c r="J192">
        <f>E192/$I$3</f>
        <v>0.28130285764340368</v>
      </c>
    </row>
    <row r="193" spans="1:10" x14ac:dyDescent="0.25">
      <c r="A193" s="5">
        <v>40945</v>
      </c>
      <c r="B193">
        <v>14.44</v>
      </c>
      <c r="C193">
        <f>(B193-B192)/B192</f>
        <v>-1.3661202185792422E-2</v>
      </c>
      <c r="E193">
        <f>C193-$D$3</f>
        <v>-1.5389942863357063E-2</v>
      </c>
      <c r="F193">
        <f>E193^2</f>
        <v>2.3685034133739499E-4</v>
      </c>
      <c r="G193">
        <f>(E193-$D$3)^2</f>
        <v>2.9304932617422373E-4</v>
      </c>
      <c r="J193">
        <f>E193/$I$3</f>
        <v>-0.59873817908451121</v>
      </c>
    </row>
    <row r="194" spans="1:10" x14ac:dyDescent="0.25">
      <c r="A194" s="5">
        <v>40946</v>
      </c>
      <c r="B194">
        <v>14.25</v>
      </c>
      <c r="C194">
        <f>(B194-B193)/B193</f>
        <v>-1.3157894736842072E-2</v>
      </c>
      <c r="E194">
        <f>C194-$D$3</f>
        <v>-1.4886635414406713E-2</v>
      </c>
      <c r="F194">
        <f>E194^2</f>
        <v>2.2161191396146812E-4</v>
      </c>
      <c r="G194">
        <f>(E194-$D$3)^2</f>
        <v>2.7607072267765329E-4</v>
      </c>
      <c r="J194">
        <f>E194/$I$3</f>
        <v>-0.57915724963078941</v>
      </c>
    </row>
    <row r="195" spans="1:10" x14ac:dyDescent="0.25">
      <c r="A195" s="5">
        <v>40947</v>
      </c>
      <c r="B195">
        <v>15.03</v>
      </c>
      <c r="C195">
        <f>(B195-B194)/B194</f>
        <v>5.4736842105263112E-2</v>
      </c>
      <c r="E195">
        <f>C195-$D$3</f>
        <v>5.3008101427698469E-2</v>
      </c>
      <c r="F195">
        <f>E195^2</f>
        <v>2.8098588169691682E-3</v>
      </c>
      <c r="G195">
        <f>(E195-$D$3)^2</f>
        <v>2.6295728389423654E-3</v>
      </c>
      <c r="J195">
        <f>E195/$I$3</f>
        <v>2.0622541881629926</v>
      </c>
    </row>
    <row r="196" spans="1:10" x14ac:dyDescent="0.25">
      <c r="A196" s="5">
        <v>40948</v>
      </c>
      <c r="B196">
        <v>14.59</v>
      </c>
      <c r="C196">
        <f>(B196-B195)/B195</f>
        <v>-2.9274783765801698E-2</v>
      </c>
      <c r="E196">
        <f>C196-$D$3</f>
        <v>-3.1003524443366341E-2</v>
      </c>
      <c r="F196">
        <f>E196^2</f>
        <v>9.6121852791041418E-4</v>
      </c>
      <c r="G196">
        <f>(E196-$D$3)^2</f>
        <v>1.071401179946915E-3</v>
      </c>
      <c r="J196">
        <f>E196/$I$3</f>
        <v>-1.2061769127565225</v>
      </c>
    </row>
    <row r="197" spans="1:10" x14ac:dyDescent="0.25">
      <c r="A197" s="5">
        <v>40949</v>
      </c>
      <c r="B197">
        <v>14.72</v>
      </c>
      <c r="C197">
        <f>(B197-B196)/B196</f>
        <v>8.9102124742975169E-3</v>
      </c>
      <c r="E197">
        <f>C197-$D$3</f>
        <v>7.1814717967328759E-3</v>
      </c>
      <c r="F197">
        <f>E197^2</f>
        <v>5.157353716726972E-5</v>
      </c>
      <c r="G197">
        <f>(E197-$D$3)^2</f>
        <v>2.973227665794567E-5</v>
      </c>
      <c r="J197">
        <f>E197/$I$3</f>
        <v>0.2793916380911553</v>
      </c>
    </row>
    <row r="198" spans="1:10" x14ac:dyDescent="0.25">
      <c r="A198" s="5">
        <v>40952</v>
      </c>
      <c r="B198">
        <v>15.04</v>
      </c>
      <c r="C198">
        <f>(B198-B197)/B197</f>
        <v>2.1739130434782507E-2</v>
      </c>
      <c r="E198">
        <f>C198-$D$3</f>
        <v>2.0010389757217865E-2</v>
      </c>
      <c r="F198">
        <f>E198^2</f>
        <v>4.0041569823576965E-4</v>
      </c>
      <c r="G198">
        <f>(E198-$D$3)^2</f>
        <v>3.3421869307158548E-4</v>
      </c>
      <c r="J198">
        <f>E198/$I$3</f>
        <v>0.77849439938690734</v>
      </c>
    </row>
    <row r="199" spans="1:10" x14ac:dyDescent="0.25">
      <c r="A199" s="5">
        <v>40953</v>
      </c>
      <c r="B199">
        <v>14.99</v>
      </c>
      <c r="C199">
        <f>(B199-B198)/B198</f>
        <v>-3.3244680851063123E-3</v>
      </c>
      <c r="E199">
        <f>C199-$D$3</f>
        <v>-5.0532087626709533E-3</v>
      </c>
      <c r="F199">
        <f>E199^2</f>
        <v>2.5534918799134506E-5</v>
      </c>
      <c r="G199">
        <f>(E199-$D$3)^2</f>
        <v>4.5994838209911894E-5</v>
      </c>
      <c r="J199">
        <f>E199/$I$3</f>
        <v>-0.19659260855992083</v>
      </c>
    </row>
    <row r="200" spans="1:10" x14ac:dyDescent="0.25">
      <c r="A200" s="5">
        <v>40954</v>
      </c>
      <c r="B200">
        <v>14.48</v>
      </c>
      <c r="C200">
        <f>(B200-B199)/B199</f>
        <v>-3.4022681787858555E-2</v>
      </c>
      <c r="E200">
        <f>C200-$D$3</f>
        <v>-3.5751422465423198E-2</v>
      </c>
      <c r="F200">
        <f>E200^2</f>
        <v>1.2781642083011665E-3</v>
      </c>
      <c r="G200">
        <f>(E200-$D$3)^2</f>
        <v>1.4047626292249841E-3</v>
      </c>
      <c r="J200">
        <f>E200/$I$3</f>
        <v>-1.3908915566928401</v>
      </c>
    </row>
    <row r="201" spans="1:10" x14ac:dyDescent="0.25">
      <c r="A201" s="5">
        <v>40955</v>
      </c>
      <c r="B201">
        <v>14.76</v>
      </c>
      <c r="C201">
        <f>(B201-B200)/B200</f>
        <v>1.9337016574585589E-2</v>
      </c>
      <c r="E201">
        <f>C201-$D$3</f>
        <v>1.7608275897020947E-2</v>
      </c>
      <c r="F201">
        <f>E201^2</f>
        <v>3.100513800656088E-4</v>
      </c>
      <c r="G201">
        <f>(E201-$D$3)^2</f>
        <v>2.5215963878595318E-4</v>
      </c>
      <c r="J201">
        <f>E201/$I$3</f>
        <v>0.68504133777532961</v>
      </c>
    </row>
    <row r="202" spans="1:10" x14ac:dyDescent="0.25">
      <c r="A202" s="5">
        <v>40956</v>
      </c>
      <c r="B202">
        <v>14.9</v>
      </c>
      <c r="C202">
        <f>(B202-B201)/B201</f>
        <v>9.4850948509485489E-3</v>
      </c>
      <c r="E202">
        <f>C202-$D$3</f>
        <v>7.756354173383908E-3</v>
      </c>
      <c r="F202">
        <f>E202^2</f>
        <v>6.0161030062969965E-5</v>
      </c>
      <c r="G202">
        <f>(E202-$D$3)^2</f>
        <v>3.6332124454982565E-5</v>
      </c>
      <c r="J202">
        <f>E202/$I$3</f>
        <v>0.3017571550030701</v>
      </c>
    </row>
    <row r="203" spans="1:10" x14ac:dyDescent="0.25">
      <c r="A203" s="5">
        <v>40960</v>
      </c>
      <c r="B203">
        <v>14.72</v>
      </c>
      <c r="C203">
        <f>(B203-B202)/B202</f>
        <v>-1.2080536912751658E-2</v>
      </c>
      <c r="E203">
        <f>C203-$D$3</f>
        <v>-1.3809277590316299E-2</v>
      </c>
      <c r="F203">
        <f>E203^2</f>
        <v>1.9069614756641194E-4</v>
      </c>
      <c r="G203">
        <f>(E203-$D$3)^2</f>
        <v>2.4143001169300182E-4</v>
      </c>
      <c r="J203">
        <f>E203/$I$3</f>
        <v>-0.53724317187588111</v>
      </c>
    </row>
    <row r="204" spans="1:10" x14ac:dyDescent="0.25">
      <c r="A204" s="5">
        <v>40961</v>
      </c>
      <c r="B204">
        <v>14.32</v>
      </c>
      <c r="C204">
        <f>(B204-B203)/B203</f>
        <v>-2.7173913043478284E-2</v>
      </c>
      <c r="E204">
        <f>C204-$D$3</f>
        <v>-2.8902653721042927E-2</v>
      </c>
      <c r="F204">
        <f>E204^2</f>
        <v>8.3536339211851658E-4</v>
      </c>
      <c r="G204">
        <f>(E204-$D$3)^2</f>
        <v>9.3828232280304723E-4</v>
      </c>
      <c r="J204">
        <f>E204/$I$3</f>
        <v>-1.1244435676788851</v>
      </c>
    </row>
    <row r="205" spans="1:10" x14ac:dyDescent="0.25">
      <c r="A205" s="5">
        <v>40962</v>
      </c>
      <c r="B205">
        <v>14.3</v>
      </c>
      <c r="C205">
        <f>(B205-B204)/B204</f>
        <v>-1.3966480446927076E-3</v>
      </c>
      <c r="E205">
        <f>C205-$D$3</f>
        <v>-3.1253887222573488E-3</v>
      </c>
      <c r="F205">
        <f>E205^2</f>
        <v>9.7680546652134234E-6</v>
      </c>
      <c r="G205">
        <f>(E205-$D$3)^2</f>
        <v>2.3562572230216193E-5</v>
      </c>
      <c r="J205">
        <f>E205/$I$3</f>
        <v>-0.12159171538908761</v>
      </c>
    </row>
    <row r="206" spans="1:10" x14ac:dyDescent="0.25">
      <c r="A206" s="5">
        <v>40963</v>
      </c>
      <c r="B206">
        <v>14.55</v>
      </c>
      <c r="C206">
        <f>(B206-B205)/B205</f>
        <v>1.748251748251748E-2</v>
      </c>
      <c r="E206">
        <f>C206-$D$3</f>
        <v>1.5753776804952838E-2</v>
      </c>
      <c r="F206">
        <f>E206^2</f>
        <v>2.4818148362027001E-4</v>
      </c>
      <c r="G206">
        <f>(E206-$D$3)^2</f>
        <v>1.9670163837454412E-4</v>
      </c>
      <c r="J206">
        <f>E206/$I$3</f>
        <v>0.6128929601395382</v>
      </c>
    </row>
    <row r="207" spans="1:10" x14ac:dyDescent="0.25">
      <c r="A207" s="5">
        <v>40966</v>
      </c>
      <c r="B207">
        <v>14.55</v>
      </c>
      <c r="C207">
        <f>(B207-B206)/B206</f>
        <v>0</v>
      </c>
      <c r="E207">
        <f>C207-$D$3</f>
        <v>-1.7287406775646412E-3</v>
      </c>
      <c r="F207">
        <f>E207^2</f>
        <v>2.9885443302666548E-6</v>
      </c>
      <c r="G207">
        <f>(E207-$D$3)^2</f>
        <v>1.1954177321066619E-5</v>
      </c>
      <c r="J207">
        <f>E207/$I$3</f>
        <v>-6.7255808197886666E-2</v>
      </c>
    </row>
    <row r="208" spans="1:10" x14ac:dyDescent="0.25">
      <c r="A208" s="5">
        <v>40967</v>
      </c>
      <c r="B208">
        <v>14.45</v>
      </c>
      <c r="C208">
        <f>(B208-B207)/B207</f>
        <v>-6.872852233677073E-3</v>
      </c>
      <c r="E208">
        <f>C208-$D$3</f>
        <v>-8.6015929112417139E-3</v>
      </c>
      <c r="F208">
        <f>E208^2</f>
        <v>7.3987400610723707E-5</v>
      </c>
      <c r="G208">
        <f>(E208-$D$3)^2</f>
        <v>1.0671579205602078E-4</v>
      </c>
      <c r="J208">
        <f>E208/$I$3</f>
        <v>-0.33464075355115991</v>
      </c>
    </row>
    <row r="209" spans="1:10" x14ac:dyDescent="0.25">
      <c r="A209" s="5">
        <v>40968</v>
      </c>
      <c r="B209">
        <v>14.18</v>
      </c>
      <c r="C209">
        <f>(B209-B208)/B208</f>
        <v>-1.8685121107266407E-2</v>
      </c>
      <c r="E209">
        <f>C209-$D$3</f>
        <v>-2.0413861784831049E-2</v>
      </c>
      <c r="F209">
        <f>E209^2</f>
        <v>4.167257529701855E-4</v>
      </c>
      <c r="G209">
        <f>(E209-$D$3)^2</f>
        <v>4.9029484380769175E-4</v>
      </c>
      <c r="J209">
        <f>E209/$I$3</f>
        <v>-0.7941912807378988</v>
      </c>
    </row>
    <row r="210" spans="1:10" x14ac:dyDescent="0.25">
      <c r="A210" s="5">
        <v>40969</v>
      </c>
      <c r="B210">
        <v>15.49</v>
      </c>
      <c r="C210">
        <f>(B210-B209)/B209</f>
        <v>9.2383638928067738E-2</v>
      </c>
      <c r="E210">
        <f>C210-$D$3</f>
        <v>9.0654898250503102E-2</v>
      </c>
      <c r="F210">
        <f>E210^2</f>
        <v>8.2183105768090705E-3</v>
      </c>
      <c r="G210">
        <f>(E210-$D$3)^2</f>
        <v>7.9078615006870807E-3</v>
      </c>
      <c r="J210">
        <f>E210/$I$3</f>
        <v>3.5268843546413202</v>
      </c>
    </row>
    <row r="211" spans="1:10" x14ac:dyDescent="0.25">
      <c r="A211" s="5">
        <v>40970</v>
      </c>
      <c r="B211">
        <v>15.19</v>
      </c>
      <c r="C211">
        <f>(B211-B210)/B210</f>
        <v>-1.9367333763718575E-2</v>
      </c>
      <c r="E211">
        <f>C211-$D$3</f>
        <v>-2.1096074441283218E-2</v>
      </c>
      <c r="F211">
        <f>E211^2</f>
        <v>4.4504435683216301E-4</v>
      </c>
      <c r="G211">
        <f>(E211-$D$3)^2</f>
        <v>5.2097218520958592E-4</v>
      </c>
      <c r="J211">
        <f>E211/$I$3</f>
        <v>-0.82073242954522319</v>
      </c>
    </row>
    <row r="212" spans="1:10" x14ac:dyDescent="0.25">
      <c r="A212" s="5">
        <v>40973</v>
      </c>
      <c r="B212">
        <v>15.24</v>
      </c>
      <c r="C212">
        <f>(B212-B211)/B211</f>
        <v>3.2916392363397441E-3</v>
      </c>
      <c r="E212">
        <f>C212-$D$3</f>
        <v>1.5628985587751029E-3</v>
      </c>
      <c r="F212">
        <f>E212^2</f>
        <v>2.4426519050212938E-6</v>
      </c>
      <c r="G212">
        <f>(E212-$D$3)^2</f>
        <v>2.7503608364603347E-8</v>
      </c>
      <c r="J212">
        <f>E212/$I$3</f>
        <v>6.0803801903829148E-2</v>
      </c>
    </row>
    <row r="213" spans="1:10" x14ac:dyDescent="0.25">
      <c r="A213" s="5">
        <v>40974</v>
      </c>
      <c r="B213">
        <v>15.26</v>
      </c>
      <c r="C213">
        <f>(B213-B212)/B212</f>
        <v>1.3123359580052214E-3</v>
      </c>
      <c r="E213">
        <f>C213-$D$3</f>
        <v>-4.1640471955941985E-4</v>
      </c>
      <c r="F213">
        <f>E213^2</f>
        <v>1.7339289047135909E-7</v>
      </c>
      <c r="G213">
        <f>(E213-$D$3)^2</f>
        <v>4.6016487748025462E-6</v>
      </c>
      <c r="J213">
        <f>E213/$I$3</f>
        <v>-1.6200021388306771E-2</v>
      </c>
    </row>
    <row r="214" spans="1:10" x14ac:dyDescent="0.25">
      <c r="A214" s="5">
        <v>40975</v>
      </c>
      <c r="B214">
        <v>15.57</v>
      </c>
      <c r="C214">
        <f>(B214-B213)/B213</f>
        <v>2.0314547837483651E-2</v>
      </c>
      <c r="E214">
        <f>C214-$D$3</f>
        <v>1.8585807159919008E-2</v>
      </c>
      <c r="F214">
        <f>E214^2</f>
        <v>3.4543222778569667E-4</v>
      </c>
      <c r="G214">
        <f>(E214-$D$3)^2</f>
        <v>2.8416069039051498E-4</v>
      </c>
      <c r="J214">
        <f>E214/$I$3</f>
        <v>0.7230717121270962</v>
      </c>
    </row>
    <row r="215" spans="1:10" x14ac:dyDescent="0.25">
      <c r="A215" s="5">
        <v>40976</v>
      </c>
      <c r="B215">
        <v>15.91</v>
      </c>
      <c r="C215">
        <f>(B215-B214)/B214</f>
        <v>2.1836865767501597E-2</v>
      </c>
      <c r="E215">
        <f>C215-$D$3</f>
        <v>2.0108125089936955E-2</v>
      </c>
      <c r="F215">
        <f>E215^2</f>
        <v>4.0433669463255204E-4</v>
      </c>
      <c r="G215">
        <f>(E215-$D$3)^2</f>
        <v>3.378017713777543E-4</v>
      </c>
      <c r="J215">
        <f>E215/$I$3</f>
        <v>0.7822967445719422</v>
      </c>
    </row>
    <row r="216" spans="1:10" x14ac:dyDescent="0.25">
      <c r="A216" s="5">
        <v>40977</v>
      </c>
      <c r="B216">
        <v>16.14</v>
      </c>
      <c r="C216">
        <f>(B216-B215)/B215</f>
        <v>1.4456316781898204E-2</v>
      </c>
      <c r="E216">
        <f>C216-$D$3</f>
        <v>1.2727576104333563E-2</v>
      </c>
      <c r="F216">
        <f>E216^2</f>
        <v>1.6199119349160273E-4</v>
      </c>
      <c r="G216">
        <f>(E216-$D$3)^2</f>
        <v>1.209743807451471E-4</v>
      </c>
      <c r="J216">
        <f>E216/$I$3</f>
        <v>0.49516010608540562</v>
      </c>
    </row>
    <row r="217" spans="1:10" x14ac:dyDescent="0.25">
      <c r="A217" s="5">
        <v>40980</v>
      </c>
      <c r="B217">
        <v>16.11</v>
      </c>
      <c r="C217">
        <f>(B217-B216)/B216</f>
        <v>-1.8587360594796243E-3</v>
      </c>
      <c r="E217">
        <f>C217-$D$3</f>
        <v>-3.5874767370442655E-3</v>
      </c>
      <c r="F217">
        <f>E217^2</f>
        <v>1.2869989338833771E-5</v>
      </c>
      <c r="G217">
        <f>(E217-$D$3)^2</f>
        <v>2.8262167599391012E-5</v>
      </c>
      <c r="J217">
        <f>E217/$I$3</f>
        <v>-0.1395690229727978</v>
      </c>
    </row>
    <row r="218" spans="1:10" x14ac:dyDescent="0.25">
      <c r="A218" s="5">
        <v>40981</v>
      </c>
      <c r="B218">
        <v>16.16</v>
      </c>
      <c r="C218">
        <f>(B218-B217)/B217</f>
        <v>3.1036623215394609E-3</v>
      </c>
      <c r="E218">
        <f>C218-$D$3</f>
        <v>1.3749216439748197E-3</v>
      </c>
      <c r="F218">
        <f>E218^2</f>
        <v>1.8904095270704209E-6</v>
      </c>
      <c r="G218">
        <f>(E218-$D$3)^2</f>
        <v>1.2518790853043523E-7</v>
      </c>
      <c r="J218">
        <f>E218/$I$3</f>
        <v>5.3490652227008634E-2</v>
      </c>
    </row>
    <row r="219" spans="1:10" x14ac:dyDescent="0.25">
      <c r="A219" s="5">
        <v>40982</v>
      </c>
      <c r="B219">
        <v>16.100000000000001</v>
      </c>
      <c r="C219">
        <f>(B219-B218)/B218</f>
        <v>-3.7128712871286338E-3</v>
      </c>
      <c r="E219">
        <f>C219-$D$3</f>
        <v>-5.4416119646932748E-3</v>
      </c>
      <c r="F219">
        <f>E219^2</f>
        <v>2.9611140774293001E-5</v>
      </c>
      <c r="G219">
        <f>(E219-$D$3)^2</f>
        <v>5.1413957014335072E-5</v>
      </c>
      <c r="J219">
        <f>E219/$I$3</f>
        <v>-0.21170324464182186</v>
      </c>
    </row>
    <row r="220" spans="1:10" x14ac:dyDescent="0.25">
      <c r="A220" s="5">
        <v>40983</v>
      </c>
      <c r="B220">
        <v>16.23</v>
      </c>
      <c r="C220">
        <f>(B220-B219)/B219</f>
        <v>8.0745341614906208E-3</v>
      </c>
      <c r="E220">
        <f>C220-$D$3</f>
        <v>6.3457934839259798E-3</v>
      </c>
      <c r="F220">
        <f>E220^2</f>
        <v>4.0269094940637427E-5</v>
      </c>
      <c r="G220">
        <f>(E220-$D$3)^2</f>
        <v>2.1317176616729115E-5</v>
      </c>
      <c r="J220">
        <f>E220/$I$3</f>
        <v>0.24687998319075019</v>
      </c>
    </row>
    <row r="221" spans="1:10" x14ac:dyDescent="0.25">
      <c r="A221" s="5">
        <v>40984</v>
      </c>
      <c r="B221">
        <v>16.36</v>
      </c>
      <c r="C221">
        <f>(B221-B220)/B220</f>
        <v>8.0098582871225513E-3</v>
      </c>
      <c r="E221">
        <f>C221-$D$3</f>
        <v>6.2811176095579103E-3</v>
      </c>
      <c r="F221">
        <f>E221^2</f>
        <v>3.945243842509848E-5</v>
      </c>
      <c r="G221">
        <f>(E221-$D$3)^2</f>
        <v>2.0724135730944452E-5</v>
      </c>
      <c r="J221">
        <f>E221/$I$3</f>
        <v>0.24436380001881414</v>
      </c>
    </row>
    <row r="222" spans="1:10" x14ac:dyDescent="0.25">
      <c r="A222" s="5">
        <v>40987</v>
      </c>
      <c r="B222">
        <v>16.62</v>
      </c>
      <c r="C222">
        <f>(B222-B221)/B221</f>
        <v>1.5892420537897408E-2</v>
      </c>
      <c r="E222">
        <f>C222-$D$3</f>
        <v>1.4163679860332767E-2</v>
      </c>
      <c r="F222">
        <f>E222^2</f>
        <v>2.0060982718599603E-4</v>
      </c>
      <c r="G222">
        <f>(E222-$D$3)^2</f>
        <v>1.5462771247914202E-4</v>
      </c>
      <c r="J222">
        <f>E222/$I$3</f>
        <v>0.55103101837388879</v>
      </c>
    </row>
    <row r="223" spans="1:10" x14ac:dyDescent="0.25">
      <c r="A223" s="5">
        <v>40988</v>
      </c>
      <c r="B223">
        <v>16.510000000000002</v>
      </c>
      <c r="C223">
        <f>(B223-B222)/B222</f>
        <v>-6.6185318892899771E-3</v>
      </c>
      <c r="E223">
        <f>C223-$D$3</f>
        <v>-8.3472725668546181E-3</v>
      </c>
      <c r="F223">
        <f>E223^2</f>
        <v>6.967695930536369E-5</v>
      </c>
      <c r="G223">
        <f>(E223-$D$3)^2</f>
        <v>1.0152604290171232E-4</v>
      </c>
      <c r="J223">
        <f>E223/$I$3</f>
        <v>-0.32474654528447244</v>
      </c>
    </row>
    <row r="224" spans="1:10" x14ac:dyDescent="0.25">
      <c r="A224" s="5">
        <v>40989</v>
      </c>
      <c r="B224">
        <v>16.690000000000001</v>
      </c>
      <c r="C224">
        <f>(B224-B223)/B223</f>
        <v>1.0902483343428207E-2</v>
      </c>
      <c r="E224">
        <f>C224-$D$3</f>
        <v>9.173742665863566E-3</v>
      </c>
      <c r="F224">
        <f>E224^2</f>
        <v>8.4157554499485567E-5</v>
      </c>
      <c r="G224">
        <f>(E224-$D$3)^2</f>
        <v>5.5428054605774945E-5</v>
      </c>
      <c r="J224">
        <f>E224/$I$3</f>
        <v>0.35689995914324696</v>
      </c>
    </row>
    <row r="225" spans="1:10" x14ac:dyDescent="0.25">
      <c r="A225" s="5">
        <v>40990</v>
      </c>
      <c r="B225">
        <v>17.62</v>
      </c>
      <c r="C225">
        <f>(B225-B224)/B224</f>
        <v>5.5721989215098841E-2</v>
      </c>
      <c r="E225">
        <f>C225-$D$3</f>
        <v>5.3993248537534198E-2</v>
      </c>
      <c r="F225">
        <f>E225^2</f>
        <v>2.9152708876359389E-3</v>
      </c>
      <c r="G225">
        <f>(E225-$D$3)^2</f>
        <v>2.7315787818448195E-3</v>
      </c>
      <c r="J225">
        <f>E225/$I$3</f>
        <v>2.1005808533046686</v>
      </c>
    </row>
    <row r="226" spans="1:10" x14ac:dyDescent="0.25">
      <c r="A226" s="5">
        <v>40991</v>
      </c>
      <c r="B226">
        <v>17.77</v>
      </c>
      <c r="C226">
        <f>(B226-B225)/B225</f>
        <v>8.5130533484675686E-3</v>
      </c>
      <c r="E226">
        <f>C226-$D$3</f>
        <v>6.7843126709029276E-3</v>
      </c>
      <c r="F226">
        <f>E226^2</f>
        <v>4.6026898416574015E-5</v>
      </c>
      <c r="G226">
        <f>(E226-$D$3)^2</f>
        <v>2.5558808179826459E-5</v>
      </c>
      <c r="J226">
        <f>E226/$I$3</f>
        <v>0.263940357087871</v>
      </c>
    </row>
    <row r="227" spans="1:10" x14ac:dyDescent="0.25">
      <c r="A227" s="5">
        <v>40994</v>
      </c>
      <c r="B227">
        <v>17.84</v>
      </c>
      <c r="C227">
        <f>(B227-B226)/B226</f>
        <v>3.939223410241997E-3</v>
      </c>
      <c r="E227">
        <f>C227-$D$3</f>
        <v>2.210482732677356E-3</v>
      </c>
      <c r="F227">
        <f>E227^2</f>
        <v>4.8862339114647515E-6</v>
      </c>
      <c r="G227">
        <f>(E227-$D$3)^2</f>
        <v>2.3207540766422194E-7</v>
      </c>
      <c r="J227">
        <f>E227/$I$3</f>
        <v>8.5997746581126328E-2</v>
      </c>
    </row>
    <row r="228" spans="1:10" x14ac:dyDescent="0.25">
      <c r="A228" s="5">
        <v>40995</v>
      </c>
      <c r="B228">
        <v>18.239999999999998</v>
      </c>
      <c r="C228">
        <f>(B228-B227)/B227</f>
        <v>2.2421524663677049E-2</v>
      </c>
      <c r="E228">
        <f>C228-$D$3</f>
        <v>2.0692783986112406E-2</v>
      </c>
      <c r="F228">
        <f>E228^2</f>
        <v>4.2819130909591002E-4</v>
      </c>
      <c r="G228">
        <f>(E228-$D$3)^2</f>
        <v>3.5963493860847518E-4</v>
      </c>
      <c r="J228">
        <f>E228/$I$3</f>
        <v>0.80504261218104978</v>
      </c>
    </row>
    <row r="229" spans="1:10" x14ac:dyDescent="0.25">
      <c r="A229" s="5">
        <v>40996</v>
      </c>
      <c r="B229">
        <v>18.309999999999999</v>
      </c>
      <c r="C229">
        <f>(B229-B228)/B228</f>
        <v>3.8377192982456299E-3</v>
      </c>
      <c r="E229">
        <f>C229-$D$3</f>
        <v>2.1089786206809884E-3</v>
      </c>
      <c r="F229">
        <f>E229^2</f>
        <v>4.4477908224894842E-6</v>
      </c>
      <c r="G229">
        <f>(E229-$D$3)^2</f>
        <v>1.4458089338535052E-7</v>
      </c>
      <c r="J229">
        <f>E229/$I$3</f>
        <v>8.2048778886710957E-2</v>
      </c>
    </row>
    <row r="230" spans="1:10" x14ac:dyDescent="0.25">
      <c r="A230" s="5">
        <v>40997</v>
      </c>
      <c r="B230">
        <v>18.38</v>
      </c>
      <c r="C230">
        <f>(B230-B229)/B229</f>
        <v>3.8230475150191311E-3</v>
      </c>
      <c r="E230">
        <f>C230-$D$3</f>
        <v>2.0943068374544901E-3</v>
      </c>
      <c r="F230">
        <f>E230^2</f>
        <v>4.3861211294086283E-6</v>
      </c>
      <c r="G230">
        <f>(E230-$D$3)^2</f>
        <v>1.3363861725661055E-7</v>
      </c>
      <c r="J230">
        <f>E230/$I$3</f>
        <v>8.1477980356076257E-2</v>
      </c>
    </row>
    <row r="231" spans="1:10" x14ac:dyDescent="0.25">
      <c r="A231" s="5">
        <v>40998</v>
      </c>
      <c r="B231">
        <v>18.37</v>
      </c>
      <c r="C231">
        <f>(B231-B230)/B230</f>
        <v>-5.4406964091392881E-4</v>
      </c>
      <c r="E231">
        <f>C231-$D$3</f>
        <v>-2.27281031847857E-3</v>
      </c>
      <c r="F231">
        <f>E231^2</f>
        <v>5.165666743782659E-6</v>
      </c>
      <c r="G231">
        <f>(E231-$D$3)^2</f>
        <v>1.6012410373934414E-5</v>
      </c>
      <c r="J231">
        <f>E231/$I$3</f>
        <v>-8.8422570738089595E-2</v>
      </c>
    </row>
    <row r="232" spans="1:10" x14ac:dyDescent="0.25">
      <c r="A232" s="5">
        <v>41001</v>
      </c>
      <c r="B232">
        <v>18.899999999999999</v>
      </c>
      <c r="C232">
        <f>(B232-B231)/B231</f>
        <v>2.8851388132825125E-2</v>
      </c>
      <c r="E232">
        <f>C232-$D$3</f>
        <v>2.7122647455260482E-2</v>
      </c>
      <c r="F232">
        <f>E232^2</f>
        <v>7.3563800498234791E-4</v>
      </c>
      <c r="G232">
        <f>(E232-$D$3)^2</f>
        <v>6.4485050143430671E-4</v>
      </c>
      <c r="J232">
        <f>E232/$I$3</f>
        <v>1.0551932969146489</v>
      </c>
    </row>
    <row r="233" spans="1:10" x14ac:dyDescent="0.25">
      <c r="A233" s="5">
        <v>41002</v>
      </c>
      <c r="B233">
        <v>18.88</v>
      </c>
      <c r="C233">
        <f>(B233-B232)/B232</f>
        <v>-1.0582010582010357E-3</v>
      </c>
      <c r="E233">
        <f>C233-$D$3</f>
        <v>-2.7869417357656769E-3</v>
      </c>
      <c r="F233">
        <f>E233^2</f>
        <v>7.7670442385526035E-6</v>
      </c>
      <c r="G233">
        <f>(E233-$D$3)^2</f>
        <v>2.0391387658060724E-5</v>
      </c>
      <c r="J233">
        <f>E233/$I$3</f>
        <v>-0.1084246013713257</v>
      </c>
    </row>
    <row r="234" spans="1:10" x14ac:dyDescent="0.25">
      <c r="A234" s="5">
        <v>41003</v>
      </c>
      <c r="B234">
        <v>18.38</v>
      </c>
      <c r="C234">
        <f>(B234-B233)/B233</f>
        <v>-2.6483050847457629E-2</v>
      </c>
      <c r="E234">
        <f>C234-$D$3</f>
        <v>-2.8211791525022272E-2</v>
      </c>
      <c r="F234">
        <f>E234^2</f>
        <v>7.9590518105131854E-4</v>
      </c>
      <c r="G234">
        <f>(E234-$D$3)^2</f>
        <v>8.9643546857414401E-4</v>
      </c>
      <c r="J234">
        <f>E234/$I$3</f>
        <v>-1.0975659127768251</v>
      </c>
    </row>
    <row r="235" spans="1:10" x14ac:dyDescent="0.25">
      <c r="A235" s="5">
        <v>41004</v>
      </c>
      <c r="B235">
        <v>18.23</v>
      </c>
      <c r="C235">
        <f>(B235-B234)/B234</f>
        <v>-8.1610446137104775E-3</v>
      </c>
      <c r="E235">
        <f>C235-$D$3</f>
        <v>-9.8897852912751185E-3</v>
      </c>
      <c r="F235">
        <f>E235^2</f>
        <v>9.7807853107521685E-5</v>
      </c>
      <c r="G235">
        <f>(E235-$D$3)^2</f>
        <v>1.3499014568860387E-4</v>
      </c>
      <c r="J235">
        <f>E235/$I$3</f>
        <v>-0.38475724630099062</v>
      </c>
    </row>
    <row r="236" spans="1:10" x14ac:dyDescent="0.25">
      <c r="A236" s="5">
        <v>41008</v>
      </c>
      <c r="B236">
        <v>18.010000000000002</v>
      </c>
      <c r="C236">
        <f>(B236-B235)/B235</f>
        <v>-1.2068019747668616E-2</v>
      </c>
      <c r="E236">
        <f>C236-$D$3</f>
        <v>-1.3796760425233257E-2</v>
      </c>
      <c r="F236">
        <f>E236^2</f>
        <v>1.9035059823128254E-4</v>
      </c>
      <c r="G236">
        <f>(E236-$D$3)^2</f>
        <v>2.4104118449297873E-4</v>
      </c>
      <c r="J236">
        <f>E236/$I$3</f>
        <v>-0.5367561977073827</v>
      </c>
    </row>
    <row r="237" spans="1:10" x14ac:dyDescent="0.25">
      <c r="A237" s="5">
        <v>41009</v>
      </c>
      <c r="B237">
        <v>17.600000000000001</v>
      </c>
      <c r="C237">
        <f>(B237-B236)/B236</f>
        <v>-2.2765130483064971E-2</v>
      </c>
      <c r="E237">
        <f>C237-$D$3</f>
        <v>-2.4493871160629614E-2</v>
      </c>
      <c r="F237">
        <f>E237^2</f>
        <v>5.9994972443352316E-4</v>
      </c>
      <c r="G237">
        <f>(E237-$D$3)^2</f>
        <v>6.8762537161660563E-4</v>
      </c>
      <c r="J237">
        <f>E237/$I$3</f>
        <v>-0.95292204445825857</v>
      </c>
    </row>
    <row r="238" spans="1:10" x14ac:dyDescent="0.25">
      <c r="A238" s="5">
        <v>41010</v>
      </c>
      <c r="B238">
        <v>18.010000000000002</v>
      </c>
      <c r="C238">
        <f>(B238-B237)/B237</f>
        <v>2.3295454545454553E-2</v>
      </c>
      <c r="E238">
        <f>C238-$D$3</f>
        <v>2.156671386788991E-2</v>
      </c>
      <c r="F238">
        <f>E238^2</f>
        <v>4.6512314705943501E-4</v>
      </c>
      <c r="G238">
        <f>(E238-$D$3)^2</f>
        <v>3.9354518030006408E-4</v>
      </c>
      <c r="J238">
        <f>E238/$I$3</f>
        <v>0.83904242561173237</v>
      </c>
    </row>
    <row r="239" spans="1:10" x14ac:dyDescent="0.25">
      <c r="A239" s="5">
        <v>41011</v>
      </c>
      <c r="B239">
        <v>18.260000000000002</v>
      </c>
      <c r="C239">
        <f>(B239-B238)/B238</f>
        <v>1.3881177123820098E-2</v>
      </c>
      <c r="E239">
        <f>C239-$D$3</f>
        <v>1.2152436446255457E-2</v>
      </c>
      <c r="F239">
        <f>E239^2</f>
        <v>1.4768171158027798E-4</v>
      </c>
      <c r="G239">
        <f>(E239-$D$3)^2</f>
        <v>1.0865343347822282E-4</v>
      </c>
      <c r="J239">
        <f>E239/$I$3</f>
        <v>0.47278457976575444</v>
      </c>
    </row>
    <row r="240" spans="1:10" x14ac:dyDescent="0.25">
      <c r="A240" s="5">
        <v>41012</v>
      </c>
      <c r="B240">
        <v>18.239999999999998</v>
      </c>
      <c r="C240">
        <f>(B240-B239)/B239</f>
        <v>-1.095290251916929E-3</v>
      </c>
      <c r="E240">
        <f>C240-$D$3</f>
        <v>-2.8240309294815702E-3</v>
      </c>
      <c r="F240">
        <f>E240^2</f>
        <v>7.9751506906685419E-6</v>
      </c>
      <c r="G240">
        <f>(E240-$D$3)^2</f>
        <v>2.0727729305926143E-5</v>
      </c>
      <c r="J240">
        <f>E240/$I$3</f>
        <v>-0.10986753826240669</v>
      </c>
    </row>
    <row r="241" spans="1:10" x14ac:dyDescent="0.25">
      <c r="A241" s="5">
        <v>41015</v>
      </c>
      <c r="B241">
        <v>18.190000000000001</v>
      </c>
      <c r="C241">
        <f>(B241-B240)/B240</f>
        <v>-2.7412280701752832E-3</v>
      </c>
      <c r="E241">
        <f>C241-$D$3</f>
        <v>-4.4699687477399242E-3</v>
      </c>
      <c r="F241">
        <f>E241^2</f>
        <v>1.9980620605771626E-5</v>
      </c>
      <c r="G241">
        <f>(E241-$D$3)^2</f>
        <v>3.8423998539359652E-5</v>
      </c>
      <c r="J241">
        <f>E241/$I$3</f>
        <v>-0.17390194182973562</v>
      </c>
    </row>
    <row r="242" spans="1:10" x14ac:dyDescent="0.25">
      <c r="A242" s="5">
        <v>41016</v>
      </c>
      <c r="B242">
        <v>18.59</v>
      </c>
      <c r="C242">
        <f>(B242-B241)/B241</f>
        <v>2.1990104452996071E-2</v>
      </c>
      <c r="E242">
        <f>C242-$D$3</f>
        <v>2.0261363775431428E-2</v>
      </c>
      <c r="F242">
        <f>E242^2</f>
        <v>4.105228620403649E-4</v>
      </c>
      <c r="G242">
        <f>(E242-$D$3)^2</f>
        <v>3.4345811888758548E-4</v>
      </c>
      <c r="J242">
        <f>E242/$I$3</f>
        <v>0.78825842047502293</v>
      </c>
    </row>
    <row r="243" spans="1:10" x14ac:dyDescent="0.25">
      <c r="A243" s="5">
        <v>41017</v>
      </c>
      <c r="B243">
        <v>18.555</v>
      </c>
      <c r="C243">
        <f>(B243-B242)/B242</f>
        <v>-1.8827326519634288E-3</v>
      </c>
      <c r="E243">
        <f>C243-$D$3</f>
        <v>-3.6114733295280702E-3</v>
      </c>
      <c r="F243">
        <f>E243^2</f>
        <v>1.3042739609892565E-5</v>
      </c>
      <c r="G243">
        <f>(E243-$D$3)^2</f>
        <v>2.8517885641549191E-5</v>
      </c>
      <c r="J243">
        <f>E243/$I$3</f>
        <v>-0.14050259863422504</v>
      </c>
    </row>
    <row r="244" spans="1:10" x14ac:dyDescent="0.25">
      <c r="A244" s="5">
        <v>41018</v>
      </c>
      <c r="B244">
        <v>18.05</v>
      </c>
      <c r="C244">
        <f>(B244-B243)/B243</f>
        <v>-2.7216383724063542E-2</v>
      </c>
      <c r="E244">
        <f>C244-$D$3</f>
        <v>-2.8945124401628185E-2</v>
      </c>
      <c r="F244">
        <f>E244^2</f>
        <v>8.3782022662573139E-4</v>
      </c>
      <c r="G244">
        <f>(E244-$D$3)^2</f>
        <v>9.408859988965252E-4</v>
      </c>
      <c r="J244">
        <f>E244/$I$3</f>
        <v>-1.1260958686772626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4"/>
  <sheetViews>
    <sheetView topLeftCell="G1" workbookViewId="0">
      <selection activeCell="H12" sqref="H12"/>
    </sheetView>
  </sheetViews>
  <sheetFormatPr defaultRowHeight="15" x14ac:dyDescent="0.25"/>
  <cols>
    <col min="1" max="1" width="13.28515625" customWidth="1"/>
    <col min="2" max="2" width="9.5703125" customWidth="1"/>
    <col min="6" max="6" width="39.42578125" customWidth="1"/>
    <col min="9" max="9" width="12" customWidth="1"/>
    <col min="10" max="10" width="31.140625" customWidth="1"/>
    <col min="13" max="13" width="10.7109375" customWidth="1"/>
    <col min="14" max="14" width="27.28515625" customWidth="1"/>
    <col min="17" max="19" width="22.140625" customWidth="1"/>
    <col min="20" max="20" width="29.7109375" customWidth="1"/>
    <col min="21" max="21" width="12" customWidth="1"/>
    <col min="22" max="22" width="10.7109375" customWidth="1"/>
    <col min="23" max="23" width="17.42578125" customWidth="1"/>
  </cols>
  <sheetData>
    <row r="1" spans="1:24" ht="15.75" thickBot="1" x14ac:dyDescent="0.3">
      <c r="A1" t="s">
        <v>77</v>
      </c>
    </row>
    <row r="2" spans="1:24" x14ac:dyDescent="0.25">
      <c r="A2" t="s">
        <v>7</v>
      </c>
      <c r="B2" t="s">
        <v>8</v>
      </c>
      <c r="C2" t="s">
        <v>19</v>
      </c>
      <c r="D2" t="s">
        <v>11</v>
      </c>
      <c r="E2" t="s">
        <v>12</v>
      </c>
      <c r="F2" t="s">
        <v>35</v>
      </c>
      <c r="G2" t="s">
        <v>36</v>
      </c>
      <c r="H2" t="s">
        <v>64</v>
      </c>
      <c r="I2" t="s">
        <v>63</v>
      </c>
      <c r="J2" s="6" t="s">
        <v>46</v>
      </c>
      <c r="K2">
        <f>SUM(I4:I122)/(COUNT(E4:E122)-2)</f>
        <v>6.6281734411213669E-4</v>
      </c>
      <c r="M2" s="6" t="s">
        <v>21</v>
      </c>
      <c r="N2" s="7" t="s">
        <v>22</v>
      </c>
      <c r="O2" s="7" t="s">
        <v>23</v>
      </c>
      <c r="P2" s="7" t="s">
        <v>24</v>
      </c>
      <c r="Q2" s="7" t="s">
        <v>25</v>
      </c>
      <c r="R2" s="18" t="s">
        <v>37</v>
      </c>
      <c r="S2" s="19" t="s">
        <v>38</v>
      </c>
      <c r="T2" s="8" t="s">
        <v>26</v>
      </c>
      <c r="U2">
        <f>SUM(Q3:Q8)</f>
        <v>5.5567506099832693E-2</v>
      </c>
    </row>
    <row r="3" spans="1:24" ht="15.75" x14ac:dyDescent="0.25">
      <c r="A3" s="4">
        <v>40668</v>
      </c>
      <c r="B3">
        <v>14.05</v>
      </c>
      <c r="C3">
        <v>0</v>
      </c>
      <c r="D3">
        <v>3.1499000000000001</v>
      </c>
      <c r="E3">
        <v>10.2903</v>
      </c>
      <c r="F3" s="16">
        <f>(((E3/100)+1)^(1/365)-1)</f>
        <v>2.6838064991219213E-4</v>
      </c>
      <c r="G3">
        <f>1+F3</f>
        <v>1.0002683806499122</v>
      </c>
      <c r="J3" s="20" t="s">
        <v>47</v>
      </c>
      <c r="K3">
        <f>SQRT(K2)</f>
        <v>2.574523925140601E-2</v>
      </c>
      <c r="M3" s="10">
        <v>40841</v>
      </c>
      <c r="N3" s="8">
        <v>15.82</v>
      </c>
      <c r="O3" s="8">
        <v>-4.6987951807228978E-2</v>
      </c>
      <c r="P3" s="8">
        <f>1+O3</f>
        <v>0.95301204819277108</v>
      </c>
      <c r="Q3" s="8">
        <f>O3-F123</f>
        <v>-4.727688151790993E-2</v>
      </c>
      <c r="R3" s="8">
        <f>(Q3-$U$4)^2</f>
        <v>3.196560430494196E-3</v>
      </c>
      <c r="S3" s="11">
        <f>(Q3-$U$5)^2</f>
        <v>2.9945741351734847E-3</v>
      </c>
      <c r="T3" s="8" t="s">
        <v>27</v>
      </c>
      <c r="U3">
        <f>PRODUCT(P3:P8)-PRODUCT(G123:G128)</f>
        <v>4.4674924043398123E-2</v>
      </c>
      <c r="W3" t="s">
        <v>28</v>
      </c>
      <c r="X3">
        <f>1+F3</f>
        <v>1.0002683806499122</v>
      </c>
    </row>
    <row r="4" spans="1:24" ht="15.75" x14ac:dyDescent="0.25">
      <c r="A4" s="5">
        <v>40669</v>
      </c>
      <c r="B4">
        <v>13.98</v>
      </c>
      <c r="C4">
        <f>(B4-B3)/B3</f>
        <v>-4.98220640569397E-3</v>
      </c>
      <c r="D4">
        <v>3.1459000000000001</v>
      </c>
      <c r="E4">
        <v>10.3233</v>
      </c>
      <c r="F4" s="16">
        <f>(((E4/100)+1)^(1/365)-1)</f>
        <v>2.6920050200840429E-4</v>
      </c>
      <c r="G4">
        <f>1+F4</f>
        <v>1.0002692005020084</v>
      </c>
      <c r="H4">
        <f>C4-F4</f>
        <v>-5.2514069077023743E-3</v>
      </c>
      <c r="I4">
        <f>H4^2</f>
        <v>2.7577274510264214E-5</v>
      </c>
      <c r="J4" s="20" t="s">
        <v>48</v>
      </c>
      <c r="K4">
        <f>U2</f>
        <v>5.5567506099832693E-2</v>
      </c>
      <c r="M4" s="10">
        <v>40842</v>
      </c>
      <c r="N4" s="8">
        <v>17.98</v>
      </c>
      <c r="O4" s="8">
        <v>0.13653603034134007</v>
      </c>
      <c r="P4" s="8">
        <f>1+O4</f>
        <v>1.1365360303413401</v>
      </c>
      <c r="Q4" s="8">
        <f>O4-F124</f>
        <v>0.13624844753846974</v>
      </c>
      <c r="R4" s="8">
        <f>(Q4-$U$4)^2</f>
        <v>1.6125748080474119E-2</v>
      </c>
      <c r="S4" s="11">
        <f>(Q4-$U$5)^2</f>
        <v>1.6590116687213663E-2</v>
      </c>
      <c r="T4" s="8" t="s">
        <v>29</v>
      </c>
      <c r="U4">
        <f>U2/6</f>
        <v>9.2612510166387822E-3</v>
      </c>
    </row>
    <row r="5" spans="1:24" ht="15.75" x14ac:dyDescent="0.25">
      <c r="A5" s="5">
        <v>40672</v>
      </c>
      <c r="B5">
        <v>14.3</v>
      </c>
      <c r="C5">
        <f>(B5-B4)/B4</f>
        <v>2.2889842632331923E-2</v>
      </c>
      <c r="D5">
        <v>3.1604000000000001</v>
      </c>
      <c r="E5">
        <v>10.3483</v>
      </c>
      <c r="F5" s="16">
        <f>(((E5/100)+1)^(1/365)-1)</f>
        <v>2.6982143928022673E-4</v>
      </c>
      <c r="G5">
        <f>1+F5</f>
        <v>1.0002698214392802</v>
      </c>
      <c r="H5">
        <f>C5-F5</f>
        <v>2.2620021193051697E-2</v>
      </c>
      <c r="I5">
        <f>H5^2</f>
        <v>5.1166535877410788E-4</v>
      </c>
      <c r="J5" s="20" t="s">
        <v>49</v>
      </c>
      <c r="K5">
        <f>U12</f>
        <v>9.0584409030226451E-2</v>
      </c>
      <c r="M5" s="10">
        <v>40843</v>
      </c>
      <c r="N5" s="8">
        <v>18.829999999999998</v>
      </c>
      <c r="O5" s="8">
        <v>4.7274749721913117E-2</v>
      </c>
      <c r="P5" s="8">
        <f>1+O5</f>
        <v>1.047274749721913</v>
      </c>
      <c r="Q5" s="8">
        <f>O5-F125</f>
        <v>4.6991092997608813E-2</v>
      </c>
      <c r="R5" s="8">
        <f>(Q5-$U$4)^2</f>
        <v>1.4235409759089683E-3</v>
      </c>
      <c r="S5" s="11">
        <f>(Q5-$U$5)^2</f>
        <v>1.5638285631563152E-3</v>
      </c>
      <c r="T5" s="12" t="s">
        <v>30</v>
      </c>
      <c r="U5">
        <f>U3/6</f>
        <v>7.4458206738996875E-3</v>
      </c>
    </row>
    <row r="6" spans="1:24" ht="15.75" x14ac:dyDescent="0.25">
      <c r="A6" s="5">
        <v>40673</v>
      </c>
      <c r="B6">
        <v>14.43</v>
      </c>
      <c r="C6">
        <f>(B6-B5)/B5</f>
        <v>9.0909090909090211E-3</v>
      </c>
      <c r="D6">
        <v>3.2134999999999998</v>
      </c>
      <c r="E6">
        <v>10.3208</v>
      </c>
      <c r="F6" s="16">
        <f>(((E6/100)+1)^(1/365)-1)</f>
        <v>2.6913840056352889E-4</v>
      </c>
      <c r="G6">
        <f>1+F6</f>
        <v>1.0002691384005635</v>
      </c>
      <c r="H6">
        <f>C6-F6</f>
        <v>8.8217706903454922E-3</v>
      </c>
      <c r="I6">
        <f>H6^2</f>
        <v>7.7823638113038785E-5</v>
      </c>
      <c r="J6" s="20" t="s">
        <v>50</v>
      </c>
      <c r="K6">
        <f>SQRT(K2*6)</f>
        <v>6.306269947181789E-2</v>
      </c>
      <c r="M6" s="10">
        <v>40844</v>
      </c>
      <c r="N6" s="8">
        <v>18.510000000000002</v>
      </c>
      <c r="O6" s="8">
        <v>-1.6994158258098607E-2</v>
      </c>
      <c r="P6" s="8">
        <f>1+O6</f>
        <v>0.98300584174190142</v>
      </c>
      <c r="Q6" s="8">
        <f>O6-F126</f>
        <v>-1.7275063386151396E-2</v>
      </c>
      <c r="R6" s="8">
        <f>(Q6-$U$4)^2</f>
        <v>7.0417598208372947E-4</v>
      </c>
      <c r="S6" s="11">
        <f>(Q6-$U$5)^2</f>
        <v>6.1112210871048774E-4</v>
      </c>
      <c r="T6" s="12" t="s">
        <v>39</v>
      </c>
      <c r="U6">
        <f>SUM(R3:R8)/6</f>
        <v>4.135376077331626E-3</v>
      </c>
    </row>
    <row r="7" spans="1:24" ht="15.75" x14ac:dyDescent="0.25">
      <c r="A7" s="5">
        <v>40674</v>
      </c>
      <c r="B7">
        <v>14.46</v>
      </c>
      <c r="C7">
        <f>(B7-B6)/B6</f>
        <v>2.0790020790021576E-3</v>
      </c>
      <c r="D7">
        <v>3.1593</v>
      </c>
      <c r="E7">
        <v>10.3607</v>
      </c>
      <c r="F7" s="16">
        <f>(((E7/100)+1)^(1/365)-1)</f>
        <v>2.7012937211967625E-4</v>
      </c>
      <c r="G7">
        <f>1+F7</f>
        <v>1.0002701293721197</v>
      </c>
      <c r="H7">
        <f>C7-F7</f>
        <v>1.8088727068824814E-3</v>
      </c>
      <c r="I7">
        <f>H7^2</f>
        <v>3.2720204697043555E-6</v>
      </c>
      <c r="J7" s="20" t="s">
        <v>51</v>
      </c>
      <c r="K7">
        <f>SQRT(K2*122)</f>
        <v>0.28436546200563928</v>
      </c>
      <c r="M7" s="10">
        <v>40847</v>
      </c>
      <c r="N7" s="8">
        <v>17.86</v>
      </c>
      <c r="O7" s="8">
        <v>-3.5116153430578181E-2</v>
      </c>
      <c r="P7" s="8">
        <f>1+O7</f>
        <v>0.96488384656942183</v>
      </c>
      <c r="Q7" s="8">
        <f>O7-F127</f>
        <v>-3.5398964944105341E-2</v>
      </c>
      <c r="R7" s="8">
        <f>(Q7-$U$4)^2</f>
        <v>1.9945348896603043E-3</v>
      </c>
      <c r="S7" s="11">
        <f>(Q7-$U$5)^2</f>
        <v>1.8356756546528102E-3</v>
      </c>
      <c r="T7" s="12" t="s">
        <v>40</v>
      </c>
      <c r="U7">
        <f>SQRT(U6)</f>
        <v>6.4306889812302578E-2</v>
      </c>
    </row>
    <row r="8" spans="1:24" ht="16.5" thickBot="1" x14ac:dyDescent="0.3">
      <c r="A8" s="5">
        <v>40675</v>
      </c>
      <c r="B8">
        <v>14.56</v>
      </c>
      <c r="C8">
        <f>(B8-B7)/B7</f>
        <v>6.9156293222683018E-3</v>
      </c>
      <c r="D8">
        <v>3.2225000000000001</v>
      </c>
      <c r="E8">
        <v>10.315099999999999</v>
      </c>
      <c r="F8" s="16">
        <f>(((E8/100)+1)^(1/365)-1)</f>
        <v>2.6899680402170389E-4</v>
      </c>
      <c r="G8">
        <f>1+F8</f>
        <v>1.0002689968040217</v>
      </c>
      <c r="H8">
        <f>C8-F8</f>
        <v>6.646632518246598E-3</v>
      </c>
      <c r="I8">
        <f>H8^2</f>
        <v>4.4177723832613111E-5</v>
      </c>
      <c r="J8" s="20" t="s">
        <v>52</v>
      </c>
      <c r="K8">
        <f>K4/K6</f>
        <v>0.88114696270915704</v>
      </c>
      <c r="M8" s="13">
        <v>40848</v>
      </c>
      <c r="N8" s="14">
        <v>17.37</v>
      </c>
      <c r="O8" s="14">
        <v>-2.7435610302351539E-2</v>
      </c>
      <c r="P8" s="14">
        <f>1+O8</f>
        <v>0.97256438969764847</v>
      </c>
      <c r="Q8" s="14">
        <f>O8-F128</f>
        <v>-2.7721124588079189E-2</v>
      </c>
      <c r="R8" s="14">
        <f>(Q8-$U$4)^2</f>
        <v>1.3676961053684386E-3</v>
      </c>
      <c r="S8" s="15">
        <f>(Q8-$U$5)^2</f>
        <v>1.2367140390590185E-3</v>
      </c>
      <c r="T8" s="12" t="s">
        <v>41</v>
      </c>
      <c r="U8">
        <f>SUM(S3:S8)/6</f>
        <v>4.1386718646609635E-3</v>
      </c>
    </row>
    <row r="9" spans="1:24" ht="16.5" thickBot="1" x14ac:dyDescent="0.3">
      <c r="A9" s="5">
        <v>40676</v>
      </c>
      <c r="B9">
        <v>14.41</v>
      </c>
      <c r="C9">
        <f>(B9-B8)/B8</f>
        <v>-1.0302197802197826E-2</v>
      </c>
      <c r="D9">
        <v>3.1709000000000001</v>
      </c>
      <c r="E9">
        <v>10.344899999999999</v>
      </c>
      <c r="F9" s="16">
        <f>(((E9/100)+1)^(1/365)-1)</f>
        <v>2.6973700005394896E-4</v>
      </c>
      <c r="G9">
        <f>1+F9</f>
        <v>1.0002697370000539</v>
      </c>
      <c r="H9">
        <f>C9-F9</f>
        <v>-1.0571934802251775E-2</v>
      </c>
      <c r="I9">
        <f>H9^2</f>
        <v>1.1176580546306228E-4</v>
      </c>
      <c r="J9" s="21" t="s">
        <v>53</v>
      </c>
      <c r="K9">
        <f>K5/K7</f>
        <v>0.31854926541124767</v>
      </c>
      <c r="S9" s="8"/>
      <c r="T9" s="12" t="s">
        <v>42</v>
      </c>
      <c r="U9">
        <f>SQRT(U8)</f>
        <v>6.433251016912804E-2</v>
      </c>
    </row>
    <row r="10" spans="1:24" ht="15.75" x14ac:dyDescent="0.25">
      <c r="A10" s="5">
        <v>40679</v>
      </c>
      <c r="B10">
        <v>14.45</v>
      </c>
      <c r="C10">
        <f>(B10-B9)/B9</f>
        <v>2.7758501040943198E-3</v>
      </c>
      <c r="D10">
        <v>3.1469999999999998</v>
      </c>
      <c r="E10">
        <v>10.3725</v>
      </c>
      <c r="F10" s="16">
        <f>(((E10/100)+1)^(1/365)-1)</f>
        <v>2.7042237294461202E-4</v>
      </c>
      <c r="G10">
        <f>1+F10</f>
        <v>1.0002704223729446</v>
      </c>
      <c r="H10">
        <f>C10-F10</f>
        <v>2.5054277311497078E-3</v>
      </c>
      <c r="I10">
        <f>H10^2</f>
        <v>6.2771681160139724E-6</v>
      </c>
      <c r="M10" s="6" t="s">
        <v>31</v>
      </c>
      <c r="N10" s="7" t="s">
        <v>22</v>
      </c>
      <c r="O10" s="7" t="s">
        <v>23</v>
      </c>
      <c r="P10" s="7" t="s">
        <v>24</v>
      </c>
      <c r="Q10" s="7" t="s">
        <v>32</v>
      </c>
      <c r="R10" s="18" t="s">
        <v>37</v>
      </c>
      <c r="S10" s="19" t="s">
        <v>38</v>
      </c>
    </row>
    <row r="11" spans="1:24" ht="15.75" x14ac:dyDescent="0.25">
      <c r="A11" s="5">
        <v>40680</v>
      </c>
      <c r="B11">
        <v>14.17</v>
      </c>
      <c r="C11">
        <f>(B11-B10)/B10</f>
        <v>-1.9377162629757742E-2</v>
      </c>
      <c r="D11">
        <v>3.1158000000000001</v>
      </c>
      <c r="E11">
        <v>10.373100000000001</v>
      </c>
      <c r="F11" s="16">
        <f>(((E11/100)+1)^(1/365)-1)</f>
        <v>2.7043727045694688E-4</v>
      </c>
      <c r="G11">
        <f>1+F11</f>
        <v>1.0002704372704569</v>
      </c>
      <c r="H11">
        <f>C11-F11</f>
        <v>-1.9647599900214689E-2</v>
      </c>
      <c r="I11">
        <f>H11^2</f>
        <v>3.8602818183891628E-4</v>
      </c>
      <c r="M11" s="10">
        <v>40841</v>
      </c>
      <c r="N11" s="8">
        <v>15.82</v>
      </c>
      <c r="O11" s="8">
        <v>-4.6987951807228978E-2</v>
      </c>
      <c r="P11" s="8">
        <f>1+O11</f>
        <v>0.95301204819277108</v>
      </c>
      <c r="Q11" s="8">
        <f>O11-F123</f>
        <v>-4.727688151790993E-2</v>
      </c>
      <c r="R11" s="8">
        <f>(Q11-$U$14)^2</f>
        <v>2.3058605361494489E-3</v>
      </c>
      <c r="S11" s="11">
        <f>(Q11-$U$15)^2</f>
        <v>2.2758061939737824E-3</v>
      </c>
    </row>
    <row r="12" spans="1:24" ht="15.75" x14ac:dyDescent="0.25">
      <c r="A12" s="5">
        <v>40681</v>
      </c>
      <c r="B12">
        <v>14.72</v>
      </c>
      <c r="C12">
        <f>(B12-B11)/B11</f>
        <v>3.8814396612561801E-2</v>
      </c>
      <c r="D12">
        <v>3.1800999999999999</v>
      </c>
      <c r="E12">
        <v>10.34</v>
      </c>
      <c r="F12" s="16">
        <f>(((E12/100)+1)^(1/365)-1)</f>
        <v>2.6961530366387265E-4</v>
      </c>
      <c r="G12">
        <f>1+F12</f>
        <v>1.0002696153036639</v>
      </c>
      <c r="H12">
        <f>C12-F12</f>
        <v>3.8544781308897928E-2</v>
      </c>
      <c r="I12">
        <f>H12^2</f>
        <v>1.4857001661507671E-3</v>
      </c>
      <c r="M12" s="10">
        <v>40842</v>
      </c>
      <c r="N12" s="8">
        <v>17.98</v>
      </c>
      <c r="O12" s="8">
        <v>0.13653603034134007</v>
      </c>
      <c r="P12" s="8">
        <f>1+O12</f>
        <v>1.1365360303413401</v>
      </c>
      <c r="Q12" s="8">
        <f>O12-F124</f>
        <v>0.13624844753846974</v>
      </c>
      <c r="R12" s="8">
        <f>(Q12-$U$14)^2</f>
        <v>1.8361863131084098E-2</v>
      </c>
      <c r="S12" s="11">
        <f>(Q12-$U$15)^2</f>
        <v>1.8447050268119665E-2</v>
      </c>
      <c r="T12" s="8" t="s">
        <v>26</v>
      </c>
      <c r="U12">
        <f>SUM(Q11:Q132)</f>
        <v>9.0584409030226451E-2</v>
      </c>
    </row>
    <row r="13" spans="1:24" ht="15.75" x14ac:dyDescent="0.25">
      <c r="A13" s="5">
        <v>40682</v>
      </c>
      <c r="B13">
        <v>14.72</v>
      </c>
      <c r="C13">
        <f>(B13-B12)/B12</f>
        <v>0</v>
      </c>
      <c r="D13">
        <v>3.1709000000000001</v>
      </c>
      <c r="E13">
        <v>10.321199999999999</v>
      </c>
      <c r="F13" s="16">
        <f>(((E13/100)+1)^(1/365)-1)</f>
        <v>2.6914833688906903E-4</v>
      </c>
      <c r="G13">
        <f>1+F13</f>
        <v>1.0002691483368891</v>
      </c>
      <c r="H13">
        <f>C13-F13</f>
        <v>-2.6914833688906903E-4</v>
      </c>
      <c r="I13">
        <f>H13^2</f>
        <v>7.2440827250151793E-8</v>
      </c>
      <c r="M13" s="10">
        <v>40843</v>
      </c>
      <c r="N13" s="8">
        <v>18.829999999999998</v>
      </c>
      <c r="O13" s="8">
        <v>4.7274749721913117E-2</v>
      </c>
      <c r="P13" s="8">
        <f>1+O13</f>
        <v>1.047274749721913</v>
      </c>
      <c r="Q13" s="8">
        <f>O13-F125</f>
        <v>4.6991092997608813E-2</v>
      </c>
      <c r="R13" s="8">
        <f>(Q13-$U$14)^2</f>
        <v>2.1389328023162079E-3</v>
      </c>
      <c r="S13" s="11">
        <f>(Q13-$U$15)^2</f>
        <v>2.1680723647708841E-3</v>
      </c>
      <c r="T13" s="8" t="s">
        <v>27</v>
      </c>
      <c r="U13">
        <f>PRODUCT(P11:P132)-PRODUCT(G123:G244)</f>
        <v>5.2280539651379909E-2</v>
      </c>
    </row>
    <row r="14" spans="1:24" ht="15.75" x14ac:dyDescent="0.25">
      <c r="A14" s="5">
        <v>40683</v>
      </c>
      <c r="B14">
        <v>14.71</v>
      </c>
      <c r="C14">
        <f>(B14-B13)/B13</f>
        <v>-6.7934782608694197E-4</v>
      </c>
      <c r="D14">
        <v>3.1451000000000002</v>
      </c>
      <c r="E14">
        <v>10.3559</v>
      </c>
      <c r="F14" s="16">
        <f>(((E14/100)+1)^(1/365)-1)</f>
        <v>2.7001017640415625E-4</v>
      </c>
      <c r="G14">
        <f>1+F14</f>
        <v>1.0002700101764042</v>
      </c>
      <c r="H14">
        <f>C14-F14</f>
        <v>-9.4935800249109823E-4</v>
      </c>
      <c r="I14">
        <f>H14^2</f>
        <v>9.012806168938881E-7</v>
      </c>
      <c r="M14" s="10">
        <v>40844</v>
      </c>
      <c r="N14" s="8">
        <v>18.510000000000002</v>
      </c>
      <c r="O14" s="8">
        <v>-1.6994158258098607E-2</v>
      </c>
      <c r="P14" s="8">
        <f>1+O14</f>
        <v>0.98300584174190142</v>
      </c>
      <c r="Q14" s="8">
        <f>O14-F126</f>
        <v>-1.7275063386151396E-2</v>
      </c>
      <c r="R14" s="8">
        <f>(Q14-$U$14)^2</f>
        <v>3.2463241581932888E-4</v>
      </c>
      <c r="S14" s="11">
        <f>(Q14-$U$15)^2</f>
        <v>3.1341718385426588E-4</v>
      </c>
      <c r="T14" s="8" t="s">
        <v>29</v>
      </c>
      <c r="U14">
        <f>U12/122</f>
        <v>7.4249515598546274E-4</v>
      </c>
    </row>
    <row r="15" spans="1:24" ht="15.75" x14ac:dyDescent="0.25">
      <c r="A15" s="5">
        <v>40686</v>
      </c>
      <c r="B15">
        <v>14.79</v>
      </c>
      <c r="C15">
        <f>(B15-B14)/B14</f>
        <v>5.438477226376498E-3</v>
      </c>
      <c r="D15">
        <v>3.1286</v>
      </c>
      <c r="E15">
        <v>10.438599999999999</v>
      </c>
      <c r="F15" s="16">
        <f>(((E15/100)+1)^(1/365)-1)</f>
        <v>2.7206309677385576E-4</v>
      </c>
      <c r="G15">
        <f>1+F15</f>
        <v>1.0002720630967739</v>
      </c>
      <c r="H15">
        <f>C15-F15</f>
        <v>5.1664141296026422E-3</v>
      </c>
      <c r="I15">
        <f>H15^2</f>
        <v>2.6691834958557829E-5</v>
      </c>
      <c r="M15" s="10">
        <v>40847</v>
      </c>
      <c r="N15" s="8">
        <v>17.86</v>
      </c>
      <c r="O15" s="8">
        <v>-3.5116153430578181E-2</v>
      </c>
      <c r="P15" s="8">
        <f>1+O15</f>
        <v>0.96488384656942183</v>
      </c>
      <c r="Q15" s="8">
        <f>O15-F127</f>
        <v>-3.5398964944105341E-2</v>
      </c>
      <c r="R15" s="8">
        <f>(Q15-$U$14)^2</f>
        <v>1.3062051381664557E-3</v>
      </c>
      <c r="S15" s="11">
        <f>(Q15-$U$15)^2</f>
        <v>1.2836093232848195E-3</v>
      </c>
      <c r="T15" s="12" t="s">
        <v>30</v>
      </c>
      <c r="U15">
        <f>U13/122</f>
        <v>4.2852901353590089E-4</v>
      </c>
    </row>
    <row r="16" spans="1:24" ht="15.75" x14ac:dyDescent="0.25">
      <c r="A16" s="5">
        <v>40687</v>
      </c>
      <c r="B16">
        <v>14.95</v>
      </c>
      <c r="C16">
        <f>(B16-B15)/B15</f>
        <v>1.0818120351588922E-2</v>
      </c>
      <c r="D16">
        <v>3.1139000000000001</v>
      </c>
      <c r="E16">
        <v>10.454800000000001</v>
      </c>
      <c r="F16" s="16">
        <f>(((E16/100)+1)^(1/365)-1)</f>
        <v>2.7246506121247904E-4</v>
      </c>
      <c r="G16">
        <f>1+F16</f>
        <v>1.0002724650612125</v>
      </c>
      <c r="H16">
        <f>C16-F16</f>
        <v>1.0545655290376443E-2</v>
      </c>
      <c r="I16">
        <f>H16^2</f>
        <v>1.1121084550344466E-4</v>
      </c>
      <c r="M16" s="10">
        <v>40848</v>
      </c>
      <c r="N16" s="8">
        <v>17.37</v>
      </c>
      <c r="O16" s="8">
        <v>-2.7435610302351539E-2</v>
      </c>
      <c r="P16" s="8">
        <f>1+O16</f>
        <v>0.97256438969764847</v>
      </c>
      <c r="Q16" s="8">
        <f>O16-F128</f>
        <v>-2.7721124588079189E-2</v>
      </c>
      <c r="R16" s="8">
        <f>(Q16-$U$14)^2</f>
        <v>8.1017764893470711E-4</v>
      </c>
      <c r="S16" s="11">
        <f>(Q16-$U$15)^2</f>
        <v>7.9240299789092147E-4</v>
      </c>
      <c r="T16" s="12" t="s">
        <v>39</v>
      </c>
      <c r="U16">
        <f>SUM(R11:R131)/122</f>
        <v>6.869722962355696E-4</v>
      </c>
    </row>
    <row r="17" spans="1:21" ht="15.75" x14ac:dyDescent="0.25">
      <c r="A17" s="5">
        <v>40688</v>
      </c>
      <c r="B17">
        <v>14.98</v>
      </c>
      <c r="C17">
        <f>(B17-B16)/B16</f>
        <v>2.0066889632107785E-3</v>
      </c>
      <c r="D17">
        <v>3.1303999999999998</v>
      </c>
      <c r="E17">
        <v>10.4306</v>
      </c>
      <c r="F17" s="16">
        <f>(((E17/100)+1)^(1/365)-1)</f>
        <v>2.7186457412708975E-4</v>
      </c>
      <c r="G17">
        <f>1+F17</f>
        <v>1.0002718645741271</v>
      </c>
      <c r="H17">
        <f>C17-F17</f>
        <v>1.7348243890836887E-3</v>
      </c>
      <c r="I17">
        <f>H17^2</f>
        <v>3.0096156609595939E-6</v>
      </c>
      <c r="M17" s="10">
        <v>40849</v>
      </c>
      <c r="N17" s="8">
        <v>17.87</v>
      </c>
      <c r="O17" s="8">
        <v>2.8785261945883704E-2</v>
      </c>
      <c r="P17" s="8">
        <f>1+O17</f>
        <v>1.0287852619458837</v>
      </c>
      <c r="Q17" s="8">
        <f>O17-F129</f>
        <v>2.8501195066767064E-2</v>
      </c>
      <c r="R17" s="8">
        <f>(Q17-$U$14)^2</f>
        <v>7.7054542073682643E-4</v>
      </c>
      <c r="S17" s="11">
        <f>(Q17-$U$15)^2</f>
        <v>7.8807457933623723E-4</v>
      </c>
      <c r="T17" s="12" t="s">
        <v>40</v>
      </c>
      <c r="U17">
        <f>SQRT(U16)</f>
        <v>2.6210156356564714E-2</v>
      </c>
    </row>
    <row r="18" spans="1:21" ht="15.75" x14ac:dyDescent="0.25">
      <c r="A18" s="5">
        <v>40689</v>
      </c>
      <c r="B18">
        <v>15.13</v>
      </c>
      <c r="C18">
        <f>(B18-B17)/B17</f>
        <v>1.0013351134846485E-2</v>
      </c>
      <c r="D18">
        <v>3.0571999999999999</v>
      </c>
      <c r="E18">
        <v>10.416</v>
      </c>
      <c r="F18" s="16">
        <f>(((E18/100)+1)^(1/365)-1)</f>
        <v>2.7150223332217394E-4</v>
      </c>
      <c r="G18">
        <f>1+F18</f>
        <v>1.0002715022333222</v>
      </c>
      <c r="H18">
        <f>C18-F18</f>
        <v>9.7418489015243109E-3</v>
      </c>
      <c r="I18">
        <f>H18^2</f>
        <v>9.4903620020130421E-5</v>
      </c>
      <c r="M18" s="10">
        <v>40850</v>
      </c>
      <c r="N18" s="8">
        <v>18.27</v>
      </c>
      <c r="O18" s="8">
        <v>2.238388360380518E-2</v>
      </c>
      <c r="P18" s="8">
        <f>1+O18</f>
        <v>1.0223838836038053</v>
      </c>
      <c r="Q18" s="8">
        <f>O18-F130</f>
        <v>2.2102152460272598E-2</v>
      </c>
      <c r="R18" s="8">
        <f>(Q18-$U$14)^2</f>
        <v>4.5623496015658675E-4</v>
      </c>
      <c r="S18" s="11">
        <f>(Q18-$U$15)^2</f>
        <v>4.6974595331093462E-4</v>
      </c>
      <c r="T18" s="12" t="s">
        <v>41</v>
      </c>
      <c r="U18">
        <f>SUM(S11:S131)/122</f>
        <v>6.8721540740780316E-4</v>
      </c>
    </row>
    <row r="19" spans="1:21" ht="15.75" x14ac:dyDescent="0.25">
      <c r="A19" s="5">
        <v>40690</v>
      </c>
      <c r="B19">
        <v>15.26</v>
      </c>
      <c r="C19">
        <f>(B19-B18)/B18</f>
        <v>8.5922009253138788E-3</v>
      </c>
      <c r="D19">
        <v>3.0735000000000001</v>
      </c>
      <c r="E19">
        <v>10.398300000000001</v>
      </c>
      <c r="F19" s="16">
        <f>(((E19/100)+1)^(1/365)-1)</f>
        <v>2.710628930608916E-4</v>
      </c>
      <c r="G19">
        <f>1+F19</f>
        <v>1.0002710628930609</v>
      </c>
      <c r="H19">
        <f>C19-F19</f>
        <v>8.3211380322529872E-3</v>
      </c>
      <c r="I19">
        <f>H19^2</f>
        <v>6.9241338151807116E-5</v>
      </c>
      <c r="M19" s="10">
        <v>40851</v>
      </c>
      <c r="N19" s="8">
        <v>17.75</v>
      </c>
      <c r="O19" s="8">
        <v>-2.8461959496442233E-2</v>
      </c>
      <c r="P19" s="8">
        <f>1+O19</f>
        <v>0.97153804050355774</v>
      </c>
      <c r="Q19" s="8">
        <f>O19-F131</f>
        <v>-2.874377471146081E-2</v>
      </c>
      <c r="R19" s="8">
        <f>(Q19-$U$14)^2</f>
        <v>8.6944011069587008E-4</v>
      </c>
      <c r="S19" s="11">
        <f>(Q19-$U$15)^2</f>
        <v>8.5102330462345701E-4</v>
      </c>
      <c r="T19" s="12" t="s">
        <v>42</v>
      </c>
      <c r="U19">
        <f>SQRT(U18)</f>
        <v>2.621479367471358E-2</v>
      </c>
    </row>
    <row r="20" spans="1:21" ht="15.75" x14ac:dyDescent="0.25">
      <c r="A20" s="5">
        <v>40694</v>
      </c>
      <c r="B20">
        <v>15.34</v>
      </c>
      <c r="C20">
        <f>(B20-B19)/B19</f>
        <v>5.2424639580602927E-3</v>
      </c>
      <c r="D20">
        <v>3.0607000000000002</v>
      </c>
      <c r="E20">
        <v>10.3528</v>
      </c>
      <c r="F20" s="16">
        <f>(((E20/100)+1)^(1/365)-1)</f>
        <v>2.6993319308998842E-4</v>
      </c>
      <c r="G20">
        <f>1+F20</f>
        <v>1.00026993319309</v>
      </c>
      <c r="H20">
        <f>C20-F20</f>
        <v>4.9725307649703043E-3</v>
      </c>
      <c r="I20">
        <f>H20^2</f>
        <v>2.4726062208576161E-5</v>
      </c>
      <c r="M20" s="10">
        <v>40854</v>
      </c>
      <c r="N20" s="8">
        <v>17.64</v>
      </c>
      <c r="O20" s="8">
        <v>-6.1971830985915171E-3</v>
      </c>
      <c r="P20" s="8">
        <f>1+O20</f>
        <v>0.99380281690140848</v>
      </c>
      <c r="Q20" s="8">
        <f>O20-F132</f>
        <v>-6.4790477662238759E-3</v>
      </c>
      <c r="R20" s="8">
        <f>(Q20-$U$14)^2</f>
        <v>5.2150682177311791E-5</v>
      </c>
      <c r="S20" s="11">
        <f>(Q20-$U$15)^2</f>
        <v>4.7714616968276453E-5</v>
      </c>
    </row>
    <row r="21" spans="1:21" ht="15.75" x14ac:dyDescent="0.25">
      <c r="A21" s="5">
        <v>40695</v>
      </c>
      <c r="B21">
        <v>15.05</v>
      </c>
      <c r="C21">
        <f>(B21-B20)/B20</f>
        <v>-1.8904823989569698E-2</v>
      </c>
      <c r="D21">
        <v>2.9407999999999999</v>
      </c>
      <c r="E21">
        <v>10.453900000000001</v>
      </c>
      <c r="F21" s="16">
        <f>(((E21/100)+1)^(1/365)-1)</f>
        <v>2.7244273139737096E-4</v>
      </c>
      <c r="G21">
        <f>1+F21</f>
        <v>1.0002724427313974</v>
      </c>
      <c r="H21">
        <f>C21-F21</f>
        <v>-1.9177266720967069E-2</v>
      </c>
      <c r="I21">
        <f>H21^2</f>
        <v>3.6776755888711103E-4</v>
      </c>
      <c r="M21" s="10">
        <v>40855</v>
      </c>
      <c r="N21" s="8">
        <v>17.77</v>
      </c>
      <c r="O21" s="8">
        <v>7.369614512471599E-3</v>
      </c>
      <c r="P21" s="8">
        <f>1+O21</f>
        <v>1.0073696145124715</v>
      </c>
      <c r="Q21" s="8">
        <f>O21-F133</f>
        <v>7.0894441038019214E-3</v>
      </c>
      <c r="R21" s="8">
        <f>(Q21-$U$14)^2</f>
        <v>4.0283760946188453E-5</v>
      </c>
      <c r="S21" s="11">
        <f>(Q21-$U$15)^2</f>
        <v>4.4367789839733585E-5</v>
      </c>
    </row>
    <row r="22" spans="1:21" ht="15.75" x14ac:dyDescent="0.25">
      <c r="A22" s="5">
        <v>40696</v>
      </c>
      <c r="B22">
        <v>15.18</v>
      </c>
      <c r="C22">
        <f>(B22-B21)/B21</f>
        <v>8.6378737541527566E-3</v>
      </c>
      <c r="D22">
        <v>3.0297000000000001</v>
      </c>
      <c r="E22">
        <v>10.4983</v>
      </c>
      <c r="F22" s="16">
        <f>(((E22/100)+1)^(1/365)-1)</f>
        <v>2.7354411934665812E-4</v>
      </c>
      <c r="G22">
        <f>1+F22</f>
        <v>1.0002735441193467</v>
      </c>
      <c r="H22">
        <f>C22-F22</f>
        <v>8.3643296348060985E-3</v>
      </c>
      <c r="I22">
        <f>H22^2</f>
        <v>6.9962010239695517E-5</v>
      </c>
      <c r="M22" s="10">
        <v>40856</v>
      </c>
      <c r="N22" s="8">
        <v>16.940000000000001</v>
      </c>
      <c r="O22" s="8">
        <v>-4.6707934721440539E-2</v>
      </c>
      <c r="P22" s="8">
        <f>1+O22</f>
        <v>0.95329206527855948</v>
      </c>
      <c r="Q22" s="8">
        <f>O22-F134</f>
        <v>-4.6991984306108639E-2</v>
      </c>
      <c r="R22" s="8">
        <f>(Q22-$U$14)^2</f>
        <v>2.2785805295170835E-3</v>
      </c>
      <c r="S22" s="11">
        <f>(Q22-$U$15)^2</f>
        <v>2.2487050834985849E-3</v>
      </c>
    </row>
    <row r="23" spans="1:21" ht="15.75" x14ac:dyDescent="0.25">
      <c r="A23" s="5">
        <v>40697</v>
      </c>
      <c r="B23">
        <v>14.66</v>
      </c>
      <c r="C23">
        <f>(B23-B22)/B22</f>
        <v>-3.4255599472990748E-2</v>
      </c>
      <c r="D23">
        <v>2.9859</v>
      </c>
      <c r="E23">
        <v>10.5501</v>
      </c>
      <c r="F23" s="16">
        <f>(((E23/100)+1)^(1/365)-1)</f>
        <v>2.7482851428217714E-4</v>
      </c>
      <c r="G23">
        <f>1+F23</f>
        <v>1.0002748285142822</v>
      </c>
      <c r="H23">
        <f>C23-F23</f>
        <v>-3.4530427987272926E-2</v>
      </c>
      <c r="I23">
        <f>H23^2</f>
        <v>1.1923504569842413E-3</v>
      </c>
      <c r="M23" s="10">
        <v>40857</v>
      </c>
      <c r="N23" s="8">
        <v>16.96</v>
      </c>
      <c r="O23" s="8">
        <v>1.1806375442738827E-3</v>
      </c>
      <c r="P23" s="8">
        <f>1+O23</f>
        <v>1.0011806375442738</v>
      </c>
      <c r="Q23" s="8">
        <f>O23-F135</f>
        <v>8.96970936001268E-4</v>
      </c>
      <c r="R23" s="8">
        <f>(Q23-$U$14)^2</f>
        <v>2.3862766611491459E-8</v>
      </c>
      <c r="S23" s="11">
        <f>(Q23-$U$15)^2</f>
        <v>2.1943783472304902E-7</v>
      </c>
    </row>
    <row r="24" spans="1:21" ht="15.75" x14ac:dyDescent="0.25">
      <c r="A24" s="5">
        <v>40700</v>
      </c>
      <c r="B24">
        <v>14.43</v>
      </c>
      <c r="C24">
        <f>(B24-B23)/B23</f>
        <v>-1.5688949522510261E-2</v>
      </c>
      <c r="D24">
        <v>2.9950000000000001</v>
      </c>
      <c r="E24">
        <v>10.5869</v>
      </c>
      <c r="F24" s="16">
        <f>(((E24/100)+1)^(1/365)-1)</f>
        <v>2.7574061558999219E-4</v>
      </c>
      <c r="G24">
        <f>1+F24</f>
        <v>1.00027574061559</v>
      </c>
      <c r="H24">
        <f>C24-F24</f>
        <v>-1.5964690138100254E-2</v>
      </c>
      <c r="I24">
        <f>H24^2</f>
        <v>2.5487133120555549E-4</v>
      </c>
      <c r="M24" s="10">
        <v>40858</v>
      </c>
      <c r="N24" s="8">
        <v>17.41</v>
      </c>
      <c r="O24" s="8">
        <v>2.6533018867924484E-2</v>
      </c>
      <c r="P24" s="8">
        <f>1+O24</f>
        <v>1.0265330188679245</v>
      </c>
      <c r="Q24" s="8">
        <f>O24-F136</f>
        <v>2.6251762529296851E-2</v>
      </c>
      <c r="R24" s="8">
        <f>(Q24-$U$14)^2</f>
        <v>6.5072272192308886E-4</v>
      </c>
      <c r="S24" s="11">
        <f>(Q24-$U$15)^2</f>
        <v>6.6683938920951956E-4</v>
      </c>
    </row>
    <row r="25" spans="1:21" ht="15.75" x14ac:dyDescent="0.25">
      <c r="A25" s="5">
        <v>40701</v>
      </c>
      <c r="B25">
        <v>15.1205</v>
      </c>
      <c r="C25">
        <f>(B25-B24)/B24</f>
        <v>4.7851697851697864E-2</v>
      </c>
      <c r="D25">
        <v>2.9948999999999999</v>
      </c>
      <c r="E25">
        <v>10.6153</v>
      </c>
      <c r="F25" s="16">
        <f>(((E25/100)+1)^(1/365)-1)</f>
        <v>2.7644431294793215E-4</v>
      </c>
      <c r="G25">
        <f>1+F25</f>
        <v>1.0002764443129479</v>
      </c>
      <c r="H25">
        <f>C25-F25</f>
        <v>4.7575253538749931E-2</v>
      </c>
      <c r="I25">
        <f>H25^2</f>
        <v>2.2634047492763377E-3</v>
      </c>
      <c r="M25" s="10">
        <v>40861</v>
      </c>
      <c r="N25" s="8">
        <v>16.899999999999999</v>
      </c>
      <c r="O25" s="8">
        <v>-2.929350947731198E-2</v>
      </c>
      <c r="P25" s="8">
        <f>1+O25</f>
        <v>0.97070649052268798</v>
      </c>
      <c r="Q25" s="8">
        <f>O25-F137</f>
        <v>-2.957568320361988E-2</v>
      </c>
      <c r="R25" s="8">
        <f>(Q25-$U$14)^2</f>
        <v>9.1919193904484175E-4</v>
      </c>
      <c r="S25" s="11">
        <f>(Q25-$U$15)^2</f>
        <v>9.0025275077212029E-4</v>
      </c>
    </row>
    <row r="26" spans="1:21" ht="15.75" x14ac:dyDescent="0.25">
      <c r="A26" s="5">
        <v>40702</v>
      </c>
      <c r="B26">
        <v>15.15</v>
      </c>
      <c r="C26">
        <f>(B26-B25)/B25</f>
        <v>1.9509936840713287E-3</v>
      </c>
      <c r="D26">
        <v>2.9386999999999999</v>
      </c>
      <c r="E26">
        <v>10.637499999999999</v>
      </c>
      <c r="F26" s="16">
        <f>(((E26/100)+1)^(1/365)-1)</f>
        <v>2.7699426077787415E-4</v>
      </c>
      <c r="G26">
        <f>1+F26</f>
        <v>1.0002769942607779</v>
      </c>
      <c r="H26">
        <f>C26-F26</f>
        <v>1.6739994232934546E-3</v>
      </c>
      <c r="I26">
        <f>H26^2</f>
        <v>2.8022740691868183E-6</v>
      </c>
      <c r="M26" s="10">
        <v>40862</v>
      </c>
      <c r="N26" s="8">
        <v>17.149999999999999</v>
      </c>
      <c r="O26" s="8">
        <v>1.4792899408284025E-2</v>
      </c>
      <c r="P26" s="8">
        <f>1+O26</f>
        <v>1.014792899408284</v>
      </c>
      <c r="Q26" s="8">
        <f>O26-F138</f>
        <v>1.4511373508888684E-2</v>
      </c>
      <c r="R26" s="8">
        <f>(Q26-$U$14)^2</f>
        <v>1.8958201109704691E-4</v>
      </c>
      <c r="S26" s="11">
        <f>(Q26-$U$15)^2</f>
        <v>1.983265090802882E-4</v>
      </c>
    </row>
    <row r="27" spans="1:21" ht="15.75" x14ac:dyDescent="0.25">
      <c r="A27" s="5">
        <v>40703</v>
      </c>
      <c r="B27">
        <v>15.45</v>
      </c>
      <c r="C27">
        <f>(B27-B26)/B26</f>
        <v>1.9801980198019733E-2</v>
      </c>
      <c r="D27">
        <v>2.9967000000000001</v>
      </c>
      <c r="E27">
        <v>10.6099</v>
      </c>
      <c r="F27" s="16">
        <f>(((E27/100)+1)^(1/365)-1)</f>
        <v>2.763105252112652E-4</v>
      </c>
      <c r="G27">
        <f>1+F27</f>
        <v>1.0002763105252113</v>
      </c>
      <c r="H27">
        <f>C27-F27</f>
        <v>1.9525669672808468E-2</v>
      </c>
      <c r="I27">
        <f>H27^2</f>
        <v>3.8125177617163232E-4</v>
      </c>
      <c r="M27" s="10">
        <v>40863</v>
      </c>
      <c r="N27" s="8">
        <v>16.88</v>
      </c>
      <c r="O27" s="8">
        <v>-1.5743440233236129E-2</v>
      </c>
      <c r="P27" s="8">
        <f>1+O27</f>
        <v>0.98425655976676385</v>
      </c>
      <c r="Q27" s="8">
        <f>O27-F139</f>
        <v>-1.6026605185233113E-2</v>
      </c>
      <c r="R27" s="8">
        <f>(Q27-$U$14)^2</f>
        <v>2.8120272625385695E-4</v>
      </c>
      <c r="S27" s="11">
        <f>(Q27-$U$15)^2</f>
        <v>2.7077144149949761E-4</v>
      </c>
    </row>
    <row r="28" spans="1:21" ht="15.75" x14ac:dyDescent="0.25">
      <c r="A28" s="5">
        <v>40704</v>
      </c>
      <c r="B28">
        <v>15.88</v>
      </c>
      <c r="C28">
        <f>(B28-B27)/B27</f>
        <v>2.7831715210356087E-2</v>
      </c>
      <c r="D28">
        <v>2.9693000000000001</v>
      </c>
      <c r="E28">
        <v>10.678000000000001</v>
      </c>
      <c r="F28" s="16">
        <f>(((E28/100)+1)^(1/365)-1)</f>
        <v>2.7799726053134854E-4</v>
      </c>
      <c r="G28">
        <f>1+F28</f>
        <v>1.0002779972605313</v>
      </c>
      <c r="H28">
        <f>C28-F28</f>
        <v>2.7553717949824738E-2</v>
      </c>
      <c r="I28">
        <f>H28^2</f>
        <v>7.59207372858494E-4</v>
      </c>
      <c r="M28" s="10">
        <v>40864</v>
      </c>
      <c r="N28" s="8">
        <v>16.95</v>
      </c>
      <c r="O28" s="8">
        <v>4.1469194312796376E-3</v>
      </c>
      <c r="P28" s="8">
        <f>1+O28</f>
        <v>1.0041469194312795</v>
      </c>
      <c r="Q28" s="8">
        <f>O28-F140</f>
        <v>3.8619311624990982E-3</v>
      </c>
      <c r="R28" s="8">
        <f>(Q28-$U$14)^2</f>
        <v>9.7308809987337399E-6</v>
      </c>
      <c r="S28" s="11">
        <f>(Q28-$U$15)^2</f>
        <v>1.1788250316505099E-5</v>
      </c>
    </row>
    <row r="29" spans="1:21" ht="15.75" x14ac:dyDescent="0.25">
      <c r="A29" s="5">
        <v>40707</v>
      </c>
      <c r="B29">
        <v>15.61</v>
      </c>
      <c r="C29">
        <f>(B29-B28)/B28</f>
        <v>-1.7002518891687742E-2</v>
      </c>
      <c r="D29">
        <v>2.9838</v>
      </c>
      <c r="E29">
        <v>10.6607</v>
      </c>
      <c r="F29" s="16">
        <f>(((E29/100)+1)^(1/365)-1)</f>
        <v>2.7756886345020604E-4</v>
      </c>
      <c r="G29">
        <f>1+F29</f>
        <v>1.0002775688634502</v>
      </c>
      <c r="H29">
        <f>C29-F29</f>
        <v>-1.7280087755137948E-2</v>
      </c>
      <c r="I29">
        <f>H29^2</f>
        <v>2.9860143282526847E-4</v>
      </c>
      <c r="M29" s="10">
        <v>40865</v>
      </c>
      <c r="N29" s="8">
        <v>16.96</v>
      </c>
      <c r="O29" s="8">
        <v>5.8997050147501851E-4</v>
      </c>
      <c r="P29" s="8">
        <f>1+O29</f>
        <v>1.0005899705014749</v>
      </c>
      <c r="Q29" s="8">
        <f>O29-F141</f>
        <v>3.049550650341355E-4</v>
      </c>
      <c r="R29" s="8">
        <f>(Q29-$U$14)^2</f>
        <v>1.9144133118969571E-7</v>
      </c>
      <c r="S29" s="11">
        <f>(Q29-$U$15)^2</f>
        <v>1.5270520748316966E-8</v>
      </c>
    </row>
    <row r="30" spans="1:21" ht="15.75" x14ac:dyDescent="0.25">
      <c r="A30" s="5">
        <v>40708</v>
      </c>
      <c r="B30">
        <v>15.62</v>
      </c>
      <c r="C30">
        <f>(B30-B29)/B29</f>
        <v>6.4061499039076155E-4</v>
      </c>
      <c r="D30">
        <v>3.0972</v>
      </c>
      <c r="E30">
        <v>10.597899999999999</v>
      </c>
      <c r="F30" s="16">
        <f>(((E30/100)+1)^(1/365)-1)</f>
        <v>2.7601319580727868E-4</v>
      </c>
      <c r="G30">
        <f>1+F30</f>
        <v>1.0002760131958073</v>
      </c>
      <c r="H30">
        <f>C30-F30</f>
        <v>3.6460179458348287E-4</v>
      </c>
      <c r="I30">
        <f>H30^2</f>
        <v>1.3293446861349624E-7</v>
      </c>
      <c r="M30" s="10">
        <v>40868</v>
      </c>
      <c r="N30" s="8">
        <v>16.61</v>
      </c>
      <c r="O30" s="8">
        <v>-2.0636792452830271E-2</v>
      </c>
      <c r="P30" s="8">
        <f>1+O30</f>
        <v>0.97936320754716977</v>
      </c>
      <c r="Q30" s="8">
        <f>O30-F142</f>
        <v>-2.0923938479019782E-2</v>
      </c>
      <c r="R30" s="8">
        <f>(Q30-$U$14)^2</f>
        <v>4.694343464600866E-4</v>
      </c>
      <c r="S30" s="11">
        <f>(Q30-$U$15)^2</f>
        <v>4.5592786802064718E-4</v>
      </c>
    </row>
    <row r="31" spans="1:21" ht="15.75" x14ac:dyDescent="0.25">
      <c r="A31" s="5">
        <v>40709</v>
      </c>
      <c r="B31">
        <v>15.25</v>
      </c>
      <c r="C31">
        <f>(B31-B30)/B30</f>
        <v>-2.3687580025608147E-2</v>
      </c>
      <c r="D31">
        <v>2.9691999999999998</v>
      </c>
      <c r="E31">
        <v>10.6645</v>
      </c>
      <c r="F31" s="16">
        <f>(((E31/100)+1)^(1/365)-1)</f>
        <v>2.7766296795483925E-4</v>
      </c>
      <c r="G31">
        <f>1+F31</f>
        <v>1.0002776629679548</v>
      </c>
      <c r="H31">
        <f>C31-F31</f>
        <v>-2.3965242993562987E-2</v>
      </c>
      <c r="I31">
        <f>H31^2</f>
        <v>5.7433287174051982E-4</v>
      </c>
      <c r="M31" s="10">
        <v>40869</v>
      </c>
      <c r="N31" s="8">
        <v>16.73</v>
      </c>
      <c r="O31" s="8">
        <v>7.2245635159543043E-3</v>
      </c>
      <c r="P31" s="8">
        <f>1+O31</f>
        <v>1.0072245635159542</v>
      </c>
      <c r="Q31" s="8">
        <f>O31-F143</f>
        <v>6.9366624280460887E-3</v>
      </c>
      <c r="R31" s="8">
        <f>(Q31-$U$14)^2</f>
        <v>3.8367708194266976E-5</v>
      </c>
      <c r="S31" s="11">
        <f>(Q31-$U$15)^2</f>
        <v>4.2355800541064032E-5</v>
      </c>
    </row>
    <row r="32" spans="1:21" ht="15.75" x14ac:dyDescent="0.25">
      <c r="A32" s="5">
        <v>40710</v>
      </c>
      <c r="B32">
        <v>15.345000000000001</v>
      </c>
      <c r="C32">
        <f>(B32-B31)/B31</f>
        <v>6.2295081967213535E-3</v>
      </c>
      <c r="D32">
        <v>2.9274</v>
      </c>
      <c r="E32">
        <v>10.6577</v>
      </c>
      <c r="F32" s="16">
        <f>(((E32/100)+1)^(1/365)-1)</f>
        <v>2.7749456814385454E-4</v>
      </c>
      <c r="G32">
        <f>1+F32</f>
        <v>1.0002774945681439</v>
      </c>
      <c r="H32">
        <f>C32-F32</f>
        <v>5.952013628577499E-3</v>
      </c>
      <c r="I32">
        <f>H32^2</f>
        <v>3.5426466234772289E-5</v>
      </c>
      <c r="M32" s="10">
        <v>40870</v>
      </c>
      <c r="N32" s="8">
        <v>16.7</v>
      </c>
      <c r="O32" s="8">
        <v>-1.7931858936043716E-3</v>
      </c>
      <c r="P32" s="8">
        <f>1+O32</f>
        <v>0.99820681410639567</v>
      </c>
      <c r="Q32" s="8">
        <f>O32-F144</f>
        <v>-2.0836812331059113E-3</v>
      </c>
      <c r="R32" s="8">
        <f>(Q32-$U$14)^2</f>
        <v>7.9872729822575584E-6</v>
      </c>
      <c r="S32" s="11">
        <f>(Q32-$U$15)^2</f>
        <v>6.3112003233321134E-6</v>
      </c>
    </row>
    <row r="33" spans="1:19" ht="15.75" x14ac:dyDescent="0.25">
      <c r="A33" s="5">
        <v>40711</v>
      </c>
      <c r="B33">
        <v>15.13</v>
      </c>
      <c r="C33">
        <f>(B33-B32)/B32</f>
        <v>-1.401107852720755E-2</v>
      </c>
      <c r="D33">
        <v>2.9445000000000001</v>
      </c>
      <c r="E33">
        <v>10.6419</v>
      </c>
      <c r="F33" s="16">
        <f>(((E33/100)+1)^(1/365)-1)</f>
        <v>2.771032463797507E-4</v>
      </c>
      <c r="G33">
        <f>1+F33</f>
        <v>1.0002771032463798</v>
      </c>
      <c r="H33">
        <f>C33-F33</f>
        <v>-1.4288181773587301E-2</v>
      </c>
      <c r="I33">
        <f>H33^2</f>
        <v>2.0415213839507235E-4</v>
      </c>
      <c r="M33" s="10">
        <v>40872</v>
      </c>
      <c r="N33" s="8">
        <v>16.010000000000002</v>
      </c>
      <c r="O33" s="8">
        <v>-4.1317365269460941E-2</v>
      </c>
      <c r="P33" s="8">
        <f>1+O33</f>
        <v>0.95868263473053905</v>
      </c>
      <c r="Q33" s="8">
        <f>O33-F145</f>
        <v>-4.1608691139576985E-2</v>
      </c>
      <c r="R33" s="8">
        <f>(Q33-$U$14)^2</f>
        <v>1.7936229806414365E-3</v>
      </c>
      <c r="S33" s="11">
        <f>(Q33-$U$15)^2</f>
        <v>1.76712787820128E-3</v>
      </c>
    </row>
    <row r="34" spans="1:19" ht="15.75" x14ac:dyDescent="0.25">
      <c r="A34" s="5">
        <v>40714</v>
      </c>
      <c r="B34">
        <v>15</v>
      </c>
      <c r="C34">
        <f>(B34-B33)/B33</f>
        <v>-8.5922009253139968E-3</v>
      </c>
      <c r="D34">
        <v>2.9580000000000002</v>
      </c>
      <c r="E34">
        <v>10.5715</v>
      </c>
      <c r="F34" s="16">
        <f>(((E34/100)+1)^(1/365)-1)</f>
        <v>2.7535895785657516E-4</v>
      </c>
      <c r="G34">
        <f>1+F34</f>
        <v>1.0002753589578566</v>
      </c>
      <c r="H34">
        <f>C34-F34</f>
        <v>-8.8675598831705719E-3</v>
      </c>
      <c r="I34">
        <f>H34^2</f>
        <v>7.8633618281616081E-5</v>
      </c>
      <c r="M34" s="10">
        <v>40875</v>
      </c>
      <c r="N34" s="8">
        <v>17.12</v>
      </c>
      <c r="O34" s="8">
        <v>6.9331667707682662E-2</v>
      </c>
      <c r="P34" s="8">
        <f>1+O34</f>
        <v>1.0693316677076827</v>
      </c>
      <c r="Q34" s="8">
        <f>O34-F146</f>
        <v>6.9043403967804215E-2</v>
      </c>
      <c r="R34" s="8">
        <f>(Q34-$U$14)^2</f>
        <v>4.6650141445203812E-3</v>
      </c>
      <c r="S34" s="11">
        <f>(Q34-$U$15)^2</f>
        <v>4.7080010649898762E-3</v>
      </c>
    </row>
    <row r="35" spans="1:19" ht="15.75" x14ac:dyDescent="0.25">
      <c r="A35" s="5">
        <v>40715</v>
      </c>
      <c r="B35">
        <v>15.26</v>
      </c>
      <c r="C35">
        <f>(B35-B34)/B34</f>
        <v>1.7333333333333319E-2</v>
      </c>
      <c r="D35">
        <v>2.9835000000000003</v>
      </c>
      <c r="E35">
        <v>10.5519</v>
      </c>
      <c r="F35" s="16">
        <f>(((E35/100)+1)^(1/365)-1)</f>
        <v>2.7487313497553956E-4</v>
      </c>
      <c r="G35">
        <f>1+F35</f>
        <v>1.0002748731349755</v>
      </c>
      <c r="H35">
        <f>C35-F35</f>
        <v>1.7058460198357779E-2</v>
      </c>
      <c r="I35">
        <f>H35^2</f>
        <v>2.9099106433895652E-4</v>
      </c>
      <c r="M35" s="10">
        <v>40876</v>
      </c>
      <c r="N35" s="8">
        <v>17.190000000000001</v>
      </c>
      <c r="O35" s="8">
        <v>4.088785046728988E-3</v>
      </c>
      <c r="P35" s="8">
        <f>1+O35</f>
        <v>1.004088785046729</v>
      </c>
      <c r="Q35" s="8">
        <f>O35-F147</f>
        <v>3.8013774397255787E-3</v>
      </c>
      <c r="R35" s="8">
        <f>(Q35-$U$14)^2</f>
        <v>9.3567608257791496E-6</v>
      </c>
      <c r="S35" s="11">
        <f>(Q35-$U$15)^2</f>
        <v>1.1376106506050186E-5</v>
      </c>
    </row>
    <row r="36" spans="1:19" ht="15.75" x14ac:dyDescent="0.25">
      <c r="A36" s="5">
        <v>40716</v>
      </c>
      <c r="B36">
        <v>14.91</v>
      </c>
      <c r="C36">
        <f>(B36-B35)/B35</f>
        <v>-2.2935779816513738E-2</v>
      </c>
      <c r="D36">
        <v>2.9824999999999999</v>
      </c>
      <c r="E36">
        <v>10.605600000000001</v>
      </c>
      <c r="F36" s="16">
        <f>(((E36/100)+1)^(1/365)-1)</f>
        <v>2.7620398587324679E-4</v>
      </c>
      <c r="G36">
        <f>1+F36</f>
        <v>1.0002762039858732</v>
      </c>
      <c r="H36">
        <f>C36-F36</f>
        <v>-2.3211983802386985E-2</v>
      </c>
      <c r="I36">
        <f>H36^2</f>
        <v>5.3879619204227577E-4</v>
      </c>
      <c r="M36" s="10">
        <v>40877</v>
      </c>
      <c r="N36" s="8">
        <v>18.149999999999999</v>
      </c>
      <c r="O36" s="8">
        <v>5.5846422338568777E-2</v>
      </c>
      <c r="P36" s="8">
        <f>1+O36</f>
        <v>1.0558464223385688</v>
      </c>
      <c r="Q36" s="8">
        <f>O36-F148</f>
        <v>5.556373688752185E-2</v>
      </c>
      <c r="R36" s="8">
        <f>(Q36-$U$14)^2</f>
        <v>3.0053685449875469E-3</v>
      </c>
      <c r="S36" s="11">
        <f>(Q36-$U$15)^2</f>
        <v>3.0398911473076425E-3</v>
      </c>
    </row>
    <row r="37" spans="1:19" ht="15.75" x14ac:dyDescent="0.25">
      <c r="A37" s="5">
        <v>40717</v>
      </c>
      <c r="B37">
        <v>14.86</v>
      </c>
      <c r="C37">
        <f>(B37-B36)/B36</f>
        <v>-3.3534540576794572E-3</v>
      </c>
      <c r="D37">
        <v>2.9116</v>
      </c>
      <c r="E37">
        <v>10.629099999999999</v>
      </c>
      <c r="F37" s="16">
        <f>(((E37/100)+1)^(1/365)-1)</f>
        <v>2.7678618535298405E-4</v>
      </c>
      <c r="G37">
        <f>1+F37</f>
        <v>1.000276786185353</v>
      </c>
      <c r="H37">
        <f>C37-F37</f>
        <v>-3.6302402430324412E-3</v>
      </c>
      <c r="I37">
        <f>H37^2</f>
        <v>1.3178644222132239E-5</v>
      </c>
      <c r="M37" s="10">
        <v>40878</v>
      </c>
      <c r="N37" s="8">
        <v>17.559999999999999</v>
      </c>
      <c r="O37" s="8">
        <v>-3.2506887052341595E-2</v>
      </c>
      <c r="P37" s="8">
        <f>1+O37</f>
        <v>0.96749311294765838</v>
      </c>
      <c r="Q37" s="8">
        <f>O37-F149</f>
        <v>-3.2789256085808384E-2</v>
      </c>
      <c r="R37" s="8">
        <f>(Q37-$U$14)^2</f>
        <v>1.1243783413415432E-3</v>
      </c>
      <c r="S37" s="11">
        <f>(Q37-$U$15)^2</f>
        <v>1.103421246906219E-3</v>
      </c>
    </row>
    <row r="38" spans="1:19" ht="15.75" x14ac:dyDescent="0.25">
      <c r="A38" s="5">
        <v>40718</v>
      </c>
      <c r="B38">
        <v>14.74</v>
      </c>
      <c r="C38">
        <f>(B38-B37)/B37</f>
        <v>-8.0753701211304998E-3</v>
      </c>
      <c r="D38">
        <v>2.8635999999999999</v>
      </c>
      <c r="E38">
        <v>10.688599999999999</v>
      </c>
      <c r="F38" s="16">
        <f>(((E38/100)+1)^(1/365)-1)</f>
        <v>2.7825971361217228E-4</v>
      </c>
      <c r="G38">
        <f>1+F38</f>
        <v>1.0002782597136122</v>
      </c>
      <c r="H38">
        <f>C38-F38</f>
        <v>-8.3536298347426721E-3</v>
      </c>
      <c r="I38">
        <f>H38^2</f>
        <v>6.9783131415902878E-5</v>
      </c>
      <c r="M38" s="10">
        <v>40879</v>
      </c>
      <c r="N38" s="8">
        <v>17.55</v>
      </c>
      <c r="O38" s="8">
        <v>-5.6947608200444259E-4</v>
      </c>
      <c r="P38" s="8">
        <f>1+O38</f>
        <v>0.99943052391799558</v>
      </c>
      <c r="Q38" s="8">
        <f>O38-F150</f>
        <v>-8.5136794819509591E-4</v>
      </c>
      <c r="R38" s="8">
        <f>(Q38-$U$14)^2</f>
        <v>2.5403995948680867E-6</v>
      </c>
      <c r="S38" s="11">
        <f>(Q38-$U$15)^2</f>
        <v>1.638136232648237E-6</v>
      </c>
    </row>
    <row r="39" spans="1:19" ht="15.75" x14ac:dyDescent="0.25">
      <c r="A39" s="5">
        <v>40721</v>
      </c>
      <c r="B39">
        <v>14.8</v>
      </c>
      <c r="C39">
        <f>(B39-B38)/B38</f>
        <v>4.070556309362313E-3</v>
      </c>
      <c r="D39">
        <v>2.9304999999999999</v>
      </c>
      <c r="E39">
        <v>10.6549</v>
      </c>
      <c r="F39" s="16">
        <f>(((E39/100)+1)^(1/365)-1)</f>
        <v>2.7742522404561321E-4</v>
      </c>
      <c r="G39">
        <f>1+F39</f>
        <v>1.0002774252240456</v>
      </c>
      <c r="H39">
        <f>C39-F39</f>
        <v>3.7931310853166998E-3</v>
      </c>
      <c r="I39">
        <f>H39^2</f>
        <v>1.4387843430395846E-5</v>
      </c>
      <c r="M39" s="10">
        <v>40882</v>
      </c>
      <c r="N39" s="8">
        <v>17.64</v>
      </c>
      <c r="O39" s="8">
        <v>5.1282051282051195E-3</v>
      </c>
      <c r="P39" s="8">
        <f>1+O39</f>
        <v>1.0051282051282051</v>
      </c>
      <c r="Q39" s="8">
        <f>O39-F151</f>
        <v>4.8476759936120313E-3</v>
      </c>
      <c r="R39" s="8">
        <f>(Q39-$U$14)^2</f>
        <v>1.6852509709616376E-5</v>
      </c>
      <c r="S39" s="11">
        <f>(Q39-$U$15)^2</f>
        <v>1.9528860031515981E-5</v>
      </c>
    </row>
    <row r="40" spans="1:19" ht="15.75" x14ac:dyDescent="0.25">
      <c r="A40" s="5">
        <v>40722</v>
      </c>
      <c r="B40">
        <v>14.98</v>
      </c>
      <c r="C40">
        <f>(B40-B39)/B39</f>
        <v>1.2162162162162142E-2</v>
      </c>
      <c r="D40">
        <v>3.0308000000000002</v>
      </c>
      <c r="E40">
        <v>10.617900000000001</v>
      </c>
      <c r="F40" s="16">
        <f>(((E40/100)+1)^(1/365)-1)</f>
        <v>2.7650872694273687E-4</v>
      </c>
      <c r="G40">
        <f>1+F40</f>
        <v>1.0002765087269427</v>
      </c>
      <c r="H40">
        <f>C40-F40</f>
        <v>1.1885653435219405E-2</v>
      </c>
      <c r="I40">
        <f>H40^2</f>
        <v>1.4126875758214286E-4</v>
      </c>
      <c r="M40" s="10">
        <v>40883</v>
      </c>
      <c r="N40" s="8">
        <v>17.61</v>
      </c>
      <c r="O40" s="8">
        <v>-1.7006802721089079E-3</v>
      </c>
      <c r="P40" s="8">
        <f>1+O40</f>
        <v>0.9982993197278911</v>
      </c>
      <c r="Q40" s="8">
        <f>O40-F152</f>
        <v>-1.9808308876405681E-3</v>
      </c>
      <c r="R40" s="8">
        <f>(Q40-$U$14)^2</f>
        <v>7.4165047398918084E-6</v>
      </c>
      <c r="S40" s="11">
        <f>(Q40-$U$15)^2</f>
        <v>5.8050151333970857E-6</v>
      </c>
    </row>
    <row r="41" spans="1:19" ht="15.75" x14ac:dyDescent="0.25">
      <c r="A41" s="5">
        <v>40723</v>
      </c>
      <c r="B41">
        <v>15.03</v>
      </c>
      <c r="C41">
        <f>(B41-B40)/B40</f>
        <v>3.3377837116154159E-3</v>
      </c>
      <c r="D41">
        <v>3.1118000000000001</v>
      </c>
      <c r="E41">
        <v>10.580299999999999</v>
      </c>
      <c r="F41" s="16">
        <f>(((E41/100)+1)^(1/365)-1)</f>
        <v>2.75577054480447E-4</v>
      </c>
      <c r="G41">
        <f>1+F41</f>
        <v>1.0002755770544804</v>
      </c>
      <c r="H41">
        <f>C41-F41</f>
        <v>3.0622066571349689E-3</v>
      </c>
      <c r="I41">
        <f>H41^2</f>
        <v>9.377109611001721E-6</v>
      </c>
      <c r="M41" s="10">
        <v>40884</v>
      </c>
      <c r="N41" s="8">
        <v>17.829999999999998</v>
      </c>
      <c r="O41" s="8">
        <v>1.2492901760363365E-2</v>
      </c>
      <c r="P41" s="8">
        <f>1+O41</f>
        <v>1.0124929017603634</v>
      </c>
      <c r="Q41" s="8">
        <f>O41-F153</f>
        <v>1.2214062757923841E-2</v>
      </c>
      <c r="R41" s="8">
        <f>(Q41-$U$14)^2</f>
        <v>1.3159686324584223E-4</v>
      </c>
      <c r="S41" s="11">
        <f>(Q41-$U$15)^2</f>
        <v>1.3889880564010683E-4</v>
      </c>
    </row>
    <row r="42" spans="1:19" ht="15.75" x14ac:dyDescent="0.25">
      <c r="A42" s="5">
        <v>40724</v>
      </c>
      <c r="B42">
        <v>15.15</v>
      </c>
      <c r="C42">
        <f>(B42-B41)/B41</f>
        <v>7.9840319361278115E-3</v>
      </c>
      <c r="D42">
        <v>3.16</v>
      </c>
      <c r="E42">
        <v>10.532500000000001</v>
      </c>
      <c r="F42" s="16">
        <f>(((E42/100)+1)^(1/365)-1)</f>
        <v>2.7439218487690376E-4</v>
      </c>
      <c r="G42">
        <f>1+F42</f>
        <v>1.0002743921848769</v>
      </c>
      <c r="H42">
        <f>C42-F42</f>
        <v>7.7096397512509077E-3</v>
      </c>
      <c r="I42">
        <f>H42^2</f>
        <v>5.9438545094068159E-5</v>
      </c>
      <c r="M42" s="10">
        <v>40885</v>
      </c>
      <c r="N42" s="8">
        <v>17.37</v>
      </c>
      <c r="O42" s="8">
        <v>-2.5799214806505742E-2</v>
      </c>
      <c r="P42" s="8">
        <f>1+O42</f>
        <v>0.97420078519349429</v>
      </c>
      <c r="Q42" s="8">
        <f>O42-F154</f>
        <v>-2.6080011099637011E-2</v>
      </c>
      <c r="R42" s="8">
        <f>(Q42-$U$14)^2</f>
        <v>7.1944684183290677E-4</v>
      </c>
      <c r="S42" s="11">
        <f>(Q42-$U$15)^2</f>
        <v>7.0270269893169738E-4</v>
      </c>
    </row>
    <row r="43" spans="1:19" ht="15.75" x14ac:dyDescent="0.25">
      <c r="A43" s="5">
        <v>40725</v>
      </c>
      <c r="B43">
        <v>15.3</v>
      </c>
      <c r="C43">
        <f>(B43-B42)/B42</f>
        <v>9.9009900990099237E-3</v>
      </c>
      <c r="D43">
        <v>3.1823000000000001</v>
      </c>
      <c r="E43">
        <v>10.4763</v>
      </c>
      <c r="F43" s="16">
        <f>(((E43/100)+1)^(1/365)-1)</f>
        <v>2.7299844175332488E-4</v>
      </c>
      <c r="G43">
        <f>1+F43</f>
        <v>1.0002729984417533</v>
      </c>
      <c r="H43">
        <f>C43-F43</f>
        <v>9.6279916572565988E-3</v>
      </c>
      <c r="I43">
        <f>H43^2</f>
        <v>9.2698223352202672E-5</v>
      </c>
      <c r="M43" s="10">
        <v>40886</v>
      </c>
      <c r="N43" s="8">
        <v>17.82</v>
      </c>
      <c r="O43" s="8">
        <v>2.5906735751295294E-2</v>
      </c>
      <c r="P43" s="8">
        <f>1+O43</f>
        <v>1.0259067357512952</v>
      </c>
      <c r="Q43" s="8">
        <f>O43-F155</f>
        <v>2.5627785361156927E-2</v>
      </c>
      <c r="R43" s="8">
        <f>(Q43-$U$14)^2</f>
        <v>6.1927766859560282E-4</v>
      </c>
      <c r="S43" s="11">
        <f>(Q43-$U$15)^2</f>
        <v>6.3500252047311856E-4</v>
      </c>
    </row>
    <row r="44" spans="1:19" ht="15.75" x14ac:dyDescent="0.25">
      <c r="A44" s="5">
        <v>40729</v>
      </c>
      <c r="B44">
        <v>15.9</v>
      </c>
      <c r="C44">
        <f>(B44-B43)/B43</f>
        <v>3.9215686274509776E-2</v>
      </c>
      <c r="D44">
        <v>3.121</v>
      </c>
      <c r="E44">
        <v>10.504899999999999</v>
      </c>
      <c r="F44" s="16">
        <f>(((E44/100)+1)^(1/365)-1)</f>
        <v>2.7370780149715834E-4</v>
      </c>
      <c r="G44">
        <f>1+F44</f>
        <v>1.0002737078014972</v>
      </c>
      <c r="H44">
        <f>C44-F44</f>
        <v>3.8941978473012617E-2</v>
      </c>
      <c r="I44">
        <f>H44^2</f>
        <v>1.516477687392578E-3</v>
      </c>
      <c r="M44" s="10">
        <v>40889</v>
      </c>
      <c r="N44" s="8">
        <v>17.600000000000001</v>
      </c>
      <c r="O44" s="8">
        <v>-1.2345679012345616E-2</v>
      </c>
      <c r="P44" s="8">
        <f>1+O44</f>
        <v>0.98765432098765438</v>
      </c>
      <c r="Q44" s="8">
        <f>O44-F156</f>
        <v>-1.2626334308373781E-2</v>
      </c>
      <c r="R44" s="8">
        <f>(Q44-$U$14)^2</f>
        <v>1.7872560124711987E-4</v>
      </c>
      <c r="S44" s="11">
        <f>(Q44-$U$15)^2</f>
        <v>1.7042945635374268E-4</v>
      </c>
    </row>
    <row r="45" spans="1:19" ht="15.75" x14ac:dyDescent="0.25">
      <c r="A45" s="5">
        <v>40730</v>
      </c>
      <c r="B45">
        <v>15.87</v>
      </c>
      <c r="C45">
        <f>(B45-B44)/B44</f>
        <v>-1.88679245283026E-3</v>
      </c>
      <c r="D45">
        <v>3.1080000000000001</v>
      </c>
      <c r="E45">
        <v>10.4909</v>
      </c>
      <c r="F45" s="16">
        <f>(((E45/100)+1)^(1/365)-1)</f>
        <v>2.733605853406651E-4</v>
      </c>
      <c r="G45">
        <f>1+F45</f>
        <v>1.0002733605853407</v>
      </c>
      <c r="H45">
        <f>C45-F45</f>
        <v>-2.1601530381709253E-3</v>
      </c>
      <c r="I45">
        <f>H45^2</f>
        <v>4.6662611483190796E-6</v>
      </c>
      <c r="M45" s="10">
        <v>40890</v>
      </c>
      <c r="N45" s="8">
        <v>16.79</v>
      </c>
      <c r="O45" s="8">
        <v>-4.6022727272727396E-2</v>
      </c>
      <c r="P45" s="8">
        <f>1+O45</f>
        <v>0.95397727272727262</v>
      </c>
      <c r="Q45" s="8">
        <f>O45-F157</f>
        <v>-4.6304337249887931E-2</v>
      </c>
      <c r="R45" s="8">
        <f>(Q45-$U$14)^2</f>
        <v>2.213404439426339E-3</v>
      </c>
      <c r="S45" s="11">
        <f>(Q45-$U$15)^2</f>
        <v>2.1839607891950569E-3</v>
      </c>
    </row>
    <row r="46" spans="1:19" ht="15.75" x14ac:dyDescent="0.25">
      <c r="A46" s="5">
        <v>40731</v>
      </c>
      <c r="B46">
        <v>16</v>
      </c>
      <c r="C46">
        <f>(B46-B45)/B45</f>
        <v>8.1915563957152358E-3</v>
      </c>
      <c r="D46">
        <v>3.1377000000000002</v>
      </c>
      <c r="E46">
        <v>10.446099999999999</v>
      </c>
      <c r="F46" s="16">
        <f>(((E46/100)+1)^(1/365)-1)</f>
        <v>2.7224919873081177E-4</v>
      </c>
      <c r="G46">
        <f>1+F46</f>
        <v>1.0002722491987308</v>
      </c>
      <c r="H46">
        <f>C46-F46</f>
        <v>7.919307196984424E-3</v>
      </c>
      <c r="I46">
        <f>H46^2</f>
        <v>6.2715426480209301E-5</v>
      </c>
      <c r="M46" s="10">
        <v>40891</v>
      </c>
      <c r="N46" s="8">
        <v>15.89</v>
      </c>
      <c r="O46" s="8">
        <v>-5.3603335318641969E-2</v>
      </c>
      <c r="P46" s="8">
        <f>1+O46</f>
        <v>0.94639666468135808</v>
      </c>
      <c r="Q46" s="8">
        <f>O46-F158</f>
        <v>-5.3886149303924595E-2</v>
      </c>
      <c r="R46" s="8">
        <f>(Q46-$U$14)^2</f>
        <v>2.984288795527262E-3</v>
      </c>
      <c r="S46" s="11">
        <f>(Q46-$U$15)^2</f>
        <v>2.9500842807292133E-3</v>
      </c>
    </row>
    <row r="47" spans="1:19" ht="15.75" x14ac:dyDescent="0.25">
      <c r="A47" s="5">
        <v>40732</v>
      </c>
      <c r="B47">
        <v>16.03</v>
      </c>
      <c r="C47">
        <f>(B47-B46)/B46</f>
        <v>1.8750000000000711E-3</v>
      </c>
      <c r="D47">
        <v>3.0268000000000002</v>
      </c>
      <c r="E47">
        <v>10.4754</v>
      </c>
      <c r="F47" s="16">
        <f>(((E47/100)+1)^(1/365)-1)</f>
        <v>2.7297611627186136E-4</v>
      </c>
      <c r="G47">
        <f>1+F47</f>
        <v>1.0002729761162719</v>
      </c>
      <c r="H47">
        <f>C47-F47</f>
        <v>1.6020238837282097E-3</v>
      </c>
      <c r="I47">
        <f>H47^2</f>
        <v>2.5664805240356164E-6</v>
      </c>
      <c r="M47" s="10">
        <v>40892</v>
      </c>
      <c r="N47" s="8">
        <v>15.9</v>
      </c>
      <c r="O47" s="8">
        <v>6.2932662051603443E-4</v>
      </c>
      <c r="P47" s="8">
        <f>1+O47</f>
        <v>1.000629326620516</v>
      </c>
      <c r="Q47" s="8">
        <f>O47-F159</f>
        <v>3.4702928046977859E-4</v>
      </c>
      <c r="R47" s="8">
        <f>(Q47-$U$14)^2</f>
        <v>1.563932586973866E-7</v>
      </c>
      <c r="S47" s="11">
        <f>(Q47-$U$15)^2</f>
        <v>6.6422064898491891E-9</v>
      </c>
    </row>
    <row r="48" spans="1:19" ht="15.75" x14ac:dyDescent="0.25">
      <c r="A48" s="5">
        <v>40735</v>
      </c>
      <c r="B48">
        <v>15.73</v>
      </c>
      <c r="C48">
        <f>(B48-B47)/B47</f>
        <v>-1.8714909544603912E-2</v>
      </c>
      <c r="D48">
        <v>2.9188999999999998</v>
      </c>
      <c r="E48">
        <v>10.5557</v>
      </c>
      <c r="F48" s="16">
        <f>(((E48/100)+1)^(1/365)-1)</f>
        <v>2.7496733183807187E-4</v>
      </c>
      <c r="G48">
        <f>1+F48</f>
        <v>1.0002749673318381</v>
      </c>
      <c r="H48">
        <f>C48-F48</f>
        <v>-1.8989876876441984E-2</v>
      </c>
      <c r="I48">
        <f>H48^2</f>
        <v>3.6061542378242598E-4</v>
      </c>
      <c r="M48" s="10">
        <v>40893</v>
      </c>
      <c r="N48" s="8">
        <v>15.9</v>
      </c>
      <c r="O48" s="8">
        <v>0</v>
      </c>
      <c r="P48" s="8">
        <f>1+O48</f>
        <v>1</v>
      </c>
      <c r="Q48" s="8">
        <f>O48-F160</f>
        <v>-2.8224542295340882E-4</v>
      </c>
      <c r="R48" s="8">
        <f>(Q48-$U$14)^2</f>
        <v>1.0500932541239736E-6</v>
      </c>
      <c r="S48" s="11">
        <f>(Q48-$U$15)^2</f>
        <v>5.0520029956669572E-7</v>
      </c>
    </row>
    <row r="49" spans="1:19" ht="15.75" x14ac:dyDescent="0.25">
      <c r="A49" s="5">
        <v>40736</v>
      </c>
      <c r="B49">
        <v>15.7</v>
      </c>
      <c r="C49">
        <f>(B49-B48)/B48</f>
        <v>-1.9071837253656157E-3</v>
      </c>
      <c r="D49">
        <v>2.8769999999999998</v>
      </c>
      <c r="E49">
        <v>10.557499999999999</v>
      </c>
      <c r="F49" s="16">
        <f>(((E49/100)+1)^(1/365)-1)</f>
        <v>2.750119502774595E-4</v>
      </c>
      <c r="G49">
        <f>1+F49</f>
        <v>1.0002750119502775</v>
      </c>
      <c r="H49">
        <f>C49-F49</f>
        <v>-2.182195675643075E-3</v>
      </c>
      <c r="I49">
        <f>H49^2</f>
        <v>4.7619779667953362E-6</v>
      </c>
      <c r="M49" s="10">
        <v>40896</v>
      </c>
      <c r="N49" s="8">
        <v>15.42</v>
      </c>
      <c r="O49" s="8">
        <v>-3.0188679245283043E-2</v>
      </c>
      <c r="P49" s="8">
        <f>1+O49</f>
        <v>0.96981132075471699</v>
      </c>
      <c r="Q49" s="8">
        <f>O49-F161</f>
        <v>-3.0471564910508984E-2</v>
      </c>
      <c r="R49" s="8">
        <f>(Q49-$U$14)^2</f>
        <v>9.7431754583472338E-4</v>
      </c>
      <c r="S49" s="11">
        <f>(Q49-$U$15)^2</f>
        <v>9.5481580451479563E-4</v>
      </c>
    </row>
    <row r="50" spans="1:19" ht="15.75" x14ac:dyDescent="0.25">
      <c r="A50" s="5">
        <v>40737</v>
      </c>
      <c r="B50">
        <v>15.82</v>
      </c>
      <c r="C50">
        <f>(B50-B49)/B49</f>
        <v>7.6433121019108914E-3</v>
      </c>
      <c r="D50">
        <v>2.8824000000000001</v>
      </c>
      <c r="E50">
        <v>10.543200000000001</v>
      </c>
      <c r="F50" s="16">
        <f>(((E50/100)+1)^(1/365)-1)</f>
        <v>2.746574615783981E-4</v>
      </c>
      <c r="G50">
        <f>1+F50</f>
        <v>1.0002746574615784</v>
      </c>
      <c r="H50">
        <f>C50-F50</f>
        <v>7.3686546403324933E-3</v>
      </c>
      <c r="I50">
        <f>H50^2</f>
        <v>5.4297071208493588E-5</v>
      </c>
      <c r="M50" s="10">
        <v>40897</v>
      </c>
      <c r="N50" s="8">
        <v>15.62</v>
      </c>
      <c r="O50" s="8">
        <v>1.2970168612191912E-2</v>
      </c>
      <c r="P50" s="8">
        <f>1+O50</f>
        <v>1.0129701686121919</v>
      </c>
      <c r="Q50" s="8">
        <f>O50-F162</f>
        <v>1.2690144181267904E-2</v>
      </c>
      <c r="R50" s="8">
        <f>(Q50-$U$14)^2</f>
        <v>1.4274631723133245E-4</v>
      </c>
      <c r="S50" s="11">
        <f>(Q50-$U$15)^2</f>
        <v>1.5034720652155553E-4</v>
      </c>
    </row>
    <row r="51" spans="1:19" ht="15.75" x14ac:dyDescent="0.25">
      <c r="A51" s="5">
        <v>40738</v>
      </c>
      <c r="B51">
        <v>15.68</v>
      </c>
      <c r="C51">
        <f>(B51-B50)/B50</f>
        <v>-8.8495575221239301E-3</v>
      </c>
      <c r="D51">
        <v>2.9534000000000002</v>
      </c>
      <c r="E51">
        <v>10.5877</v>
      </c>
      <c r="F51" s="16">
        <f>(((E51/100)+1)^(1/365)-1)</f>
        <v>2.7576044051746962E-4</v>
      </c>
      <c r="G51">
        <f>1+F51</f>
        <v>1.0002757604405175</v>
      </c>
      <c r="H51">
        <f>C51-F51</f>
        <v>-9.1253179626413997E-3</v>
      </c>
      <c r="I51">
        <f>H51^2</f>
        <v>8.327142791930578E-5</v>
      </c>
      <c r="M51" s="10">
        <v>40898</v>
      </c>
      <c r="N51" s="8">
        <v>15.68</v>
      </c>
      <c r="O51" s="8">
        <v>3.8412291933419013E-3</v>
      </c>
      <c r="P51" s="8">
        <f>1+O51</f>
        <v>1.0038412291933418</v>
      </c>
      <c r="Q51" s="8">
        <f>O51-F163</f>
        <v>3.5623233577413722E-3</v>
      </c>
      <c r="R51" s="8">
        <f>(Q51-$U$14)^2</f>
        <v>7.9514310874179672E-6</v>
      </c>
      <c r="S51" s="11">
        <f>(Q51-$U$15)^2</f>
        <v>9.8206669917741992E-6</v>
      </c>
    </row>
    <row r="52" spans="1:19" ht="15.75" x14ac:dyDescent="0.25">
      <c r="A52" s="5">
        <v>40739</v>
      </c>
      <c r="B52">
        <v>15.67</v>
      </c>
      <c r="C52">
        <f>(B52-B51)/B51</f>
        <v>-6.3775510204080272E-4</v>
      </c>
      <c r="D52">
        <v>2.9058000000000002</v>
      </c>
      <c r="E52">
        <v>10.609299999999999</v>
      </c>
      <c r="F52" s="16">
        <f>(((E52/100)+1)^(1/365)-1)</f>
        <v>2.7629565950504364E-4</v>
      </c>
      <c r="G52">
        <f>1+F52</f>
        <v>1.000276295659505</v>
      </c>
      <c r="H52">
        <f>C52-F52</f>
        <v>-9.1405076154584637E-4</v>
      </c>
      <c r="I52">
        <f>H52^2</f>
        <v>8.3548879468254168E-7</v>
      </c>
      <c r="M52" s="10">
        <v>40899</v>
      </c>
      <c r="N52" s="8">
        <v>15.71</v>
      </c>
      <c r="O52" s="8">
        <v>1.9132653061225216E-3</v>
      </c>
      <c r="P52" s="8">
        <f>1+O52</f>
        <v>1.0019132653061225</v>
      </c>
      <c r="Q52" s="8">
        <f>O52-F164</f>
        <v>1.6351516717923534E-3</v>
      </c>
      <c r="R52" s="8">
        <f>(Q52-$U$14)^2</f>
        <v>7.9683565521249759E-7</v>
      </c>
      <c r="S52" s="11">
        <f>(Q52-$U$15)^2</f>
        <v>1.4559382394178676E-6</v>
      </c>
    </row>
    <row r="53" spans="1:19" ht="15.75" x14ac:dyDescent="0.25">
      <c r="A53" s="5">
        <v>40742</v>
      </c>
      <c r="B53">
        <v>15.53</v>
      </c>
      <c r="C53">
        <f>(B53-B52)/B52</f>
        <v>-8.9342693044033548E-3</v>
      </c>
      <c r="D53">
        <v>2.9276</v>
      </c>
      <c r="E53">
        <v>10.5892</v>
      </c>
      <c r="F53" s="16">
        <f>(((E53/100)+1)^(1/365)-1)</f>
        <v>2.7579761187102037E-4</v>
      </c>
      <c r="G53">
        <f>1+F53</f>
        <v>1.000275797611871</v>
      </c>
      <c r="H53">
        <f>C53-F53</f>
        <v>-9.2100669162743752E-3</v>
      </c>
      <c r="I53">
        <f>H53^2</f>
        <v>8.4825332602251772E-5</v>
      </c>
      <c r="M53" s="10">
        <v>40900</v>
      </c>
      <c r="N53" s="8">
        <v>15.53</v>
      </c>
      <c r="O53" s="8">
        <v>-1.1457670273711107E-2</v>
      </c>
      <c r="P53" s="8">
        <f>1+O53</f>
        <v>0.98854232972628886</v>
      </c>
      <c r="Q53" s="8">
        <f>O53-F165</f>
        <v>-1.1734632333370321E-2</v>
      </c>
      <c r="R53" s="8">
        <f>(Q53-$U$14)^2</f>
        <v>1.5567871038563779E-4</v>
      </c>
      <c r="S53" s="11">
        <f>(Q53-$U$15)^2</f>
        <v>1.4794249395087356E-4</v>
      </c>
    </row>
    <row r="54" spans="1:19" ht="15.75" x14ac:dyDescent="0.25">
      <c r="A54" s="5">
        <v>40743</v>
      </c>
      <c r="B54">
        <v>15.8</v>
      </c>
      <c r="C54">
        <f>(B54-B53)/B53</f>
        <v>1.7385705086928611E-2</v>
      </c>
      <c r="D54">
        <v>2.8801999999999999</v>
      </c>
      <c r="E54">
        <v>10.574999999999999</v>
      </c>
      <c r="F54" s="16">
        <f>(((E54/100)+1)^(1/365)-1)</f>
        <v>2.7544570290527481E-4</v>
      </c>
      <c r="G54">
        <f>1+F54</f>
        <v>1.0002754457029053</v>
      </c>
      <c r="H54">
        <f>C54-F54</f>
        <v>1.7110259384023337E-2</v>
      </c>
      <c r="I54">
        <f>H54^2</f>
        <v>2.9276097618855863E-4</v>
      </c>
      <c r="M54" s="10">
        <v>40904</v>
      </c>
      <c r="N54" s="8">
        <v>15.71</v>
      </c>
      <c r="O54" s="8">
        <v>1.1590470057952447E-2</v>
      </c>
      <c r="P54" s="8">
        <f>1+O54</f>
        <v>1.0115904700579526</v>
      </c>
      <c r="Q54" s="8">
        <f>O54-F166</f>
        <v>1.131345845826693E-2</v>
      </c>
      <c r="R54" s="8">
        <f>(Q54-$U$14)^2</f>
        <v>1.1174526513818149E-4</v>
      </c>
      <c r="S54" s="11">
        <f>(Q54-$U$15)^2</f>
        <v>1.1848168901677256E-4</v>
      </c>
    </row>
    <row r="55" spans="1:19" ht="15.75" x14ac:dyDescent="0.25">
      <c r="A55" s="5">
        <v>40744</v>
      </c>
      <c r="B55">
        <v>15.63</v>
      </c>
      <c r="C55">
        <f>(B55-B54)/B54</f>
        <v>-1.0759493670886071E-2</v>
      </c>
      <c r="D55">
        <v>2.9275000000000002</v>
      </c>
      <c r="E55">
        <v>10.6326</v>
      </c>
      <c r="F55" s="16">
        <f>(((E55/100)+1)^(1/365)-1)</f>
        <v>2.7687288536148991E-4</v>
      </c>
      <c r="G55">
        <f>1+F55</f>
        <v>1.0002768728853615</v>
      </c>
      <c r="H55">
        <f>C55-F55</f>
        <v>-1.1036366556247561E-2</v>
      </c>
      <c r="I55">
        <f>H55^2</f>
        <v>1.2180138676385965E-4</v>
      </c>
      <c r="M55" s="10">
        <v>40905</v>
      </c>
      <c r="N55" s="8">
        <v>15.14</v>
      </c>
      <c r="O55" s="8">
        <v>-3.628262253341822E-2</v>
      </c>
      <c r="P55" s="8">
        <f>1+O55</f>
        <v>0.96371737746658181</v>
      </c>
      <c r="Q55" s="8">
        <f>O55-F167</f>
        <v>-3.6561223893675367E-2</v>
      </c>
      <c r="R55" s="8">
        <f>(Q55-$U$14)^2</f>
        <v>1.3915674549360283E-3</v>
      </c>
      <c r="S55" s="11">
        <f>(Q55-$U$15)^2</f>
        <v>1.3682418201365443E-3</v>
      </c>
    </row>
    <row r="56" spans="1:19" ht="15.75" x14ac:dyDescent="0.25">
      <c r="A56" s="5">
        <v>40745</v>
      </c>
      <c r="B56">
        <v>15.91</v>
      </c>
      <c r="C56">
        <f>(B56-B55)/B55</f>
        <v>1.7914267434420945E-2</v>
      </c>
      <c r="D56">
        <v>3.0135999999999998</v>
      </c>
      <c r="E56">
        <v>10.572100000000001</v>
      </c>
      <c r="F56" s="16">
        <f>(((E56/100)+1)^(1/365)-1)</f>
        <v>2.7537382863096482E-4</v>
      </c>
      <c r="G56">
        <f>1+F56</f>
        <v>1.000275373828631</v>
      </c>
      <c r="H56">
        <f>C56-F56</f>
        <v>1.763889360578998E-2</v>
      </c>
      <c r="I56">
        <f>H56^2</f>
        <v>3.1113056763637861E-4</v>
      </c>
      <c r="M56" s="10">
        <v>40906</v>
      </c>
      <c r="N56" s="8">
        <v>15.17</v>
      </c>
      <c r="O56" s="8">
        <v>1.9815059445177914E-3</v>
      </c>
      <c r="P56" s="8">
        <f>1+O56</f>
        <v>1.0019815059445178</v>
      </c>
      <c r="Q56" s="8">
        <f>O56-F168</f>
        <v>1.7039321281186455E-3</v>
      </c>
      <c r="R56" s="8">
        <f>(Q56-$U$14)^2</f>
        <v>9.2436105138462236E-7</v>
      </c>
      <c r="S56" s="11">
        <f>(Q56-$U$15)^2</f>
        <v>1.6266531046873655E-6</v>
      </c>
    </row>
    <row r="57" spans="1:19" ht="15.75" x14ac:dyDescent="0.25">
      <c r="A57" s="5">
        <v>40746</v>
      </c>
      <c r="B57">
        <v>15.73</v>
      </c>
      <c r="C57">
        <f>(B57-B56)/B56</f>
        <v>-1.1313639220615946E-2</v>
      </c>
      <c r="D57">
        <v>2.9621</v>
      </c>
      <c r="E57">
        <v>10.5784</v>
      </c>
      <c r="F57" s="16">
        <f>(((E57/100)+1)^(1/365)-1)</f>
        <v>2.7552996690194398E-4</v>
      </c>
      <c r="G57">
        <f>1+F57</f>
        <v>1.0002755299669019</v>
      </c>
      <c r="H57">
        <f>C57-F57</f>
        <v>-1.158916918751789E-2</v>
      </c>
      <c r="I57">
        <f>H57^2</f>
        <v>1.3430884245691407E-4</v>
      </c>
      <c r="M57" s="10">
        <v>40907</v>
      </c>
      <c r="N57" s="8">
        <v>15.13</v>
      </c>
      <c r="O57" s="8">
        <v>-2.6367831245879465E-3</v>
      </c>
      <c r="P57" s="8">
        <f>1+O57</f>
        <v>0.99736321687541207</v>
      </c>
      <c r="Q57" s="8">
        <f>O57-F169</f>
        <v>-2.9150032242468899E-3</v>
      </c>
      <c r="R57" s="8">
        <f>(Q57-$U$14)^2</f>
        <v>1.3377294401402285E-5</v>
      </c>
      <c r="S57" s="11">
        <f>(Q57-$U$15)^2</f>
        <v>1.1179207825092795E-5</v>
      </c>
    </row>
    <row r="58" spans="1:19" ht="15.75" x14ac:dyDescent="0.25">
      <c r="A58" s="5">
        <v>40749</v>
      </c>
      <c r="B58">
        <v>15.5</v>
      </c>
      <c r="C58">
        <f>(B58-B57)/B57</f>
        <v>-1.4621741894469194E-2</v>
      </c>
      <c r="D58">
        <v>3.0005999999999999</v>
      </c>
      <c r="E58">
        <v>10.6069</v>
      </c>
      <c r="F58" s="16">
        <f>(((E58/100)+1)^(1/365)-1)</f>
        <v>2.7623619587613391E-4</v>
      </c>
      <c r="G58">
        <f>1+F58</f>
        <v>1.0002762361958761</v>
      </c>
      <c r="H58">
        <f>C58-F58</f>
        <v>-1.4897978090345328E-2</v>
      </c>
      <c r="I58">
        <f>H58^2</f>
        <v>2.2194975118040942E-4</v>
      </c>
      <c r="M58" s="10">
        <v>40911</v>
      </c>
      <c r="N58" s="8">
        <v>15.61</v>
      </c>
      <c r="O58" s="8">
        <v>3.1725049570389866E-2</v>
      </c>
      <c r="P58" s="8">
        <f>1+O58</f>
        <v>1.0317250495703898</v>
      </c>
      <c r="Q58" s="8">
        <f>O58-F170</f>
        <v>3.1439038994794569E-2</v>
      </c>
      <c r="R58" s="8">
        <f>(Q58-$U$14)^2</f>
        <v>9.4227780364792928E-4</v>
      </c>
      <c r="S58" s="11">
        <f>(Q58-$U$15)^2</f>
        <v>9.616517292977434E-4</v>
      </c>
    </row>
    <row r="59" spans="1:19" ht="15.75" x14ac:dyDescent="0.25">
      <c r="A59" s="5">
        <v>40750</v>
      </c>
      <c r="B59">
        <v>15.4</v>
      </c>
      <c r="C59">
        <f>(B59-B58)/B58</f>
        <v>-6.4516129032257839E-3</v>
      </c>
      <c r="D59">
        <v>2.9529000000000001</v>
      </c>
      <c r="E59">
        <v>10.6386</v>
      </c>
      <c r="F59" s="16">
        <f>(((E59/100)+1)^(1/365)-1)</f>
        <v>2.7702150758357469E-4</v>
      </c>
      <c r="G59">
        <f>1+F59</f>
        <v>1.0002770215075836</v>
      </c>
      <c r="H59">
        <f>C59-F59</f>
        <v>-6.7286344108093586E-3</v>
      </c>
      <c r="I59">
        <f>H59^2</f>
        <v>4.5274521034327805E-5</v>
      </c>
      <c r="M59" s="10">
        <v>40912</v>
      </c>
      <c r="N59" s="8">
        <v>15.37</v>
      </c>
      <c r="O59" s="8">
        <v>-1.5374759769378618E-2</v>
      </c>
      <c r="P59" s="8">
        <f>1+O59</f>
        <v>0.98462524023062137</v>
      </c>
      <c r="Q59" s="8">
        <f>O59-F171</f>
        <v>-1.5663474907090844E-2</v>
      </c>
      <c r="R59" s="8">
        <f>(Q59-$U$14)^2</f>
        <v>2.69155853710556E-4</v>
      </c>
      <c r="S59" s="11">
        <f>(Q59-$U$15)^2</f>
        <v>2.5895259018146653E-4</v>
      </c>
    </row>
    <row r="60" spans="1:19" ht="15.75" x14ac:dyDescent="0.25">
      <c r="A60" s="5">
        <v>40751</v>
      </c>
      <c r="B60">
        <v>14.59</v>
      </c>
      <c r="C60">
        <f>(B60-B59)/B59</f>
        <v>-5.2597402597402629E-2</v>
      </c>
      <c r="D60">
        <v>2.9802999999999997</v>
      </c>
      <c r="E60">
        <v>10.722799999999999</v>
      </c>
      <c r="F60" s="16">
        <f>(((E60/100)+1)^(1/365)-1)</f>
        <v>2.7910632533223456E-4</v>
      </c>
      <c r="G60">
        <f>1+F60</f>
        <v>1.0002791063253322</v>
      </c>
      <c r="H60">
        <f>C60-F60</f>
        <v>-5.2876508922734863E-2</v>
      </c>
      <c r="I60">
        <f>H60^2</f>
        <v>2.7959251958560596E-3</v>
      </c>
      <c r="M60" s="10">
        <v>40913</v>
      </c>
      <c r="N60" s="8">
        <v>15.47</v>
      </c>
      <c r="O60" s="8">
        <v>6.5061808718283294E-3</v>
      </c>
      <c r="P60" s="8">
        <f>1+O60</f>
        <v>1.0065061808718283</v>
      </c>
      <c r="Q60" s="8">
        <f>O60-F172</f>
        <v>6.2169922160819876E-3</v>
      </c>
      <c r="R60" s="8">
        <f>(Q60-$U$14)^2</f>
        <v>2.9970118061005497E-5</v>
      </c>
      <c r="S60" s="11">
        <f>(Q60-$U$15)^2</f>
        <v>3.3506306247230097E-5</v>
      </c>
    </row>
    <row r="61" spans="1:19" ht="15.75" x14ac:dyDescent="0.25">
      <c r="A61" s="5">
        <v>40752</v>
      </c>
      <c r="B61">
        <v>14.64</v>
      </c>
      <c r="C61">
        <f>(B61-B60)/B60</f>
        <v>3.4270047978067655E-3</v>
      </c>
      <c r="D61">
        <v>2.9454000000000002</v>
      </c>
      <c r="E61">
        <v>10.714399999999999</v>
      </c>
      <c r="F61" s="16">
        <f>(((E61/100)+1)^(1/365)-1)</f>
        <v>2.7889840977413094E-4</v>
      </c>
      <c r="G61">
        <f>1+F61</f>
        <v>1.0002788984097741</v>
      </c>
      <c r="H61">
        <f>C61-F61</f>
        <v>3.1481063880326346E-3</v>
      </c>
      <c r="I61">
        <f>H61^2</f>
        <v>9.9105738303718811E-6</v>
      </c>
      <c r="M61" s="10">
        <v>40914</v>
      </c>
      <c r="N61" s="8">
        <v>15.39</v>
      </c>
      <c r="O61" s="8">
        <v>-5.1712992889463519E-3</v>
      </c>
      <c r="P61" s="8">
        <f>1+O61</f>
        <v>0.99482870071105367</v>
      </c>
      <c r="Q61" s="8">
        <f>O61-F173</f>
        <v>-5.4634234148041253E-3</v>
      </c>
      <c r="R61" s="8">
        <f>(Q61-$U$14)^2</f>
        <v>3.8513425307271079E-5</v>
      </c>
      <c r="S61" s="11">
        <f>(Q61-$U$15)^2</f>
        <v>3.4715103417821936E-5</v>
      </c>
    </row>
    <row r="62" spans="1:19" ht="15.75" x14ac:dyDescent="0.25">
      <c r="A62" s="5">
        <v>40753</v>
      </c>
      <c r="B62">
        <v>14.96</v>
      </c>
      <c r="C62">
        <f>(B62-B61)/B61</f>
        <v>2.1857923497267777E-2</v>
      </c>
      <c r="D62">
        <v>2.7961</v>
      </c>
      <c r="E62">
        <v>10.749000000000001</v>
      </c>
      <c r="F62" s="16">
        <f>(((E62/100)+1)^(1/365)-1)</f>
        <v>2.7975472282570912E-4</v>
      </c>
      <c r="G62">
        <f>1+F62</f>
        <v>1.0002797547228257</v>
      </c>
      <c r="H62">
        <f>C62-F62</f>
        <v>2.1578168774442068E-2</v>
      </c>
      <c r="I62">
        <f>H62^2</f>
        <v>4.6561736765830667E-4</v>
      </c>
      <c r="M62" s="10">
        <v>40917</v>
      </c>
      <c r="N62" s="8">
        <v>15.25</v>
      </c>
      <c r="O62" s="8">
        <v>-9.0968161143600099E-3</v>
      </c>
      <c r="P62" s="8">
        <f>1+O62</f>
        <v>0.99090318388564003</v>
      </c>
      <c r="Q62" s="8">
        <f>O62-F174</f>
        <v>-9.3890634071819665E-3</v>
      </c>
      <c r="R62" s="8">
        <f>(Q62-$U$14)^2</f>
        <v>1.0264847891889128E-4</v>
      </c>
      <c r="S62" s="11">
        <f>(Q62-$U$15)^2</f>
        <v>9.6385120939336907E-5</v>
      </c>
    </row>
    <row r="63" spans="1:19" ht="15.75" x14ac:dyDescent="0.25">
      <c r="A63" s="5">
        <v>40756</v>
      </c>
      <c r="B63">
        <v>14.62</v>
      </c>
      <c r="C63">
        <f>(B63-B62)/B62</f>
        <v>-2.2727272727272835E-2</v>
      </c>
      <c r="D63">
        <v>2.7437</v>
      </c>
      <c r="E63">
        <v>10.795299999999999</v>
      </c>
      <c r="F63" s="16">
        <f>(((E63/100)+1)^(1/365)-1)</f>
        <v>2.8090018110438209E-4</v>
      </c>
      <c r="G63">
        <f>1+F63</f>
        <v>1.0002809001811044</v>
      </c>
      <c r="H63">
        <f>C63-F63</f>
        <v>-2.3008172908377218E-2</v>
      </c>
      <c r="I63">
        <f>H63^2</f>
        <v>5.2937602058178337E-4</v>
      </c>
      <c r="M63" s="10">
        <v>40918</v>
      </c>
      <c r="N63" s="8">
        <v>15.46</v>
      </c>
      <c r="O63" s="8">
        <v>1.3770491803278745E-2</v>
      </c>
      <c r="P63" s="8">
        <f>1+O63</f>
        <v>1.0137704918032788</v>
      </c>
      <c r="Q63" s="8">
        <f>O63-F175</f>
        <v>1.3478187855506946E-2</v>
      </c>
      <c r="R63" s="8">
        <f>(Q63-$U$14)^2</f>
        <v>1.6219786853664478E-4</v>
      </c>
      <c r="S63" s="11">
        <f>(Q63-$U$15)^2</f>
        <v>1.7029359589183307E-4</v>
      </c>
    </row>
    <row r="64" spans="1:19" ht="15.75" x14ac:dyDescent="0.25">
      <c r="A64" s="5">
        <v>40757</v>
      </c>
      <c r="B64">
        <v>14.32</v>
      </c>
      <c r="C64">
        <f>(B64-B63)/B63</f>
        <v>-2.0519835841313196E-2</v>
      </c>
      <c r="D64">
        <v>2.6114000000000002</v>
      </c>
      <c r="E64">
        <v>10.9292</v>
      </c>
      <c r="F64" s="16">
        <f>(((E64/100)+1)^(1/365)-1)</f>
        <v>2.8421017178970054E-4</v>
      </c>
      <c r="G64">
        <f>1+F64</f>
        <v>1.0002842101717897</v>
      </c>
      <c r="H64">
        <f>C64-F64</f>
        <v>-2.0804046013102897E-2</v>
      </c>
      <c r="I64">
        <f>H64^2</f>
        <v>4.3280833051530254E-4</v>
      </c>
      <c r="M64" s="10">
        <v>40919</v>
      </c>
      <c r="N64" s="8">
        <v>15.73</v>
      </c>
      <c r="O64" s="8">
        <v>1.7464424320827916E-2</v>
      </c>
      <c r="P64" s="8">
        <f>1+O64</f>
        <v>1.017464424320828</v>
      </c>
      <c r="Q64" s="8">
        <f>O64-F176</f>
        <v>1.7172063719274228E-2</v>
      </c>
      <c r="R64" s="8">
        <f>(Q64-$U$14)^2</f>
        <v>2.6993072317580644E-4</v>
      </c>
      <c r="S64" s="11">
        <f>(Q64-$U$15)^2</f>
        <v>2.8034595444226382E-4</v>
      </c>
    </row>
    <row r="65" spans="1:19" ht="15.75" x14ac:dyDescent="0.25">
      <c r="A65" s="5">
        <v>40758</v>
      </c>
      <c r="B65">
        <v>14.06</v>
      </c>
      <c r="C65">
        <f>(B65-B64)/B64</f>
        <v>-1.8156424581005571E-2</v>
      </c>
      <c r="D65">
        <v>2.6202000000000001</v>
      </c>
      <c r="E65">
        <v>10.9156</v>
      </c>
      <c r="F65" s="16">
        <f>(((E65/100)+1)^(1/365)-1)</f>
        <v>2.838741633954811E-4</v>
      </c>
      <c r="G65">
        <f>1+F65</f>
        <v>1.0002838741633955</v>
      </c>
      <c r="H65">
        <f>C65-F65</f>
        <v>-1.8440298744401052E-2</v>
      </c>
      <c r="I65">
        <f>H65^2</f>
        <v>3.4004461778275899E-4</v>
      </c>
      <c r="M65" s="10">
        <v>40920</v>
      </c>
      <c r="N65" s="8">
        <v>16.149999999999999</v>
      </c>
      <c r="O65" s="8">
        <v>2.6700572155117491E-2</v>
      </c>
      <c r="P65" s="8">
        <f>1+O65</f>
        <v>1.0267005721551175</v>
      </c>
      <c r="Q65" s="8">
        <f>O65-F177</f>
        <v>2.640936210061921E-2</v>
      </c>
      <c r="R65" s="8">
        <f>(Q65-$U$14)^2</f>
        <v>6.5878805875353242E-4</v>
      </c>
      <c r="S65" s="11">
        <f>(Q65-$U$15)^2</f>
        <v>6.750036878988828E-4</v>
      </c>
    </row>
    <row r="66" spans="1:19" ht="15.75" x14ac:dyDescent="0.25">
      <c r="A66" s="5">
        <v>40759</v>
      </c>
      <c r="B66">
        <v>13.41</v>
      </c>
      <c r="C66">
        <f>(B66-B65)/B65</f>
        <v>-4.6230440967283098E-2</v>
      </c>
      <c r="D66">
        <v>2.4028</v>
      </c>
      <c r="E66">
        <v>11.160299999999999</v>
      </c>
      <c r="F66" s="16">
        <f>(((E66/100)+1)^(1/365)-1)</f>
        <v>2.8991357214813718E-4</v>
      </c>
      <c r="G66">
        <f>1+F66</f>
        <v>1.0002899135721481</v>
      </c>
      <c r="H66">
        <f>C66-F66</f>
        <v>-4.6520354539431236E-2</v>
      </c>
      <c r="I66">
        <f>H66^2</f>
        <v>2.1641433864743802E-3</v>
      </c>
      <c r="M66" s="10">
        <v>40921</v>
      </c>
      <c r="N66" s="8">
        <v>15.88</v>
      </c>
      <c r="O66" s="8">
        <v>-1.6718266253869834E-2</v>
      </c>
      <c r="P66" s="8">
        <f>1+O66</f>
        <v>0.98328173374613015</v>
      </c>
      <c r="Q66" s="8">
        <f>O66-F178</f>
        <v>-1.7009279164175811E-2</v>
      </c>
      <c r="R66" s="8">
        <f>(Q66-$U$14)^2</f>
        <v>3.1512549151393727E-4</v>
      </c>
      <c r="S66" s="11">
        <f>(Q66-$U$15)^2</f>
        <v>3.040771540426695E-4</v>
      </c>
    </row>
    <row r="67" spans="1:19" ht="15.75" x14ac:dyDescent="0.25">
      <c r="A67" s="5">
        <v>40760</v>
      </c>
      <c r="B67">
        <v>14.06</v>
      </c>
      <c r="C67">
        <f>(B67-B66)/B66</f>
        <v>4.8471290082028363E-2</v>
      </c>
      <c r="D67">
        <v>2.5585</v>
      </c>
      <c r="E67">
        <v>11.1624</v>
      </c>
      <c r="F67" s="16">
        <f>(((E67/100)+1)^(1/365)-1)</f>
        <v>2.8996534457426115E-4</v>
      </c>
      <c r="G67">
        <f>1+F67</f>
        <v>1.0002899653445743</v>
      </c>
      <c r="H67">
        <f>C67-F67</f>
        <v>4.8181324737454102E-2</v>
      </c>
      <c r="I67">
        <f>H67^2</f>
        <v>2.3214400534560067E-3</v>
      </c>
      <c r="M67" s="10">
        <v>40925</v>
      </c>
      <c r="N67" s="8">
        <v>15.32</v>
      </c>
      <c r="O67" s="8">
        <v>-3.5264483627204059E-2</v>
      </c>
      <c r="P67" s="8">
        <f>1+O67</f>
        <v>0.96473551637279598</v>
      </c>
      <c r="Q67" s="8">
        <f>O67-F179</f>
        <v>-3.5555565539586088E-2</v>
      </c>
      <c r="R67" s="8">
        <f>(Q67-$U$14)^2</f>
        <v>1.3175492102593964E-3</v>
      </c>
      <c r="S67" s="11">
        <f>(Q67-$U$15)^2</f>
        <v>1.2948550608080235E-3</v>
      </c>
    </row>
    <row r="68" spans="1:19" ht="15.75" x14ac:dyDescent="0.25">
      <c r="A68" s="5">
        <v>40763</v>
      </c>
      <c r="B68">
        <v>12.73</v>
      </c>
      <c r="C68">
        <f>(B68-B67)/B67</f>
        <v>-9.45945945945946E-2</v>
      </c>
      <c r="D68">
        <v>2.3178999999999998</v>
      </c>
      <c r="E68">
        <v>11.4834</v>
      </c>
      <c r="F68" s="16">
        <f>(((E68/100)+1)^(1/365)-1)</f>
        <v>2.9786768227668681E-4</v>
      </c>
      <c r="G68">
        <f>1+F68</f>
        <v>1.0002978676822767</v>
      </c>
      <c r="H68">
        <f>C68-F68</f>
        <v>-9.4892462276871287E-2</v>
      </c>
      <c r="I68">
        <f>H68^2</f>
        <v>9.0045793969674402E-3</v>
      </c>
      <c r="M68" s="10">
        <v>40926</v>
      </c>
      <c r="N68" s="8">
        <v>15.14</v>
      </c>
      <c r="O68" s="8">
        <v>-1.174934725848562E-2</v>
      </c>
      <c r="P68" s="8">
        <f>1+O68</f>
        <v>0.98825065274151436</v>
      </c>
      <c r="Q68" s="8">
        <f>O68-F180</f>
        <v>-1.2038977297668651E-2</v>
      </c>
      <c r="R68" s="8">
        <f>(Q68-$U$14)^2</f>
        <v>1.6336603808351894E-4</v>
      </c>
      <c r="S68" s="11">
        <f>(Q68-$U$15)^2</f>
        <v>1.5543871361992532E-4</v>
      </c>
    </row>
    <row r="69" spans="1:19" ht="15.75" x14ac:dyDescent="0.25">
      <c r="A69" s="5">
        <v>40764</v>
      </c>
      <c r="B69">
        <v>13.31</v>
      </c>
      <c r="C69">
        <f>(B69-B68)/B68</f>
        <v>4.5561665357423412E-2</v>
      </c>
      <c r="D69">
        <v>2.2488000000000001</v>
      </c>
      <c r="E69">
        <v>11.3102</v>
      </c>
      <c r="F69" s="16">
        <f>(((E69/100)+1)^(1/365)-1)</f>
        <v>2.9360668934930167E-4</v>
      </c>
      <c r="G69">
        <f>1+F69</f>
        <v>1.0002936066893493</v>
      </c>
      <c r="H69">
        <f>C69-F69</f>
        <v>4.526805866807411E-2</v>
      </c>
      <c r="I69">
        <f>H69^2</f>
        <v>2.0491971355761996E-3</v>
      </c>
      <c r="M69" s="10">
        <v>40927</v>
      </c>
      <c r="N69" s="8">
        <v>14.96</v>
      </c>
      <c r="O69" s="8">
        <v>-1.1889035667106982E-2</v>
      </c>
      <c r="P69" s="8">
        <f>1+O69</f>
        <v>0.98811096433289303</v>
      </c>
      <c r="Q69" s="8">
        <f>O69-F181</f>
        <v>-1.2177918518454409E-2</v>
      </c>
      <c r="R69" s="8">
        <f>(Q69-$U$14)^2</f>
        <v>1.6693708951865286E-4</v>
      </c>
      <c r="S69" s="11">
        <f>(Q69-$U$15)^2</f>
        <v>1.5892251937682457E-4</v>
      </c>
    </row>
    <row r="70" spans="1:19" ht="15.75" x14ac:dyDescent="0.25">
      <c r="A70" s="5">
        <v>40765</v>
      </c>
      <c r="B70">
        <v>13.1</v>
      </c>
      <c r="C70">
        <f>(B70-B69)/B69</f>
        <v>-1.5777610818933197E-2</v>
      </c>
      <c r="D70">
        <v>2.1061000000000001</v>
      </c>
      <c r="E70">
        <v>11.4992</v>
      </c>
      <c r="F70" s="16">
        <f>(((E70/100)+1)^(1/365)-1)</f>
        <v>2.9825605853317505E-4</v>
      </c>
      <c r="G70">
        <f>1+F70</f>
        <v>1.0002982560585332</v>
      </c>
      <c r="H70">
        <f>C70-F70</f>
        <v>-1.6075866877466372E-2</v>
      </c>
      <c r="I70">
        <f>H70^2</f>
        <v>2.5843349586202041E-4</v>
      </c>
      <c r="M70" s="10">
        <v>40928</v>
      </c>
      <c r="N70" s="8">
        <v>14.88</v>
      </c>
      <c r="O70" s="8">
        <v>-5.3475935828877046E-3</v>
      </c>
      <c r="P70" s="8">
        <f>1+O70</f>
        <v>0.99465240641711228</v>
      </c>
      <c r="Q70" s="8">
        <f>O70-F182</f>
        <v>-5.6361409967284719E-3</v>
      </c>
      <c r="R70" s="8">
        <f>(Q70-$U$14)^2</f>
        <v>4.068699916870922E-5</v>
      </c>
      <c r="S70" s="11">
        <f>(Q70-$U$15)^2</f>
        <v>3.6780222333400067E-5</v>
      </c>
    </row>
    <row r="71" spans="1:19" ht="15.75" x14ac:dyDescent="0.25">
      <c r="A71" s="5">
        <v>40766</v>
      </c>
      <c r="B71">
        <v>13.41</v>
      </c>
      <c r="C71">
        <f>(B71-B70)/B70</f>
        <v>2.3664122137404618E-2</v>
      </c>
      <c r="D71">
        <v>2.3399000000000001</v>
      </c>
      <c r="E71">
        <v>11.2995</v>
      </c>
      <c r="F71" s="16">
        <f>(((E71/100)+1)^(1/365)-1)</f>
        <v>2.9334323567464793E-4</v>
      </c>
      <c r="G71">
        <f>1+F71</f>
        <v>1.0002933432356746</v>
      </c>
      <c r="H71">
        <f>C71-F71</f>
        <v>2.337077890172997E-2</v>
      </c>
      <c r="I71">
        <f>H71^2</f>
        <v>5.4619330647354667E-4</v>
      </c>
      <c r="M71" s="10">
        <v>40931</v>
      </c>
      <c r="N71" s="8">
        <v>14.98</v>
      </c>
      <c r="O71" s="8">
        <v>6.7204301075268575E-3</v>
      </c>
      <c r="P71" s="8">
        <f>1+O71</f>
        <v>1.0067204301075268</v>
      </c>
      <c r="Q71" s="8">
        <f>O71-F183</f>
        <v>6.4318382951945403E-3</v>
      </c>
      <c r="R71" s="8">
        <f>(Q71-$U$14)^2</f>
        <v>3.2368625355665403E-5</v>
      </c>
      <c r="S71" s="11">
        <f>(Q71-$U$15)^2</f>
        <v>3.6039722331248768E-5</v>
      </c>
    </row>
    <row r="72" spans="1:19" ht="15.75" x14ac:dyDescent="0.25">
      <c r="A72" s="5">
        <v>40767</v>
      </c>
      <c r="B72">
        <v>13.47</v>
      </c>
      <c r="C72">
        <f>(B72-B71)/B71</f>
        <v>4.4742729306488068E-3</v>
      </c>
      <c r="D72">
        <v>2.2547999999999999</v>
      </c>
      <c r="E72">
        <v>11.2508</v>
      </c>
      <c r="F72" s="16">
        <f>(((E72/100)+1)^(1/365)-1)</f>
        <v>2.9214383294284829E-4</v>
      </c>
      <c r="G72">
        <f>1+F72</f>
        <v>1.0002921438329428</v>
      </c>
      <c r="H72">
        <f>C72-F72</f>
        <v>4.1821290977059585E-3</v>
      </c>
      <c r="I72">
        <f>H72^2</f>
        <v>1.7490203789878856E-5</v>
      </c>
      <c r="M72" s="10">
        <v>40932</v>
      </c>
      <c r="N72" s="8">
        <v>14.98</v>
      </c>
      <c r="O72" s="8">
        <v>0</v>
      </c>
      <c r="P72" s="8">
        <f>1+O72</f>
        <v>1</v>
      </c>
      <c r="Q72" s="8">
        <f>O72-F184</f>
        <v>-2.8878173111612782E-4</v>
      </c>
      <c r="R72" s="8">
        <f>(Q72-$U$14)^2</f>
        <v>1.0635320178699467E-6</v>
      </c>
      <c r="S72" s="11">
        <f>(Q72-$U$15)^2</f>
        <v>5.1453470439324797E-7</v>
      </c>
    </row>
    <row r="73" spans="1:19" ht="15.75" x14ac:dyDescent="0.25">
      <c r="A73" s="5">
        <v>40770</v>
      </c>
      <c r="B73">
        <v>13.65</v>
      </c>
      <c r="C73">
        <f>(B73-B72)/B72</f>
        <v>1.3363028953229376E-2</v>
      </c>
      <c r="D73">
        <v>2.3052999999999999</v>
      </c>
      <c r="E73">
        <v>11.155900000000001</v>
      </c>
      <c r="F73" s="16">
        <f>(((E73/100)+1)^(1/365)-1)</f>
        <v>2.8980509342524385E-4</v>
      </c>
      <c r="G73">
        <f>1+F73</f>
        <v>1.0002898050934252</v>
      </c>
      <c r="H73">
        <f>C73-F73</f>
        <v>1.3073223859804133E-2</v>
      </c>
      <c r="I73">
        <f>H73^2</f>
        <v>1.7090918208855207E-4</v>
      </c>
      <c r="M73" s="10">
        <v>40933</v>
      </c>
      <c r="N73" s="8">
        <v>14.79</v>
      </c>
      <c r="O73" s="8">
        <v>-1.2683578104138936E-2</v>
      </c>
      <c r="P73" s="8">
        <f>1+O73</f>
        <v>0.98731642189586111</v>
      </c>
      <c r="Q73" s="8">
        <f>O73-F185</f>
        <v>-1.2971605015499476E-2</v>
      </c>
      <c r="R73" s="8">
        <f>(Q73-$U$14)^2</f>
        <v>1.8807654351352324E-4</v>
      </c>
      <c r="S73" s="11">
        <f>(Q73-$U$15)^2</f>
        <v>1.7956359199611184E-4</v>
      </c>
    </row>
    <row r="74" spans="1:19" ht="15.75" x14ac:dyDescent="0.25">
      <c r="A74" s="5">
        <v>40771</v>
      </c>
      <c r="B74">
        <v>13.55</v>
      </c>
      <c r="C74">
        <f>(B74-B73)/B73</f>
        <v>-7.3260073260073E-3</v>
      </c>
      <c r="D74">
        <v>2.2195999999999998</v>
      </c>
      <c r="E74">
        <v>11.1647</v>
      </c>
      <c r="F74" s="16">
        <f>(((E74/100)+1)^(1/365)-1)</f>
        <v>2.900220465889003E-4</v>
      </c>
      <c r="G74">
        <f>1+F74</f>
        <v>1.0002900220465889</v>
      </c>
      <c r="H74">
        <f>C74-F74</f>
        <v>-7.6160293725962003E-3</v>
      </c>
      <c r="I74">
        <f>H74^2</f>
        <v>5.800390340424807E-5</v>
      </c>
      <c r="M74" s="10">
        <v>40934</v>
      </c>
      <c r="N74" s="8">
        <v>14.82</v>
      </c>
      <c r="O74" s="8">
        <v>2.0283975659229981E-3</v>
      </c>
      <c r="P74" s="8">
        <f>1+O74</f>
        <v>1.002028397565923</v>
      </c>
      <c r="Q74" s="8">
        <f>O74-F186</f>
        <v>1.7403188465801101E-3</v>
      </c>
      <c r="R74" s="8">
        <f>(Q74-$U$14)^2</f>
        <v>9.9565211751192247E-7</v>
      </c>
      <c r="S74" s="11">
        <f>(Q74-$U$15)^2</f>
        <v>1.7207925660781543E-6</v>
      </c>
    </row>
    <row r="75" spans="1:19" ht="15.75" x14ac:dyDescent="0.25">
      <c r="A75" s="5">
        <v>40772</v>
      </c>
      <c r="B75">
        <v>13.65</v>
      </c>
      <c r="C75">
        <f>(B75-B74)/B74</f>
        <v>7.3800738007379811E-3</v>
      </c>
      <c r="D75">
        <v>2.1652</v>
      </c>
      <c r="E75">
        <v>11.1775</v>
      </c>
      <c r="F75" s="16">
        <f>(((E75/100)+1)^(1/365)-1)</f>
        <v>2.9033758425422995E-4</v>
      </c>
      <c r="G75">
        <f>1+F75</f>
        <v>1.0002903375842542</v>
      </c>
      <c r="H75">
        <f>C75-F75</f>
        <v>7.0897362164837512E-3</v>
      </c>
      <c r="I75">
        <f>H75^2</f>
        <v>5.0264359619321333E-5</v>
      </c>
      <c r="M75" s="10">
        <v>40935</v>
      </c>
      <c r="N75" s="8">
        <v>14.91</v>
      </c>
      <c r="O75" s="8">
        <v>6.072874493927116E-3</v>
      </c>
      <c r="P75" s="8">
        <f>1+O75</f>
        <v>1.0060728744939271</v>
      </c>
      <c r="Q75" s="8">
        <f>O75-F187</f>
        <v>5.784026171020684E-3</v>
      </c>
      <c r="R75" s="8">
        <f>(Q75-$U$14)^2</f>
        <v>2.5417034975562069E-5</v>
      </c>
      <c r="S75" s="11">
        <f>(Q75-$U$15)^2</f>
        <v>2.8681349803827589E-5</v>
      </c>
    </row>
    <row r="76" spans="1:19" ht="15.75" x14ac:dyDescent="0.25">
      <c r="A76" s="5">
        <v>40773</v>
      </c>
      <c r="B76">
        <v>13.27</v>
      </c>
      <c r="C76">
        <f>(B76-B75)/B75</f>
        <v>-2.7838827838827896E-2</v>
      </c>
      <c r="D76">
        <v>2.0623999999999998</v>
      </c>
      <c r="E76">
        <v>11.3713</v>
      </c>
      <c r="F76" s="16">
        <f>(((E76/100)+1)^(1/365)-1)</f>
        <v>2.9511059999576261E-4</v>
      </c>
      <c r="G76">
        <f>1+F76</f>
        <v>1.0002951105999958</v>
      </c>
      <c r="H76">
        <f>C76-F76</f>
        <v>-2.8133938438823659E-2</v>
      </c>
      <c r="I76">
        <f>H76^2</f>
        <v>7.9151849207951945E-4</v>
      </c>
      <c r="M76" s="10">
        <v>40938</v>
      </c>
      <c r="N76" s="8">
        <v>14.56</v>
      </c>
      <c r="O76" s="8">
        <v>-2.3474178403755843E-2</v>
      </c>
      <c r="P76" s="8">
        <f>1+O76</f>
        <v>0.97652582159624413</v>
      </c>
      <c r="Q76" s="8">
        <f>O76-F188</f>
        <v>-2.3762563016989837E-2</v>
      </c>
      <c r="R76" s="8">
        <f>(Q76-$U$14)^2</f>
        <v>6.0049787606090358E-4</v>
      </c>
      <c r="S76" s="11">
        <f>(Q76-$U$15)^2</f>
        <v>5.8520893362936591E-4</v>
      </c>
    </row>
    <row r="77" spans="1:19" ht="15.75" x14ac:dyDescent="0.25">
      <c r="A77" s="5">
        <v>40774</v>
      </c>
      <c r="B77">
        <v>13.4</v>
      </c>
      <c r="C77">
        <f>(B77-B76)/B76</f>
        <v>9.796533534287926E-3</v>
      </c>
      <c r="D77">
        <v>2.0623</v>
      </c>
      <c r="E77">
        <v>11.4503</v>
      </c>
      <c r="F77" s="16">
        <f>(((E77/100)+1)^(1/365)-1)</f>
        <v>2.970538806184031E-4</v>
      </c>
      <c r="G77">
        <f>1+F77</f>
        <v>1.0002970538806184</v>
      </c>
      <c r="H77">
        <f>C77-F77</f>
        <v>9.4994796536695229E-3</v>
      </c>
      <c r="I77">
        <f>H77^2</f>
        <v>9.0240113690481241E-5</v>
      </c>
      <c r="M77" s="10">
        <v>40939</v>
      </c>
      <c r="N77" s="8">
        <v>14.3</v>
      </c>
      <c r="O77" s="8">
        <v>-1.7857142857142842E-2</v>
      </c>
      <c r="P77" s="8">
        <f>1+O77</f>
        <v>0.98214285714285721</v>
      </c>
      <c r="Q77" s="8">
        <f>O77-F189</f>
        <v>-1.8145798799363448E-2</v>
      </c>
      <c r="R77" s="8">
        <f>(Q77-$U$14)^2</f>
        <v>3.5676764854367023E-4</v>
      </c>
      <c r="S77" s="11">
        <f>(Q77-$U$15)^2</f>
        <v>3.4500565370104637E-4</v>
      </c>
    </row>
    <row r="78" spans="1:19" ht="15.75" x14ac:dyDescent="0.25">
      <c r="A78" s="5">
        <v>40777</v>
      </c>
      <c r="B78">
        <v>13.48</v>
      </c>
      <c r="C78">
        <f>(B78-B77)/B77</f>
        <v>5.9701492537313485E-3</v>
      </c>
      <c r="D78">
        <v>2.1057999999999999</v>
      </c>
      <c r="E78">
        <v>11.4543</v>
      </c>
      <c r="F78" s="16">
        <f>(((E78/100)+1)^(1/365)-1)</f>
        <v>2.9715223803261637E-4</v>
      </c>
      <c r="G78">
        <f>1+F78</f>
        <v>1.0002971522380326</v>
      </c>
      <c r="H78">
        <f>C78-F78</f>
        <v>5.6729970156987322E-3</v>
      </c>
      <c r="I78">
        <f>H78^2</f>
        <v>3.218289514012672E-5</v>
      </c>
      <c r="M78" s="10">
        <v>40940</v>
      </c>
      <c r="N78" s="8">
        <v>14.5</v>
      </c>
      <c r="O78" s="8">
        <v>1.3986013986013936E-2</v>
      </c>
      <c r="P78" s="8">
        <f>1+O78</f>
        <v>1.013986013986014</v>
      </c>
      <c r="Q78" s="8">
        <f>O78-F190</f>
        <v>1.3700304630393602E-2</v>
      </c>
      <c r="R78" s="8">
        <f>(Q78-$U$14)^2</f>
        <v>1.6790482637506131E-4</v>
      </c>
      <c r="S78" s="11">
        <f>(Q78-$U$15)^2</f>
        <v>1.7614002802421864E-4</v>
      </c>
    </row>
    <row r="79" spans="1:19" ht="15.75" x14ac:dyDescent="0.25">
      <c r="A79" s="5">
        <v>40778</v>
      </c>
      <c r="B79">
        <v>14.31</v>
      </c>
      <c r="C79">
        <f>(B79-B78)/B78</f>
        <v>6.1572700296735908E-2</v>
      </c>
      <c r="D79">
        <v>2.153</v>
      </c>
      <c r="E79">
        <v>11.299300000000001</v>
      </c>
      <c r="F79" s="16">
        <f>(((E79/100)+1)^(1/365)-1)</f>
        <v>2.933383110663712E-4</v>
      </c>
      <c r="G79">
        <f>1+F79</f>
        <v>1.0002933383110664</v>
      </c>
      <c r="H79">
        <f>C79-F79</f>
        <v>6.1279361985669537E-2</v>
      </c>
      <c r="I79">
        <f>H79^2</f>
        <v>3.7551602053707209E-3</v>
      </c>
      <c r="M79" s="10">
        <v>40941</v>
      </c>
      <c r="N79" s="8">
        <v>14.51</v>
      </c>
      <c r="O79" s="8">
        <v>6.8965517241377841E-4</v>
      </c>
      <c r="P79" s="8">
        <f>1+O79</f>
        <v>1.0006896551724138</v>
      </c>
      <c r="Q79" s="8">
        <f>O79-F191</f>
        <v>4.0489166457931605E-4</v>
      </c>
      <c r="R79" s="8">
        <f>(Q79-$U$14)^2</f>
        <v>1.1397611740962016E-7</v>
      </c>
      <c r="S79" s="11">
        <f>(Q79-$U$15)^2</f>
        <v>5.5872426569536234E-10</v>
      </c>
    </row>
    <row r="80" spans="1:19" ht="15.75" x14ac:dyDescent="0.25">
      <c r="A80" s="5">
        <v>40779</v>
      </c>
      <c r="B80">
        <v>14.54</v>
      </c>
      <c r="C80">
        <f>(B80-B79)/B79</f>
        <v>1.6072676450034847E-2</v>
      </c>
      <c r="D80">
        <v>2.2993999999999999</v>
      </c>
      <c r="E80">
        <v>11.2112</v>
      </c>
      <c r="F80" s="16">
        <f>(((E80/100)+1)^(1/365)-1)</f>
        <v>2.9116816254082245E-4</v>
      </c>
      <c r="G80">
        <f>1+F80</f>
        <v>1.0002911681625408</v>
      </c>
      <c r="H80">
        <f>C80-F80</f>
        <v>1.5781508287494025E-2</v>
      </c>
      <c r="I80">
        <f>H80^2</f>
        <v>2.4905600382824257E-4</v>
      </c>
      <c r="M80" s="10">
        <v>40942</v>
      </c>
      <c r="N80" s="8">
        <v>14.64</v>
      </c>
      <c r="O80" s="8">
        <v>8.9593383873191445E-3</v>
      </c>
      <c r="P80" s="8">
        <f>1+O80</f>
        <v>1.0089593383873192</v>
      </c>
      <c r="Q80" s="8">
        <f>O80-F192</f>
        <v>8.6760548088224265E-3</v>
      </c>
      <c r="R80" s="8">
        <f>(Q80-$U$14)^2</f>
        <v>6.2941368765122557E-5</v>
      </c>
      <c r="S80" s="11">
        <f>(Q80-$U$15)^2</f>
        <v>6.8021681743916641E-5</v>
      </c>
    </row>
    <row r="81" spans="1:19" ht="15.75" x14ac:dyDescent="0.25">
      <c r="A81" s="5">
        <v>40780</v>
      </c>
      <c r="B81">
        <v>13.97</v>
      </c>
      <c r="C81">
        <f>(B81-B80)/B80</f>
        <v>-3.920220082530939E-2</v>
      </c>
      <c r="D81">
        <v>2.2286000000000001</v>
      </c>
      <c r="E81">
        <v>11.286300000000001</v>
      </c>
      <c r="F81" s="16">
        <f>(((E81/100)+1)^(1/365)-1)</f>
        <v>2.9301819260085793E-4</v>
      </c>
      <c r="G81">
        <f>1+F81</f>
        <v>1.0002930181926009</v>
      </c>
      <c r="H81">
        <f>C81-F81</f>
        <v>-3.9495219017910248E-2</v>
      </c>
      <c r="I81">
        <f>H81^2</f>
        <v>1.5598723252726993E-3</v>
      </c>
      <c r="M81" s="10">
        <v>40945</v>
      </c>
      <c r="N81" s="8">
        <v>14.44</v>
      </c>
      <c r="O81" s="8">
        <v>-1.3661202185792422E-2</v>
      </c>
      <c r="P81" s="8">
        <f>1+O81</f>
        <v>0.98633879781420752</v>
      </c>
      <c r="Q81" s="8">
        <f>O81-F193</f>
        <v>-1.3943069326032011E-2</v>
      </c>
      <c r="R81" s="8">
        <f>(Q81-$U$14)^2</f>
        <v>2.1566580415549317E-4</v>
      </c>
      <c r="S81" s="11">
        <f>(Q81-$U$15)^2</f>
        <v>2.0654283883387114E-4</v>
      </c>
    </row>
    <row r="82" spans="1:19" ht="15.75" x14ac:dyDescent="0.25">
      <c r="A82" s="5">
        <v>40781</v>
      </c>
      <c r="B82">
        <v>14.54</v>
      </c>
      <c r="C82">
        <f>(B82-B81)/B81</f>
        <v>4.0801717967072187E-2</v>
      </c>
      <c r="D82">
        <v>2.1899000000000002</v>
      </c>
      <c r="E82">
        <v>11.231299999999999</v>
      </c>
      <c r="F82" s="16">
        <f>(((E82/100)+1)^(1/365)-1)</f>
        <v>2.9166343247455373E-4</v>
      </c>
      <c r="G82">
        <f>1+F82</f>
        <v>1.0002916634324746</v>
      </c>
      <c r="H82">
        <f>C82-F82</f>
        <v>4.0510054534597634E-2</v>
      </c>
      <c r="I82">
        <f>H82^2</f>
        <v>1.6410645183960744E-3</v>
      </c>
      <c r="M82" s="10">
        <v>40946</v>
      </c>
      <c r="N82" s="8">
        <v>14.25</v>
      </c>
      <c r="O82" s="8">
        <v>-1.3157894736842072E-2</v>
      </c>
      <c r="P82" s="8">
        <f>1+O82</f>
        <v>0.98684210526315796</v>
      </c>
      <c r="Q82" s="8">
        <f>O82-F194</f>
        <v>-1.3438834493284127E-2</v>
      </c>
      <c r="R82" s="8">
        <f>(Q82-$U$14)^2</f>
        <v>2.0111011062125278E-4</v>
      </c>
      <c r="S82" s="11">
        <f>(Q82-$U$15)^2</f>
        <v>1.9230377063028385E-4</v>
      </c>
    </row>
    <row r="83" spans="1:19" ht="15.75" x14ac:dyDescent="0.25">
      <c r="A83" s="5">
        <v>40784</v>
      </c>
      <c r="B83">
        <v>15.11</v>
      </c>
      <c r="C83">
        <f>(B83-B82)/B82</f>
        <v>3.9202200825309515E-2</v>
      </c>
      <c r="D83">
        <v>2.2561</v>
      </c>
      <c r="E83">
        <v>11.0953</v>
      </c>
      <c r="F83" s="16">
        <f>(((E83/100)+1)^(1/365)-1)</f>
        <v>2.8831060976974854E-4</v>
      </c>
      <c r="G83">
        <f>1+F83</f>
        <v>1.0002883106097697</v>
      </c>
      <c r="H83">
        <f>C83-F83</f>
        <v>3.8913890215539766E-2</v>
      </c>
      <c r="I83">
        <f>H83^2</f>
        <v>1.5142908517070815E-3</v>
      </c>
      <c r="M83" s="10">
        <v>40947</v>
      </c>
      <c r="N83" s="8">
        <v>15.03</v>
      </c>
      <c r="O83" s="8">
        <v>5.4736842105263112E-2</v>
      </c>
      <c r="P83" s="8">
        <f>1+O83</f>
        <v>1.0547368421052632</v>
      </c>
      <c r="Q83" s="8">
        <f>O83-F195</f>
        <v>5.4456174440778465E-2</v>
      </c>
      <c r="R83" s="8">
        <f>(Q83-$U$14)^2</f>
        <v>2.8851593423096008E-3</v>
      </c>
      <c r="S83" s="11">
        <f>(Q83-$U$15)^2</f>
        <v>2.9189864704118446E-3</v>
      </c>
    </row>
    <row r="84" spans="1:19" ht="15.75" x14ac:dyDescent="0.25">
      <c r="A84" s="5">
        <v>40785</v>
      </c>
      <c r="B84">
        <v>15.25</v>
      </c>
      <c r="C84">
        <f>(B84-B83)/B83</f>
        <v>9.2653871608206866E-3</v>
      </c>
      <c r="D84">
        <v>2.1766999999999999</v>
      </c>
      <c r="E84">
        <v>11.0533</v>
      </c>
      <c r="F84" s="16">
        <f>(((E84/100)+1)^(1/365)-1)</f>
        <v>2.8727435196418405E-4</v>
      </c>
      <c r="G84">
        <f>1+F84</f>
        <v>1.0002872743519642</v>
      </c>
      <c r="H84">
        <f>C84-F84</f>
        <v>8.9781128088565025E-3</v>
      </c>
      <c r="I84">
        <f>H84^2</f>
        <v>8.0606509608553199E-5</v>
      </c>
      <c r="M84" s="10">
        <v>40948</v>
      </c>
      <c r="N84" s="8">
        <v>14.59</v>
      </c>
      <c r="O84" s="8">
        <v>-2.9274783765801698E-2</v>
      </c>
      <c r="P84" s="8">
        <f>1+O84</f>
        <v>0.97072521623419827</v>
      </c>
      <c r="Q84" s="8">
        <f>O84-F196</f>
        <v>-2.9555122410390572E-2</v>
      </c>
      <c r="R84" s="8">
        <f>(Q84-$U$14)^2</f>
        <v>9.1794563019837773E-4</v>
      </c>
      <c r="S84" s="11">
        <f>(Q84-$U$15)^2</f>
        <v>8.990193527115281E-4</v>
      </c>
    </row>
    <row r="85" spans="1:19" ht="15.75" x14ac:dyDescent="0.25">
      <c r="A85" s="5">
        <v>40786</v>
      </c>
      <c r="B85">
        <v>15.28</v>
      </c>
      <c r="C85">
        <f>(B85-B84)/B84</f>
        <v>1.9672131147540563E-3</v>
      </c>
      <c r="D85">
        <v>2.2233999999999998</v>
      </c>
      <c r="E85">
        <v>11.031599999999999</v>
      </c>
      <c r="F85" s="16">
        <f>(((E85/100)+1)^(1/365)-1)</f>
        <v>2.867387989562431E-4</v>
      </c>
      <c r="G85">
        <f>1+F85</f>
        <v>1.0002867387989562</v>
      </c>
      <c r="H85">
        <f>C85-F85</f>
        <v>1.6804743157978132E-3</v>
      </c>
      <c r="I85">
        <f>H85^2</f>
        <v>2.8239939260561284E-6</v>
      </c>
      <c r="M85" s="10">
        <v>40949</v>
      </c>
      <c r="N85" s="8">
        <v>14.72</v>
      </c>
      <c r="O85" s="8">
        <v>8.9102124742975169E-3</v>
      </c>
      <c r="P85" s="8">
        <f>1+O85</f>
        <v>1.0089102124742975</v>
      </c>
      <c r="Q85" s="8">
        <f>O85-F197</f>
        <v>8.6264840920283175E-3</v>
      </c>
      <c r="R85" s="8">
        <f>(Q85-$U$14)^2</f>
        <v>6.2157281543646139E-5</v>
      </c>
      <c r="S85" s="11">
        <f>(Q85-$U$15)^2</f>
        <v>6.7206467468979616E-5</v>
      </c>
    </row>
    <row r="86" spans="1:19" ht="15.75" x14ac:dyDescent="0.25">
      <c r="A86" s="5">
        <v>40787</v>
      </c>
      <c r="B86">
        <v>13.98</v>
      </c>
      <c r="C86">
        <f>(B86-B85)/B85</f>
        <v>-8.507853403141355E-2</v>
      </c>
      <c r="D86">
        <v>2.1301999999999999</v>
      </c>
      <c r="E86">
        <v>11.0787</v>
      </c>
      <c r="F86" s="16">
        <f>(((E86/100)+1)^(1/365)-1)</f>
        <v>2.8790108790821556E-4</v>
      </c>
      <c r="G86">
        <f>1+F86</f>
        <v>1.0002879010879082</v>
      </c>
      <c r="H86">
        <f>C86-F86</f>
        <v>-8.5366435119321765E-2</v>
      </c>
      <c r="I86">
        <f>H86^2</f>
        <v>7.2874282449813723E-3</v>
      </c>
      <c r="M86" s="10">
        <v>40952</v>
      </c>
      <c r="N86" s="8">
        <v>15.04</v>
      </c>
      <c r="O86" s="8">
        <v>2.1739130434782507E-2</v>
      </c>
      <c r="P86" s="8">
        <f>1+O86</f>
        <v>1.0217391304347825</v>
      </c>
      <c r="Q86" s="8">
        <f>O86-F198</f>
        <v>2.1454816503997189E-2</v>
      </c>
      <c r="R86" s="8">
        <f>(Q86-$U$14)^2</f>
        <v>4.2900025562330228E-4</v>
      </c>
      <c r="S86" s="11">
        <f>(Q86-$U$15)^2</f>
        <v>4.4210476563152885E-4</v>
      </c>
    </row>
    <row r="87" spans="1:19" ht="15.75" x14ac:dyDescent="0.25">
      <c r="A87" s="5">
        <v>40788</v>
      </c>
      <c r="B87">
        <v>14.05</v>
      </c>
      <c r="C87">
        <f>(B87-B86)/B86</f>
        <v>5.0071530758226237E-3</v>
      </c>
      <c r="D87">
        <v>1.9857</v>
      </c>
      <c r="E87">
        <v>11.2005</v>
      </c>
      <c r="F87" s="16">
        <f>(((E87/100)+1)^(1/365)-1)</f>
        <v>2.909044749714873E-4</v>
      </c>
      <c r="G87">
        <f>1+F87</f>
        <v>1.0002909044749715</v>
      </c>
      <c r="H87">
        <f>C87-F87</f>
        <v>4.7162486008511363E-3</v>
      </c>
      <c r="I87">
        <f>H87^2</f>
        <v>2.22430008650303E-5</v>
      </c>
      <c r="M87" s="10">
        <v>40953</v>
      </c>
      <c r="N87" s="8">
        <v>14.99</v>
      </c>
      <c r="O87" s="8">
        <v>-3.3244680851063123E-3</v>
      </c>
      <c r="P87" s="8">
        <f>1+O87</f>
        <v>0.99667553191489366</v>
      </c>
      <c r="Q87" s="8">
        <f>O87-F199</f>
        <v>-3.608940117304481E-3</v>
      </c>
      <c r="R87" s="8">
        <f>(Q87-$U$14)^2</f>
        <v>1.8934988937631925E-5</v>
      </c>
      <c r="S87" s="11">
        <f>(Q87-$U$15)^2</f>
        <v>1.6301156982488991E-5</v>
      </c>
    </row>
    <row r="88" spans="1:19" ht="15.75" x14ac:dyDescent="0.25">
      <c r="A88" s="5">
        <v>40792</v>
      </c>
      <c r="B88">
        <v>13.96</v>
      </c>
      <c r="C88">
        <f>(B88-B87)/B87</f>
        <v>-6.4056939501779256E-3</v>
      </c>
      <c r="D88">
        <v>1.984</v>
      </c>
      <c r="E88">
        <v>11.213699999999999</v>
      </c>
      <c r="F88" s="16">
        <f>(((E88/100)+1)^(1/365)-1)</f>
        <v>2.9122976813966694E-4</v>
      </c>
      <c r="G88">
        <f>1+F88</f>
        <v>1.0002912297681397</v>
      </c>
      <c r="H88">
        <f>C88-F88</f>
        <v>-6.6969237183175925E-3</v>
      </c>
      <c r="I88">
        <f>H88^2</f>
        <v>4.4848787288964729E-5</v>
      </c>
      <c r="M88" s="10">
        <v>40954</v>
      </c>
      <c r="N88" s="8">
        <v>14.48</v>
      </c>
      <c r="O88" s="8">
        <v>-3.4022681787858555E-2</v>
      </c>
      <c r="P88" s="8">
        <f>1+O88</f>
        <v>0.96597731821214139</v>
      </c>
      <c r="Q88" s="8">
        <f>O88-F200</f>
        <v>-3.4308581261568605E-2</v>
      </c>
      <c r="R88" s="8">
        <f>(Q88-$U$14)^2</f>
        <v>1.228577958029215E-3</v>
      </c>
      <c r="S88" s="11">
        <f>(Q88-$U$15)^2</f>
        <v>1.2066668302647709E-3</v>
      </c>
    </row>
    <row r="89" spans="1:19" ht="15.75" x14ac:dyDescent="0.25">
      <c r="A89" s="5">
        <v>40793</v>
      </c>
      <c r="B89">
        <v>14.93</v>
      </c>
      <c r="C89">
        <f>(B89-B88)/B88</f>
        <v>6.9484240687679E-2</v>
      </c>
      <c r="D89">
        <v>2.0428999999999999</v>
      </c>
      <c r="E89">
        <v>11.071999999999999</v>
      </c>
      <c r="F89" s="16">
        <f>(((E89/100)+1)^(1/365)-1)</f>
        <v>2.8773578167573532E-4</v>
      </c>
      <c r="G89">
        <f>1+F89</f>
        <v>1.0002877357816757</v>
      </c>
      <c r="H89">
        <f>C89-F89</f>
        <v>6.9196504906003264E-2</v>
      </c>
      <c r="I89">
        <f>H89^2</f>
        <v>4.7881562912065337E-3</v>
      </c>
      <c r="M89" s="10">
        <v>40955</v>
      </c>
      <c r="N89" s="8">
        <v>14.76</v>
      </c>
      <c r="O89" s="8">
        <v>1.9337016574585589E-2</v>
      </c>
      <c r="P89" s="8">
        <f>1+O89</f>
        <v>1.0193370165745856</v>
      </c>
      <c r="Q89" s="8">
        <f>O89-F201</f>
        <v>1.9051213392809522E-2</v>
      </c>
      <c r="R89" s="8">
        <f>(Q89-$U$14)^2</f>
        <v>3.3520916347541387E-4</v>
      </c>
      <c r="S89" s="11">
        <f>(Q89-$U$15)^2</f>
        <v>3.4680437349004166E-4</v>
      </c>
    </row>
    <row r="90" spans="1:19" ht="15.75" x14ac:dyDescent="0.25">
      <c r="A90" s="5">
        <v>40794</v>
      </c>
      <c r="B90">
        <v>14.84</v>
      </c>
      <c r="C90">
        <f>(B90-B89)/B89</f>
        <v>-6.0281312793034067E-3</v>
      </c>
      <c r="D90">
        <v>1.9786999999999999</v>
      </c>
      <c r="E90">
        <v>11.1059</v>
      </c>
      <c r="F90" s="16">
        <f>(((E90/100)+1)^(1/365)-1)</f>
        <v>2.8857207975807597E-4</v>
      </c>
      <c r="G90">
        <f>1+F90</f>
        <v>1.0002885720797581</v>
      </c>
      <c r="H90">
        <f>C90-F90</f>
        <v>-6.3167033590614827E-3</v>
      </c>
      <c r="I90">
        <f>H90^2</f>
        <v>3.9900741326378621E-5</v>
      </c>
      <c r="M90" s="10">
        <v>40956</v>
      </c>
      <c r="N90" s="8">
        <v>14.9</v>
      </c>
      <c r="O90" s="8">
        <v>9.4850948509485489E-3</v>
      </c>
      <c r="P90" s="8">
        <f>1+O90</f>
        <v>1.0094850948509486</v>
      </c>
      <c r="Q90" s="8">
        <f>O90-F202</f>
        <v>9.2002720637171399E-3</v>
      </c>
      <c r="R90" s="8">
        <f>(Q90-$U$14)^2</f>
        <v>7.1533990220959206E-5</v>
      </c>
      <c r="S90" s="11">
        <f>(Q90-$U$15)^2</f>
        <v>7.6943476138402873E-5</v>
      </c>
    </row>
    <row r="91" spans="1:19" ht="15.75" x14ac:dyDescent="0.25">
      <c r="A91" s="5">
        <v>40795</v>
      </c>
      <c r="B91">
        <v>14.4</v>
      </c>
      <c r="C91">
        <f>(B91-B90)/B90</f>
        <v>-2.9649595687331502E-2</v>
      </c>
      <c r="D91">
        <v>1.9182999999999999</v>
      </c>
      <c r="E91">
        <v>11.239599999999999</v>
      </c>
      <c r="F91" s="16">
        <f>(((E91/100)+1)^(1/365)-1)</f>
        <v>2.9186792088808922E-4</v>
      </c>
      <c r="G91">
        <f>1+F91</f>
        <v>1.0002918679208881</v>
      </c>
      <c r="H91">
        <f>C91-F91</f>
        <v>-2.9941463608219591E-2</v>
      </c>
      <c r="I91">
        <f>H91^2</f>
        <v>8.9649124300233811E-4</v>
      </c>
      <c r="M91" s="10">
        <v>40960</v>
      </c>
      <c r="N91" s="8">
        <v>14.72</v>
      </c>
      <c r="O91" s="8">
        <v>-1.2080536912751658E-2</v>
      </c>
      <c r="P91" s="8">
        <f>1+O91</f>
        <v>0.98791946308724832</v>
      </c>
      <c r="Q91" s="8">
        <f>O91-F203</f>
        <v>-1.2364915073333125E-2</v>
      </c>
      <c r="R91" s="8">
        <f>(Q91-$U$14)^2</f>
        <v>1.7180420291964556E-4</v>
      </c>
      <c r="S91" s="11">
        <f>(Q91-$U$15)^2</f>
        <v>1.6367221160384403E-4</v>
      </c>
    </row>
    <row r="92" spans="1:19" ht="15.75" x14ac:dyDescent="0.25">
      <c r="A92" s="5">
        <v>40798</v>
      </c>
      <c r="B92">
        <v>14.59</v>
      </c>
      <c r="C92">
        <f>(B92-B91)/B91</f>
        <v>1.319444444444441E-2</v>
      </c>
      <c r="D92">
        <v>1.9475</v>
      </c>
      <c r="E92">
        <v>11.217599999999999</v>
      </c>
      <c r="F92" s="16">
        <f>(((E92/100)+1)^(1/365)-1)</f>
        <v>2.9132587011604372E-4</v>
      </c>
      <c r="G92">
        <f>1+F92</f>
        <v>1.000291325870116</v>
      </c>
      <c r="H92">
        <f>C92-F92</f>
        <v>1.2903118574328366E-2</v>
      </c>
      <c r="I92">
        <f>H92^2</f>
        <v>1.6649046894317768E-4</v>
      </c>
      <c r="M92" s="10">
        <v>40961</v>
      </c>
      <c r="N92" s="8">
        <v>14.32</v>
      </c>
      <c r="O92" s="8">
        <v>-2.7173913043478284E-2</v>
      </c>
      <c r="P92" s="8">
        <f>1+O92</f>
        <v>0.97282608695652173</v>
      </c>
      <c r="Q92" s="8">
        <f>O92-F204</f>
        <v>-2.7458098510167797E-2</v>
      </c>
      <c r="R92" s="8">
        <f>(Q92-$U$14)^2</f>
        <v>7.9527348312348337E-4</v>
      </c>
      <c r="S92" s="11">
        <f>(Q92-$U$15)^2</f>
        <v>7.7766399464578874E-4</v>
      </c>
    </row>
    <row r="93" spans="1:19" ht="15.75" x14ac:dyDescent="0.25">
      <c r="A93" s="5">
        <v>40799</v>
      </c>
      <c r="B93">
        <v>14.93</v>
      </c>
      <c r="C93">
        <f>(B93-B92)/B92</f>
        <v>2.3303632625085665E-2</v>
      </c>
      <c r="D93">
        <v>1.9906000000000001</v>
      </c>
      <c r="E93">
        <v>11.1722</v>
      </c>
      <c r="F93" s="16">
        <f>(((E93/100)+1)^(1/365)-1)</f>
        <v>2.9020693633463601E-4</v>
      </c>
      <c r="G93">
        <f>1+F93</f>
        <v>1.0002902069363346</v>
      </c>
      <c r="H93">
        <f>C93-F93</f>
        <v>2.3013425688751029E-2</v>
      </c>
      <c r="I93">
        <f>H93^2</f>
        <v>5.2961776193166579E-4</v>
      </c>
      <c r="M93" s="10">
        <v>40962</v>
      </c>
      <c r="N93" s="8">
        <v>14.3</v>
      </c>
      <c r="O93" s="8">
        <v>-1.3966480446927076E-3</v>
      </c>
      <c r="P93" s="8">
        <f>1+O93</f>
        <v>0.99860335195530725</v>
      </c>
      <c r="Q93" s="8">
        <f>O93-F205</f>
        <v>-1.6805839774191721E-3</v>
      </c>
      <c r="R93" s="8">
        <f>(Q93-$U$14)^2</f>
        <v>5.8713124867409562E-6</v>
      </c>
      <c r="S93" s="11">
        <f>(Q93-$U$15)^2</f>
        <v>4.4483576086154541E-6</v>
      </c>
    </row>
    <row r="94" spans="1:19" ht="15.75" x14ac:dyDescent="0.25">
      <c r="A94" s="5">
        <v>40800</v>
      </c>
      <c r="B94">
        <v>15.57</v>
      </c>
      <c r="C94">
        <f>(B94-B93)/B93</f>
        <v>4.2866711319490998E-2</v>
      </c>
      <c r="D94">
        <v>1.9837</v>
      </c>
      <c r="E94">
        <v>11.104699999999999</v>
      </c>
      <c r="F94" s="16">
        <f>(((E94/100)+1)^(1/365)-1)</f>
        <v>2.8854248063070465E-4</v>
      </c>
      <c r="G94">
        <f>1+F94</f>
        <v>1.0002885424806307</v>
      </c>
      <c r="H94">
        <f>C94-F94</f>
        <v>4.2578168838860293E-2</v>
      </c>
      <c r="I94">
        <f>H94^2</f>
        <v>1.8129004616704936E-3</v>
      </c>
      <c r="M94" s="10">
        <v>40963</v>
      </c>
      <c r="N94" s="8">
        <v>14.55</v>
      </c>
      <c r="O94" s="8">
        <v>1.748251748251748E-2</v>
      </c>
      <c r="P94" s="8">
        <f>1+O94</f>
        <v>1.0174825174825175</v>
      </c>
      <c r="Q94" s="8">
        <f>O94-F206</f>
        <v>1.7198868171212724E-2</v>
      </c>
      <c r="R94" s="8">
        <f>(Q94-$U$14)^2</f>
        <v>2.7081221281629995E-4</v>
      </c>
      <c r="S94" s="11">
        <f>(Q94-$U$15)^2</f>
        <v>2.8124427546350855E-4</v>
      </c>
    </row>
    <row r="95" spans="1:19" ht="15.75" x14ac:dyDescent="0.25">
      <c r="A95" s="5">
        <v>40801</v>
      </c>
      <c r="B95">
        <v>15.45</v>
      </c>
      <c r="C95">
        <f>(B95-B94)/B94</f>
        <v>-7.7071290944123955E-3</v>
      </c>
      <c r="D95">
        <v>2.0819999999999999</v>
      </c>
      <c r="E95">
        <v>11.0336</v>
      </c>
      <c r="F95" s="16">
        <f>(((E95/100)+1)^(1/365)-1)</f>
        <v>2.8678816304728016E-4</v>
      </c>
      <c r="G95">
        <f>1+F95</f>
        <v>1.0002867881630473</v>
      </c>
      <c r="H95">
        <f>C95-F95</f>
        <v>-7.9939172574596748E-3</v>
      </c>
      <c r="I95">
        <f>H95^2</f>
        <v>6.3902713119111612E-5</v>
      </c>
      <c r="M95" s="10">
        <v>40966</v>
      </c>
      <c r="N95" s="8">
        <v>14.55</v>
      </c>
      <c r="O95" s="8">
        <v>0</v>
      </c>
      <c r="P95" s="8">
        <f>1+O95</f>
        <v>1</v>
      </c>
      <c r="Q95" s="8">
        <f>O95-F207</f>
        <v>-2.804821317932138E-4</v>
      </c>
      <c r="R95" s="8">
        <f>(Q95-$U$14)^2</f>
        <v>1.0464825313110173E-6</v>
      </c>
      <c r="S95" s="11">
        <f>(Q95-$U$15)^2</f>
        <v>5.02696804200903E-7</v>
      </c>
    </row>
    <row r="96" spans="1:19" ht="15.75" x14ac:dyDescent="0.25">
      <c r="A96" s="5">
        <v>40802</v>
      </c>
      <c r="B96">
        <v>15.38</v>
      </c>
      <c r="C96">
        <f>(B96-B95)/B95</f>
        <v>-4.530744336569483E-3</v>
      </c>
      <c r="D96">
        <v>2.0478999999999998</v>
      </c>
      <c r="E96">
        <v>11.0106</v>
      </c>
      <c r="F96" s="16">
        <f>(((E96/100)+1)^(1/365)-1)</f>
        <v>2.8622042245718404E-4</v>
      </c>
      <c r="G96">
        <f>1+F96</f>
        <v>1.0002862204224572</v>
      </c>
      <c r="H96">
        <f>C96-F96</f>
        <v>-4.816964759026667E-3</v>
      </c>
      <c r="I96">
        <f>H96^2</f>
        <v>2.3203149489704837E-5</v>
      </c>
      <c r="M96" s="10">
        <v>40967</v>
      </c>
      <c r="N96" s="8">
        <v>14.45</v>
      </c>
      <c r="O96" s="8">
        <v>-6.872852233677073E-3</v>
      </c>
      <c r="P96" s="8">
        <f>1+O96</f>
        <v>0.99312714776632294</v>
      </c>
      <c r="Q96" s="8">
        <f>O96-F208</f>
        <v>-7.1516838101094542E-3</v>
      </c>
      <c r="R96" s="8">
        <f>(Q96-$U$14)^2</f>
        <v>6.2318061548735423E-5</v>
      </c>
      <c r="S96" s="11">
        <f>(Q96-$U$15)^2</f>
        <v>5.7459626451757493E-5</v>
      </c>
    </row>
    <row r="97" spans="1:19" ht="15.75" x14ac:dyDescent="0.25">
      <c r="A97" s="5">
        <v>40805</v>
      </c>
      <c r="B97">
        <v>15.01</v>
      </c>
      <c r="C97">
        <f>(B97-B96)/B96</f>
        <v>-2.4057217165149608E-2</v>
      </c>
      <c r="D97">
        <v>1.9506000000000001</v>
      </c>
      <c r="E97">
        <v>11.0588</v>
      </c>
      <c r="F97" s="16">
        <f>(((E97/100)+1)^(1/365)-1)</f>
        <v>2.8741007462840251E-4</v>
      </c>
      <c r="G97">
        <f>1+F97</f>
        <v>1.0002874100746284</v>
      </c>
      <c r="H97">
        <f>C97-F97</f>
        <v>-2.4344627239778011E-2</v>
      </c>
      <c r="I97">
        <f>H97^2</f>
        <v>5.9266087544374154E-4</v>
      </c>
      <c r="M97" s="10">
        <v>40968</v>
      </c>
      <c r="N97" s="8">
        <v>14.18</v>
      </c>
      <c r="O97" s="8">
        <v>-1.8685121107266407E-2</v>
      </c>
      <c r="P97" s="8">
        <f>1+O97</f>
        <v>0.98131487889273361</v>
      </c>
      <c r="Q97" s="8">
        <f>O97-F209</f>
        <v>-1.8963774453507071E-2</v>
      </c>
      <c r="R97" s="8">
        <f>(Q97-$U$14)^2</f>
        <v>3.8833706192200907E-4</v>
      </c>
      <c r="S97" s="11">
        <f>(Q97-$U$15)^2</f>
        <v>3.7606143375788694E-4</v>
      </c>
    </row>
    <row r="98" spans="1:19" ht="15.75" x14ac:dyDescent="0.25">
      <c r="A98" s="5">
        <v>40806</v>
      </c>
      <c r="B98">
        <v>14.8</v>
      </c>
      <c r="C98">
        <f>(B98-B97)/B97</f>
        <v>-1.3990672884743443E-2</v>
      </c>
      <c r="D98">
        <v>1.9384999999999999</v>
      </c>
      <c r="E98">
        <v>11.0601</v>
      </c>
      <c r="F98" s="16">
        <f>(((E98/100)+1)^(1/365)-1)</f>
        <v>2.8744215355147595E-4</v>
      </c>
      <c r="G98">
        <f>1+F98</f>
        <v>1.0002874421535515</v>
      </c>
      <c r="H98">
        <f>C98-F98</f>
        <v>-1.4278115038294919E-2</v>
      </c>
      <c r="I98">
        <f>H98^2</f>
        <v>2.0386456904678352E-4</v>
      </c>
      <c r="M98" s="10">
        <v>40969</v>
      </c>
      <c r="N98" s="8">
        <v>15.49</v>
      </c>
      <c r="O98" s="8">
        <v>9.2383638928067738E-2</v>
      </c>
      <c r="P98" s="8">
        <f>1+O98</f>
        <v>1.0923836389280677</v>
      </c>
      <c r="Q98" s="8">
        <f>O98-F210</f>
        <v>9.2105394069621108E-2</v>
      </c>
      <c r="R98" s="8">
        <f>(Q98-$U$14)^2</f>
        <v>8.347179297903207E-3</v>
      </c>
      <c r="S98" s="11">
        <f>(Q98-$U$15)^2</f>
        <v>8.4046475865116564E-3</v>
      </c>
    </row>
    <row r="99" spans="1:19" ht="15.75" x14ac:dyDescent="0.25">
      <c r="A99" s="5">
        <v>40807</v>
      </c>
      <c r="B99">
        <v>14.82</v>
      </c>
      <c r="C99">
        <f>(B99-B98)/B98</f>
        <v>1.3513513513513226E-3</v>
      </c>
      <c r="D99">
        <v>1.8576000000000001</v>
      </c>
      <c r="E99">
        <v>11.2096</v>
      </c>
      <c r="F99" s="16">
        <f>(((E99/100)+1)^(1/365)-1)</f>
        <v>2.9112873423264851E-4</v>
      </c>
      <c r="G99">
        <f>1+F99</f>
        <v>1.0002911287342326</v>
      </c>
      <c r="H99">
        <f>C99-F99</f>
        <v>1.0602226171186741E-3</v>
      </c>
      <c r="I99">
        <f>H99^2</f>
        <v>1.1240719978499706E-6</v>
      </c>
      <c r="M99" s="10">
        <v>40970</v>
      </c>
      <c r="N99" s="8">
        <v>15.19</v>
      </c>
      <c r="O99" s="8">
        <v>-1.9367333763718575E-2</v>
      </c>
      <c r="P99" s="8">
        <f>1+O99</f>
        <v>0.98063266623628143</v>
      </c>
      <c r="Q99" s="8">
        <f>O99-F211</f>
        <v>-1.9645576146296584E-2</v>
      </c>
      <c r="R99" s="8">
        <f>(Q99-$U$14)^2</f>
        <v>4.1567345142693677E-4</v>
      </c>
      <c r="S99" s="11">
        <f>(Q99-$U$15)^2</f>
        <v>4.0296969796801323E-4</v>
      </c>
    </row>
    <row r="100" spans="1:19" ht="15.75" x14ac:dyDescent="0.25">
      <c r="A100" s="5">
        <v>40808</v>
      </c>
      <c r="B100">
        <v>14.39</v>
      </c>
      <c r="C100">
        <f>(B100-B99)/B99</f>
        <v>-2.9014844804318467E-2</v>
      </c>
      <c r="D100">
        <v>1.718</v>
      </c>
      <c r="E100">
        <v>11.3635</v>
      </c>
      <c r="F100" s="16">
        <f>(((E100/100)+1)^(1/365)-1)</f>
        <v>2.9491865722386379E-4</v>
      </c>
      <c r="G100">
        <f>1+F100</f>
        <v>1.0002949186572239</v>
      </c>
      <c r="H100">
        <f>C100-F100</f>
        <v>-2.9309763461542331E-2</v>
      </c>
      <c r="I100">
        <f>H100^2</f>
        <v>8.5906223417156187E-4</v>
      </c>
      <c r="M100" s="10">
        <v>40973</v>
      </c>
      <c r="N100" s="8">
        <v>15.24</v>
      </c>
      <c r="O100" s="8">
        <v>3.2916392363397441E-3</v>
      </c>
      <c r="P100" s="8">
        <f>1+O100</f>
        <v>1.0032916392363398</v>
      </c>
      <c r="Q100" s="8">
        <f>O100-F212</f>
        <v>3.0134092331388141E-3</v>
      </c>
      <c r="R100" s="8">
        <f>(Q100-$U$14)^2</f>
        <v>5.1570507458132563E-6</v>
      </c>
      <c r="S100" s="11">
        <f>(Q100-$U$15)^2</f>
        <v>6.6816057496944062E-6</v>
      </c>
    </row>
    <row r="101" spans="1:19" ht="15.75" x14ac:dyDescent="0.25">
      <c r="A101" s="5">
        <v>40809</v>
      </c>
      <c r="B101">
        <v>15.3</v>
      </c>
      <c r="C101">
        <f>(B101-B100)/B100</f>
        <v>6.3238359972202923E-2</v>
      </c>
      <c r="D101">
        <v>1.8334000000000001</v>
      </c>
      <c r="E101">
        <v>11.334899999999999</v>
      </c>
      <c r="F101" s="16">
        <f>(((E101/100)+1)^(1/365)-1)</f>
        <v>2.9421475233792904E-4</v>
      </c>
      <c r="G101">
        <f>1+F101</f>
        <v>1.0002942147523379</v>
      </c>
      <c r="H101">
        <f>C101-F101</f>
        <v>6.2944145219864994E-2</v>
      </c>
      <c r="I101">
        <f>H101^2</f>
        <v>3.9619654174594529E-3</v>
      </c>
      <c r="M101" s="10">
        <v>40974</v>
      </c>
      <c r="N101" s="8">
        <v>15.26</v>
      </c>
      <c r="O101" s="8">
        <v>1.3123359580052214E-3</v>
      </c>
      <c r="P101" s="8">
        <f>1+O101</f>
        <v>1.0013123359580052</v>
      </c>
      <c r="Q101" s="8">
        <f>O101-F213</f>
        <v>1.0327519815119186E-3</v>
      </c>
      <c r="R101" s="8">
        <f>(Q101-$U$14)^2</f>
        <v>8.4249024764695412E-8</v>
      </c>
      <c r="S101" s="11">
        <f>(Q101-$U$15)^2</f>
        <v>3.6508539502974766E-7</v>
      </c>
    </row>
    <row r="102" spans="1:19" ht="15.75" x14ac:dyDescent="0.25">
      <c r="A102" s="5">
        <v>40812</v>
      </c>
      <c r="B102">
        <v>15.58</v>
      </c>
      <c r="C102">
        <f>(B102-B101)/B101</f>
        <v>1.8300653594771198E-2</v>
      </c>
      <c r="D102">
        <v>1.9001999999999999</v>
      </c>
      <c r="E102">
        <v>11.226599999999999</v>
      </c>
      <c r="F102" s="16">
        <f>(((E102/100)+1)^(1/365)-1)</f>
        <v>2.9154763108252268E-4</v>
      </c>
      <c r="G102">
        <f>1+F102</f>
        <v>1.0002915476310825</v>
      </c>
      <c r="H102">
        <f>C102-F102</f>
        <v>1.8009105963688675E-2</v>
      </c>
      <c r="I102">
        <f>H102^2</f>
        <v>3.2432789761136698E-4</v>
      </c>
      <c r="M102" s="10">
        <v>40975</v>
      </c>
      <c r="N102" s="8">
        <v>15.57</v>
      </c>
      <c r="O102" s="8">
        <v>2.0314547837483651E-2</v>
      </c>
      <c r="P102" s="8">
        <f>1+O102</f>
        <v>1.0203145478374835</v>
      </c>
      <c r="Q102" s="8">
        <f>O102-F214</f>
        <v>2.0034337842965152E-2</v>
      </c>
      <c r="R102" s="8">
        <f>(Q102-$U$14)^2</f>
        <v>3.7217519425917166E-4</v>
      </c>
      <c r="S102" s="11">
        <f>(Q102-$U$15)^2</f>
        <v>3.8438773985612594E-4</v>
      </c>
    </row>
    <row r="103" spans="1:19" ht="15.75" x14ac:dyDescent="0.25">
      <c r="A103" s="5">
        <v>40813</v>
      </c>
      <c r="B103">
        <v>16.010000000000002</v>
      </c>
      <c r="C103">
        <f>(B103-B102)/B102</f>
        <v>2.7599486521181098E-2</v>
      </c>
      <c r="D103">
        <v>1.9710999999999999</v>
      </c>
      <c r="E103">
        <v>11.1938</v>
      </c>
      <c r="F103" s="16">
        <f>(((E103/100)+1)^(1/365)-1)</f>
        <v>2.90739349311675E-4</v>
      </c>
      <c r="G103">
        <f>1+F103</f>
        <v>1.0002907393493117</v>
      </c>
      <c r="H103">
        <f>C103-F103</f>
        <v>2.7308747171869423E-2</v>
      </c>
      <c r="I103">
        <f>H103^2</f>
        <v>7.4576767209708615E-4</v>
      </c>
      <c r="M103" s="10">
        <v>40976</v>
      </c>
      <c r="N103" s="8">
        <v>15.91</v>
      </c>
      <c r="O103" s="8">
        <v>2.1836865767501597E-2</v>
      </c>
      <c r="P103" s="8">
        <f>1+O103</f>
        <v>1.0218368657675017</v>
      </c>
      <c r="Q103" s="8">
        <f>O103-F215</f>
        <v>2.1557163009827848E-2</v>
      </c>
      <c r="R103" s="8">
        <f>(Q103-$U$14)^2</f>
        <v>4.3325039786577953E-4</v>
      </c>
      <c r="S103" s="11">
        <f>(Q103-$U$15)^2</f>
        <v>4.4641917454926375E-4</v>
      </c>
    </row>
    <row r="104" spans="1:19" ht="15.75" x14ac:dyDescent="0.25">
      <c r="A104" s="5">
        <v>40814</v>
      </c>
      <c r="B104">
        <v>15.53</v>
      </c>
      <c r="C104">
        <f>(B104-B103)/B103</f>
        <v>-2.998126171143049E-2</v>
      </c>
      <c r="D104">
        <v>1.9797</v>
      </c>
      <c r="E104">
        <v>11.268599999999999</v>
      </c>
      <c r="F104" s="16">
        <f>(((E104/100)+1)^(1/365)-1)</f>
        <v>2.9258227903894429E-4</v>
      </c>
      <c r="G104">
        <f>1+F104</f>
        <v>1.0002925822790389</v>
      </c>
      <c r="H104">
        <f>C104-F104</f>
        <v>-3.0273843990469434E-2</v>
      </c>
      <c r="I104">
        <f>H104^2</f>
        <v>9.165056299592823E-4</v>
      </c>
      <c r="M104" s="10">
        <v>40977</v>
      </c>
      <c r="N104" s="8">
        <v>16.14</v>
      </c>
      <c r="O104" s="8">
        <v>1.4456316781898204E-2</v>
      </c>
      <c r="P104" s="8">
        <f>1+O104</f>
        <v>1.0144563167818983</v>
      </c>
      <c r="Q104" s="8">
        <f>O104-F216</f>
        <v>1.4177220356950038E-2</v>
      </c>
      <c r="R104" s="8">
        <f>(Q104-$U$14)^2</f>
        <v>1.8049184122543262E-4</v>
      </c>
      <c r="S104" s="11">
        <f>(Q104-$U$15)^2</f>
        <v>1.8902651365647086E-4</v>
      </c>
    </row>
    <row r="105" spans="1:19" ht="15.75" x14ac:dyDescent="0.25">
      <c r="A105" s="5">
        <v>40815</v>
      </c>
      <c r="B105">
        <v>16.25</v>
      </c>
      <c r="C105">
        <f>(B105-B104)/B104</f>
        <v>4.6361880231809441E-2</v>
      </c>
      <c r="D105">
        <v>1.9962</v>
      </c>
      <c r="E105">
        <v>11.218</v>
      </c>
      <c r="F105" s="16">
        <f>(((E105/100)+1)^(1/365)-1)</f>
        <v>2.9133572653905482E-4</v>
      </c>
      <c r="G105">
        <f>1+F105</f>
        <v>1.0002913357265391</v>
      </c>
      <c r="H105">
        <f>C105-F105</f>
        <v>4.6070544505270386E-2</v>
      </c>
      <c r="I105">
        <f>H105^2</f>
        <v>2.1224950710120993E-3</v>
      </c>
      <c r="M105" s="10">
        <v>40980</v>
      </c>
      <c r="N105" s="8">
        <v>16.11</v>
      </c>
      <c r="O105" s="8">
        <v>-1.8587360594796243E-3</v>
      </c>
      <c r="P105" s="8">
        <f>1+O105</f>
        <v>0.99814126394052038</v>
      </c>
      <c r="Q105" s="8">
        <f>O105-F217</f>
        <v>-2.137666647690337E-3</v>
      </c>
      <c r="R105" s="8">
        <f>(Q105-$U$14)^2</f>
        <v>8.2953320153530355E-6</v>
      </c>
      <c r="S105" s="11">
        <f>(Q105-$U$15)^2</f>
        <v>6.5853601716963696E-6</v>
      </c>
    </row>
    <row r="106" spans="1:19" ht="15.75" x14ac:dyDescent="0.25">
      <c r="A106" s="5">
        <v>40816</v>
      </c>
      <c r="B106">
        <v>16.37</v>
      </c>
      <c r="C106">
        <f>(B106-B105)/B105</f>
        <v>7.384615384615446E-3</v>
      </c>
      <c r="D106">
        <v>1.9154</v>
      </c>
      <c r="E106">
        <v>11.3286</v>
      </c>
      <c r="F106" s="16">
        <f>(((E106/100)+1)^(1/365)-1)</f>
        <v>2.9405967213058659E-4</v>
      </c>
      <c r="G106">
        <f>1+F106</f>
        <v>1.0002940596721306</v>
      </c>
      <c r="H106">
        <f>C106-F106</f>
        <v>7.0905557124848594E-3</v>
      </c>
      <c r="I106">
        <f>H106^2</f>
        <v>5.0275980311851669E-5</v>
      </c>
      <c r="M106" s="10">
        <v>40981</v>
      </c>
      <c r="N106" s="8">
        <v>16.16</v>
      </c>
      <c r="O106" s="8">
        <v>3.1036623215394609E-3</v>
      </c>
      <c r="P106" s="8">
        <f>1+O106</f>
        <v>1.0031036623215395</v>
      </c>
      <c r="Q106" s="8">
        <f>O106-F218</f>
        <v>2.8262692935627698E-3</v>
      </c>
      <c r="R106" s="8">
        <f>(Q106-$U$14)^2</f>
        <v>4.3421146564360501E-6</v>
      </c>
      <c r="S106" s="11">
        <f>(Q106-$U$15)^2</f>
        <v>5.7491584504633268E-6</v>
      </c>
    </row>
    <row r="107" spans="1:19" ht="15.75" x14ac:dyDescent="0.25">
      <c r="A107" s="5">
        <v>40819</v>
      </c>
      <c r="B107">
        <v>15.99</v>
      </c>
      <c r="C107">
        <f>(B107-B106)/B106</f>
        <v>-2.3213194868662232E-2</v>
      </c>
      <c r="D107">
        <v>1.756</v>
      </c>
      <c r="E107">
        <v>11.525</v>
      </c>
      <c r="F107" s="16">
        <f>(((E107/100)+1)^(1/365)-1)</f>
        <v>2.9889012458017561E-4</v>
      </c>
      <c r="G107">
        <f>1+F107</f>
        <v>1.0002988901245802</v>
      </c>
      <c r="H107">
        <f>C107-F107</f>
        <v>-2.3512084993242408E-2</v>
      </c>
      <c r="I107">
        <f>H107^2</f>
        <v>5.5281814072945484E-4</v>
      </c>
      <c r="M107" s="10">
        <v>40982</v>
      </c>
      <c r="N107" s="8">
        <v>16.100000000000001</v>
      </c>
      <c r="O107" s="8">
        <v>-3.7128712871286338E-3</v>
      </c>
      <c r="P107" s="8">
        <f>1+O107</f>
        <v>0.99628712871287139</v>
      </c>
      <c r="Q107" s="8">
        <f>O107-F219</f>
        <v>-3.9899076564924594E-3</v>
      </c>
      <c r="R107" s="8">
        <f>(Q107-$U$14)^2</f>
        <v>2.2395636379548946E-5</v>
      </c>
      <c r="S107" s="11">
        <f>(Q107-$U$15)^2</f>
        <v>1.9522582607051308E-5</v>
      </c>
    </row>
    <row r="108" spans="1:19" ht="15.75" x14ac:dyDescent="0.25">
      <c r="A108" s="5">
        <v>40820</v>
      </c>
      <c r="B108">
        <v>16.89</v>
      </c>
      <c r="C108">
        <f>(B108-B107)/B107</f>
        <v>5.6285178236397768E-2</v>
      </c>
      <c r="D108">
        <v>1.8207</v>
      </c>
      <c r="E108">
        <v>11.458</v>
      </c>
      <c r="F108" s="16">
        <f>(((E108/100)+1)^(1/365)-1)</f>
        <v>2.9724321550661514E-4</v>
      </c>
      <c r="G108">
        <f>1+F108</f>
        <v>1.0002972432155066</v>
      </c>
      <c r="H108">
        <f>C108-F108</f>
        <v>5.5987935020891152E-2</v>
      </c>
      <c r="I108">
        <f>H108^2</f>
        <v>3.1346488679035302E-3</v>
      </c>
      <c r="M108" s="10">
        <v>40983</v>
      </c>
      <c r="N108" s="8">
        <v>16.23</v>
      </c>
      <c r="O108" s="8">
        <v>8.0745341614906208E-3</v>
      </c>
      <c r="P108" s="8">
        <f>1+O108</f>
        <v>1.0080745341614907</v>
      </c>
      <c r="Q108" s="8">
        <f>O108-F220</f>
        <v>7.7982682336391607E-3</v>
      </c>
      <c r="R108" s="8">
        <f>(Q108-$U$14)^2</f>
        <v>4.9783933723342738E-5</v>
      </c>
      <c r="S108" s="11">
        <f>(Q108-$U$15)^2</f>
        <v>5.4313056172328202E-5</v>
      </c>
    </row>
    <row r="109" spans="1:19" ht="15.75" x14ac:dyDescent="0.25">
      <c r="A109" s="5">
        <v>40821</v>
      </c>
      <c r="B109">
        <v>17.03</v>
      </c>
      <c r="C109">
        <f>(B109-B108)/B108</f>
        <v>8.28892835997635E-3</v>
      </c>
      <c r="D109">
        <v>1.8877000000000002</v>
      </c>
      <c r="E109">
        <v>11.4046</v>
      </c>
      <c r="F109" s="16">
        <f>(((E109/100)+1)^(1/365)-1)</f>
        <v>2.9592989722271312E-4</v>
      </c>
      <c r="G109">
        <f>1+F109</f>
        <v>1.0002959298972227</v>
      </c>
      <c r="H109">
        <f>C109-F109</f>
        <v>7.9929984627536369E-3</v>
      </c>
      <c r="I109">
        <f>H109^2</f>
        <v>6.3888024425582009E-5</v>
      </c>
      <c r="M109" s="10">
        <v>40984</v>
      </c>
      <c r="N109" s="8">
        <v>16.36</v>
      </c>
      <c r="O109" s="8">
        <v>8.0098582871225513E-3</v>
      </c>
      <c r="P109" s="8">
        <f>1+O109</f>
        <v>1.0080098582871226</v>
      </c>
      <c r="Q109" s="8">
        <f>O109-F221</f>
        <v>7.7339293404955715E-3</v>
      </c>
      <c r="R109" s="8">
        <f>(Q109-$U$14)^2</f>
        <v>4.8880151956336531E-5</v>
      </c>
      <c r="S109" s="11">
        <f>(Q109-$U$15)^2</f>
        <v>5.3368873937142456E-5</v>
      </c>
    </row>
    <row r="110" spans="1:19" ht="15.75" x14ac:dyDescent="0.25">
      <c r="A110" s="5">
        <v>40822</v>
      </c>
      <c r="B110">
        <v>17.09</v>
      </c>
      <c r="C110">
        <f>(B110-B109)/B109</f>
        <v>3.523194362888944E-3</v>
      </c>
      <c r="D110">
        <v>1.9872000000000001</v>
      </c>
      <c r="E110">
        <v>11.3207</v>
      </c>
      <c r="F110" s="16">
        <f>(((E110/100)+1)^(1/365)-1)</f>
        <v>2.9386519410534717E-4</v>
      </c>
      <c r="G110">
        <f>1+F110</f>
        <v>1.0002938651941053</v>
      </c>
      <c r="H110">
        <f>C110-F110</f>
        <v>3.2293291687835969E-3</v>
      </c>
      <c r="I110">
        <f>H110^2</f>
        <v>1.0428566880356557E-5</v>
      </c>
      <c r="M110" s="10">
        <v>40987</v>
      </c>
      <c r="N110" s="8">
        <v>16.62</v>
      </c>
      <c r="O110" s="8">
        <v>1.5892420537897408E-2</v>
      </c>
      <c r="P110" s="8">
        <f>1+O110</f>
        <v>1.0158924205378974</v>
      </c>
      <c r="Q110" s="8">
        <f>O110-F222</f>
        <v>1.5617121063942415E-2</v>
      </c>
      <c r="R110" s="8">
        <f>(Q110-$U$14)^2</f>
        <v>2.2125449590166418E-4</v>
      </c>
      <c r="S110" s="11">
        <f>(Q110-$U$15)^2</f>
        <v>2.3069332847367198E-4</v>
      </c>
    </row>
    <row r="111" spans="1:19" ht="15.75" x14ac:dyDescent="0.25">
      <c r="A111" s="5">
        <v>40823</v>
      </c>
      <c r="B111">
        <v>16.8</v>
      </c>
      <c r="C111">
        <f>(B111-B110)/B110</f>
        <v>-1.6968987712112298E-2</v>
      </c>
      <c r="D111">
        <v>2.0764</v>
      </c>
      <c r="E111">
        <v>11.3246</v>
      </c>
      <c r="F111" s="16">
        <f>(((E111/100)+1)^(1/365)-1)</f>
        <v>2.9396120396452119E-4</v>
      </c>
      <c r="G111">
        <f>1+F111</f>
        <v>1.0002939612039645</v>
      </c>
      <c r="H111">
        <f>C111-F111</f>
        <v>-1.7262948916076819E-2</v>
      </c>
      <c r="I111">
        <f>H111^2</f>
        <v>2.9800940527907783E-4</v>
      </c>
      <c r="M111" s="10">
        <v>40988</v>
      </c>
      <c r="N111" s="8">
        <v>16.510000000000002</v>
      </c>
      <c r="O111" s="8">
        <v>-6.6185318892899771E-3</v>
      </c>
      <c r="P111" s="8">
        <f>1+O111</f>
        <v>0.99338146811071004</v>
      </c>
      <c r="Q111" s="8">
        <f>O111-F223</f>
        <v>-6.8940122894478786E-3</v>
      </c>
      <c r="R111" s="8">
        <f>(Q111-$U$14)^2</f>
        <v>5.8316245964158853E-5</v>
      </c>
      <c r="S111" s="11">
        <f>(Q111-$U$15)^2</f>
        <v>5.3619611133903387E-5</v>
      </c>
    </row>
    <row r="112" spans="1:19" ht="15.75" x14ac:dyDescent="0.25">
      <c r="A112" s="5">
        <v>40826</v>
      </c>
      <c r="B112">
        <v>16.8</v>
      </c>
      <c r="C112">
        <f>(B112-B111)/B111</f>
        <v>0</v>
      </c>
      <c r="D112">
        <v>2.0764</v>
      </c>
      <c r="E112">
        <v>11.1838</v>
      </c>
      <c r="F112" s="16">
        <f>(((E112/100)+1)^(1/365)-1)</f>
        <v>2.9049287464544271E-4</v>
      </c>
      <c r="G112">
        <f>1+F112</f>
        <v>1.0002904928746454</v>
      </c>
      <c r="H112">
        <f>C112-F112</f>
        <v>-2.9049287464544271E-4</v>
      </c>
      <c r="I112">
        <f>H112^2</f>
        <v>8.438611021977289E-8</v>
      </c>
      <c r="M112" s="10">
        <v>40989</v>
      </c>
      <c r="N112" s="8">
        <v>16.690000000000001</v>
      </c>
      <c r="O112" s="8">
        <v>1.0902483343428207E-2</v>
      </c>
      <c r="P112" s="8">
        <f>1+O112</f>
        <v>1.0109024833434281</v>
      </c>
      <c r="Q112" s="8">
        <f>O112-F224</f>
        <v>1.0626804681658511E-2</v>
      </c>
      <c r="R112" s="8">
        <f>(Q112-$U$14)^2</f>
        <v>9.7699574799310946E-5</v>
      </c>
      <c r="S112" s="11">
        <f>(Q112-$U$15)^2</f>
        <v>1.0400482660302168E-4</v>
      </c>
    </row>
    <row r="113" spans="1:19" ht="15.75" x14ac:dyDescent="0.25">
      <c r="A113" s="5">
        <v>40827</v>
      </c>
      <c r="B113">
        <v>16.48</v>
      </c>
      <c r="C113">
        <f>(B113-B112)/B112</f>
        <v>-1.9047619047619063E-2</v>
      </c>
      <c r="D113">
        <v>2.1496</v>
      </c>
      <c r="E113">
        <v>11.151</v>
      </c>
      <c r="F113" s="16">
        <f>(((E113/100)+1)^(1/365)-1)</f>
        <v>2.8968428253484113E-4</v>
      </c>
      <c r="G113">
        <f>1+F113</f>
        <v>1.0002896842825348</v>
      </c>
      <c r="H113">
        <f>C113-F113</f>
        <v>-1.9337303330153904E-2</v>
      </c>
      <c r="I113">
        <f>H113^2</f>
        <v>3.7393130008238129E-4</v>
      </c>
      <c r="M113" s="10">
        <v>40990</v>
      </c>
      <c r="N113" s="8">
        <v>17.62</v>
      </c>
      <c r="O113" s="8">
        <v>5.5721989215098841E-2</v>
      </c>
      <c r="P113" s="8">
        <f>1+O113</f>
        <v>1.0557219892150989</v>
      </c>
      <c r="Q113" s="8">
        <f>O113-F225</f>
        <v>5.5445852128130232E-2</v>
      </c>
      <c r="R113" s="8">
        <f>(Q113-$U$14)^2</f>
        <v>2.9924572640218998E-3</v>
      </c>
      <c r="S113" s="11">
        <f>(Q113-$U$15)^2</f>
        <v>3.0269058426956761E-3</v>
      </c>
    </row>
    <row r="114" spans="1:19" ht="15.75" x14ac:dyDescent="0.25">
      <c r="A114" s="5">
        <v>40828</v>
      </c>
      <c r="B114">
        <v>16.5</v>
      </c>
      <c r="C114">
        <f>(B114-B113)/B113</f>
        <v>1.2135922330096828E-3</v>
      </c>
      <c r="D114">
        <v>2.2101000000000002</v>
      </c>
      <c r="E114">
        <v>11.1289</v>
      </c>
      <c r="F114" s="16">
        <f>(((E114/100)+1)^(1/365)-1)</f>
        <v>2.8913933475793741E-4</v>
      </c>
      <c r="G114">
        <f>1+F114</f>
        <v>1.0002891393347579</v>
      </c>
      <c r="H114">
        <f>C114-F114</f>
        <v>9.2445289825174542E-4</v>
      </c>
      <c r="I114">
        <f>H114^2</f>
        <v>8.5461316108605202E-7</v>
      </c>
      <c r="M114" s="10">
        <v>40991</v>
      </c>
      <c r="N114" s="8">
        <v>17.77</v>
      </c>
      <c r="O114" s="8">
        <v>8.5130533484675686E-3</v>
      </c>
      <c r="P114" s="8">
        <f>1+O114</f>
        <v>1.0085130533484676</v>
      </c>
      <c r="Q114" s="8">
        <f>O114-F226</f>
        <v>8.2370153739811814E-3</v>
      </c>
      <c r="R114" s="8">
        <f>(Q114-$U$14)^2</f>
        <v>5.6167833297946595E-5</v>
      </c>
      <c r="S114" s="11">
        <f>(Q114-$U$15)^2</f>
        <v>6.0972459241259982E-5</v>
      </c>
    </row>
    <row r="115" spans="1:19" ht="15.75" x14ac:dyDescent="0.25">
      <c r="A115" s="5">
        <v>40829</v>
      </c>
      <c r="B115">
        <v>16.55</v>
      </c>
      <c r="C115">
        <f>(B115-B114)/B114</f>
        <v>3.0303030303030732E-3</v>
      </c>
      <c r="D115">
        <v>2.1833999999999998</v>
      </c>
      <c r="E115">
        <v>11.135199999999999</v>
      </c>
      <c r="F115" s="16">
        <f>(((E115/100)+1)^(1/365)-1)</f>
        <v>2.8929469287408693E-4</v>
      </c>
      <c r="G115">
        <f>1+F115</f>
        <v>1.0002892946928741</v>
      </c>
      <c r="H115">
        <f>C115-F115</f>
        <v>2.7410083374289863E-3</v>
      </c>
      <c r="I115">
        <f>H115^2</f>
        <v>7.513126705855216E-6</v>
      </c>
      <c r="M115" s="10">
        <v>40994</v>
      </c>
      <c r="N115" s="8">
        <v>17.84</v>
      </c>
      <c r="O115" s="8">
        <v>3.939223410241997E-3</v>
      </c>
      <c r="P115" s="8">
        <f>1+O115</f>
        <v>1.003939223410242</v>
      </c>
      <c r="Q115" s="8">
        <f>O115-F227</f>
        <v>3.664320528540042E-3</v>
      </c>
      <c r="R115" s="8">
        <f>(Q115-$U$14)^2</f>
        <v>8.5370635077037072E-6</v>
      </c>
      <c r="S115" s="11">
        <f>(Q115-$U$15)^2</f>
        <v>1.0470346728572794E-5</v>
      </c>
    </row>
    <row r="116" spans="1:19" ht="15.75" x14ac:dyDescent="0.25">
      <c r="A116" s="5">
        <v>40830</v>
      </c>
      <c r="B116">
        <v>16.21</v>
      </c>
      <c r="C116">
        <f>(B116-B115)/B115</f>
        <v>-2.0543806646525671E-2</v>
      </c>
      <c r="D116">
        <v>2.2477</v>
      </c>
      <c r="E116">
        <v>11.0877</v>
      </c>
      <c r="F116" s="16">
        <f>(((E116/100)+1)^(1/365)-1)</f>
        <v>2.8812312540749119E-4</v>
      </c>
      <c r="G116">
        <f>1+F116</f>
        <v>1.0002881231254075</v>
      </c>
      <c r="H116">
        <f>C116-F116</f>
        <v>-2.0831929771933162E-2</v>
      </c>
      <c r="I116">
        <f>H116^2</f>
        <v>4.3396929802275527E-4</v>
      </c>
      <c r="M116" s="10">
        <v>40995</v>
      </c>
      <c r="N116" s="8">
        <v>18.239999999999998</v>
      </c>
      <c r="O116" s="8">
        <v>2.2421524663677049E-2</v>
      </c>
      <c r="P116" s="8">
        <f>1+O116</f>
        <v>1.022421524663677</v>
      </c>
      <c r="Q116" s="8">
        <f>O116-F228</f>
        <v>2.2146966367961728E-2</v>
      </c>
      <c r="R116" s="8">
        <f>(Q116-$U$14)^2</f>
        <v>4.5815138786432064E-4</v>
      </c>
      <c r="S116" s="11">
        <f>(Q116-$U$15)^2</f>
        <v>4.7169052111811907E-4</v>
      </c>
    </row>
    <row r="117" spans="1:19" ht="15.75" x14ac:dyDescent="0.25">
      <c r="A117" s="5">
        <v>40833</v>
      </c>
      <c r="B117">
        <v>15.94</v>
      </c>
      <c r="C117">
        <f>(B117-B116)/B116</f>
        <v>-1.6656384947563316E-2</v>
      </c>
      <c r="D117">
        <v>2.1549999999999998</v>
      </c>
      <c r="E117">
        <v>10.860900000000001</v>
      </c>
      <c r="F117" s="16">
        <f>(((E117/100)+1)^(1/365)-1)</f>
        <v>2.8252230278202894E-4</v>
      </c>
      <c r="G117">
        <f>1+F117</f>
        <v>1.000282522302782</v>
      </c>
      <c r="H117">
        <f>C117-F117</f>
        <v>-1.6938907250345345E-2</v>
      </c>
      <c r="I117">
        <f>H117^2</f>
        <v>2.8692657883580211E-4</v>
      </c>
      <c r="M117" s="10">
        <v>40996</v>
      </c>
      <c r="N117" s="8">
        <v>18.309999999999999</v>
      </c>
      <c r="O117" s="8">
        <v>3.8377192982456299E-3</v>
      </c>
      <c r="P117" s="8">
        <f>1+O117</f>
        <v>1.0038377192982457</v>
      </c>
      <c r="Q117" s="8">
        <f>O117-F229</f>
        <v>3.5630618366672318E-3</v>
      </c>
      <c r="R117" s="8">
        <f>(Q117-$U$14)^2</f>
        <v>7.9555964001721706E-6</v>
      </c>
      <c r="S117" s="11">
        <f>(Q117-$U$15)^2</f>
        <v>9.8252960192876734E-6</v>
      </c>
    </row>
    <row r="118" spans="1:19" ht="15.75" x14ac:dyDescent="0.25">
      <c r="A118" s="5">
        <v>40834</v>
      </c>
      <c r="B118">
        <v>16.329999999999998</v>
      </c>
      <c r="C118">
        <f>(B118-B117)/B117</f>
        <v>2.4466750313676212E-2</v>
      </c>
      <c r="D118">
        <v>2.1762999999999999</v>
      </c>
      <c r="E118">
        <v>11.128</v>
      </c>
      <c r="F118" s="16">
        <f>(((E118/100)+1)^(1/365)-1)</f>
        <v>2.8911714002433087E-4</v>
      </c>
      <c r="G118">
        <f>1+F118</f>
        <v>1.0002891171400243</v>
      </c>
      <c r="H118">
        <f>C118-F118</f>
        <v>2.4177633173651882E-2</v>
      </c>
      <c r="I118">
        <f>H118^2</f>
        <v>5.8455794587967199E-4</v>
      </c>
      <c r="M118" s="10">
        <v>40997</v>
      </c>
      <c r="N118" s="8">
        <v>18.38</v>
      </c>
      <c r="O118" s="8">
        <v>3.8230475150191311E-3</v>
      </c>
      <c r="P118" s="8">
        <f>1+O118</f>
        <v>1.0038230475150192</v>
      </c>
      <c r="Q118" s="8">
        <f>O118-F230</f>
        <v>3.5479562448603418E-3</v>
      </c>
      <c r="R118" s="8">
        <f>(Q118-$U$14)^2</f>
        <v>7.8706119211910229E-6</v>
      </c>
      <c r="S118" s="11">
        <f>(Q118-$U$15)^2</f>
        <v>9.7308262515284661E-6</v>
      </c>
    </row>
    <row r="119" spans="1:19" ht="15.75" x14ac:dyDescent="0.25">
      <c r="A119" s="5">
        <v>40835</v>
      </c>
      <c r="B119">
        <v>16.03</v>
      </c>
      <c r="C119">
        <f>(B119-B118)/B118</f>
        <v>-1.8371096142069637E-2</v>
      </c>
      <c r="D119">
        <v>2.1602999999999999</v>
      </c>
      <c r="E119">
        <v>11.220700000000001</v>
      </c>
      <c r="F119" s="16">
        <f>(((E119/100)+1)^(1/365)-1)</f>
        <v>2.9140225646950846E-4</v>
      </c>
      <c r="G119">
        <f>1+F119</f>
        <v>1.0002914022564695</v>
      </c>
      <c r="H119">
        <f>C119-F119</f>
        <v>-1.8662498398539146E-2</v>
      </c>
      <c r="I119">
        <f>H119^2</f>
        <v>3.4828884647547618E-4</v>
      </c>
      <c r="M119" s="10">
        <v>40998</v>
      </c>
      <c r="N119" s="8">
        <v>18.37</v>
      </c>
      <c r="O119" s="8">
        <v>-5.4406964091392881E-4</v>
      </c>
      <c r="P119" s="8">
        <f>1+O119</f>
        <v>0.99945593035908609</v>
      </c>
      <c r="Q119" s="8">
        <f>O119-F231</f>
        <v>-8.1891054990580899E-4</v>
      </c>
      <c r="R119" s="8">
        <f>(Q119-$U$14)^2</f>
        <v>2.4379877783898204E-6</v>
      </c>
      <c r="S119" s="11">
        <f>(Q119-$U$15)^2</f>
        <v>1.5561054644396437E-6</v>
      </c>
    </row>
    <row r="120" spans="1:19" ht="15.75" x14ac:dyDescent="0.25">
      <c r="A120" s="5">
        <v>40836</v>
      </c>
      <c r="B120">
        <v>15.91</v>
      </c>
      <c r="C120">
        <f>(B120-B119)/B119</f>
        <v>-7.4859638178416087E-3</v>
      </c>
      <c r="D120">
        <v>2.1888000000000001</v>
      </c>
      <c r="E120">
        <v>11.1515</v>
      </c>
      <c r="F120" s="16">
        <f>(((E120/100)+1)^(1/365)-1)</f>
        <v>2.8969661041999828E-4</v>
      </c>
      <c r="G120">
        <f>1+F120</f>
        <v>1.00028969661042</v>
      </c>
      <c r="H120">
        <f>C120-F120</f>
        <v>-7.7756604282616069E-3</v>
      </c>
      <c r="I120">
        <f>H120^2</f>
        <v>6.0460895095633478E-5</v>
      </c>
      <c r="M120" s="10">
        <v>41001</v>
      </c>
      <c r="N120" s="8">
        <v>18.899999999999999</v>
      </c>
      <c r="O120" s="8">
        <v>2.8851388132825125E-2</v>
      </c>
      <c r="P120" s="8">
        <f>1+O120</f>
        <v>1.0288513881328252</v>
      </c>
      <c r="Q120" s="8">
        <f>O120-F232</f>
        <v>2.8575154414628164E-2</v>
      </c>
      <c r="R120" s="8">
        <f>(Q120-$U$14)^2</f>
        <v>7.7465692140770922E-4</v>
      </c>
      <c r="S120" s="11">
        <f>(Q120-$U$15)^2</f>
        <v>7.9223252146941217E-4</v>
      </c>
    </row>
    <row r="121" spans="1:19" ht="15.75" x14ac:dyDescent="0.25">
      <c r="A121" s="5">
        <v>40837</v>
      </c>
      <c r="B121">
        <v>16.37</v>
      </c>
      <c r="C121">
        <f>(B121-B120)/B120</f>
        <v>2.8912633563796409E-2</v>
      </c>
      <c r="D121">
        <v>2.2191999999999998</v>
      </c>
      <c r="E121">
        <v>11.116</v>
      </c>
      <c r="F121" s="16">
        <f>(((E121/100)+1)^(1/365)-1)</f>
        <v>2.8882119311246512E-4</v>
      </c>
      <c r="G121">
        <f>1+F121</f>
        <v>1.0002888211931125</v>
      </c>
      <c r="H121">
        <f>C121-F121</f>
        <v>2.8623812370683944E-2</v>
      </c>
      <c r="I121">
        <f>H121^2</f>
        <v>8.1932263463211914E-4</v>
      </c>
      <c r="M121" s="10">
        <v>41002</v>
      </c>
      <c r="N121" s="8">
        <v>18.88</v>
      </c>
      <c r="O121" s="8">
        <v>-1.0582010582010357E-3</v>
      </c>
      <c r="P121" s="8">
        <f>1+O121</f>
        <v>0.99894179894179902</v>
      </c>
      <c r="Q121" s="8">
        <f>O121-F233</f>
        <v>-1.3351878879850896E-3</v>
      </c>
      <c r="R121" s="8">
        <f>(Q121-$U$14)^2</f>
        <v>4.3167668312027403E-6</v>
      </c>
      <c r="S121" s="11">
        <f>(Q121-$U$15)^2</f>
        <v>3.1106973087108031E-6</v>
      </c>
    </row>
    <row r="122" spans="1:19" ht="15.75" x14ac:dyDescent="0.25">
      <c r="A122" s="5">
        <v>40840</v>
      </c>
      <c r="B122">
        <v>16.600000000000001</v>
      </c>
      <c r="C122">
        <f>(B122-B121)/B121</f>
        <v>1.4050091631032402E-2</v>
      </c>
      <c r="D122">
        <v>2.2336</v>
      </c>
      <c r="E122">
        <v>11.0426</v>
      </c>
      <c r="F122" s="16">
        <f>(((E122/100)+1)^(1/365)-1)</f>
        <v>2.8701029048350257E-4</v>
      </c>
      <c r="G122">
        <f>1+F122</f>
        <v>1.0002870102904835</v>
      </c>
      <c r="H122">
        <f>C122-F122</f>
        <v>1.37630813405489E-2</v>
      </c>
      <c r="I122">
        <f>H122^2</f>
        <v>1.8942240798656531E-4</v>
      </c>
      <c r="M122" s="10">
        <v>41003</v>
      </c>
      <c r="N122" s="8">
        <v>18.38</v>
      </c>
      <c r="O122" s="8">
        <v>-2.6483050847457629E-2</v>
      </c>
      <c r="P122" s="8">
        <f>1+O122</f>
        <v>0.97351694915254239</v>
      </c>
      <c r="Q122" s="8">
        <f>O122-F234</f>
        <v>-2.6761060488414774E-2</v>
      </c>
      <c r="R122" s="8">
        <f>(Q122-$U$14)^2</f>
        <v>7.5644557308462014E-4</v>
      </c>
      <c r="S122" s="11">
        <f>(Q122-$U$15)^2</f>
        <v>7.3927377728458634E-4</v>
      </c>
    </row>
    <row r="123" spans="1:19" ht="15.75" x14ac:dyDescent="0.25">
      <c r="A123" s="5">
        <v>40841</v>
      </c>
      <c r="B123">
        <v>15.82</v>
      </c>
      <c r="C123">
        <f>(B123-B122)/B122</f>
        <v>-4.6987951807228978E-2</v>
      </c>
      <c r="D123">
        <v>2.1089000000000002</v>
      </c>
      <c r="E123">
        <v>11.1204</v>
      </c>
      <c r="F123" s="16">
        <f>(((E123/100)+1)^(1/365)-1)</f>
        <v>2.8892971068095186E-4</v>
      </c>
      <c r="G123">
        <f>1+F123</f>
        <v>1.000288929710681</v>
      </c>
      <c r="H123">
        <f>C123-F123</f>
        <v>-4.727688151790993E-2</v>
      </c>
      <c r="I123">
        <f>H123^2</f>
        <v>2.2351035260584936E-3</v>
      </c>
      <c r="M123" s="10">
        <v>41004</v>
      </c>
      <c r="N123" s="8">
        <v>18.23</v>
      </c>
      <c r="O123" s="8">
        <v>-8.1610446137104775E-3</v>
      </c>
      <c r="P123" s="8">
        <f>1+O123</f>
        <v>0.99183895538628952</v>
      </c>
      <c r="Q123" s="8">
        <f>O123-F235</f>
        <v>-8.4396831069132316E-3</v>
      </c>
      <c r="R123" s="8">
        <f>(Q123-$U$14)^2</f>
        <v>8.4312397651649295E-5</v>
      </c>
      <c r="S123" s="11">
        <f>(Q123-$U$15)^2</f>
        <v>7.8645186213280882E-5</v>
      </c>
    </row>
    <row r="124" spans="1:19" ht="15.75" x14ac:dyDescent="0.25">
      <c r="A124" s="5">
        <v>40842</v>
      </c>
      <c r="B124">
        <v>17.98</v>
      </c>
      <c r="C124">
        <f>(B124-B123)/B123</f>
        <v>0.13653603034134007</v>
      </c>
      <c r="D124">
        <v>2.2040999999999999</v>
      </c>
      <c r="E124">
        <v>11.065799999999999</v>
      </c>
      <c r="F124" s="16">
        <f>(((E124/100)+1)^(1/365)-1)</f>
        <v>2.8758280287033422E-4</v>
      </c>
      <c r="G124">
        <f>1+F124</f>
        <v>1.0002875828028703</v>
      </c>
      <c r="H124">
        <f>C124-F124</f>
        <v>0.13624844753846974</v>
      </c>
      <c r="I124">
        <f>H124^2</f>
        <v>1.856363945664314E-2</v>
      </c>
      <c r="M124" s="10">
        <v>41008</v>
      </c>
      <c r="N124" s="8">
        <v>18.010000000000002</v>
      </c>
      <c r="O124" s="8">
        <v>-1.2068019747668616E-2</v>
      </c>
      <c r="P124" s="8">
        <f>1+O124</f>
        <v>0.98793198025233142</v>
      </c>
      <c r="Q124" s="8">
        <f>O124-F236</f>
        <v>-1.2348803672922274E-2</v>
      </c>
      <c r="R124" s="8">
        <f>(Q124-$U$14)^2</f>
        <v>1.713821050277611E-4</v>
      </c>
      <c r="S124" s="11">
        <f>(Q124-$U$15)^2</f>
        <v>1.6326023058043247E-4</v>
      </c>
    </row>
    <row r="125" spans="1:19" ht="15.75" x14ac:dyDescent="0.25">
      <c r="A125" s="5">
        <v>40843</v>
      </c>
      <c r="B125">
        <v>18.829999999999998</v>
      </c>
      <c r="C125">
        <f>(B125-B124)/B124</f>
        <v>4.7274749721913117E-2</v>
      </c>
      <c r="D125">
        <v>2.3963999999999999</v>
      </c>
      <c r="E125">
        <v>10.9068</v>
      </c>
      <c r="F125" s="16">
        <f>(((E125/100)+1)^(1/365)-1)</f>
        <v>2.8365672430430422E-4</v>
      </c>
      <c r="G125">
        <f>1+F125</f>
        <v>1.0002836567243043</v>
      </c>
      <c r="H125">
        <f>C125-F125</f>
        <v>4.6991092997608813E-2</v>
      </c>
      <c r="I125">
        <f>H125^2</f>
        <v>2.2081628211099201E-3</v>
      </c>
      <c r="M125" s="10">
        <v>41009</v>
      </c>
      <c r="N125" s="8">
        <v>17.600000000000001</v>
      </c>
      <c r="O125" s="8">
        <v>-2.2765130483064971E-2</v>
      </c>
      <c r="P125" s="8">
        <f>1+O125</f>
        <v>0.97723486951693506</v>
      </c>
      <c r="Q125" s="8">
        <f>O125-F237</f>
        <v>-2.3048233648398392E-2</v>
      </c>
      <c r="R125" s="8">
        <f>(Q125-$U$14)^2</f>
        <v>5.6599877704373964E-4</v>
      </c>
      <c r="S125" s="11">
        <f>(Q125-$U$15)^2</f>
        <v>5.5115838508479223E-4</v>
      </c>
    </row>
    <row r="126" spans="1:19" ht="15.75" x14ac:dyDescent="0.25">
      <c r="A126" s="5">
        <v>40844</v>
      </c>
      <c r="B126">
        <v>18.510000000000002</v>
      </c>
      <c r="C126">
        <f>(B126-B125)/B125</f>
        <v>-1.6994158258098607E-2</v>
      </c>
      <c r="D126">
        <v>2.3167</v>
      </c>
      <c r="E126">
        <v>10.795500000000001</v>
      </c>
      <c r="F126" s="16">
        <f>(((E126/100)+1)^(1/365)-1)</f>
        <v>2.8090512805278856E-4</v>
      </c>
      <c r="G126">
        <f>1+F126</f>
        <v>1.0002809051280528</v>
      </c>
      <c r="H126">
        <f>C126-F126</f>
        <v>-1.7275063386151396E-2</v>
      </c>
      <c r="I126">
        <f>H126^2</f>
        <v>2.9842781499554851E-4</v>
      </c>
      <c r="M126" s="10">
        <v>41010</v>
      </c>
      <c r="N126" s="8">
        <v>18.010000000000002</v>
      </c>
      <c r="O126" s="8">
        <v>2.3295454545454553E-2</v>
      </c>
      <c r="P126" s="8">
        <f>1+O126</f>
        <v>1.0232954545454545</v>
      </c>
      <c r="Q126" s="8">
        <f>O126-F238</f>
        <v>2.3012084471696437E-2</v>
      </c>
      <c r="R126" s="8">
        <f>(Q126-$U$14)^2</f>
        <v>4.959346082904284E-4</v>
      </c>
      <c r="S126" s="11">
        <f>(Q126-$U$15)^2</f>
        <v>5.1001697713181249E-4</v>
      </c>
    </row>
    <row r="127" spans="1:19" ht="15.75" x14ac:dyDescent="0.25">
      <c r="A127" s="5">
        <v>40847</v>
      </c>
      <c r="B127">
        <v>17.86</v>
      </c>
      <c r="C127">
        <f>(B127-B126)/B126</f>
        <v>-3.5116153430578181E-2</v>
      </c>
      <c r="D127">
        <v>2.1133000000000002</v>
      </c>
      <c r="E127">
        <v>10.8726</v>
      </c>
      <c r="F127" s="16">
        <f>(((E127/100)+1)^(1/365)-1)</f>
        <v>2.8281151352715916E-4</v>
      </c>
      <c r="G127">
        <f>1+F127</f>
        <v>1.0002828115135272</v>
      </c>
      <c r="H127">
        <f>C127-F127</f>
        <v>-3.5398964944105341E-2</v>
      </c>
      <c r="I127">
        <f>H127^2</f>
        <v>1.2530867191139989E-3</v>
      </c>
      <c r="M127" s="10">
        <v>41011</v>
      </c>
      <c r="N127" s="8">
        <v>18.260000000000002</v>
      </c>
      <c r="O127" s="8">
        <v>1.3881177123820098E-2</v>
      </c>
      <c r="P127" s="8">
        <f>1+O127</f>
        <v>1.0138811771238201</v>
      </c>
      <c r="Q127" s="8">
        <f>O127-F239</f>
        <v>1.3598889672668212E-2</v>
      </c>
      <c r="R127" s="8">
        <f>(Q127-$U$14)^2</f>
        <v>1.6528687996859024E-4</v>
      </c>
      <c r="S127" s="11">
        <f>(Q127-$U$15)^2</f>
        <v>1.7345839989162009E-4</v>
      </c>
    </row>
    <row r="128" spans="1:19" ht="15.75" x14ac:dyDescent="0.25">
      <c r="A128" s="5">
        <v>40848</v>
      </c>
      <c r="B128">
        <v>17.37</v>
      </c>
      <c r="C128">
        <f>(B128-B127)/B127</f>
        <v>-2.7435610302351539E-2</v>
      </c>
      <c r="D128">
        <v>1.9889000000000001</v>
      </c>
      <c r="E128">
        <v>10.981999999999999</v>
      </c>
      <c r="F128" s="16">
        <f>(((E128/100)+1)^(1/365)-1)</f>
        <v>2.8551428572765047E-4</v>
      </c>
      <c r="G128">
        <f>1+F128</f>
        <v>1.0002855142857277</v>
      </c>
      <c r="H128">
        <f>C128-F128</f>
        <v>-2.7721124588079189E-2</v>
      </c>
      <c r="I128">
        <f>H128^2</f>
        <v>7.6846074842780855E-4</v>
      </c>
      <c r="M128" s="10">
        <v>41012</v>
      </c>
      <c r="N128" s="8">
        <v>18.239999999999998</v>
      </c>
      <c r="O128" s="8">
        <v>-1.095290251916929E-3</v>
      </c>
      <c r="P128" s="8">
        <f>1+O128</f>
        <v>0.9989047097480831</v>
      </c>
      <c r="Q128" s="8">
        <f>O128-F240</f>
        <v>-1.3779658154659243E-3</v>
      </c>
      <c r="R128" s="8">
        <f>(Q128-$U$14)^2</f>
        <v>4.4963547314485599E-6</v>
      </c>
      <c r="S128" s="11">
        <f>(Q128-$U$15)^2</f>
        <v>3.2634235672103335E-6</v>
      </c>
    </row>
    <row r="129" spans="1:19" ht="15.75" x14ac:dyDescent="0.25">
      <c r="A129" s="5">
        <v>40849</v>
      </c>
      <c r="B129">
        <v>17.87</v>
      </c>
      <c r="C129">
        <f>(B129-B128)/B128</f>
        <v>2.8785261945883704E-2</v>
      </c>
      <c r="D129">
        <v>1.9854000000000001</v>
      </c>
      <c r="E129">
        <v>10.923400000000001</v>
      </c>
      <c r="F129" s="16">
        <f>(((E129/100)+1)^(1/365)-1)</f>
        <v>2.8406687911664008E-4</v>
      </c>
      <c r="G129">
        <f>1+F129</f>
        <v>1.0002840668791166</v>
      </c>
      <c r="H129">
        <f>C129-F129</f>
        <v>2.8501195066767064E-2</v>
      </c>
      <c r="I129">
        <f>H129^2</f>
        <v>8.1231812023390727E-4</v>
      </c>
      <c r="M129" s="10">
        <v>41015</v>
      </c>
      <c r="N129" s="8">
        <v>18.190000000000001</v>
      </c>
      <c r="O129" s="8">
        <v>-2.7412280701752832E-3</v>
      </c>
      <c r="P129" s="8">
        <f>1+O129</f>
        <v>0.99725877192982471</v>
      </c>
      <c r="Q129" s="8">
        <f>O129-F241</f>
        <v>-3.0237182365511093E-3</v>
      </c>
      <c r="R129" s="8">
        <f>(Q129-$U$14)^2</f>
        <v>1.4184363318121834E-5</v>
      </c>
      <c r="S129" s="11">
        <f>(Q129-$U$15)^2</f>
        <v>1.1918011075733326E-5</v>
      </c>
    </row>
    <row r="130" spans="1:19" ht="15.75" x14ac:dyDescent="0.25">
      <c r="A130" s="5">
        <v>40850</v>
      </c>
      <c r="B130">
        <v>18.27</v>
      </c>
      <c r="C130">
        <f>(B130-B129)/B129</f>
        <v>2.238388360380518E-2</v>
      </c>
      <c r="D130">
        <v>2.0733999999999999</v>
      </c>
      <c r="E130">
        <v>10.828900000000001</v>
      </c>
      <c r="F130" s="16">
        <f>(((E130/100)+1)^(1/365)-1)</f>
        <v>2.81731143532582E-4</v>
      </c>
      <c r="G130">
        <f>1+F130</f>
        <v>1.0002817311435326</v>
      </c>
      <c r="H130">
        <f>C130-F130</f>
        <v>2.2102152460272598E-2</v>
      </c>
      <c r="I130">
        <f>H130^2</f>
        <v>4.8850514337713403E-4</v>
      </c>
      <c r="M130" s="10">
        <v>41016</v>
      </c>
      <c r="N130" s="8">
        <v>18.59</v>
      </c>
      <c r="O130" s="8">
        <v>2.1990104452996071E-2</v>
      </c>
      <c r="P130" s="8">
        <f>1+O130</f>
        <v>1.021990104452996</v>
      </c>
      <c r="Q130" s="8">
        <f>O130-F242</f>
        <v>2.1709290844929983E-2</v>
      </c>
      <c r="R130" s="8">
        <f>(Q130-$U$14)^2</f>
        <v>4.3960652146194247E-4</v>
      </c>
      <c r="S130" s="11">
        <f>(Q130-$U$15)^2</f>
        <v>4.5287082412451914E-4</v>
      </c>
    </row>
    <row r="131" spans="1:19" ht="15.75" x14ac:dyDescent="0.25">
      <c r="A131" s="5">
        <v>40851</v>
      </c>
      <c r="B131">
        <v>17.75</v>
      </c>
      <c r="C131">
        <f>(B131-B130)/B130</f>
        <v>-2.8461959496442233E-2</v>
      </c>
      <c r="D131">
        <v>2.0327000000000002</v>
      </c>
      <c r="E131">
        <v>10.8323</v>
      </c>
      <c r="F131" s="16">
        <f>(((E131/100)+1)^(1/365)-1)</f>
        <v>2.8181521501857709E-4</v>
      </c>
      <c r="G131">
        <f>1+F131</f>
        <v>1.0002818152150186</v>
      </c>
      <c r="H131">
        <f>C131-F131</f>
        <v>-2.874377471146081E-2</v>
      </c>
      <c r="I131">
        <f>H131^2</f>
        <v>8.2620458466321398E-4</v>
      </c>
      <c r="M131" s="10">
        <v>41017</v>
      </c>
      <c r="N131" s="8">
        <v>18.555</v>
      </c>
      <c r="O131" s="8">
        <v>-1.8827326519634288E-3</v>
      </c>
      <c r="P131" s="8">
        <f>1+O131</f>
        <v>0.99811726734803652</v>
      </c>
      <c r="Q131" s="8">
        <f>O131-F243</f>
        <v>-2.1637787643015746E-3</v>
      </c>
      <c r="R131" s="8">
        <f>(Q131-$U$14)^2</f>
        <v>8.4464280997405852E-6</v>
      </c>
      <c r="S131" s="11">
        <f>(Q131-$U$15)^2</f>
        <v>6.7200596150366689E-6</v>
      </c>
    </row>
    <row r="132" spans="1:19" ht="16.5" thickBot="1" x14ac:dyDescent="0.3">
      <c r="A132" s="5">
        <v>40854</v>
      </c>
      <c r="B132">
        <v>17.64</v>
      </c>
      <c r="C132">
        <f>(B132-B131)/B131</f>
        <v>-6.1971830985915171E-3</v>
      </c>
      <c r="D132">
        <v>2.0371000000000001</v>
      </c>
      <c r="E132">
        <v>10.834300000000001</v>
      </c>
      <c r="F132" s="16">
        <f>(((E132/100)+1)^(1/365)-1)</f>
        <v>2.8186466763235885E-4</v>
      </c>
      <c r="G132">
        <f>1+F132</f>
        <v>1.0002818646676324</v>
      </c>
      <c r="H132">
        <f>C132-F132</f>
        <v>-6.4790477662238759E-3</v>
      </c>
      <c r="I132">
        <f>H132^2</f>
        <v>4.1978059957010599E-5</v>
      </c>
      <c r="M132" s="13">
        <v>41018</v>
      </c>
      <c r="N132" s="14">
        <v>18.05</v>
      </c>
      <c r="O132" s="14">
        <v>-2.7216383724063542E-2</v>
      </c>
      <c r="P132" s="14">
        <f>1+O132</f>
        <v>0.97278361627593646</v>
      </c>
      <c r="Q132" s="14">
        <f>O132-F244</f>
        <v>-2.7496249797477557E-2</v>
      </c>
      <c r="R132" s="14">
        <f>(Q132-$U$14)^2</f>
        <v>7.9742671654673314E-4</v>
      </c>
      <c r="S132" s="15">
        <f>(Q132-$U$15)^2</f>
        <v>7.7979327164402626E-4</v>
      </c>
    </row>
    <row r="133" spans="1:19" ht="15.75" x14ac:dyDescent="0.25">
      <c r="A133" s="5">
        <v>40855</v>
      </c>
      <c r="B133">
        <v>17.77</v>
      </c>
      <c r="C133">
        <f>(B133-B132)/B132</f>
        <v>7.369614512471599E-3</v>
      </c>
      <c r="D133">
        <v>2.0769000000000002</v>
      </c>
      <c r="E133">
        <v>10.7658</v>
      </c>
      <c r="F133" s="16">
        <f>(((E133/100)+1)^(1/365)-1)</f>
        <v>2.8017040866967768E-4</v>
      </c>
      <c r="G133">
        <f>1+F133</f>
        <v>1.0002801704086697</v>
      </c>
      <c r="H133">
        <f>C133-F133</f>
        <v>7.0894441038019214E-3</v>
      </c>
      <c r="I133">
        <f>H133^2</f>
        <v>5.0260217700931829E-5</v>
      </c>
    </row>
    <row r="134" spans="1:19" ht="15.75" x14ac:dyDescent="0.25">
      <c r="A134" s="5">
        <v>40856</v>
      </c>
      <c r="B134">
        <v>16.940000000000001</v>
      </c>
      <c r="C134">
        <f>(B134-B133)/B133</f>
        <v>-4.6707934721440539E-2</v>
      </c>
      <c r="D134">
        <v>1.9615</v>
      </c>
      <c r="E134">
        <v>10.922700000000001</v>
      </c>
      <c r="F134" s="16">
        <f>(((E134/100)+1)^(1/365)-1)</f>
        <v>2.8404958466810015E-4</v>
      </c>
      <c r="G134">
        <f>1+F134</f>
        <v>1.0002840495846681</v>
      </c>
      <c r="H134">
        <f>C134-F134</f>
        <v>-4.6991984306108639E-2</v>
      </c>
      <c r="I134">
        <f>H134^2</f>
        <v>2.2082465890255606E-3</v>
      </c>
    </row>
    <row r="135" spans="1:19" ht="15.75" x14ac:dyDescent="0.25">
      <c r="A135" s="5">
        <v>40857</v>
      </c>
      <c r="B135">
        <v>16.96</v>
      </c>
      <c r="C135">
        <f>(B135-B134)/B134</f>
        <v>1.1806375442738827E-3</v>
      </c>
      <c r="D135">
        <v>2.0564</v>
      </c>
      <c r="E135">
        <v>10.9072</v>
      </c>
      <c r="F135" s="16">
        <f>(((E135/100)+1)^(1/365)-1)</f>
        <v>2.836666082726147E-4</v>
      </c>
      <c r="G135">
        <f>1+F135</f>
        <v>1.0002836666082726</v>
      </c>
      <c r="H135">
        <f>C135-F135</f>
        <v>8.96970936001268E-4</v>
      </c>
      <c r="I135">
        <f>H135^2</f>
        <v>8.0455686003099081E-7</v>
      </c>
    </row>
    <row r="136" spans="1:19" ht="15.75" x14ac:dyDescent="0.25">
      <c r="A136" s="5">
        <v>40858</v>
      </c>
      <c r="B136">
        <v>17.41</v>
      </c>
      <c r="C136">
        <f>(B136-B135)/B135</f>
        <v>2.6533018867924484E-2</v>
      </c>
      <c r="D136">
        <v>2.0564</v>
      </c>
      <c r="E136">
        <v>10.809699999999999</v>
      </c>
      <c r="F136" s="16">
        <f>(((E136/100)+1)^(1/365)-1)</f>
        <v>2.8125633862763344E-4</v>
      </c>
      <c r="G136">
        <f>1+F136</f>
        <v>1.0002812563386276</v>
      </c>
      <c r="H136">
        <f>C136-F136</f>
        <v>2.6251762529296851E-2</v>
      </c>
      <c r="I136">
        <f>H136^2</f>
        <v>6.8915503589459415E-4</v>
      </c>
    </row>
    <row r="137" spans="1:19" ht="15.75" x14ac:dyDescent="0.25">
      <c r="A137" s="5">
        <v>40861</v>
      </c>
      <c r="B137">
        <v>16.899999999999999</v>
      </c>
      <c r="C137">
        <f>(B137-B136)/B136</f>
        <v>-2.929350947731198E-2</v>
      </c>
      <c r="D137">
        <v>2.0556000000000001</v>
      </c>
      <c r="E137">
        <v>10.8468</v>
      </c>
      <c r="F137" s="16">
        <f>(((E137/100)+1)^(1/365)-1)</f>
        <v>2.8217372630789939E-4</v>
      </c>
      <c r="G137">
        <f>1+F137</f>
        <v>1.0002821737263079</v>
      </c>
      <c r="H137">
        <f>C137-F137</f>
        <v>-2.957568320361988E-2</v>
      </c>
      <c r="I137">
        <f>H137^2</f>
        <v>8.747210369608831E-4</v>
      </c>
    </row>
    <row r="138" spans="1:19" ht="15.75" x14ac:dyDescent="0.25">
      <c r="A138" s="5">
        <v>40862</v>
      </c>
      <c r="B138">
        <v>17.149999999999999</v>
      </c>
      <c r="C138">
        <f>(B138-B137)/B137</f>
        <v>1.4792899408284025E-2</v>
      </c>
      <c r="D138">
        <v>2.0451000000000001</v>
      </c>
      <c r="E138">
        <v>10.820600000000001</v>
      </c>
      <c r="F138" s="16">
        <f>(((E138/100)+1)^(1/365)-1)</f>
        <v>2.8152589939534067E-4</v>
      </c>
      <c r="G138">
        <f>1+F138</f>
        <v>1.0002815258993953</v>
      </c>
      <c r="H138">
        <f>C138-F138</f>
        <v>1.4511373508888684E-2</v>
      </c>
      <c r="I138">
        <f>H138^2</f>
        <v>2.1057996111447627E-4</v>
      </c>
    </row>
    <row r="139" spans="1:19" ht="15.75" x14ac:dyDescent="0.25">
      <c r="A139" s="5">
        <v>40863</v>
      </c>
      <c r="B139">
        <v>16.88</v>
      </c>
      <c r="C139">
        <f>(B139-B138)/B138</f>
        <v>-1.5743440233236129E-2</v>
      </c>
      <c r="D139">
        <v>2</v>
      </c>
      <c r="E139">
        <v>10.886900000000001</v>
      </c>
      <c r="F139" s="16">
        <f>(((E139/100)+1)^(1/365)-1)</f>
        <v>2.8316495199698366E-4</v>
      </c>
      <c r="G139">
        <f>1+F139</f>
        <v>1.000283164951997</v>
      </c>
      <c r="H139">
        <f>C139-F139</f>
        <v>-1.6026605185233113E-2</v>
      </c>
      <c r="I139">
        <f>H139^2</f>
        <v>2.5685207376334088E-4</v>
      </c>
    </row>
    <row r="140" spans="1:19" ht="15.75" x14ac:dyDescent="0.25">
      <c r="A140" s="5">
        <v>40864</v>
      </c>
      <c r="B140">
        <v>16.95</v>
      </c>
      <c r="C140">
        <f>(B140-B139)/B139</f>
        <v>4.1469194312796376E-3</v>
      </c>
      <c r="D140">
        <v>1.9601999999999999</v>
      </c>
      <c r="E140">
        <v>10.960699999999999</v>
      </c>
      <c r="F140" s="16">
        <f>(((E140/100)+1)^(1/365)-1)</f>
        <v>2.849882687805394E-4</v>
      </c>
      <c r="G140">
        <f>1+F140</f>
        <v>1.0002849882687805</v>
      </c>
      <c r="H140">
        <f>C140-F140</f>
        <v>3.8619311624990982E-3</v>
      </c>
      <c r="I140">
        <f>H140^2</f>
        <v>1.4914512303881637E-5</v>
      </c>
    </row>
    <row r="141" spans="1:19" ht="15.75" x14ac:dyDescent="0.25">
      <c r="A141" s="5">
        <v>40865</v>
      </c>
      <c r="B141">
        <v>16.96</v>
      </c>
      <c r="C141">
        <f>(B141-B140)/B140</f>
        <v>5.8997050147501851E-4</v>
      </c>
      <c r="D141">
        <v>2.0104000000000002</v>
      </c>
      <c r="E141">
        <v>10.9618</v>
      </c>
      <c r="F141" s="16">
        <f>(((E141/100)+1)^(1/365)-1)</f>
        <v>2.8501543644088301E-4</v>
      </c>
      <c r="G141">
        <f>1+F141</f>
        <v>1.0002850154364409</v>
      </c>
      <c r="H141">
        <f>C141-F141</f>
        <v>3.049550650341355E-4</v>
      </c>
      <c r="I141">
        <f>H141^2</f>
        <v>9.2997591689973817E-8</v>
      </c>
    </row>
    <row r="142" spans="1:19" ht="15.75" x14ac:dyDescent="0.25">
      <c r="A142" s="5">
        <v>40868</v>
      </c>
      <c r="B142">
        <v>16.61</v>
      </c>
      <c r="C142">
        <f>(B142-B141)/B141</f>
        <v>-2.0636792452830271E-2</v>
      </c>
      <c r="D142">
        <v>1.9550000000000001</v>
      </c>
      <c r="E142">
        <v>11.0481</v>
      </c>
      <c r="F142" s="16">
        <f>(((E142/100)+1)^(1/365)-1)</f>
        <v>2.8714602618951091E-4</v>
      </c>
      <c r="G142">
        <f>1+F142</f>
        <v>1.0002871460261895</v>
      </c>
      <c r="H142">
        <f>C142-F142</f>
        <v>-2.0923938479019782E-2</v>
      </c>
      <c r="I142">
        <f>H142^2</f>
        <v>4.3781120147380468E-4</v>
      </c>
    </row>
    <row r="143" spans="1:19" ht="15.75" x14ac:dyDescent="0.25">
      <c r="A143" s="5">
        <v>40869</v>
      </c>
      <c r="B143">
        <v>16.73</v>
      </c>
      <c r="C143">
        <f>(B143-B142)/B142</f>
        <v>7.2245635159543043E-3</v>
      </c>
      <c r="D143">
        <v>1.917</v>
      </c>
      <c r="E143">
        <v>11.0787</v>
      </c>
      <c r="F143" s="16">
        <f>(((E143/100)+1)^(1/365)-1)</f>
        <v>2.8790108790821556E-4</v>
      </c>
      <c r="G143">
        <f>1+F143</f>
        <v>1.0002879010879082</v>
      </c>
      <c r="H143">
        <f>C143-F143</f>
        <v>6.9366624280460887E-3</v>
      </c>
      <c r="I143">
        <f>H143^2</f>
        <v>4.8117285640666258E-5</v>
      </c>
    </row>
    <row r="144" spans="1:19" ht="15.75" x14ac:dyDescent="0.25">
      <c r="A144" s="5">
        <v>40870</v>
      </c>
      <c r="B144">
        <v>16.7</v>
      </c>
      <c r="C144">
        <f>(B144-B143)/B143</f>
        <v>-1.7931858936043716E-3</v>
      </c>
      <c r="D144">
        <v>1.8835</v>
      </c>
      <c r="E144">
        <v>11.1839</v>
      </c>
      <c r="F144" s="16">
        <f>(((E144/100)+1)^(1/365)-1)</f>
        <v>2.9049533950153972E-4</v>
      </c>
      <c r="G144">
        <f>1+F144</f>
        <v>1.0002904953395015</v>
      </c>
      <c r="H144">
        <f>C144-F144</f>
        <v>-2.0836812331059113E-3</v>
      </c>
      <c r="I144">
        <f>H144^2</f>
        <v>4.3417274811977707E-6</v>
      </c>
    </row>
    <row r="145" spans="1:9" ht="15.75" x14ac:dyDescent="0.25">
      <c r="A145" s="5">
        <v>40872</v>
      </c>
      <c r="B145">
        <v>16.010000000000002</v>
      </c>
      <c r="C145">
        <f>(B145-B144)/B144</f>
        <v>-4.1317365269460941E-2</v>
      </c>
      <c r="D145">
        <v>1.9635</v>
      </c>
      <c r="E145">
        <v>11.217599999999999</v>
      </c>
      <c r="F145" s="16">
        <f>(((E145/100)+1)^(1/365)-1)</f>
        <v>2.9132587011604372E-4</v>
      </c>
      <c r="G145">
        <f>1+F145</f>
        <v>1.000291325870116</v>
      </c>
      <c r="H145">
        <f>C145-F145</f>
        <v>-4.1608691139576985E-2</v>
      </c>
      <c r="I145">
        <f>H145^2</f>
        <v>1.7312831783487122E-3</v>
      </c>
    </row>
    <row r="146" spans="1:9" ht="15.75" x14ac:dyDescent="0.25">
      <c r="A146" s="5">
        <v>40875</v>
      </c>
      <c r="B146">
        <v>17.12</v>
      </c>
      <c r="C146">
        <f>(B146-B145)/B145</f>
        <v>6.9331667707682662E-2</v>
      </c>
      <c r="D146">
        <v>1.9739</v>
      </c>
      <c r="E146">
        <v>11.093400000000001</v>
      </c>
      <c r="F146" s="16">
        <f>(((E146/100)+1)^(1/365)-1)</f>
        <v>2.8826373987844711E-4</v>
      </c>
      <c r="G146">
        <f>1+F146</f>
        <v>1.0002882637398784</v>
      </c>
      <c r="H146">
        <f>C146-F146</f>
        <v>6.9043403967804215E-2</v>
      </c>
      <c r="I146">
        <f>H146^2</f>
        <v>4.7669916314614031E-3</v>
      </c>
    </row>
    <row r="147" spans="1:9" ht="15.75" x14ac:dyDescent="0.25">
      <c r="A147" s="5">
        <v>40876</v>
      </c>
      <c r="B147">
        <v>17.190000000000001</v>
      </c>
      <c r="C147">
        <f>(B147-B146)/B146</f>
        <v>4.088785046728988E-3</v>
      </c>
      <c r="D147">
        <v>1.9912999999999998</v>
      </c>
      <c r="E147">
        <v>11.0587</v>
      </c>
      <c r="F147" s="16">
        <f>(((E147/100)+1)^(1/365)-1)</f>
        <v>2.8740760700340928E-4</v>
      </c>
      <c r="G147">
        <f>1+F147</f>
        <v>1.0002874076070034</v>
      </c>
      <c r="H147">
        <f>C147-F147</f>
        <v>3.8013774397255787E-3</v>
      </c>
      <c r="I147">
        <f>H147^2</f>
        <v>1.4450470439254596E-5</v>
      </c>
    </row>
    <row r="148" spans="1:9" ht="15.75" x14ac:dyDescent="0.25">
      <c r="A148" s="5">
        <v>40877</v>
      </c>
      <c r="B148">
        <v>18.149999999999999</v>
      </c>
      <c r="C148">
        <f>(B148-B147)/B147</f>
        <v>5.5846422338568777E-2</v>
      </c>
      <c r="D148">
        <v>2.0680000000000001</v>
      </c>
      <c r="E148">
        <v>10.8675</v>
      </c>
      <c r="F148" s="16">
        <f>(((E148/100)+1)^(1/365)-1)</f>
        <v>2.8268545104692677E-4</v>
      </c>
      <c r="G148">
        <f>1+F148</f>
        <v>1.0002826854510469</v>
      </c>
      <c r="H148">
        <f>C148-F148</f>
        <v>5.556373688752185E-2</v>
      </c>
      <c r="I148">
        <f>H148^2</f>
        <v>3.0873288569057563E-3</v>
      </c>
    </row>
    <row r="149" spans="1:9" ht="15.75" x14ac:dyDescent="0.25">
      <c r="A149" s="5">
        <v>40878</v>
      </c>
      <c r="B149">
        <v>17.559999999999999</v>
      </c>
      <c r="C149">
        <f>(B149-B148)/B148</f>
        <v>-3.2506887052341595E-2</v>
      </c>
      <c r="D149">
        <v>2.0872999999999999</v>
      </c>
      <c r="E149">
        <v>10.854699999999999</v>
      </c>
      <c r="F149" s="16">
        <f>(((E149/100)+1)^(1/365)-1)</f>
        <v>2.8236903346678943E-4</v>
      </c>
      <c r="G149">
        <f>1+F149</f>
        <v>1.0002823690334668</v>
      </c>
      <c r="H149">
        <f>C149-F149</f>
        <v>-3.2789256085808384E-2</v>
      </c>
      <c r="I149">
        <f>H149^2</f>
        <v>1.0751353146607222E-3</v>
      </c>
    </row>
    <row r="150" spans="1:9" ht="15.75" x14ac:dyDescent="0.25">
      <c r="A150" s="5">
        <v>40879</v>
      </c>
      <c r="B150">
        <v>17.55</v>
      </c>
      <c r="C150">
        <f>(B150-B149)/B149</f>
        <v>-5.6947608200444259E-4</v>
      </c>
      <c r="D150">
        <v>2.0331000000000001</v>
      </c>
      <c r="E150">
        <v>10.8354</v>
      </c>
      <c r="F150" s="16">
        <f>(((E150/100)+1)^(1/365)-1)</f>
        <v>2.8189186619065332E-4</v>
      </c>
      <c r="G150">
        <f>1+F150</f>
        <v>1.0002818918661907</v>
      </c>
      <c r="H150">
        <f>C150-F150</f>
        <v>-8.5136794819509591E-4</v>
      </c>
      <c r="I150">
        <f>H150^2</f>
        <v>7.2482738321392754E-7</v>
      </c>
    </row>
    <row r="151" spans="1:9" ht="15.75" x14ac:dyDescent="0.25">
      <c r="A151" s="5">
        <v>40882</v>
      </c>
      <c r="B151">
        <v>17.64</v>
      </c>
      <c r="C151">
        <f>(B151-B150)/B150</f>
        <v>5.1282051282051195E-3</v>
      </c>
      <c r="D151">
        <v>2.0436000000000001</v>
      </c>
      <c r="E151">
        <v>10.7803</v>
      </c>
      <c r="F151" s="16">
        <f>(((E151/100)+1)^(1/365)-1)</f>
        <v>2.8052913459308826E-4</v>
      </c>
      <c r="G151">
        <f>1+F151</f>
        <v>1.0002805291345931</v>
      </c>
      <c r="H151">
        <f>C151-F151</f>
        <v>4.8476759936120313E-3</v>
      </c>
      <c r="I151">
        <f>H151^2</f>
        <v>2.3499962539042394E-5</v>
      </c>
    </row>
    <row r="152" spans="1:9" ht="15.75" x14ac:dyDescent="0.25">
      <c r="A152" s="5">
        <v>40883</v>
      </c>
      <c r="B152">
        <v>17.61</v>
      </c>
      <c r="C152">
        <f>(B152-B151)/B151</f>
        <v>-1.7006802721089079E-3</v>
      </c>
      <c r="D152">
        <v>2.0891000000000002</v>
      </c>
      <c r="E152">
        <v>10.765000000000001</v>
      </c>
      <c r="F152" s="16">
        <f>(((E152/100)+1)^(1/365)-1)</f>
        <v>2.8015061553166021E-4</v>
      </c>
      <c r="G152">
        <f>1+F152</f>
        <v>1.0002801506155317</v>
      </c>
      <c r="H152">
        <f>C152-F152</f>
        <v>-1.9808308876405681E-3</v>
      </c>
      <c r="I152">
        <f>H152^2</f>
        <v>3.9236910054309209E-6</v>
      </c>
    </row>
    <row r="153" spans="1:9" ht="15.75" x14ac:dyDescent="0.25">
      <c r="A153" s="5">
        <v>40884</v>
      </c>
      <c r="B153">
        <v>17.829999999999998</v>
      </c>
      <c r="C153">
        <f>(B153-B152)/B152</f>
        <v>1.2492901760363365E-2</v>
      </c>
      <c r="D153">
        <v>2.0295999999999998</v>
      </c>
      <c r="E153">
        <v>10.712</v>
      </c>
      <c r="F153" s="16">
        <f>(((E153/100)+1)^(1/365)-1)</f>
        <v>2.7883900243952375E-4</v>
      </c>
      <c r="G153">
        <f>1+F153</f>
        <v>1.0002788390024395</v>
      </c>
      <c r="H153">
        <f>C153-F153</f>
        <v>1.2214062757923841E-2</v>
      </c>
      <c r="I153">
        <f>H153^2</f>
        <v>1.4918332905450215E-4</v>
      </c>
    </row>
    <row r="154" spans="1:9" ht="15.75" x14ac:dyDescent="0.25">
      <c r="A154" s="5">
        <v>40885</v>
      </c>
      <c r="B154">
        <v>17.37</v>
      </c>
      <c r="C154">
        <f>(B154-B153)/B153</f>
        <v>-2.5799214806505742E-2</v>
      </c>
      <c r="D154">
        <v>1.9704000000000002</v>
      </c>
      <c r="E154">
        <v>10.7911</v>
      </c>
      <c r="F154" s="16">
        <f>(((E154/100)+1)^(1/365)-1)</f>
        <v>2.8079629313126908E-4</v>
      </c>
      <c r="G154">
        <f>1+F154</f>
        <v>1.0002807962931313</v>
      </c>
      <c r="H154">
        <f>C154-F154</f>
        <v>-2.6080011099637011E-2</v>
      </c>
      <c r="I154">
        <f>H154^2</f>
        <v>6.8016697895718968E-4</v>
      </c>
    </row>
    <row r="155" spans="1:9" ht="15.75" x14ac:dyDescent="0.25">
      <c r="A155" s="5">
        <v>40886</v>
      </c>
      <c r="B155">
        <v>17.82</v>
      </c>
      <c r="C155">
        <f>(B155-B154)/B154</f>
        <v>2.5906735751295294E-2</v>
      </c>
      <c r="D155">
        <v>2.0611000000000002</v>
      </c>
      <c r="E155">
        <v>10.7165</v>
      </c>
      <c r="F155" s="16">
        <f>(((E155/100)+1)^(1/365)-1)</f>
        <v>2.7895039013836609E-4</v>
      </c>
      <c r="G155">
        <f>1+F155</f>
        <v>1.0002789503901384</v>
      </c>
      <c r="H155">
        <f>C155-F155</f>
        <v>2.5627785361156927E-2</v>
      </c>
      <c r="I155">
        <f>H155^2</f>
        <v>6.5678338251752935E-4</v>
      </c>
    </row>
    <row r="156" spans="1:9" ht="15.75" x14ac:dyDescent="0.25">
      <c r="A156" s="5">
        <v>40889</v>
      </c>
      <c r="B156">
        <v>17.600000000000001</v>
      </c>
      <c r="C156">
        <f>(B156-B155)/B155</f>
        <v>-1.2345679012345616E-2</v>
      </c>
      <c r="D156">
        <v>2.0121000000000002</v>
      </c>
      <c r="E156">
        <v>10.785399999999999</v>
      </c>
      <c r="F156" s="16">
        <f>(((E156/100)+1)^(1/365)-1)</f>
        <v>2.8065529602816497E-4</v>
      </c>
      <c r="G156">
        <f>1+F156</f>
        <v>1.0002806552960282</v>
      </c>
      <c r="H156">
        <f>C156-F156</f>
        <v>-1.2626334308373781E-2</v>
      </c>
      <c r="I156">
        <f>H156^2</f>
        <v>1.5942431806681681E-4</v>
      </c>
    </row>
    <row r="157" spans="1:9" ht="15.75" x14ac:dyDescent="0.25">
      <c r="A157" s="5">
        <v>40890</v>
      </c>
      <c r="B157">
        <v>16.79</v>
      </c>
      <c r="C157">
        <f>(B157-B156)/B156</f>
        <v>-4.6022727272727396E-2</v>
      </c>
      <c r="D157">
        <v>1.9651000000000001</v>
      </c>
      <c r="E157">
        <v>10.824</v>
      </c>
      <c r="F157" s="16">
        <f>(((E157/100)+1)^(1/365)-1)</f>
        <v>2.8160997716053515E-4</v>
      </c>
      <c r="G157">
        <f>1+F157</f>
        <v>1.0002816099771605</v>
      </c>
      <c r="H157">
        <f>C157-F157</f>
        <v>-4.6304337249887931E-2</v>
      </c>
      <c r="I157">
        <f>H157^2</f>
        <v>2.1440916481513589E-3</v>
      </c>
    </row>
    <row r="158" spans="1:9" ht="15.75" x14ac:dyDescent="0.25">
      <c r="A158" s="5">
        <v>40891</v>
      </c>
      <c r="B158">
        <v>15.89</v>
      </c>
      <c r="C158">
        <f>(B158-B157)/B157</f>
        <v>-5.3603335318641969E-2</v>
      </c>
      <c r="D158">
        <v>1.9026999999999998</v>
      </c>
      <c r="E158">
        <v>10.8727</v>
      </c>
      <c r="F158" s="16">
        <f>(((E158/100)+1)^(1/365)-1)</f>
        <v>2.8281398528262613E-4</v>
      </c>
      <c r="G158">
        <f>1+F158</f>
        <v>1.0002828139852826</v>
      </c>
      <c r="H158">
        <f>C158-F158</f>
        <v>-5.3886149303924595E-2</v>
      </c>
      <c r="I158">
        <f>H158^2</f>
        <v>2.9037170868048529E-3</v>
      </c>
    </row>
    <row r="159" spans="1:9" ht="15.75" x14ac:dyDescent="0.25">
      <c r="A159" s="5">
        <v>40892</v>
      </c>
      <c r="B159">
        <v>15.9</v>
      </c>
      <c r="C159">
        <f>(B159-B158)/B158</f>
        <v>6.2932662051603443E-4</v>
      </c>
      <c r="D159">
        <v>1.9079000000000002</v>
      </c>
      <c r="E159">
        <v>10.851800000000001</v>
      </c>
      <c r="F159" s="16">
        <f>(((E159/100)+1)^(1/365)-1)</f>
        <v>2.8229734004625584E-4</v>
      </c>
      <c r="G159">
        <f>1+F159</f>
        <v>1.0002822973400463</v>
      </c>
      <c r="H159">
        <f>C159-F159</f>
        <v>3.4702928046977859E-4</v>
      </c>
      <c r="I159">
        <f>H159^2</f>
        <v>1.2042932150337225E-7</v>
      </c>
    </row>
    <row r="160" spans="1:9" ht="15.75" x14ac:dyDescent="0.25">
      <c r="A160" s="5">
        <v>40893</v>
      </c>
      <c r="B160">
        <v>15.9</v>
      </c>
      <c r="C160">
        <f>(B160-B159)/B159</f>
        <v>0</v>
      </c>
      <c r="D160">
        <v>1.8473999999999999</v>
      </c>
      <c r="E160">
        <v>10.8497</v>
      </c>
      <c r="F160" s="16">
        <f>(((E160/100)+1)^(1/365)-1)</f>
        <v>2.8224542295340882E-4</v>
      </c>
      <c r="G160">
        <f>1+F160</f>
        <v>1.0002822454229534</v>
      </c>
      <c r="H160">
        <f>C160-F160</f>
        <v>-2.8224542295340882E-4</v>
      </c>
      <c r="I160">
        <f>H160^2</f>
        <v>7.966247877814863E-8</v>
      </c>
    </row>
    <row r="161" spans="1:9" ht="15.75" x14ac:dyDescent="0.25">
      <c r="A161" s="5">
        <v>40896</v>
      </c>
      <c r="B161">
        <v>15.42</v>
      </c>
      <c r="C161">
        <f>(B161-B160)/B160</f>
        <v>-3.0188679245283043E-2</v>
      </c>
      <c r="D161">
        <v>1.8096000000000001</v>
      </c>
      <c r="E161">
        <v>10.8756</v>
      </c>
      <c r="F161" s="16">
        <f>(((E161/100)+1)^(1/365)-1)</f>
        <v>2.8288566522594039E-4</v>
      </c>
      <c r="G161">
        <f>1+F161</f>
        <v>1.0002828856652259</v>
      </c>
      <c r="H161">
        <f>C161-F161</f>
        <v>-3.0471564910508984E-2</v>
      </c>
      <c r="I161">
        <f>H161^2</f>
        <v>9.2851626809536242E-4</v>
      </c>
    </row>
    <row r="162" spans="1:9" ht="15.75" x14ac:dyDescent="0.25">
      <c r="A162" s="5">
        <v>40897</v>
      </c>
      <c r="B162">
        <v>15.62</v>
      </c>
      <c r="C162">
        <f>(B162-B161)/B161</f>
        <v>1.2970168612191912E-2</v>
      </c>
      <c r="D162">
        <v>1.9233</v>
      </c>
      <c r="E162">
        <v>10.7599</v>
      </c>
      <c r="F162" s="16">
        <f>(((E162/100)+1)^(1/365)-1)</f>
        <v>2.8002443092400853E-4</v>
      </c>
      <c r="G162">
        <f>1+F162</f>
        <v>1.000280024430924</v>
      </c>
      <c r="H162">
        <f>C162-F162</f>
        <v>1.2690144181267904E-2</v>
      </c>
      <c r="I162">
        <f>H162^2</f>
        <v>1.6103975934136764E-4</v>
      </c>
    </row>
    <row r="163" spans="1:9" ht="15.75" x14ac:dyDescent="0.25">
      <c r="A163" s="5">
        <v>40898</v>
      </c>
      <c r="B163">
        <v>15.68</v>
      </c>
      <c r="C163">
        <f>(B163-B162)/B162</f>
        <v>3.8412291933419013E-3</v>
      </c>
      <c r="D163">
        <v>1.9668000000000001</v>
      </c>
      <c r="E163">
        <v>10.714700000000001</v>
      </c>
      <c r="F163" s="16">
        <f>(((E163/100)+1)^(1/365)-1)</f>
        <v>2.7890583560052917E-4</v>
      </c>
      <c r="G163">
        <f>1+F163</f>
        <v>1.0002789058356005</v>
      </c>
      <c r="H163">
        <f>C163-F163</f>
        <v>3.5623233577413722E-3</v>
      </c>
      <c r="I163">
        <f>H163^2</f>
        <v>1.2690147705109764E-5</v>
      </c>
    </row>
    <row r="164" spans="1:9" ht="15.75" x14ac:dyDescent="0.25">
      <c r="A164" s="5">
        <v>40899</v>
      </c>
      <c r="B164">
        <v>15.71</v>
      </c>
      <c r="C164">
        <f>(B164-B163)/B163</f>
        <v>1.9132653061225216E-3</v>
      </c>
      <c r="D164">
        <v>1.9476</v>
      </c>
      <c r="E164">
        <v>10.682700000000001</v>
      </c>
      <c r="F164" s="16">
        <f>(((E164/100)+1)^(1/365)-1)</f>
        <v>2.7811363433016822E-4</v>
      </c>
      <c r="G164">
        <f>1+F164</f>
        <v>1.0002781136343302</v>
      </c>
      <c r="H164">
        <f>C164-F164</f>
        <v>1.6351516717923534E-3</v>
      </c>
      <c r="I164">
        <f>H164^2</f>
        <v>2.6737209897653279E-6</v>
      </c>
    </row>
    <row r="165" spans="1:9" ht="15.75" x14ac:dyDescent="0.25">
      <c r="A165" s="5">
        <v>40900</v>
      </c>
      <c r="B165">
        <v>15.53</v>
      </c>
      <c r="C165">
        <f>(B165-B164)/B164</f>
        <v>-1.1457670273711107E-2</v>
      </c>
      <c r="D165">
        <v>2.0244</v>
      </c>
      <c r="E165">
        <v>10.636200000000001</v>
      </c>
      <c r="F165" s="16">
        <f>(((E165/100)+1)^(1/365)-1)</f>
        <v>2.7696205965921372E-4</v>
      </c>
      <c r="G165">
        <f>1+F165</f>
        <v>1.0002769620596592</v>
      </c>
      <c r="H165">
        <f>C165-F165</f>
        <v>-1.1734632333370321E-2</v>
      </c>
      <c r="I165">
        <f>H165^2</f>
        <v>1.3770159599938019E-4</v>
      </c>
    </row>
    <row r="166" spans="1:9" ht="15.75" x14ac:dyDescent="0.25">
      <c r="A166" s="5">
        <v>40904</v>
      </c>
      <c r="B166">
        <v>15.71</v>
      </c>
      <c r="C166">
        <f>(B166-B165)/B165</f>
        <v>1.1590470057952447E-2</v>
      </c>
      <c r="D166">
        <v>2.0051999999999999</v>
      </c>
      <c r="E166">
        <v>10.638199999999999</v>
      </c>
      <c r="F166" s="16">
        <f>(((E166/100)+1)^(1/365)-1)</f>
        <v>2.7701159968551714E-4</v>
      </c>
      <c r="G166">
        <f>1+F166</f>
        <v>1.0002770115996855</v>
      </c>
      <c r="H166">
        <f>C166-F166</f>
        <v>1.131345845826693E-2</v>
      </c>
      <c r="I166">
        <f>H166^2</f>
        <v>1.2799434228693153E-4</v>
      </c>
    </row>
    <row r="167" spans="1:9" ht="15.75" x14ac:dyDescent="0.25">
      <c r="A167" s="5">
        <v>40905</v>
      </c>
      <c r="B167">
        <v>15.14</v>
      </c>
      <c r="C167">
        <f>(B167-B166)/B166</f>
        <v>-3.628262253341822E-2</v>
      </c>
      <c r="D167">
        <v>1.9161999999999999</v>
      </c>
      <c r="E167">
        <v>10.702400000000001</v>
      </c>
      <c r="F167" s="16">
        <f>(((E167/100)+1)^(1/365)-1)</f>
        <v>2.7860136025714688E-4</v>
      </c>
      <c r="G167">
        <f>1+F167</f>
        <v>1.0002786013602571</v>
      </c>
      <c r="H167">
        <f>C167-F167</f>
        <v>-3.6561223893675367E-2</v>
      </c>
      <c r="I167">
        <f>H167^2</f>
        <v>1.3367230926034585E-3</v>
      </c>
    </row>
    <row r="168" spans="1:9" ht="15.75" x14ac:dyDescent="0.25">
      <c r="A168" s="5">
        <v>40906</v>
      </c>
      <c r="B168">
        <v>15.17</v>
      </c>
      <c r="C168">
        <f>(B168-B167)/B167</f>
        <v>1.9815059445177914E-3</v>
      </c>
      <c r="D168">
        <v>1.8988</v>
      </c>
      <c r="E168">
        <v>10.6609</v>
      </c>
      <c r="F168" s="16">
        <f>(((E168/100)+1)^(1/365)-1)</f>
        <v>2.7757381639914591E-4</v>
      </c>
      <c r="G168">
        <f>1+F168</f>
        <v>1.0002775738163991</v>
      </c>
      <c r="H168">
        <f>C168-F168</f>
        <v>1.7039321281186455E-3</v>
      </c>
      <c r="I168">
        <f>H168^2</f>
        <v>2.9033846972349359E-6</v>
      </c>
    </row>
    <row r="169" spans="1:9" ht="15.75" x14ac:dyDescent="0.25">
      <c r="A169" s="5">
        <v>40907</v>
      </c>
      <c r="B169">
        <v>15.13</v>
      </c>
      <c r="C169">
        <f>(B169-B168)/B168</f>
        <v>-2.6367831245879465E-3</v>
      </c>
      <c r="D169">
        <v>1.8761999999999999</v>
      </c>
      <c r="E169">
        <v>10.686999999999999</v>
      </c>
      <c r="F169" s="16">
        <f>(((E169/100)+1)^(1/365)-1)</f>
        <v>2.7822009965894345E-4</v>
      </c>
      <c r="G169">
        <f>1+F169</f>
        <v>1.0002782200996589</v>
      </c>
      <c r="H169">
        <f>C169-F169</f>
        <v>-2.9150032242468899E-3</v>
      </c>
      <c r="I169">
        <f>H169^2</f>
        <v>8.4972437973697639E-6</v>
      </c>
    </row>
    <row r="170" spans="1:9" ht="15.75" x14ac:dyDescent="0.25">
      <c r="A170" s="5">
        <v>40911</v>
      </c>
      <c r="B170">
        <v>15.61</v>
      </c>
      <c r="C170">
        <f>(B170-B169)/B169</f>
        <v>3.1725049570389866E-2</v>
      </c>
      <c r="D170">
        <v>1.9474</v>
      </c>
      <c r="E170">
        <v>11.0021</v>
      </c>
      <c r="F170" s="16">
        <f>(((E170/100)+1)^(1/365)-1)</f>
        <v>2.8601057559529686E-4</v>
      </c>
      <c r="G170">
        <f>1+F170</f>
        <v>1.0002860105755953</v>
      </c>
      <c r="H170">
        <f>C170-F170</f>
        <v>3.1439038994794569E-2</v>
      </c>
      <c r="I170">
        <f>H170^2</f>
        <v>9.8841317291621352E-4</v>
      </c>
    </row>
    <row r="171" spans="1:9" ht="15.75" x14ac:dyDescent="0.25">
      <c r="A171" s="5">
        <v>40912</v>
      </c>
      <c r="B171">
        <v>15.37</v>
      </c>
      <c r="C171">
        <f>(B171-B170)/B170</f>
        <v>-1.5374759769378618E-2</v>
      </c>
      <c r="D171">
        <v>1.9771000000000001</v>
      </c>
      <c r="E171">
        <v>11.111700000000001</v>
      </c>
      <c r="F171" s="16">
        <f>(((E171/100)+1)^(1/365)-1)</f>
        <v>2.8871513771222546E-4</v>
      </c>
      <c r="G171">
        <f>1+F171</f>
        <v>1.0002887151377122</v>
      </c>
      <c r="H171">
        <f>C171-F171</f>
        <v>-1.5663474907090844E-2</v>
      </c>
      <c r="I171">
        <f>H171^2</f>
        <v>2.4534444616506452E-4</v>
      </c>
    </row>
    <row r="172" spans="1:9" ht="15.75" x14ac:dyDescent="0.25">
      <c r="A172" s="5">
        <v>40913</v>
      </c>
      <c r="B172">
        <v>15.47</v>
      </c>
      <c r="C172">
        <f>(B172-B171)/B171</f>
        <v>6.5061808718283294E-3</v>
      </c>
      <c r="D172">
        <v>1.9946000000000002</v>
      </c>
      <c r="E172">
        <v>11.1309</v>
      </c>
      <c r="F172" s="16">
        <f>(((E172/100)+1)^(1/365)-1)</f>
        <v>2.8918865574634189E-4</v>
      </c>
      <c r="G172">
        <f>1+F172</f>
        <v>1.0002891886557463</v>
      </c>
      <c r="H172">
        <f>C172-F172</f>
        <v>6.2169922160819876E-3</v>
      </c>
      <c r="I172">
        <f>H172^2</f>
        <v>3.865099221482402E-5</v>
      </c>
    </row>
    <row r="173" spans="1:9" ht="15.75" x14ac:dyDescent="0.25">
      <c r="A173" s="5">
        <v>40914</v>
      </c>
      <c r="B173">
        <v>15.39</v>
      </c>
      <c r="C173">
        <f>(B173-B172)/B172</f>
        <v>-5.1712992889463519E-3</v>
      </c>
      <c r="D173">
        <v>1.9578</v>
      </c>
      <c r="E173">
        <v>11.25</v>
      </c>
      <c r="F173" s="16">
        <f>(((E173/100)+1)^(1/365)-1)</f>
        <v>2.9212412585777336E-4</v>
      </c>
      <c r="G173">
        <f>1+F173</f>
        <v>1.0002921241258578</v>
      </c>
      <c r="H173">
        <f>C173-F173</f>
        <v>-5.4634234148041253E-3</v>
      </c>
      <c r="I173">
        <f>H173^2</f>
        <v>2.9848995409429968E-5</v>
      </c>
    </row>
    <row r="174" spans="1:9" ht="15.75" x14ac:dyDescent="0.25">
      <c r="A174" s="5">
        <v>40917</v>
      </c>
      <c r="B174">
        <v>15.25</v>
      </c>
      <c r="C174">
        <f>(B174-B173)/B173</f>
        <v>-9.0968161143600099E-3</v>
      </c>
      <c r="D174">
        <v>1.9578</v>
      </c>
      <c r="E174">
        <v>11.255000000000001</v>
      </c>
      <c r="F174" s="16">
        <f>(((E174/100)+1)^(1/365)-1)</f>
        <v>2.9224729282195661E-4</v>
      </c>
      <c r="G174">
        <f>1+F174</f>
        <v>1.000292247292822</v>
      </c>
      <c r="H174">
        <f>C174-F174</f>
        <v>-9.3890634071819665E-3</v>
      </c>
      <c r="I174">
        <f>H174^2</f>
        <v>8.8154511664083441E-5</v>
      </c>
    </row>
    <row r="175" spans="1:9" ht="15.75" x14ac:dyDescent="0.25">
      <c r="A175" s="5">
        <v>40918</v>
      </c>
      <c r="B175">
        <v>15.46</v>
      </c>
      <c r="C175">
        <f>(B175-B174)/B174</f>
        <v>1.3770491803278745E-2</v>
      </c>
      <c r="D175">
        <v>1.9683000000000002</v>
      </c>
      <c r="E175">
        <v>11.257300000000001</v>
      </c>
      <c r="F175" s="16">
        <f>(((E175/100)+1)^(1/365)-1)</f>
        <v>2.9230394777179924E-4</v>
      </c>
      <c r="G175">
        <f>1+F175</f>
        <v>1.0002923039477718</v>
      </c>
      <c r="H175">
        <f>C175-F175</f>
        <v>1.3478187855506946E-2</v>
      </c>
      <c r="I175">
        <f>H175^2</f>
        <v>1.8166154786833491E-4</v>
      </c>
    </row>
    <row r="176" spans="1:9" ht="15.75" x14ac:dyDescent="0.25">
      <c r="A176" s="5">
        <v>40919</v>
      </c>
      <c r="B176">
        <v>15.73</v>
      </c>
      <c r="C176">
        <f>(B176-B175)/B175</f>
        <v>1.7464424320827916E-2</v>
      </c>
      <c r="D176">
        <v>1.9036999999999999</v>
      </c>
      <c r="E176">
        <v>11.259600000000001</v>
      </c>
      <c r="F176" s="16">
        <f>(((E176/100)+1)^(1/365)-1)</f>
        <v>2.9236060155368726E-4</v>
      </c>
      <c r="G176">
        <f>1+F176</f>
        <v>1.0002923606015537</v>
      </c>
      <c r="H176">
        <f>C176-F176</f>
        <v>1.7172063719274228E-2</v>
      </c>
      <c r="I176">
        <f>H176^2</f>
        <v>2.9487977237881423E-4</v>
      </c>
    </row>
    <row r="177" spans="1:9" ht="15.75" x14ac:dyDescent="0.25">
      <c r="A177" s="5">
        <v>40920</v>
      </c>
      <c r="B177">
        <v>16.149999999999999</v>
      </c>
      <c r="C177">
        <f>(B177-B176)/B176</f>
        <v>2.6700572155117491E-2</v>
      </c>
      <c r="D177">
        <v>1.9228000000000001</v>
      </c>
      <c r="E177">
        <v>11.212899999999999</v>
      </c>
      <c r="F177" s="16">
        <f>(((E177/100)+1)^(1/365)-1)</f>
        <v>2.9121005449828097E-4</v>
      </c>
      <c r="G177">
        <f>1+F177</f>
        <v>1.0002912100544983</v>
      </c>
      <c r="H177">
        <f>C177-F177</f>
        <v>2.640936210061921E-2</v>
      </c>
      <c r="I177">
        <f>H177^2</f>
        <v>6.9745440656162228E-4</v>
      </c>
    </row>
    <row r="178" spans="1:9" ht="15.75" x14ac:dyDescent="0.25">
      <c r="A178" s="5">
        <v>40921</v>
      </c>
      <c r="B178">
        <v>15.88</v>
      </c>
      <c r="C178">
        <f>(B178-B177)/B177</f>
        <v>-1.6718266253869834E-2</v>
      </c>
      <c r="D178">
        <v>1.8635999999999999</v>
      </c>
      <c r="E178">
        <v>11.2049</v>
      </c>
      <c r="F178" s="16">
        <f>(((E178/100)+1)^(1/365)-1)</f>
        <v>2.9101291030597665E-4</v>
      </c>
      <c r="G178">
        <f>1+F178</f>
        <v>1.000291012910306</v>
      </c>
      <c r="H178">
        <f>C178-F178</f>
        <v>-1.7009279164175811E-2</v>
      </c>
      <c r="I178">
        <f>H178^2</f>
        <v>2.8931557768486533E-4</v>
      </c>
    </row>
    <row r="179" spans="1:9" ht="15.75" x14ac:dyDescent="0.25">
      <c r="A179" s="5">
        <v>40925</v>
      </c>
      <c r="B179">
        <v>15.32</v>
      </c>
      <c r="C179">
        <f>(B179-B178)/B178</f>
        <v>-3.5264483627204059E-2</v>
      </c>
      <c r="D179">
        <v>1.8566</v>
      </c>
      <c r="E179">
        <v>11.207699999999999</v>
      </c>
      <c r="F179" s="16">
        <f>(((E179/100)+1)^(1/365)-1)</f>
        <v>2.9108191238202963E-4</v>
      </c>
      <c r="G179">
        <f>1+F179</f>
        <v>1.000291081912382</v>
      </c>
      <c r="H179">
        <f>C179-F179</f>
        <v>-3.5555565539586088E-2</v>
      </c>
      <c r="I179">
        <f>H179^2</f>
        <v>1.2641982408398017E-3</v>
      </c>
    </row>
    <row r="180" spans="1:9" ht="15.75" x14ac:dyDescent="0.25">
      <c r="A180" s="5">
        <v>40926</v>
      </c>
      <c r="B180">
        <v>15.14</v>
      </c>
      <c r="C180">
        <f>(B180-B179)/B179</f>
        <v>-1.174934725848562E-2</v>
      </c>
      <c r="D180">
        <v>1.8982999999999999</v>
      </c>
      <c r="E180">
        <v>11.1488</v>
      </c>
      <c r="F180" s="16">
        <f>(((E180/100)+1)^(1/365)-1)</f>
        <v>2.8963003918303087E-4</v>
      </c>
      <c r="G180">
        <f>1+F180</f>
        <v>1.000289630039183</v>
      </c>
      <c r="H180">
        <f>C180-F180</f>
        <v>-1.2038977297668651E-2</v>
      </c>
      <c r="I180">
        <f>H180^2</f>
        <v>1.4493697437378117E-4</v>
      </c>
    </row>
    <row r="181" spans="1:9" ht="15.75" x14ac:dyDescent="0.25">
      <c r="A181" s="5">
        <v>40927</v>
      </c>
      <c r="B181">
        <v>14.96</v>
      </c>
      <c r="C181">
        <f>(B181-B180)/B180</f>
        <v>-1.1889035667106982E-2</v>
      </c>
      <c r="D181">
        <v>1.9769999999999999</v>
      </c>
      <c r="E181">
        <v>11.118499999999999</v>
      </c>
      <c r="F181" s="16">
        <f>(((E181/100)+1)^(1/365)-1)</f>
        <v>2.8888285134742731E-4</v>
      </c>
      <c r="G181">
        <f>1+F181</f>
        <v>1.0002888828513474</v>
      </c>
      <c r="H181">
        <f>C181-F181</f>
        <v>-1.2177918518454409E-2</v>
      </c>
      <c r="I181">
        <f>H181^2</f>
        <v>1.4830169944211484E-4</v>
      </c>
    </row>
    <row r="182" spans="1:9" ht="15.75" x14ac:dyDescent="0.25">
      <c r="A182" s="5">
        <v>40928</v>
      </c>
      <c r="B182">
        <v>14.88</v>
      </c>
      <c r="C182">
        <f>(B182-B181)/B181</f>
        <v>-5.3475935828877046E-3</v>
      </c>
      <c r="D182">
        <v>2.0246</v>
      </c>
      <c r="E182">
        <v>11.104900000000001</v>
      </c>
      <c r="F182" s="16">
        <f>(((E182/100)+1)^(1/365)-1)</f>
        <v>2.8854741384076732E-4</v>
      </c>
      <c r="G182">
        <f>1+F182</f>
        <v>1.0002885474138408</v>
      </c>
      <c r="H182">
        <f>C182-F182</f>
        <v>-5.6361409967284719E-3</v>
      </c>
      <c r="I182">
        <f>H182^2</f>
        <v>3.1766085335003414E-5</v>
      </c>
    </row>
    <row r="183" spans="1:9" ht="15.75" x14ac:dyDescent="0.25">
      <c r="A183" s="5">
        <v>40931</v>
      </c>
      <c r="B183">
        <v>14.98</v>
      </c>
      <c r="C183">
        <f>(B183-B182)/B182</f>
        <v>6.7204301075268575E-3</v>
      </c>
      <c r="D183">
        <v>2.0510999999999999</v>
      </c>
      <c r="E183">
        <v>11.1067</v>
      </c>
      <c r="F183" s="16">
        <f>(((E183/100)+1)^(1/365)-1)</f>
        <v>2.8859181233231723E-4</v>
      </c>
      <c r="G183">
        <f>1+F183</f>
        <v>1.0002885918123323</v>
      </c>
      <c r="H183">
        <f>C183-F183</f>
        <v>6.4318382951945403E-3</v>
      </c>
      <c r="I183">
        <f>H183^2</f>
        <v>4.1368543855531012E-5</v>
      </c>
    </row>
    <row r="184" spans="1:9" ht="15.75" x14ac:dyDescent="0.25">
      <c r="A184" s="5">
        <v>40932</v>
      </c>
      <c r="B184">
        <v>14.98</v>
      </c>
      <c r="C184">
        <f>(B184-B183)/B183</f>
        <v>0</v>
      </c>
      <c r="D184">
        <v>2.06</v>
      </c>
      <c r="E184">
        <v>11.1144</v>
      </c>
      <c r="F184" s="16">
        <f>(((E184/100)+1)^(1/365)-1)</f>
        <v>2.8878173111612782E-4</v>
      </c>
      <c r="G184">
        <f>1+F184</f>
        <v>1.0002887817311161</v>
      </c>
      <c r="H184">
        <f>C184-F184</f>
        <v>-2.8878173111612782E-4</v>
      </c>
      <c r="I184">
        <f>H184^2</f>
        <v>8.3394888226427541E-8</v>
      </c>
    </row>
    <row r="185" spans="1:9" ht="15.75" x14ac:dyDescent="0.25">
      <c r="A185" s="5">
        <v>40933</v>
      </c>
      <c r="B185">
        <v>14.79</v>
      </c>
      <c r="C185">
        <f>(B185-B184)/B184</f>
        <v>-1.2683578104138936E-2</v>
      </c>
      <c r="D185">
        <v>1.9946000000000002</v>
      </c>
      <c r="E185">
        <v>11.0838</v>
      </c>
      <c r="F185" s="16">
        <f>(((E185/100)+1)^(1/365)-1)</f>
        <v>2.8802691136053937E-4</v>
      </c>
      <c r="G185">
        <f>1+F185</f>
        <v>1.0002880269113605</v>
      </c>
      <c r="H185">
        <f>C185-F185</f>
        <v>-1.2971605015499476E-2</v>
      </c>
      <c r="I185">
        <f>H185^2</f>
        <v>1.6826253667813116E-4</v>
      </c>
    </row>
    <row r="186" spans="1:9" ht="15.75" x14ac:dyDescent="0.25">
      <c r="A186" s="5">
        <v>40934</v>
      </c>
      <c r="B186">
        <v>14.82</v>
      </c>
      <c r="C186">
        <f>(B186-B185)/B185</f>
        <v>2.0283975659229981E-3</v>
      </c>
      <c r="D186">
        <v>1.9313</v>
      </c>
      <c r="E186">
        <v>11.085900000000001</v>
      </c>
      <c r="F186" s="16">
        <f>(((E186/100)+1)^(1/365)-1)</f>
        <v>2.8807871934288798E-4</v>
      </c>
      <c r="G186">
        <f>1+F186</f>
        <v>1.0002880787193429</v>
      </c>
      <c r="H186">
        <f>C186-F186</f>
        <v>1.7403188465801101E-3</v>
      </c>
      <c r="I186">
        <f>H186^2</f>
        <v>3.0287096877619248E-6</v>
      </c>
    </row>
    <row r="187" spans="1:9" ht="15.75" x14ac:dyDescent="0.25">
      <c r="A187" s="5">
        <v>40935</v>
      </c>
      <c r="B187">
        <v>14.91</v>
      </c>
      <c r="C187">
        <f>(B187-B186)/B186</f>
        <v>6.072874493927116E-3</v>
      </c>
      <c r="D187">
        <v>1.891</v>
      </c>
      <c r="E187">
        <v>11.117100000000001</v>
      </c>
      <c r="F187" s="16">
        <f>(((E187/100)+1)^(1/365)-1)</f>
        <v>2.8884832290643203E-4</v>
      </c>
      <c r="G187">
        <f>1+F187</f>
        <v>1.0002888483229064</v>
      </c>
      <c r="H187">
        <f>C187-F187</f>
        <v>5.784026171020684E-3</v>
      </c>
      <c r="I187">
        <f>H187^2</f>
        <v>3.3454958747052196E-5</v>
      </c>
    </row>
    <row r="188" spans="1:9" ht="15.75" x14ac:dyDescent="0.25">
      <c r="A188" s="5">
        <v>40938</v>
      </c>
      <c r="B188">
        <v>14.56</v>
      </c>
      <c r="C188">
        <f>(B188-B187)/B187</f>
        <v>-2.3474178403755843E-2</v>
      </c>
      <c r="D188">
        <v>1.8439000000000001</v>
      </c>
      <c r="E188">
        <v>11.0983</v>
      </c>
      <c r="F188" s="16">
        <f>(((E188/100)+1)^(1/365)-1)</f>
        <v>2.88384613233994E-4</v>
      </c>
      <c r="G188">
        <f>1+F188</f>
        <v>1.000288384613234</v>
      </c>
      <c r="H188">
        <f>C188-F188</f>
        <v>-2.3762563016989837E-2</v>
      </c>
      <c r="I188">
        <f>H188^2</f>
        <v>5.6465940113641316E-4</v>
      </c>
    </row>
    <row r="189" spans="1:9" ht="15.75" x14ac:dyDescent="0.25">
      <c r="A189" s="5">
        <v>40939</v>
      </c>
      <c r="B189">
        <v>14.3</v>
      </c>
      <c r="C189">
        <f>(B189-B188)/B188</f>
        <v>-1.7857142857142842E-2</v>
      </c>
      <c r="D189">
        <v>1.7970999999999999</v>
      </c>
      <c r="E189">
        <v>11.109299999999999</v>
      </c>
      <c r="F189" s="16">
        <f>(((E189/100)+1)^(1/365)-1)</f>
        <v>2.8865594222060587E-4</v>
      </c>
      <c r="G189">
        <f>1+F189</f>
        <v>1.0002886559422206</v>
      </c>
      <c r="H189">
        <f>C189-F189</f>
        <v>-1.8145798799363448E-2</v>
      </c>
      <c r="I189">
        <f>H189^2</f>
        <v>3.2927001406697995E-4</v>
      </c>
    </row>
    <row r="190" spans="1:9" ht="15.75" x14ac:dyDescent="0.25">
      <c r="A190" s="5">
        <v>40940</v>
      </c>
      <c r="B190">
        <v>14.5</v>
      </c>
      <c r="C190">
        <f>(B190-B189)/B189</f>
        <v>1.3986013986013936E-2</v>
      </c>
      <c r="D190">
        <v>1.8265</v>
      </c>
      <c r="E190">
        <v>10.9899</v>
      </c>
      <c r="F190" s="16">
        <f>(((E190/100)+1)^(1/365)-1)</f>
        <v>2.8570935562033384E-4</v>
      </c>
      <c r="G190">
        <f>1+F190</f>
        <v>1.0002857093556203</v>
      </c>
      <c r="H190">
        <f>C190-F190</f>
        <v>1.3700304630393602E-2</v>
      </c>
      <c r="I190">
        <f>H190^2</f>
        <v>1.8769834696558436E-4</v>
      </c>
    </row>
    <row r="191" spans="1:9" ht="15.75" x14ac:dyDescent="0.25">
      <c r="A191" s="5">
        <v>40941</v>
      </c>
      <c r="B191">
        <v>14.51</v>
      </c>
      <c r="C191">
        <f>(B191-B190)/B190</f>
        <v>6.8965517241377841E-4</v>
      </c>
      <c r="D191">
        <v>1.8212000000000002</v>
      </c>
      <c r="E191">
        <v>10.951599999999999</v>
      </c>
      <c r="F191" s="16">
        <f>(((E191/100)+1)^(1/365)-1)</f>
        <v>2.8476350783446236E-4</v>
      </c>
      <c r="G191">
        <f>1+F191</f>
        <v>1.0002847635078345</v>
      </c>
      <c r="H191">
        <f>C191-F191</f>
        <v>4.0489166457931605E-4</v>
      </c>
      <c r="I191">
        <f>H191^2</f>
        <v>1.6393726004580938E-7</v>
      </c>
    </row>
    <row r="192" spans="1:9" ht="15.75" x14ac:dyDescent="0.25">
      <c r="A192" s="5">
        <v>40942</v>
      </c>
      <c r="B192">
        <v>14.64</v>
      </c>
      <c r="C192">
        <f>(B192-B191)/B191</f>
        <v>8.9593383873191445E-3</v>
      </c>
      <c r="D192">
        <v>1.9224000000000001</v>
      </c>
      <c r="E192">
        <v>10.8917</v>
      </c>
      <c r="F192" s="16">
        <f>(((E192/100)+1)^(1/365)-1)</f>
        <v>2.8328357849671804E-4</v>
      </c>
      <c r="G192">
        <f>1+F192</f>
        <v>1.0002832835784967</v>
      </c>
      <c r="H192">
        <f>C192-F192</f>
        <v>8.6760548088224265E-3</v>
      </c>
      <c r="I192">
        <f>H192^2</f>
        <v>7.5273927045690751E-5</v>
      </c>
    </row>
    <row r="193" spans="1:9" ht="15.75" x14ac:dyDescent="0.25">
      <c r="A193" s="5">
        <v>40945</v>
      </c>
      <c r="B193">
        <v>14.44</v>
      </c>
      <c r="C193">
        <f>(B193-B192)/B192</f>
        <v>-1.3661202185792422E-2</v>
      </c>
      <c r="D193">
        <v>1.9066000000000001</v>
      </c>
      <c r="E193">
        <v>10.8344</v>
      </c>
      <c r="F193" s="16">
        <f>(((E193/100)+1)^(1/365)-1)</f>
        <v>2.8186714023958892E-4</v>
      </c>
      <c r="G193">
        <f>1+F193</f>
        <v>1.0002818671402396</v>
      </c>
      <c r="H193">
        <f>C193-F193</f>
        <v>-1.3943069326032011E-2</v>
      </c>
      <c r="I193">
        <f>H193^2</f>
        <v>1.9440918223053477E-4</v>
      </c>
    </row>
    <row r="194" spans="1:9" ht="15.75" x14ac:dyDescent="0.25">
      <c r="A194" s="5">
        <v>40946</v>
      </c>
      <c r="B194">
        <v>14.25</v>
      </c>
      <c r="C194">
        <f>(B194-B193)/B193</f>
        <v>-1.3157894736842072E-2</v>
      </c>
      <c r="D194">
        <v>1.9734</v>
      </c>
      <c r="E194">
        <v>10.796900000000001</v>
      </c>
      <c r="F194" s="16">
        <f>(((E194/100)+1)^(1/365)-1)</f>
        <v>2.8093975644205571E-4</v>
      </c>
      <c r="G194">
        <f>1+F194</f>
        <v>1.0002809397564421</v>
      </c>
      <c r="H194">
        <f>C194-F194</f>
        <v>-1.3438834493284127E-2</v>
      </c>
      <c r="I194">
        <f>H194^2</f>
        <v>1.8060227253788324E-4</v>
      </c>
    </row>
    <row r="195" spans="1:9" ht="15.75" x14ac:dyDescent="0.25">
      <c r="A195" s="5">
        <v>40947</v>
      </c>
      <c r="B195">
        <v>15.03</v>
      </c>
      <c r="C195">
        <f>(B195-B194)/B194</f>
        <v>5.4736842105263112E-2</v>
      </c>
      <c r="D195">
        <v>1.9822</v>
      </c>
      <c r="E195">
        <v>10.7859</v>
      </c>
      <c r="F195" s="16">
        <f>(((E195/100)+1)^(1/365)-1)</f>
        <v>2.806676644846462E-4</v>
      </c>
      <c r="G195">
        <f>1+F195</f>
        <v>1.0002806676644846</v>
      </c>
      <c r="H195">
        <f>C195-F195</f>
        <v>5.4456174440778465E-2</v>
      </c>
      <c r="I195">
        <f>H195^2</f>
        <v>2.9654749347244936E-3</v>
      </c>
    </row>
    <row r="196" spans="1:9" ht="15.75" x14ac:dyDescent="0.25">
      <c r="A196" s="5">
        <v>40948</v>
      </c>
      <c r="B196">
        <v>14.59</v>
      </c>
      <c r="C196">
        <f>(B196-B195)/B195</f>
        <v>-2.9274783765801698E-2</v>
      </c>
      <c r="D196">
        <v>2.0364</v>
      </c>
      <c r="E196">
        <v>10.772600000000001</v>
      </c>
      <c r="F196" s="16">
        <f>(((E196/100)+1)^(1/365)-1)</f>
        <v>2.8033864458887336E-4</v>
      </c>
      <c r="G196">
        <f>1+F196</f>
        <v>1.0002803386445889</v>
      </c>
      <c r="H196">
        <f>C196-F196</f>
        <v>-2.9555122410390572E-2</v>
      </c>
      <c r="I196">
        <f>H196^2</f>
        <v>8.7350526069317105E-4</v>
      </c>
    </row>
    <row r="197" spans="1:9" ht="15.75" x14ac:dyDescent="0.25">
      <c r="A197" s="5">
        <v>40949</v>
      </c>
      <c r="B197">
        <v>14.72</v>
      </c>
      <c r="C197">
        <f>(B197-B196)/B196</f>
        <v>8.9102124742975169E-3</v>
      </c>
      <c r="D197">
        <v>1.9862</v>
      </c>
      <c r="E197">
        <v>10.909700000000001</v>
      </c>
      <c r="F197" s="16">
        <f>(((E197/100)+1)^(1/365)-1)</f>
        <v>2.8372838226919939E-4</v>
      </c>
      <c r="G197">
        <f>1+F197</f>
        <v>1.0002837283822692</v>
      </c>
      <c r="H197">
        <f>C197-F197</f>
        <v>8.6264840920283175E-3</v>
      </c>
      <c r="I197">
        <f>H197^2</f>
        <v>7.4416227790017629E-5</v>
      </c>
    </row>
    <row r="198" spans="1:9" ht="15.75" x14ac:dyDescent="0.25">
      <c r="A198" s="5">
        <v>40952</v>
      </c>
      <c r="B198">
        <v>15.04</v>
      </c>
      <c r="C198">
        <f>(B198-B197)/B197</f>
        <v>2.1739130434782507E-2</v>
      </c>
      <c r="D198">
        <v>1.9741</v>
      </c>
      <c r="E198">
        <v>10.933400000000001</v>
      </c>
      <c r="F198" s="16">
        <f>(((E198/100)+1)^(1/365)-1)</f>
        <v>2.8431393078531819E-4</v>
      </c>
      <c r="G198">
        <f>1+F198</f>
        <v>1.0002843139307853</v>
      </c>
      <c r="H198">
        <f>C198-F198</f>
        <v>2.1454816503997189E-2</v>
      </c>
      <c r="I198">
        <f>H198^2</f>
        <v>4.6030915122019018E-4</v>
      </c>
    </row>
    <row r="199" spans="1:9" ht="15.75" x14ac:dyDescent="0.25">
      <c r="A199" s="5">
        <v>40953</v>
      </c>
      <c r="B199">
        <v>14.99</v>
      </c>
      <c r="C199">
        <f>(B199-B198)/B198</f>
        <v>-3.3244680851063123E-3</v>
      </c>
      <c r="D199">
        <v>1.9361000000000002</v>
      </c>
      <c r="E199">
        <v>10.9398</v>
      </c>
      <c r="F199" s="16">
        <f>(((E199/100)+1)^(1/365)-1)</f>
        <v>2.8447203219816863E-4</v>
      </c>
      <c r="G199">
        <f>1+F199</f>
        <v>1.0002844720321982</v>
      </c>
      <c r="H199">
        <f>C199-F199</f>
        <v>-3.608940117304481E-3</v>
      </c>
      <c r="I199">
        <f>H199^2</f>
        <v>1.302444877028968E-5</v>
      </c>
    </row>
    <row r="200" spans="1:9" ht="15.75" x14ac:dyDescent="0.25">
      <c r="A200" s="5">
        <v>40954</v>
      </c>
      <c r="B200">
        <v>14.48</v>
      </c>
      <c r="C200">
        <f>(B200-B199)/B199</f>
        <v>-3.4022681787858555E-2</v>
      </c>
      <c r="D200">
        <v>1.9275</v>
      </c>
      <c r="E200">
        <v>10.9976</v>
      </c>
      <c r="F200" s="16">
        <f>(((E200/100)+1)^(1/365)-1)</f>
        <v>2.8589947371004953E-4</v>
      </c>
      <c r="G200">
        <f>1+F200</f>
        <v>1.00028589947371</v>
      </c>
      <c r="H200">
        <f>C200-F200</f>
        <v>-3.4308581261568605E-2</v>
      </c>
      <c r="I200">
        <f>H200^2</f>
        <v>1.1770787481816564E-3</v>
      </c>
    </row>
    <row r="201" spans="1:9" ht="15.75" x14ac:dyDescent="0.25">
      <c r="A201" s="5">
        <v>40955</v>
      </c>
      <c r="B201">
        <v>14.76</v>
      </c>
      <c r="C201">
        <f>(B201-B200)/B200</f>
        <v>1.9337016574585589E-2</v>
      </c>
      <c r="D201">
        <v>1.9826999999999999</v>
      </c>
      <c r="E201">
        <v>10.9937</v>
      </c>
      <c r="F201" s="16">
        <f>(((E201/100)+1)^(1/365)-1)</f>
        <v>2.8580318177606756E-4</v>
      </c>
      <c r="G201">
        <f>1+F201</f>
        <v>1.0002858031817761</v>
      </c>
      <c r="H201">
        <f>C201-F201</f>
        <v>1.9051213392809522E-2</v>
      </c>
      <c r="I201">
        <f>H201^2</f>
        <v>3.6294873173836487E-4</v>
      </c>
    </row>
    <row r="202" spans="1:9" ht="15.75" x14ac:dyDescent="0.25">
      <c r="A202" s="5">
        <v>40956</v>
      </c>
      <c r="B202">
        <v>14.9</v>
      </c>
      <c r="C202">
        <f>(B202-B201)/B201</f>
        <v>9.4850948509485489E-3</v>
      </c>
      <c r="D202">
        <v>2.0017</v>
      </c>
      <c r="E202">
        <v>10.954000000000001</v>
      </c>
      <c r="F202" s="16">
        <f>(((E202/100)+1)^(1/365)-1)</f>
        <v>2.8482278723140908E-4</v>
      </c>
      <c r="G202">
        <f>1+F202</f>
        <v>1.0002848227872314</v>
      </c>
      <c r="H202">
        <f>C202-F202</f>
        <v>9.2002720637171399E-3</v>
      </c>
      <c r="I202">
        <f>H202^2</f>
        <v>8.4645006046414034E-5</v>
      </c>
    </row>
    <row r="203" spans="1:9" ht="15.75" x14ac:dyDescent="0.25">
      <c r="A203" s="5">
        <v>40960</v>
      </c>
      <c r="B203">
        <v>14.72</v>
      </c>
      <c r="C203">
        <f>(B203-B202)/B202</f>
        <v>-1.2080536912751658E-2</v>
      </c>
      <c r="D203">
        <v>2.0590999999999999</v>
      </c>
      <c r="E203">
        <v>10.936</v>
      </c>
      <c r="F203" s="16">
        <f>(((E203/100)+1)^(1/365)-1)</f>
        <v>2.8437816058146659E-4</v>
      </c>
      <c r="G203">
        <f>1+F203</f>
        <v>1.0002843781605815</v>
      </c>
      <c r="H203">
        <f>C203-F203</f>
        <v>-1.2364915073333125E-2</v>
      </c>
      <c r="I203">
        <f>H203^2</f>
        <v>1.5289112477074072E-4</v>
      </c>
    </row>
    <row r="204" spans="1:9" ht="15.75" x14ac:dyDescent="0.25">
      <c r="A204" s="5">
        <v>40961</v>
      </c>
      <c r="B204">
        <v>14.32</v>
      </c>
      <c r="C204">
        <f>(B204-B203)/B203</f>
        <v>-2.7173913043478284E-2</v>
      </c>
      <c r="D204">
        <v>2.0034000000000001</v>
      </c>
      <c r="E204">
        <v>10.9282</v>
      </c>
      <c r="F204" s="16">
        <f>(((E204/100)+1)^(1/365)-1)</f>
        <v>2.8418546668951272E-4</v>
      </c>
      <c r="G204">
        <f>1+F204</f>
        <v>1.0002841854666895</v>
      </c>
      <c r="H204">
        <f>C204-F204</f>
        <v>-2.7458098510167797E-2</v>
      </c>
      <c r="I204">
        <f>H204^2</f>
        <v>7.5394717379407899E-4</v>
      </c>
    </row>
    <row r="205" spans="1:9" ht="15.75" x14ac:dyDescent="0.25">
      <c r="A205" s="5">
        <v>40962</v>
      </c>
      <c r="B205">
        <v>14.3</v>
      </c>
      <c r="C205">
        <f>(B205-B204)/B204</f>
        <v>-1.3966480446927076E-3</v>
      </c>
      <c r="D205">
        <v>1.9965000000000002</v>
      </c>
      <c r="E205">
        <v>10.918100000000001</v>
      </c>
      <c r="F205" s="16">
        <f>(((E205/100)+1)^(1/365)-1)</f>
        <v>2.8393593272646456E-4</v>
      </c>
      <c r="G205">
        <f>1+F205</f>
        <v>1.0002839359327265</v>
      </c>
      <c r="H205">
        <f>C205-F205</f>
        <v>-1.6805839774191721E-3</v>
      </c>
      <c r="I205">
        <f>H205^2</f>
        <v>2.8243625051580443E-6</v>
      </c>
    </row>
    <row r="206" spans="1:9" ht="15.75" x14ac:dyDescent="0.25">
      <c r="A206" s="5">
        <v>40963</v>
      </c>
      <c r="B206">
        <v>14.55</v>
      </c>
      <c r="C206">
        <f>(B206-B205)/B205</f>
        <v>1.748251748251748E-2</v>
      </c>
      <c r="D206">
        <v>1.9757</v>
      </c>
      <c r="E206">
        <v>10.906499999999999</v>
      </c>
      <c r="F206" s="16">
        <f>(((E206/100)+1)^(1/365)-1)</f>
        <v>2.8364931130475668E-4</v>
      </c>
      <c r="G206">
        <f>1+F206</f>
        <v>1.0002836493113048</v>
      </c>
      <c r="H206">
        <f>C206-F206</f>
        <v>1.7198868171212724E-2</v>
      </c>
      <c r="I206">
        <f>H206^2</f>
        <v>2.958010663707541E-4</v>
      </c>
    </row>
    <row r="207" spans="1:9" ht="15.75" x14ac:dyDescent="0.25">
      <c r="A207" s="5">
        <v>40966</v>
      </c>
      <c r="B207">
        <v>14.55</v>
      </c>
      <c r="C207">
        <f>(B207-B206)/B206</f>
        <v>0</v>
      </c>
      <c r="D207">
        <v>1.9255</v>
      </c>
      <c r="E207">
        <v>10.7784</v>
      </c>
      <c r="F207" s="16">
        <f>(((E207/100)+1)^(1/365)-1)</f>
        <v>2.804821317932138E-4</v>
      </c>
      <c r="G207">
        <f>1+F207</f>
        <v>1.0002804821317932</v>
      </c>
      <c r="H207">
        <f>C207-F207</f>
        <v>-2.804821317932138E-4</v>
      </c>
      <c r="I207">
        <f>H207^2</f>
        <v>7.8670226255265755E-8</v>
      </c>
    </row>
    <row r="208" spans="1:9" ht="15.75" x14ac:dyDescent="0.25">
      <c r="A208" s="5">
        <v>40967</v>
      </c>
      <c r="B208">
        <v>14.45</v>
      </c>
      <c r="C208">
        <f>(B208-B207)/B207</f>
        <v>-6.872852233677073E-3</v>
      </c>
      <c r="D208">
        <v>1.9428000000000001</v>
      </c>
      <c r="E208">
        <v>10.7117</v>
      </c>
      <c r="F208" s="16">
        <f>(((E208/100)+1)^(1/365)-1)</f>
        <v>2.7883157643238121E-4</v>
      </c>
      <c r="G208">
        <f>1+F208</f>
        <v>1.0002788315764324</v>
      </c>
      <c r="H208">
        <f>C208-F208</f>
        <v>-7.1516838101094542E-3</v>
      </c>
      <c r="I208">
        <f>H208^2</f>
        <v>5.1146581319781681E-5</v>
      </c>
    </row>
    <row r="209" spans="1:9" ht="15.75" x14ac:dyDescent="0.25">
      <c r="A209" s="5">
        <v>40968</v>
      </c>
      <c r="B209">
        <v>14.18</v>
      </c>
      <c r="C209">
        <f>(B209-B208)/B208</f>
        <v>-1.8685121107266407E-2</v>
      </c>
      <c r="D209">
        <v>1.9704999999999999</v>
      </c>
      <c r="E209">
        <v>10.704499999999999</v>
      </c>
      <c r="F209" s="16">
        <f>(((E209/100)+1)^(1/365)-1)</f>
        <v>2.7865334624066485E-4</v>
      </c>
      <c r="G209">
        <f>1+F209</f>
        <v>1.0002786533462407</v>
      </c>
      <c r="H209">
        <f>C209-F209</f>
        <v>-1.8963774453507071E-2</v>
      </c>
      <c r="I209">
        <f>H209^2</f>
        <v>3.5962474152348743E-4</v>
      </c>
    </row>
    <row r="210" spans="1:9" ht="15.75" x14ac:dyDescent="0.25">
      <c r="A210" s="5">
        <v>40969</v>
      </c>
      <c r="B210">
        <v>15.49</v>
      </c>
      <c r="C210">
        <f>(B210-B209)/B209</f>
        <v>9.2383638928067738E-2</v>
      </c>
      <c r="D210">
        <v>2.0261</v>
      </c>
      <c r="E210">
        <v>10.688000000000001</v>
      </c>
      <c r="F210" s="16">
        <f>(((E210/100)+1)^(1/365)-1)</f>
        <v>2.7824485844663016E-4</v>
      </c>
      <c r="G210">
        <f>1+F210</f>
        <v>1.0002782448584466</v>
      </c>
      <c r="H210">
        <f>C210-F210</f>
        <v>9.2105394069621108E-2</v>
      </c>
      <c r="I210">
        <f>H210^2</f>
        <v>8.4834036167201945E-3</v>
      </c>
    </row>
    <row r="211" spans="1:9" ht="15.75" x14ac:dyDescent="0.25">
      <c r="A211" s="5">
        <v>40970</v>
      </c>
      <c r="B211">
        <v>15.19</v>
      </c>
      <c r="C211">
        <f>(B211-B210)/B210</f>
        <v>-1.9367333763718575E-2</v>
      </c>
      <c r="D211">
        <v>1.9739</v>
      </c>
      <c r="E211">
        <v>10.687899999999999</v>
      </c>
      <c r="F211" s="16">
        <f>(((E211/100)+1)^(1/365)-1)</f>
        <v>2.7824238257800893E-4</v>
      </c>
      <c r="G211">
        <f>1+F211</f>
        <v>1.000278242382578</v>
      </c>
      <c r="H211">
        <f>C211-F211</f>
        <v>-1.9645576146296584E-2</v>
      </c>
      <c r="I211">
        <f>H211^2</f>
        <v>3.8594866211993733E-4</v>
      </c>
    </row>
    <row r="212" spans="1:9" ht="15.75" x14ac:dyDescent="0.25">
      <c r="A212" s="5">
        <v>40973</v>
      </c>
      <c r="B212">
        <v>15.24</v>
      </c>
      <c r="C212">
        <f>(B212-B211)/B211</f>
        <v>3.2916392363397441E-3</v>
      </c>
      <c r="D212">
        <v>2.0104000000000002</v>
      </c>
      <c r="E212">
        <v>10.6874</v>
      </c>
      <c r="F212" s="16">
        <f>(((E212/100)+1)^(1/365)-1)</f>
        <v>2.7823000320092994E-4</v>
      </c>
      <c r="G212">
        <f>1+F212</f>
        <v>1.0002782300032009</v>
      </c>
      <c r="H212">
        <f>C212-F212</f>
        <v>3.0134092331388141E-3</v>
      </c>
      <c r="I212">
        <f>H212^2</f>
        <v>9.0806352063662553E-6</v>
      </c>
    </row>
    <row r="213" spans="1:9" ht="15.75" x14ac:dyDescent="0.25">
      <c r="A213" s="5">
        <v>40974</v>
      </c>
      <c r="B213">
        <v>15.26</v>
      </c>
      <c r="C213">
        <f>(B213-B212)/B212</f>
        <v>1.3123359580052214E-3</v>
      </c>
      <c r="D213">
        <v>1.9426999999999999</v>
      </c>
      <c r="E213">
        <v>10.742100000000001</v>
      </c>
      <c r="F213" s="16">
        <f>(((E213/100)+1)^(1/365)-1)</f>
        <v>2.795839764933028E-4</v>
      </c>
      <c r="G213">
        <f>1+F213</f>
        <v>1.0002795839764933</v>
      </c>
      <c r="H213">
        <f>C213-F213</f>
        <v>1.0327519815119186E-3</v>
      </c>
      <c r="I213">
        <f>H213^2</f>
        <v>1.0665766553167941E-6</v>
      </c>
    </row>
    <row r="214" spans="1:9" ht="15.75" x14ac:dyDescent="0.25">
      <c r="A214" s="5">
        <v>40975</v>
      </c>
      <c r="B214">
        <v>15.57</v>
      </c>
      <c r="C214">
        <f>(B214-B213)/B213</f>
        <v>2.0314547837483651E-2</v>
      </c>
      <c r="D214">
        <v>1.9756</v>
      </c>
      <c r="E214">
        <v>10.7674</v>
      </c>
      <c r="F214" s="16">
        <f>(((E214/100)+1)^(1/365)-1)</f>
        <v>2.8020999451849882E-4</v>
      </c>
      <c r="G214">
        <f>1+F214</f>
        <v>1.0002802099945185</v>
      </c>
      <c r="H214">
        <f>C214-F214</f>
        <v>2.0034337842965152E-2</v>
      </c>
      <c r="I214">
        <f>H214^2</f>
        <v>4.0137469280606558E-4</v>
      </c>
    </row>
    <row r="215" spans="1:9" ht="15.75" x14ac:dyDescent="0.25">
      <c r="A215" s="5">
        <v>40976</v>
      </c>
      <c r="B215">
        <v>15.91</v>
      </c>
      <c r="C215">
        <f>(B215-B214)/B214</f>
        <v>2.1836865767501597E-2</v>
      </c>
      <c r="D215">
        <v>2.0121000000000002</v>
      </c>
      <c r="E215">
        <v>10.7469</v>
      </c>
      <c r="F215" s="16">
        <f>(((E215/100)+1)^(1/365)-1)</f>
        <v>2.7970275767374986E-4</v>
      </c>
      <c r="G215">
        <f>1+F215</f>
        <v>1.0002797027576737</v>
      </c>
      <c r="H215">
        <f>C215-F215</f>
        <v>2.1557163009827848E-2</v>
      </c>
      <c r="I215">
        <f>H215^2</f>
        <v>4.6471127703229004E-4</v>
      </c>
    </row>
    <row r="216" spans="1:9" ht="15.75" x14ac:dyDescent="0.25">
      <c r="A216" s="5">
        <v>40977</v>
      </c>
      <c r="B216">
        <v>16.14</v>
      </c>
      <c r="C216">
        <f>(B216-B215)/B215</f>
        <v>1.4456316781898204E-2</v>
      </c>
      <c r="D216">
        <v>2.0278999999999998</v>
      </c>
      <c r="E216">
        <v>10.7224</v>
      </c>
      <c r="F216" s="16">
        <f>(((E216/100)+1)^(1/365)-1)</f>
        <v>2.7909642494816644E-4</v>
      </c>
      <c r="G216">
        <f>1+F216</f>
        <v>1.0002790964249482</v>
      </c>
      <c r="H216">
        <f>C216-F216</f>
        <v>1.4177220356950038E-2</v>
      </c>
      <c r="I216">
        <f>H216^2</f>
        <v>2.0099357704951855E-4</v>
      </c>
    </row>
    <row r="217" spans="1:9" ht="15.75" x14ac:dyDescent="0.25">
      <c r="A217" s="5">
        <v>40980</v>
      </c>
      <c r="B217">
        <v>16.11</v>
      </c>
      <c r="C217">
        <f>(B217-B216)/B216</f>
        <v>-1.8587360594796243E-3</v>
      </c>
      <c r="D217">
        <v>2.0331000000000001</v>
      </c>
      <c r="E217">
        <v>10.7157</v>
      </c>
      <c r="F217" s="16">
        <f>(((E217/100)+1)^(1/365)-1)</f>
        <v>2.7893058821071293E-4</v>
      </c>
      <c r="G217">
        <f>1+F217</f>
        <v>1.0002789305882107</v>
      </c>
      <c r="H217">
        <f>C217-F217</f>
        <v>-2.137666647690337E-3</v>
      </c>
      <c r="I217">
        <f>H217^2</f>
        <v>4.5696186966476434E-6</v>
      </c>
    </row>
    <row r="218" spans="1:9" ht="15.75" x14ac:dyDescent="0.25">
      <c r="A218" s="5">
        <v>40981</v>
      </c>
      <c r="B218">
        <v>16.16</v>
      </c>
      <c r="C218">
        <f>(B218-B217)/B217</f>
        <v>3.1036623215394609E-3</v>
      </c>
      <c r="D218">
        <v>2.1263000000000001</v>
      </c>
      <c r="E218">
        <v>10.653600000000001</v>
      </c>
      <c r="F218" s="16">
        <f>(((E218/100)+1)^(1/365)-1)</f>
        <v>2.7739302797669119E-4</v>
      </c>
      <c r="G218">
        <f>1+F218</f>
        <v>1.0002773930279767</v>
      </c>
      <c r="H218">
        <f>C218-F218</f>
        <v>2.8262692935627698E-3</v>
      </c>
      <c r="I218">
        <f>H218^2</f>
        <v>7.9877981197357977E-6</v>
      </c>
    </row>
    <row r="219" spans="1:9" ht="15.75" x14ac:dyDescent="0.25">
      <c r="A219" s="5">
        <v>40982</v>
      </c>
      <c r="B219">
        <v>16.100000000000001</v>
      </c>
      <c r="C219">
        <f>(B219-B218)/B218</f>
        <v>-3.7128712871286338E-3</v>
      </c>
      <c r="D219">
        <v>2.2686000000000002</v>
      </c>
      <c r="E219">
        <v>10.639200000000001</v>
      </c>
      <c r="F219" s="16">
        <f>(((E219/100)+1)^(1/365)-1)</f>
        <v>2.7703636936382559E-4</v>
      </c>
      <c r="G219">
        <f>1+F219</f>
        <v>1.0002770363693638</v>
      </c>
      <c r="H219">
        <f>C219-F219</f>
        <v>-3.9899076564924594E-3</v>
      </c>
      <c r="I219">
        <f>H219^2</f>
        <v>1.5919363107337148E-5</v>
      </c>
    </row>
    <row r="220" spans="1:9" ht="15.75" x14ac:dyDescent="0.25">
      <c r="A220" s="5">
        <v>40983</v>
      </c>
      <c r="B220">
        <v>16.23</v>
      </c>
      <c r="C220">
        <f>(B220-B219)/B219</f>
        <v>8.0745341614906208E-3</v>
      </c>
      <c r="D220">
        <v>2.2793999999999999</v>
      </c>
      <c r="E220">
        <v>10.6081</v>
      </c>
      <c r="F220" s="16">
        <f>(((E220/100)+1)^(1/365)-1)</f>
        <v>2.7626592785146009E-4</v>
      </c>
      <c r="G220">
        <f>1+F220</f>
        <v>1.0002762659278515</v>
      </c>
      <c r="H220">
        <f>C220-F220</f>
        <v>7.7982682336391607E-3</v>
      </c>
      <c r="I220">
        <f>H220^2</f>
        <v>6.0812987443785633E-5</v>
      </c>
    </row>
    <row r="221" spans="1:9" ht="15.75" x14ac:dyDescent="0.25">
      <c r="A221" s="5">
        <v>40984</v>
      </c>
      <c r="B221">
        <v>16.36</v>
      </c>
      <c r="C221">
        <f>(B221-B220)/B220</f>
        <v>8.0098582871225513E-3</v>
      </c>
      <c r="D221">
        <v>2.294</v>
      </c>
      <c r="E221">
        <v>10.5945</v>
      </c>
      <c r="F221" s="16">
        <f>(((E221/100)+1)^(1/365)-1)</f>
        <v>2.7592894662697987E-4</v>
      </c>
      <c r="G221">
        <f>1+F221</f>
        <v>1.000275928946627</v>
      </c>
      <c r="H221">
        <f>C221-F221</f>
        <v>7.7339293404955715E-3</v>
      </c>
      <c r="I221">
        <f>H221^2</f>
        <v>5.9813663043778266E-5</v>
      </c>
    </row>
    <row r="222" spans="1:9" ht="15.75" x14ac:dyDescent="0.25">
      <c r="A222" s="5">
        <v>40987</v>
      </c>
      <c r="B222">
        <v>16.62</v>
      </c>
      <c r="C222">
        <f>(B222-B221)/B221</f>
        <v>1.5892420537897408E-2</v>
      </c>
      <c r="D222">
        <v>2.3772000000000002</v>
      </c>
      <c r="E222">
        <v>10.569100000000001</v>
      </c>
      <c r="F222" s="16">
        <f>(((E222/100)+1)^(1/365)-1)</f>
        <v>2.7529947395499299E-4</v>
      </c>
      <c r="G222">
        <f>1+F222</f>
        <v>1.000275299473955</v>
      </c>
      <c r="H222">
        <f>C222-F222</f>
        <v>1.5617121063942415E-2</v>
      </c>
      <c r="I222">
        <f>H222^2</f>
        <v>2.4389447032583387E-4</v>
      </c>
    </row>
    <row r="223" spans="1:9" ht="15.75" x14ac:dyDescent="0.25">
      <c r="A223" s="5">
        <v>40988</v>
      </c>
      <c r="B223">
        <v>16.510000000000002</v>
      </c>
      <c r="C223">
        <f>(B223-B222)/B222</f>
        <v>-6.6185318892899771E-3</v>
      </c>
      <c r="D223">
        <v>2.3590999999999998</v>
      </c>
      <c r="E223">
        <v>10.5764</v>
      </c>
      <c r="F223" s="16">
        <f>(((E223/100)+1)^(1/365)-1)</f>
        <v>2.7548040015790143E-4</v>
      </c>
      <c r="G223">
        <f>1+F223</f>
        <v>1.0002754804001579</v>
      </c>
      <c r="H223">
        <f>C223-F223</f>
        <v>-6.8940122894478786E-3</v>
      </c>
      <c r="I223">
        <f>H223^2</f>
        <v>4.7527405447058381E-5</v>
      </c>
    </row>
    <row r="224" spans="1:9" ht="15.75" x14ac:dyDescent="0.25">
      <c r="A224" s="5">
        <v>40989</v>
      </c>
      <c r="B224">
        <v>16.690000000000001</v>
      </c>
      <c r="C224">
        <f>(B224-B223)/B223</f>
        <v>1.0902483343428207E-2</v>
      </c>
      <c r="D224">
        <v>2.2959999999999998</v>
      </c>
      <c r="E224">
        <v>10.5844</v>
      </c>
      <c r="F224" s="16">
        <f>(((E224/100)+1)^(1/365)-1)</f>
        <v>2.7567866176969602E-4</v>
      </c>
      <c r="G224">
        <f>1+F224</f>
        <v>1.0002756786617697</v>
      </c>
      <c r="H224">
        <f>C224-F224</f>
        <v>1.0626804681658511E-2</v>
      </c>
      <c r="I224">
        <f>H224^2</f>
        <v>1.1292897774211924E-4</v>
      </c>
    </row>
    <row r="225" spans="1:9" ht="15.75" x14ac:dyDescent="0.25">
      <c r="A225" s="5">
        <v>40990</v>
      </c>
      <c r="B225">
        <v>17.62</v>
      </c>
      <c r="C225">
        <f>(B225-B224)/B224</f>
        <v>5.5721989215098841E-2</v>
      </c>
      <c r="D225">
        <v>2.2781000000000002</v>
      </c>
      <c r="E225">
        <v>10.6029</v>
      </c>
      <c r="F225" s="16">
        <f>(((E225/100)+1)^(1/365)-1)</f>
        <v>2.7613708696860861E-4</v>
      </c>
      <c r="G225">
        <f>1+F225</f>
        <v>1.0002761370869686</v>
      </c>
      <c r="H225">
        <f>C225-F225</f>
        <v>5.5445852128130232E-2</v>
      </c>
      <c r="I225">
        <f>H225^2</f>
        <v>3.0742425182144839E-3</v>
      </c>
    </row>
    <row r="226" spans="1:9" ht="15.75" x14ac:dyDescent="0.25">
      <c r="A226" s="5">
        <v>40991</v>
      </c>
      <c r="B226">
        <v>17.77</v>
      </c>
      <c r="C226">
        <f>(B226-B225)/B225</f>
        <v>8.5130533484675686E-3</v>
      </c>
      <c r="D226">
        <v>2.2317</v>
      </c>
      <c r="E226">
        <v>10.5989</v>
      </c>
      <c r="F226" s="16">
        <f>(((E226/100)+1)^(1/365)-1)</f>
        <v>2.7603797448638723E-4</v>
      </c>
      <c r="G226">
        <f>1+F226</f>
        <v>1.0002760379744864</v>
      </c>
      <c r="H226">
        <f>C226-F226</f>
        <v>8.2370153739811814E-3</v>
      </c>
      <c r="I226">
        <f>H226^2</f>
        <v>6.7848422271202344E-5</v>
      </c>
    </row>
    <row r="227" spans="1:9" ht="15.75" x14ac:dyDescent="0.25">
      <c r="A227" s="5">
        <v>40994</v>
      </c>
      <c r="B227">
        <v>17.84</v>
      </c>
      <c r="C227">
        <f>(B227-B226)/B226</f>
        <v>3.939223410241997E-3</v>
      </c>
      <c r="D227">
        <v>2.2479</v>
      </c>
      <c r="E227">
        <v>10.553100000000001</v>
      </c>
      <c r="F227" s="16">
        <f>(((E227/100)+1)^(1/365)-1)</f>
        <v>2.7490288170195498E-4</v>
      </c>
      <c r="G227">
        <f>1+F227</f>
        <v>1.000274902881702</v>
      </c>
      <c r="H227">
        <f>C227-F227</f>
        <v>3.664320528540042E-3</v>
      </c>
      <c r="I227">
        <f>H227^2</f>
        <v>1.3427244935879972E-5</v>
      </c>
    </row>
    <row r="228" spans="1:9" ht="15.75" x14ac:dyDescent="0.25">
      <c r="A228" s="5">
        <v>40995</v>
      </c>
      <c r="B228">
        <v>18.239999999999998</v>
      </c>
      <c r="C228">
        <f>(B228-B227)/B227</f>
        <v>2.2421524663677049E-2</v>
      </c>
      <c r="D228">
        <v>2.1836000000000002</v>
      </c>
      <c r="E228">
        <v>10.539199999999999</v>
      </c>
      <c r="F228" s="16">
        <f>(((E228/100)+1)^(1/365)-1)</f>
        <v>2.7455829571532142E-4</v>
      </c>
      <c r="G228">
        <f>1+F228</f>
        <v>1.0002745582957153</v>
      </c>
      <c r="H228">
        <f>C228-F228</f>
        <v>2.2146966367961728E-2</v>
      </c>
      <c r="I228">
        <f>H228^2</f>
        <v>4.9048811930362793E-4</v>
      </c>
    </row>
    <row r="229" spans="1:9" ht="15.75" x14ac:dyDescent="0.25">
      <c r="A229" s="5">
        <v>40996</v>
      </c>
      <c r="B229">
        <v>18.309999999999999</v>
      </c>
      <c r="C229">
        <f>(B229-B228)/B228</f>
        <v>3.8377192982456299E-3</v>
      </c>
      <c r="D229">
        <v>2.1997</v>
      </c>
      <c r="E229">
        <v>10.543200000000001</v>
      </c>
      <c r="F229" s="16">
        <f>(((E229/100)+1)^(1/365)-1)</f>
        <v>2.746574615783981E-4</v>
      </c>
      <c r="G229">
        <f>1+F229</f>
        <v>1.0002746574615784</v>
      </c>
      <c r="H229">
        <f>C229-F229</f>
        <v>3.5630618366672318E-3</v>
      </c>
      <c r="I229">
        <f>H229^2</f>
        <v>1.2695409651914468E-5</v>
      </c>
    </row>
    <row r="230" spans="1:9" ht="15.75" x14ac:dyDescent="0.25">
      <c r="A230" s="5">
        <v>40997</v>
      </c>
      <c r="B230">
        <v>18.38</v>
      </c>
      <c r="C230">
        <f>(B230-B229)/B229</f>
        <v>3.8230475150191311E-3</v>
      </c>
      <c r="D230">
        <v>2.1587000000000001</v>
      </c>
      <c r="E230">
        <v>10.560700000000001</v>
      </c>
      <c r="F230" s="16">
        <f>(((E230/100)+1)^(1/365)-1)</f>
        <v>2.7509127015878931E-4</v>
      </c>
      <c r="G230">
        <f>1+F230</f>
        <v>1.0002750912701588</v>
      </c>
      <c r="H230">
        <f>C230-F230</f>
        <v>3.5479562448603418E-3</v>
      </c>
      <c r="I230">
        <f>H230^2</f>
        <v>1.2587993515443497E-5</v>
      </c>
    </row>
    <row r="231" spans="1:9" ht="15.75" x14ac:dyDescent="0.25">
      <c r="A231" s="5">
        <v>40998</v>
      </c>
      <c r="B231">
        <v>18.37</v>
      </c>
      <c r="C231">
        <f>(B231-B230)/B230</f>
        <v>-5.4406964091392881E-4</v>
      </c>
      <c r="D231">
        <v>2.2088000000000001</v>
      </c>
      <c r="E231">
        <v>10.550599999999999</v>
      </c>
      <c r="F231" s="16">
        <f>(((E231/100)+1)^(1/365)-1)</f>
        <v>2.7484090899188018E-4</v>
      </c>
      <c r="G231">
        <f>1+F231</f>
        <v>1.0002748409089919</v>
      </c>
      <c r="H231">
        <f>C231-F231</f>
        <v>-8.1891054990580899E-4</v>
      </c>
      <c r="I231">
        <f>H231^2</f>
        <v>6.7061448874703448E-7</v>
      </c>
    </row>
    <row r="232" spans="1:9" ht="15.75" x14ac:dyDescent="0.25">
      <c r="A232" s="5">
        <v>41001</v>
      </c>
      <c r="B232">
        <v>18.899999999999999</v>
      </c>
      <c r="C232">
        <f>(B232-B231)/B231</f>
        <v>2.8851388132825125E-2</v>
      </c>
      <c r="D232">
        <v>2.1819999999999999</v>
      </c>
      <c r="E232">
        <v>10.6068</v>
      </c>
      <c r="F232" s="16">
        <f>(((E232/100)+1)^(1/365)-1)</f>
        <v>2.7623371819696096E-4</v>
      </c>
      <c r="G232">
        <f>1+F232</f>
        <v>1.000276233718197</v>
      </c>
      <c r="H232">
        <f>C232-F232</f>
        <v>2.8575154414628164E-2</v>
      </c>
      <c r="I232">
        <f>H232^2</f>
        <v>8.165394498198434E-4</v>
      </c>
    </row>
    <row r="233" spans="1:9" ht="15.75" x14ac:dyDescent="0.25">
      <c r="A233" s="5">
        <v>41002</v>
      </c>
      <c r="B233">
        <v>18.88</v>
      </c>
      <c r="C233">
        <f>(B233-B232)/B232</f>
        <v>-1.0582010582010357E-3</v>
      </c>
      <c r="D233">
        <v>2.2988</v>
      </c>
      <c r="E233">
        <v>10.6372</v>
      </c>
      <c r="F233" s="16">
        <f>(((E233/100)+1)^(1/365)-1)</f>
        <v>2.7698682978405387E-4</v>
      </c>
      <c r="G233">
        <f>1+F233</f>
        <v>1.0002769868297841</v>
      </c>
      <c r="H233">
        <f>C233-F233</f>
        <v>-1.3351878879850896E-3</v>
      </c>
      <c r="I233">
        <f>H233^2</f>
        <v>1.7827266962220842E-6</v>
      </c>
    </row>
    <row r="234" spans="1:9" ht="15.75" x14ac:dyDescent="0.25">
      <c r="A234" s="5">
        <v>41003</v>
      </c>
      <c r="B234">
        <v>18.38</v>
      </c>
      <c r="C234">
        <f>(B234-B233)/B233</f>
        <v>-2.6483050847457629E-2</v>
      </c>
      <c r="D234">
        <v>2.2233000000000001</v>
      </c>
      <c r="E234">
        <v>10.6785</v>
      </c>
      <c r="F234" s="16">
        <f>(((E234/100)+1)^(1/365)-1)</f>
        <v>2.780096409571442E-4</v>
      </c>
      <c r="G234">
        <f>1+F234</f>
        <v>1.0002780096409571</v>
      </c>
      <c r="H234">
        <f>C234-F234</f>
        <v>-2.6761060488414774E-2</v>
      </c>
      <c r="I234">
        <f>H234^2</f>
        <v>7.1615435846459437E-4</v>
      </c>
    </row>
    <row r="235" spans="1:9" ht="15.75" x14ac:dyDescent="0.25">
      <c r="A235" s="5">
        <v>41004</v>
      </c>
      <c r="B235">
        <v>18.23</v>
      </c>
      <c r="C235">
        <f>(B235-B234)/B234</f>
        <v>-8.1610446137104775E-3</v>
      </c>
      <c r="D235">
        <v>2.1804999999999999</v>
      </c>
      <c r="E235">
        <v>10.703900000000001</v>
      </c>
      <c r="F235" s="16">
        <f>(((E235/100)+1)^(1/365)-1)</f>
        <v>2.7863849320275413E-4</v>
      </c>
      <c r="G235">
        <f>1+F235</f>
        <v>1.0002786384932028</v>
      </c>
      <c r="H235">
        <f>C235-F235</f>
        <v>-8.4396831069132316E-3</v>
      </c>
      <c r="I235">
        <f>H235^2</f>
        <v>7.1228250945116578E-5</v>
      </c>
    </row>
    <row r="236" spans="1:9" ht="15.75" x14ac:dyDescent="0.25">
      <c r="A236" s="5">
        <v>41008</v>
      </c>
      <c r="B236">
        <v>18.010000000000002</v>
      </c>
      <c r="C236">
        <f>(B236-B235)/B235</f>
        <v>-1.2068019747668616E-2</v>
      </c>
      <c r="D236">
        <v>2.0474000000000001</v>
      </c>
      <c r="E236">
        <v>10.7906</v>
      </c>
      <c r="F236" s="16">
        <f>(((E236/100)+1)^(1/365)-1)</f>
        <v>2.8078392525365814E-4</v>
      </c>
      <c r="G236">
        <f>1+F236</f>
        <v>1.0002807839252537</v>
      </c>
      <c r="H236">
        <f>C236-F236</f>
        <v>-1.2348803672922274E-2</v>
      </c>
      <c r="I236">
        <f>H236^2</f>
        <v>1.5249295215237865E-4</v>
      </c>
    </row>
    <row r="237" spans="1:9" ht="15.75" x14ac:dyDescent="0.25">
      <c r="A237" s="5">
        <v>41009</v>
      </c>
      <c r="B237">
        <v>17.600000000000001</v>
      </c>
      <c r="C237">
        <f>(B237-B236)/B236</f>
        <v>-2.2765130483064971E-2</v>
      </c>
      <c r="D237">
        <v>1.9823</v>
      </c>
      <c r="E237">
        <v>10.884399999999999</v>
      </c>
      <c r="F237" s="16">
        <f>(((E237/100)+1)^(1/365)-1)</f>
        <v>2.8310316533342039E-4</v>
      </c>
      <c r="G237">
        <f>1+F237</f>
        <v>1.0002831031653334</v>
      </c>
      <c r="H237">
        <f>C237-F237</f>
        <v>-2.3048233648398392E-2</v>
      </c>
      <c r="I237">
        <f>H237^2</f>
        <v>5.3122107431116379E-4</v>
      </c>
    </row>
    <row r="238" spans="1:9" ht="15.75" x14ac:dyDescent="0.25">
      <c r="A238" s="5">
        <v>41010</v>
      </c>
      <c r="B238">
        <v>18.010000000000002</v>
      </c>
      <c r="C238">
        <f>(B238-B237)/B237</f>
        <v>2.3295454545454553E-2</v>
      </c>
      <c r="D238">
        <v>2.0350999999999999</v>
      </c>
      <c r="E238">
        <v>10.895199999999999</v>
      </c>
      <c r="F238" s="16">
        <f>(((E238/100)+1)^(1/365)-1)</f>
        <v>2.8337007375811574E-4</v>
      </c>
      <c r="G238">
        <f>1+F238</f>
        <v>1.0002833700737581</v>
      </c>
      <c r="H238">
        <f>C238-F238</f>
        <v>2.3012084471696437E-2</v>
      </c>
      <c r="I238">
        <f>H238^2</f>
        <v>5.2955603173249232E-4</v>
      </c>
    </row>
    <row r="239" spans="1:9" ht="15.75" x14ac:dyDescent="0.25">
      <c r="A239" s="5">
        <v>41011</v>
      </c>
      <c r="B239">
        <v>18.260000000000002</v>
      </c>
      <c r="C239">
        <f>(B239-B238)/B238</f>
        <v>1.3881177123820098E-2</v>
      </c>
      <c r="D239">
        <v>2.0510000000000002</v>
      </c>
      <c r="E239">
        <v>10.8514</v>
      </c>
      <c r="F239" s="16">
        <f>(((E239/100)+1)^(1/365)-1)</f>
        <v>2.822874511518858E-4</v>
      </c>
      <c r="G239">
        <f>1+F239</f>
        <v>1.0002822874511519</v>
      </c>
      <c r="H239">
        <f>C239-F239</f>
        <v>1.3598889672668212E-2</v>
      </c>
      <c r="I239">
        <f>H239^2</f>
        <v>1.8492980032940216E-4</v>
      </c>
    </row>
    <row r="240" spans="1:9" ht="15.75" x14ac:dyDescent="0.25">
      <c r="A240" s="5">
        <v>41012</v>
      </c>
      <c r="B240">
        <v>18.239999999999998</v>
      </c>
      <c r="C240">
        <f>(B240-B239)/B239</f>
        <v>-1.095290251916929E-3</v>
      </c>
      <c r="D240">
        <v>1.9823</v>
      </c>
      <c r="E240">
        <v>10.867100000000001</v>
      </c>
      <c r="F240" s="16">
        <f>(((E240/100)+1)^(1/365)-1)</f>
        <v>2.8267556354899526E-4</v>
      </c>
      <c r="G240">
        <f>1+F240</f>
        <v>1.000282675563549</v>
      </c>
      <c r="H240">
        <f>C240-F240</f>
        <v>-1.3779658154659243E-3</v>
      </c>
      <c r="I240">
        <f>H240^2</f>
        <v>1.8987897885926697E-6</v>
      </c>
    </row>
    <row r="241" spans="1:9" ht="15.75" x14ac:dyDescent="0.25">
      <c r="A241" s="5">
        <v>41015</v>
      </c>
      <c r="B241">
        <v>18.190000000000001</v>
      </c>
      <c r="C241">
        <f>(B241-B240)/B240</f>
        <v>-2.7412280701752832E-3</v>
      </c>
      <c r="D241">
        <v>1.9805000000000001</v>
      </c>
      <c r="E241">
        <v>10.8596</v>
      </c>
      <c r="F241" s="16">
        <f>(((E241/100)+1)^(1/365)-1)</f>
        <v>2.8249016637582613E-4</v>
      </c>
      <c r="G241">
        <f>1+F241</f>
        <v>1.0002824901663758</v>
      </c>
      <c r="H241">
        <f>C241-F241</f>
        <v>-3.0237182365511093E-3</v>
      </c>
      <c r="I241">
        <f>H241^2</f>
        <v>9.1428719740517507E-6</v>
      </c>
    </row>
    <row r="242" spans="1:9" ht="15.75" x14ac:dyDescent="0.25">
      <c r="A242" s="5">
        <v>41016</v>
      </c>
      <c r="B242">
        <v>18.59</v>
      </c>
      <c r="C242">
        <f>(B242-B241)/B241</f>
        <v>2.1990104452996071E-2</v>
      </c>
      <c r="D242">
        <v>1.9981</v>
      </c>
      <c r="E242">
        <v>10.7918</v>
      </c>
      <c r="F242" s="16">
        <f>(((E242/100)+1)^(1/365)-1)</f>
        <v>2.8081360806608835E-4</v>
      </c>
      <c r="G242">
        <f>1+F242</f>
        <v>1.0002808136080661</v>
      </c>
      <c r="H242">
        <f>C242-F242</f>
        <v>2.1709290844929983E-2</v>
      </c>
      <c r="I242">
        <f>H242^2</f>
        <v>4.7129330898976077E-4</v>
      </c>
    </row>
    <row r="243" spans="1:9" ht="15.75" x14ac:dyDescent="0.25">
      <c r="A243" s="5">
        <v>41017</v>
      </c>
      <c r="B243">
        <v>18.555</v>
      </c>
      <c r="C243">
        <f>(B243-B242)/B242</f>
        <v>-1.8827326519634288E-3</v>
      </c>
      <c r="D243">
        <v>1.9752999999999998</v>
      </c>
      <c r="E243">
        <v>10.8012</v>
      </c>
      <c r="F243" s="16">
        <f>(((E243/100)+1)^(1/365)-1)</f>
        <v>2.810461123381458E-4</v>
      </c>
      <c r="G243">
        <f>1+F243</f>
        <v>1.0002810461123381</v>
      </c>
      <c r="H243">
        <f>C243-F243</f>
        <v>-2.1637787643015746E-3</v>
      </c>
      <c r="I243">
        <f>H243^2</f>
        <v>4.6819385408424493E-6</v>
      </c>
    </row>
    <row r="244" spans="1:9" ht="15.75" x14ac:dyDescent="0.25">
      <c r="A244" s="5">
        <v>41018</v>
      </c>
      <c r="B244">
        <v>18.05</v>
      </c>
      <c r="C244">
        <f>(B244-B243)/B243</f>
        <v>-2.7216383724063542E-2</v>
      </c>
      <c r="D244">
        <v>1.9664999999999999</v>
      </c>
      <c r="E244">
        <v>10.753500000000001</v>
      </c>
      <c r="F244" s="16">
        <f>(((E244/100)+1)^(1/365)-1)</f>
        <v>2.7986607341401459E-4</v>
      </c>
      <c r="G244">
        <f>1+F244</f>
        <v>1.000279866073414</v>
      </c>
      <c r="H244">
        <f>C244-F244</f>
        <v>-2.7496249797477557E-2</v>
      </c>
      <c r="I244">
        <f>H244^2</f>
        <v>7.5604375292528459E-4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44"/>
  <sheetViews>
    <sheetView topLeftCell="I1" workbookViewId="0">
      <selection activeCell="H12" sqref="H12"/>
    </sheetView>
  </sheetViews>
  <sheetFormatPr defaultRowHeight="15" x14ac:dyDescent="0.25"/>
  <cols>
    <col min="1" max="1" width="13.28515625" customWidth="1"/>
    <col min="2" max="2" width="9.5703125" customWidth="1"/>
    <col min="6" max="6" width="39.42578125" customWidth="1"/>
    <col min="9" max="9" width="10.7109375" style="46" customWidth="1"/>
    <col min="10" max="10" width="27.28515625" customWidth="1"/>
    <col min="13" max="15" width="22.140625" customWidth="1"/>
    <col min="16" max="16" width="29.7109375" customWidth="1"/>
    <col min="17" max="18" width="12" customWidth="1"/>
    <col min="19" max="22" width="10.7109375" customWidth="1"/>
    <col min="23" max="23" width="17.42578125" customWidth="1"/>
  </cols>
  <sheetData>
    <row r="1" spans="1:34" ht="15.75" thickBot="1" x14ac:dyDescent="0.3">
      <c r="A1" t="s">
        <v>77</v>
      </c>
      <c r="N1" s="40"/>
      <c r="S1" t="s">
        <v>54</v>
      </c>
      <c r="T1" t="s">
        <v>69</v>
      </c>
      <c r="U1" t="s">
        <v>70</v>
      </c>
      <c r="V1" t="s">
        <v>71</v>
      </c>
      <c r="W1" t="s">
        <v>54</v>
      </c>
      <c r="X1" t="s">
        <v>69</v>
      </c>
      <c r="Y1" t="s">
        <v>70</v>
      </c>
    </row>
    <row r="2" spans="1:34" x14ac:dyDescent="0.25">
      <c r="A2" t="s">
        <v>7</v>
      </c>
      <c r="B2" t="s">
        <v>8</v>
      </c>
      <c r="C2" t="s">
        <v>19</v>
      </c>
      <c r="D2" t="s">
        <v>11</v>
      </c>
      <c r="E2" t="s">
        <v>12</v>
      </c>
      <c r="F2" t="s">
        <v>35</v>
      </c>
      <c r="G2" t="s">
        <v>36</v>
      </c>
      <c r="H2" t="s">
        <v>64</v>
      </c>
      <c r="I2" s="47" t="s">
        <v>63</v>
      </c>
      <c r="J2" s="6" t="s">
        <v>46</v>
      </c>
      <c r="K2" s="8">
        <f>SUM(I4:I122)/(COUNT(E4:E122)-2)</f>
        <v>6.6281734411213669E-4</v>
      </c>
      <c r="L2" s="12" t="s">
        <v>55</v>
      </c>
      <c r="M2" s="12"/>
      <c r="N2" s="45" t="s">
        <v>56</v>
      </c>
      <c r="O2" s="12" t="s">
        <v>57</v>
      </c>
      <c r="P2" s="12" t="s">
        <v>58</v>
      </c>
      <c r="Q2" s="12" t="s">
        <v>59</v>
      </c>
      <c r="R2" s="12" t="s">
        <v>68</v>
      </c>
      <c r="S2" s="12" t="s">
        <v>60</v>
      </c>
      <c r="T2" s="12"/>
      <c r="U2" s="12"/>
      <c r="V2" s="12"/>
      <c r="W2" s="12" t="s">
        <v>61</v>
      </c>
      <c r="X2" s="12"/>
    </row>
    <row r="3" spans="1:34" ht="15.75" x14ac:dyDescent="0.25">
      <c r="A3" s="4">
        <v>40668</v>
      </c>
      <c r="B3">
        <v>14.05</v>
      </c>
      <c r="C3">
        <v>0</v>
      </c>
      <c r="D3">
        <v>3.1499000000000001</v>
      </c>
      <c r="E3">
        <v>10.2903</v>
      </c>
      <c r="F3" s="16">
        <f>(((E3/100)+1)^(1/365)-1)</f>
        <v>2.6838064991219213E-4</v>
      </c>
      <c r="G3">
        <f>1+F3</f>
        <v>1.0002683806499122</v>
      </c>
      <c r="I3" s="47"/>
      <c r="J3" s="20" t="s">
        <v>47</v>
      </c>
      <c r="K3" s="8">
        <f>SQRT(K2)</f>
        <v>2.574523925140601E-2</v>
      </c>
      <c r="L3" s="8"/>
      <c r="M3" s="8"/>
      <c r="N3" s="8"/>
      <c r="O3" s="8"/>
      <c r="P3" s="8"/>
      <c r="Q3" s="8"/>
      <c r="R3" s="8"/>
    </row>
    <row r="4" spans="1:34" ht="15.75" x14ac:dyDescent="0.25">
      <c r="A4" s="5">
        <v>40669</v>
      </c>
      <c r="B4">
        <v>13.98</v>
      </c>
      <c r="C4">
        <f>(B4-B3)/B3</f>
        <v>-4.98220640569397E-3</v>
      </c>
      <c r="D4">
        <v>3.1459000000000001</v>
      </c>
      <c r="E4">
        <v>10.3233</v>
      </c>
      <c r="F4" s="16">
        <f>(((E4/100)+1)^(1/365)-1)</f>
        <v>2.6920050200840429E-4</v>
      </c>
      <c r="G4">
        <f>1+F4</f>
        <v>1.0002692005020084</v>
      </c>
      <c r="H4">
        <f>C4-F4</f>
        <v>-5.2514069077023743E-3</v>
      </c>
      <c r="I4" s="47">
        <f>H4^2</f>
        <v>2.7577274510264214E-5</v>
      </c>
      <c r="J4" s="8"/>
      <c r="K4" s="8"/>
      <c r="L4" s="8">
        <f>C4/$K$3</f>
        <v>-0.19351952246557116</v>
      </c>
      <c r="M4" s="8"/>
      <c r="N4" s="8">
        <f>L4</f>
        <v>-0.19351952246557116</v>
      </c>
      <c r="O4" s="8">
        <f>RANK(N4,$N$4:$N$123)</f>
        <v>76</v>
      </c>
      <c r="P4" s="8">
        <f>L4</f>
        <v>-0.19351952246557116</v>
      </c>
      <c r="Q4" s="8">
        <f>RANK(P4,$P$4:$P$123)</f>
        <v>76</v>
      </c>
      <c r="R4" s="8">
        <v>1</v>
      </c>
      <c r="S4">
        <f>O4/(COUNT($R$4:$R$123)+1)-0.5</f>
        <v>0.12809917355371903</v>
      </c>
      <c r="T4">
        <f>SUM($S$4:S4)/R4</f>
        <v>0.12809917355371903</v>
      </c>
      <c r="U4">
        <f>(R4/11)*T4^2</f>
        <v>1.4917634786496207E-3</v>
      </c>
      <c r="W4">
        <f>Q4/(COUNT($R$4:$R$123)+1)-0.5</f>
        <v>0.12809917355371903</v>
      </c>
      <c r="X4">
        <f>SUM($W$4:W4)/R4</f>
        <v>0.12809917355371903</v>
      </c>
      <c r="Y4">
        <f>(R4/11)*X4^2</f>
        <v>1.4917634786496207E-3</v>
      </c>
      <c r="AG4" t="s">
        <v>28</v>
      </c>
      <c r="AH4">
        <f>1+F3</f>
        <v>1.0002683806499122</v>
      </c>
    </row>
    <row r="5" spans="1:34" ht="15.75" x14ac:dyDescent="0.25">
      <c r="A5" s="5">
        <v>40672</v>
      </c>
      <c r="B5">
        <v>14.3</v>
      </c>
      <c r="C5">
        <f>(B5-B4)/B4</f>
        <v>2.2889842632331923E-2</v>
      </c>
      <c r="D5">
        <v>3.1604000000000001</v>
      </c>
      <c r="E5">
        <v>10.3483</v>
      </c>
      <c r="F5" s="16">
        <f>(((E5/100)+1)^(1/365)-1)</f>
        <v>2.6982143928022673E-4</v>
      </c>
      <c r="G5">
        <f>1+F5</f>
        <v>1.0002698214392802</v>
      </c>
      <c r="H5">
        <f>C5-F5</f>
        <v>2.2620021193051697E-2</v>
      </c>
      <c r="I5" s="47">
        <f>H5^2</f>
        <v>5.1166535877410788E-4</v>
      </c>
      <c r="J5" s="8"/>
      <c r="K5" s="8"/>
      <c r="L5" s="8">
        <f>C5/$K$3</f>
        <v>0.8890903055438435</v>
      </c>
      <c r="M5" s="8"/>
      <c r="N5" s="8">
        <f>L5</f>
        <v>0.8890903055438435</v>
      </c>
      <c r="O5" s="8">
        <f>RANK(N5,$N$4:$N$123)</f>
        <v>20</v>
      </c>
      <c r="P5" s="8">
        <f>L5</f>
        <v>0.8890903055438435</v>
      </c>
      <c r="Q5" s="8">
        <f>RANK(P5,$P$4:$P$123)</f>
        <v>20</v>
      </c>
      <c r="R5" s="8">
        <v>2</v>
      </c>
      <c r="S5">
        <f>O5/(COUNT($R$4:$R$123)+1)-0.5</f>
        <v>-0.33471074380165289</v>
      </c>
      <c r="T5">
        <f>SUM($S$4:S5)/R5</f>
        <v>-0.10330578512396693</v>
      </c>
      <c r="U5">
        <f>(R5/11)*T5^2</f>
        <v>1.9403791345598595E-3</v>
      </c>
      <c r="W5">
        <f>Q5/(COUNT($R$4:$R$123)+1)-0.5</f>
        <v>-0.33471074380165289</v>
      </c>
      <c r="X5">
        <f>SUM($W$4:W5)/R5</f>
        <v>-0.10330578512396693</v>
      </c>
      <c r="Y5">
        <f>(R5/11)*X5^2</f>
        <v>1.9403791345598595E-3</v>
      </c>
    </row>
    <row r="6" spans="1:34" ht="15.75" x14ac:dyDescent="0.25">
      <c r="A6" s="5">
        <v>40673</v>
      </c>
      <c r="B6">
        <v>14.43</v>
      </c>
      <c r="C6">
        <f>(B6-B5)/B5</f>
        <v>9.0909090909090211E-3</v>
      </c>
      <c r="D6">
        <v>3.2134999999999998</v>
      </c>
      <c r="E6">
        <v>10.3208</v>
      </c>
      <c r="F6" s="16">
        <f>(((E6/100)+1)^(1/365)-1)</f>
        <v>2.6913840056352889E-4</v>
      </c>
      <c r="G6">
        <f>1+F6</f>
        <v>1.0002691384005635</v>
      </c>
      <c r="H6">
        <f>C6-F6</f>
        <v>8.8217706903454922E-3</v>
      </c>
      <c r="I6" s="47">
        <f>H6^2</f>
        <v>7.7823638113038785E-5</v>
      </c>
      <c r="J6" s="8"/>
      <c r="K6" s="8"/>
      <c r="L6" s="8">
        <f>C6/$K$3</f>
        <v>0.35311029748587575</v>
      </c>
      <c r="M6" s="8"/>
      <c r="N6" s="8">
        <f>L6</f>
        <v>0.35311029748587575</v>
      </c>
      <c r="O6" s="8">
        <f>RANK(N6,$N$4:$N$123)</f>
        <v>37</v>
      </c>
      <c r="P6" s="8">
        <f>L6</f>
        <v>0.35311029748587575</v>
      </c>
      <c r="Q6" s="8">
        <f>RANK(P6,$P$4:$P$123)</f>
        <v>37</v>
      </c>
      <c r="R6" s="8">
        <v>3</v>
      </c>
      <c r="S6">
        <f>O6/(COUNT($R$4:$R$123)+1)-0.5</f>
        <v>-0.19421487603305787</v>
      </c>
      <c r="T6">
        <f>SUM($S$4:S6)/R6</f>
        <v>-0.13360881542699724</v>
      </c>
      <c r="U6">
        <f>(R6/11)*T6^2</f>
        <v>4.8685406072196576E-3</v>
      </c>
      <c r="W6">
        <f>Q6/(COUNT($R$4:$R$123)+1)-0.5</f>
        <v>-0.19421487603305787</v>
      </c>
      <c r="X6">
        <f>SUM($W$4:W6)/R6</f>
        <v>-0.13360881542699724</v>
      </c>
      <c r="Y6">
        <f>(R6/11)*X6^2</f>
        <v>4.8685406072196576E-3</v>
      </c>
    </row>
    <row r="7" spans="1:34" ht="15.75" x14ac:dyDescent="0.25">
      <c r="A7" s="5">
        <v>40674</v>
      </c>
      <c r="B7">
        <v>14.46</v>
      </c>
      <c r="C7">
        <f>(B7-B6)/B6</f>
        <v>2.0790020790021576E-3</v>
      </c>
      <c r="D7">
        <v>3.1593</v>
      </c>
      <c r="E7">
        <v>10.3607</v>
      </c>
      <c r="F7" s="16">
        <f>(((E7/100)+1)^(1/365)-1)</f>
        <v>2.7012937211967625E-4</v>
      </c>
      <c r="G7">
        <f>1+F7</f>
        <v>1.0002701293721197</v>
      </c>
      <c r="H7">
        <f>C7-F7</f>
        <v>1.8088727068824814E-3</v>
      </c>
      <c r="I7" s="47">
        <f>H7^2</f>
        <v>3.2720204697043555E-6</v>
      </c>
      <c r="J7" s="8"/>
      <c r="K7" s="8"/>
      <c r="L7" s="8">
        <f>C7/$K$3</f>
        <v>8.0752874684923287E-2</v>
      </c>
      <c r="M7" s="8"/>
      <c r="N7" s="8">
        <f>L7</f>
        <v>8.0752874684923287E-2</v>
      </c>
      <c r="O7" s="8">
        <f>RANK(N7,$N$4:$N$123)</f>
        <v>60</v>
      </c>
      <c r="P7" s="8">
        <f>L7</f>
        <v>8.0752874684923287E-2</v>
      </c>
      <c r="Q7" s="8">
        <f>RANK(P7,$P$4:$P$123)</f>
        <v>60</v>
      </c>
      <c r="R7" s="8">
        <v>4</v>
      </c>
      <c r="S7">
        <f>O7/(COUNT($R$4:$R$123)+1)-0.5</f>
        <v>-4.1322314049586639E-3</v>
      </c>
      <c r="T7">
        <f>SUM($S$4:S7)/R7</f>
        <v>-0.1012396694214876</v>
      </c>
      <c r="U7">
        <f>(R7/11)*T7^2</f>
        <v>3.7270802416625791E-3</v>
      </c>
      <c r="W7">
        <f>Q7/(COUNT($R$4:$R$123)+1)-0.5</f>
        <v>-4.1322314049586639E-3</v>
      </c>
      <c r="X7">
        <f>SUM($W$4:W7)/R7</f>
        <v>-0.1012396694214876</v>
      </c>
      <c r="Y7">
        <f>(R7/11)*X7^2</f>
        <v>3.7270802416625791E-3</v>
      </c>
    </row>
    <row r="8" spans="1:34" ht="15.75" x14ac:dyDescent="0.25">
      <c r="A8" s="5">
        <v>40675</v>
      </c>
      <c r="B8">
        <v>14.56</v>
      </c>
      <c r="C8">
        <f>(B8-B7)/B7</f>
        <v>6.9156293222683018E-3</v>
      </c>
      <c r="D8">
        <v>3.2225000000000001</v>
      </c>
      <c r="E8">
        <v>10.315099999999999</v>
      </c>
      <c r="F8" s="16">
        <f>(((E8/100)+1)^(1/365)-1)</f>
        <v>2.6899680402170389E-4</v>
      </c>
      <c r="G8">
        <f>1+F8</f>
        <v>1.0002689968040217</v>
      </c>
      <c r="H8">
        <f>C8-F8</f>
        <v>6.646632518246598E-3</v>
      </c>
      <c r="I8" s="47">
        <f>H8^2</f>
        <v>4.4177723832613111E-5</v>
      </c>
      <c r="J8" s="8"/>
      <c r="K8" s="8"/>
      <c r="L8" s="8">
        <f>C8/$K$3</f>
        <v>0.26861779200170466</v>
      </c>
      <c r="M8" s="8"/>
      <c r="N8" s="8">
        <f>L8</f>
        <v>0.26861779200170466</v>
      </c>
      <c r="O8" s="8">
        <f>RANK(N8,$N$4:$N$123)</f>
        <v>46</v>
      </c>
      <c r="P8" s="8">
        <f>L8</f>
        <v>0.26861779200170466</v>
      </c>
      <c r="Q8" s="8">
        <f>RANK(P8,$P$4:$P$123)</f>
        <v>47</v>
      </c>
      <c r="R8" s="8">
        <v>5</v>
      </c>
      <c r="S8">
        <f>O8/(COUNT($R$4:$R$123)+1)-0.5</f>
        <v>-0.11983471074380164</v>
      </c>
      <c r="T8">
        <f>SUM($S$4:S8)/R8</f>
        <v>-0.10495867768595039</v>
      </c>
      <c r="U8">
        <f>(R8/11)*T8^2</f>
        <v>5.0074200098105546E-3</v>
      </c>
      <c r="W8">
        <f>Q8/(COUNT($R$4:$R$123)+1)-0.5</f>
        <v>-0.11157024793388431</v>
      </c>
      <c r="X8">
        <f>SUM($W$4:W8)/R8</f>
        <v>-0.10330578512396693</v>
      </c>
      <c r="Y8">
        <f>(R8/11)*X8^2</f>
        <v>4.8509478363996487E-3</v>
      </c>
    </row>
    <row r="9" spans="1:34" ht="15.75" x14ac:dyDescent="0.25">
      <c r="A9" s="5">
        <v>40676</v>
      </c>
      <c r="B9">
        <v>14.41</v>
      </c>
      <c r="C9">
        <f>(B9-B8)/B8</f>
        <v>-1.0302197802197826E-2</v>
      </c>
      <c r="D9">
        <v>3.1709000000000001</v>
      </c>
      <c r="E9">
        <v>10.344899999999999</v>
      </c>
      <c r="F9" s="16">
        <f>(((E9/100)+1)^(1/365)-1)</f>
        <v>2.6973700005394896E-4</v>
      </c>
      <c r="G9">
        <f>1+F9</f>
        <v>1.0002697370000539</v>
      </c>
      <c r="H9">
        <f>C9-F9</f>
        <v>-1.0571934802251775E-2</v>
      </c>
      <c r="I9" s="47">
        <f>H9^2</f>
        <v>1.1176580546306228E-4</v>
      </c>
      <c r="J9" s="8"/>
      <c r="K9" s="8"/>
      <c r="L9" s="8">
        <f>C9/$K$3</f>
        <v>-0.40015933437616813</v>
      </c>
      <c r="M9" s="8"/>
      <c r="N9" s="8">
        <f>L9</f>
        <v>-0.40015933437616813</v>
      </c>
      <c r="O9" s="8">
        <f>RANK(N9,$N$4:$N$123)</f>
        <v>87</v>
      </c>
      <c r="P9" s="8">
        <f>L9</f>
        <v>-0.40015933437616813</v>
      </c>
      <c r="Q9" s="8">
        <f>RANK(P9,$P$4:$P$123)</f>
        <v>87</v>
      </c>
      <c r="R9" s="8">
        <v>6</v>
      </c>
      <c r="S9">
        <f>O9/(COUNT($R$4:$R$123)+1)-0.5</f>
        <v>0.21900826446280997</v>
      </c>
      <c r="T9">
        <f>SUM($S$4:S9)/R9</f>
        <v>-5.0964187327823672E-2</v>
      </c>
      <c r="U9">
        <f>(R9/11)*T9^2</f>
        <v>1.4167354854466379E-3</v>
      </c>
      <c r="W9">
        <f>Q9/(COUNT($R$4:$R$123)+1)-0.5</f>
        <v>0.21900826446280997</v>
      </c>
      <c r="X9">
        <f>SUM($W$4:W9)/R9</f>
        <v>-4.9586776859504113E-2</v>
      </c>
      <c r="Y9">
        <f>(R9/11)*X9^2</f>
        <v>1.3411900578077741E-3</v>
      </c>
    </row>
    <row r="10" spans="1:34" ht="15.75" x14ac:dyDescent="0.25">
      <c r="A10" s="5">
        <v>40679</v>
      </c>
      <c r="B10">
        <v>14.45</v>
      </c>
      <c r="C10">
        <f>(B10-B9)/B9</f>
        <v>2.7758501040943198E-3</v>
      </c>
      <c r="D10">
        <v>3.1469999999999998</v>
      </c>
      <c r="E10">
        <v>10.3725</v>
      </c>
      <c r="F10" s="16">
        <f>(((E10/100)+1)^(1/365)-1)</f>
        <v>2.7042237294461202E-4</v>
      </c>
      <c r="G10">
        <f>1+F10</f>
        <v>1.0002704223729446</v>
      </c>
      <c r="H10">
        <f>C10-F10</f>
        <v>2.5054277311497078E-3</v>
      </c>
      <c r="I10" s="47">
        <f>H10^2</f>
        <v>6.2771681160139724E-6</v>
      </c>
      <c r="J10" s="8"/>
      <c r="K10" s="8"/>
      <c r="L10" s="8">
        <f>C10/$K$3</f>
        <v>0.10781993816362472</v>
      </c>
      <c r="M10" s="8"/>
      <c r="N10" s="8">
        <f>L10</f>
        <v>0.10781993816362472</v>
      </c>
      <c r="O10" s="8">
        <f>RANK(N10,$N$4:$N$123)</f>
        <v>59</v>
      </c>
      <c r="P10" s="8">
        <f>L10</f>
        <v>0.10781993816362472</v>
      </c>
      <c r="Q10" s="8">
        <f>RANK(P10,$P$4:$P$123)</f>
        <v>59</v>
      </c>
      <c r="R10" s="8">
        <v>7</v>
      </c>
      <c r="S10">
        <f>O10/(COUNT($R$4:$R$123)+1)-0.5</f>
        <v>-1.2396694214876047E-2</v>
      </c>
      <c r="T10">
        <f>SUM($S$4:S10)/R10</f>
        <v>-4.5454545454545435E-2</v>
      </c>
      <c r="U10">
        <f>(R10/11)*T10^2</f>
        <v>1.31480090157776E-3</v>
      </c>
      <c r="W10">
        <f>Q10/(COUNT($R$4:$R$123)+1)-0.5</f>
        <v>-1.2396694214876047E-2</v>
      </c>
      <c r="X10">
        <f>SUM($W$4:W10)/R10</f>
        <v>-4.4273907910271533E-2</v>
      </c>
      <c r="Y10">
        <f>(R10/11)*X10^2</f>
        <v>1.2473865865027663E-3</v>
      </c>
    </row>
    <row r="11" spans="1:34" ht="15.75" x14ac:dyDescent="0.25">
      <c r="A11" s="5">
        <v>40680</v>
      </c>
      <c r="B11">
        <v>14.17</v>
      </c>
      <c r="C11">
        <f>(B11-B10)/B10</f>
        <v>-1.9377162629757742E-2</v>
      </c>
      <c r="D11">
        <v>3.1158000000000001</v>
      </c>
      <c r="E11">
        <v>10.373100000000001</v>
      </c>
      <c r="F11" s="16">
        <f>(((E11/100)+1)^(1/365)-1)</f>
        <v>2.7043727045694688E-4</v>
      </c>
      <c r="G11">
        <f>1+F11</f>
        <v>1.0002704372704569</v>
      </c>
      <c r="H11">
        <f>C11-F11</f>
        <v>-1.9647599900214689E-2</v>
      </c>
      <c r="I11" s="47">
        <f>H11^2</f>
        <v>3.8602818183891628E-4</v>
      </c>
      <c r="J11" s="8"/>
      <c r="K11" s="8"/>
      <c r="L11" s="8">
        <f>C11/$K$3</f>
        <v>-0.75265032266886034</v>
      </c>
      <c r="M11" s="8"/>
      <c r="N11" s="8">
        <f>L11</f>
        <v>-0.75265032266886034</v>
      </c>
      <c r="O11" s="8">
        <f>RANK(N11,$N$4:$N$123)</f>
        <v>103</v>
      </c>
      <c r="P11" s="8">
        <f>L11</f>
        <v>-0.75265032266886034</v>
      </c>
      <c r="Q11" s="8">
        <f>RANK(P11,$P$4:$P$123)</f>
        <v>103</v>
      </c>
      <c r="R11" s="8">
        <v>8</v>
      </c>
      <c r="S11">
        <f>O11/(COUNT($R$4:$R$123)+1)-0.5</f>
        <v>0.35123966942148765</v>
      </c>
      <c r="T11">
        <f>SUM($S$4:S11)/R11</f>
        <v>4.1322314049586986E-3</v>
      </c>
      <c r="U11">
        <f>(R11/11)*T11^2</f>
        <v>1.2418426461183232E-5</v>
      </c>
      <c r="W11">
        <f>Q11/(COUNT($R$4:$R$123)+1)-0.5</f>
        <v>0.35123966942148765</v>
      </c>
      <c r="X11">
        <f>SUM($W$4:W11)/R11</f>
        <v>5.1652892561983646E-3</v>
      </c>
      <c r="Y11">
        <f>(R11/11)*X11^2</f>
        <v>1.9403791345598734E-5</v>
      </c>
    </row>
    <row r="12" spans="1:34" ht="15.75" x14ac:dyDescent="0.25">
      <c r="A12" s="5">
        <v>40681</v>
      </c>
      <c r="B12">
        <v>14.72</v>
      </c>
      <c r="C12">
        <f>(B12-B11)/B11</f>
        <v>3.8814396612561801E-2</v>
      </c>
      <c r="D12">
        <v>3.1800999999999999</v>
      </c>
      <c r="E12">
        <v>10.34</v>
      </c>
      <c r="F12" s="16">
        <f>(((E12/100)+1)^(1/365)-1)</f>
        <v>2.6961530366387265E-4</v>
      </c>
      <c r="G12">
        <f>1+F12</f>
        <v>1.0002696153036639</v>
      </c>
      <c r="H12">
        <f>C12-F12</f>
        <v>3.8544781308897928E-2</v>
      </c>
      <c r="I12" s="47">
        <f>H12^2</f>
        <v>1.4857001661507671E-3</v>
      </c>
      <c r="J12" s="8"/>
      <c r="K12" s="8"/>
      <c r="L12" s="8">
        <f>C12/$K$3</f>
        <v>1.5076339448056228</v>
      </c>
      <c r="M12" s="8"/>
      <c r="N12" s="8">
        <f>L12</f>
        <v>1.5076339448056228</v>
      </c>
      <c r="O12" s="8">
        <f>RANK(N12,$N$4:$N$123)</f>
        <v>13</v>
      </c>
      <c r="P12" s="8">
        <f>L12</f>
        <v>1.5076339448056228</v>
      </c>
      <c r="Q12" s="8">
        <f>RANK(P12,$P$4:$P$123)</f>
        <v>13</v>
      </c>
      <c r="R12" s="8">
        <v>9</v>
      </c>
      <c r="S12">
        <f>O12/(COUNT($R$4:$R$123)+1)-0.5</f>
        <v>-0.3925619834710744</v>
      </c>
      <c r="T12">
        <f>SUM($S$4:S12)/R12</f>
        <v>-3.9944903581267205E-2</v>
      </c>
      <c r="U12">
        <f>(R12/11)*T12^2</f>
        <v>1.3054870817318731E-3</v>
      </c>
      <c r="W12">
        <f>Q12/(COUNT($R$4:$R$123)+1)-0.5</f>
        <v>-0.3925619834710744</v>
      </c>
      <c r="X12">
        <f>SUM($W$4:W12)/R12</f>
        <v>-3.9026629935720834E-2</v>
      </c>
      <c r="Y12">
        <f>(R12/11)*X12^2</f>
        <v>1.2461545997506649E-3</v>
      </c>
    </row>
    <row r="13" spans="1:34" ht="15.75" x14ac:dyDescent="0.25">
      <c r="A13" s="5">
        <v>40682</v>
      </c>
      <c r="B13">
        <v>14.72</v>
      </c>
      <c r="C13">
        <f>(B13-B12)/B12</f>
        <v>0</v>
      </c>
      <c r="D13">
        <v>3.1709000000000001</v>
      </c>
      <c r="E13">
        <v>10.321199999999999</v>
      </c>
      <c r="F13" s="16">
        <f>(((E13/100)+1)^(1/365)-1)</f>
        <v>2.6914833688906903E-4</v>
      </c>
      <c r="G13">
        <f>1+F13</f>
        <v>1.0002691483368891</v>
      </c>
      <c r="H13">
        <f>C13-F13</f>
        <v>-2.6914833688906903E-4</v>
      </c>
      <c r="I13" s="47">
        <f>H13^2</f>
        <v>7.2440827250151793E-8</v>
      </c>
      <c r="J13" s="8"/>
      <c r="K13" s="8"/>
      <c r="L13" s="8">
        <f>C13/$K$3</f>
        <v>0</v>
      </c>
      <c r="M13" s="8"/>
      <c r="N13" s="8">
        <f>L13</f>
        <v>0</v>
      </c>
      <c r="O13" s="8">
        <f>RANK(N13,$N$4:$N$123)</f>
        <v>68</v>
      </c>
      <c r="P13" s="8">
        <f>L13</f>
        <v>0</v>
      </c>
      <c r="Q13" s="8">
        <f>RANK(P13,$P$4:$P$123)</f>
        <v>68</v>
      </c>
      <c r="R13" s="8">
        <v>10</v>
      </c>
      <c r="S13">
        <f>O13/(COUNT($R$4:$R$123)+1)-0.5</f>
        <v>6.1983471074380181E-2</v>
      </c>
      <c r="T13">
        <f>SUM($S$4:S13)/R13</f>
        <v>-2.9752066115702462E-2</v>
      </c>
      <c r="U13">
        <f>(R13/11)*T13^2</f>
        <v>8.047140346846641E-4</v>
      </c>
      <c r="W13">
        <f>Q13/(COUNT($R$4:$R$123)+1)-0.5</f>
        <v>6.1983471074380181E-2</v>
      </c>
      <c r="X13">
        <f>SUM($W$4:W13)/R13</f>
        <v>-2.8925619834710731E-2</v>
      </c>
      <c r="Y13">
        <f>(R13/11)*X13^2</f>
        <v>7.6062862074746434E-4</v>
      </c>
    </row>
    <row r="14" spans="1:34" ht="15.75" x14ac:dyDescent="0.25">
      <c r="A14" s="5">
        <v>40683</v>
      </c>
      <c r="B14">
        <v>14.71</v>
      </c>
      <c r="C14">
        <f>(B14-B13)/B13</f>
        <v>-6.7934782608694197E-4</v>
      </c>
      <c r="D14">
        <v>3.1451000000000002</v>
      </c>
      <c r="E14">
        <v>10.3559</v>
      </c>
      <c r="F14" s="16">
        <f>(((E14/100)+1)^(1/365)-1)</f>
        <v>2.7001017640415625E-4</v>
      </c>
      <c r="G14">
        <f>1+F14</f>
        <v>1.0002700101764042</v>
      </c>
      <c r="H14">
        <f>C14-F14</f>
        <v>-9.4935800249109823E-4</v>
      </c>
      <c r="I14" s="47">
        <f>H14^2</f>
        <v>9.012806168938881E-7</v>
      </c>
      <c r="J14" s="8"/>
      <c r="K14" s="8"/>
      <c r="L14" s="8">
        <f>C14/$K$3</f>
        <v>-2.6387318426253938E-2</v>
      </c>
      <c r="M14" s="8"/>
      <c r="N14" s="8">
        <f>L14</f>
        <v>-2.6387318426253938E-2</v>
      </c>
      <c r="O14" s="8">
        <f>RANK(N14,$N$4:$N$123)</f>
        <v>71</v>
      </c>
      <c r="P14" s="8">
        <f>L14</f>
        <v>-2.6387318426253938E-2</v>
      </c>
      <c r="Q14" s="8">
        <f>RANK(P14,$P$4:$P$123)</f>
        <v>71</v>
      </c>
      <c r="R14" s="8">
        <v>11</v>
      </c>
      <c r="S14">
        <f>O14/(COUNT($R$4:$R$123)+1)-0.5</f>
        <v>8.6776859504132275E-2</v>
      </c>
      <c r="T14">
        <f>SUM($S$4:S14)/R14</f>
        <v>-1.9158527422990214E-2</v>
      </c>
      <c r="U14">
        <f>(R14/11)*T14^2</f>
        <v>3.6704917301746807E-4</v>
      </c>
      <c r="W14">
        <f>Q14/(COUNT($R$4:$R$123)+1)-0.5</f>
        <v>8.6776859504132275E-2</v>
      </c>
      <c r="X14">
        <f>SUM($W$4:W14)/R14</f>
        <v>-1.840721262208864E-2</v>
      </c>
      <c r="Y14">
        <f>(R14/11)*X14^2</f>
        <v>3.3882547651477936E-4</v>
      </c>
    </row>
    <row r="15" spans="1:34" ht="15.75" x14ac:dyDescent="0.25">
      <c r="A15" s="5">
        <v>40686</v>
      </c>
      <c r="B15">
        <v>14.79</v>
      </c>
      <c r="C15">
        <f>(B15-B14)/B14</f>
        <v>5.438477226376498E-3</v>
      </c>
      <c r="D15">
        <v>3.1286</v>
      </c>
      <c r="E15">
        <v>10.438599999999999</v>
      </c>
      <c r="F15" s="16">
        <f>(((E15/100)+1)^(1/365)-1)</f>
        <v>2.7206309677385576E-4</v>
      </c>
      <c r="G15">
        <f>1+F15</f>
        <v>1.0002720630967739</v>
      </c>
      <c r="H15">
        <f>C15-F15</f>
        <v>5.1664141296026422E-3</v>
      </c>
      <c r="I15" s="47">
        <f>H15^2</f>
        <v>2.6691834958557829E-5</v>
      </c>
      <c r="J15" s="8"/>
      <c r="K15" s="8"/>
      <c r="L15" s="8">
        <f>C15/$K$3</f>
        <v>0.21124205424035783</v>
      </c>
      <c r="M15" s="8"/>
      <c r="N15" s="8">
        <f>L15</f>
        <v>0.21124205424035783</v>
      </c>
      <c r="O15" s="8">
        <f>RANK(N15,$N$4:$N$123)</f>
        <v>49</v>
      </c>
      <c r="P15" s="8">
        <f>L15</f>
        <v>0.21124205424035783</v>
      </c>
      <c r="Q15" s="8">
        <f>RANK(P15,$P$4:$P$123)</f>
        <v>50</v>
      </c>
      <c r="R15" s="8">
        <v>12</v>
      </c>
      <c r="S15">
        <f>O15/(COUNT($R$4:$R$123)+1)-0.5</f>
        <v>-9.5041322314049603E-2</v>
      </c>
      <c r="T15">
        <f>SUM($S$4:S15)/R15</f>
        <v>-2.5482093663911829E-2</v>
      </c>
      <c r="U15">
        <f>(R15/11)*T15^2</f>
        <v>7.0836774272331851E-4</v>
      </c>
      <c r="W15">
        <f>Q15/(COUNT($R$4:$R$123)+1)-0.5</f>
        <v>-8.677685950413222E-2</v>
      </c>
      <c r="X15">
        <f>SUM($W$4:W15)/R15</f>
        <v>-2.410468319559227E-2</v>
      </c>
      <c r="Y15">
        <f>(R15/11)*X15^2</f>
        <v>6.3385718395621998E-4</v>
      </c>
    </row>
    <row r="16" spans="1:34" ht="15.75" x14ac:dyDescent="0.25">
      <c r="A16" s="5">
        <v>40687</v>
      </c>
      <c r="B16">
        <v>14.95</v>
      </c>
      <c r="C16">
        <f>(B16-B15)/B15</f>
        <v>1.0818120351588922E-2</v>
      </c>
      <c r="D16">
        <v>3.1139000000000001</v>
      </c>
      <c r="E16">
        <v>10.454800000000001</v>
      </c>
      <c r="F16" s="16">
        <f>(((E16/100)+1)^(1/365)-1)</f>
        <v>2.7246506121247904E-4</v>
      </c>
      <c r="G16">
        <f>1+F16</f>
        <v>1.0002724650612125</v>
      </c>
      <c r="H16">
        <f>C16-F16</f>
        <v>1.0545655290376443E-2</v>
      </c>
      <c r="I16" s="47">
        <f>H16^2</f>
        <v>1.1121084550344466E-4</v>
      </c>
      <c r="J16" s="8"/>
      <c r="K16" s="8"/>
      <c r="L16" s="8">
        <f>C16/$K$3</f>
        <v>0.420198866514636</v>
      </c>
      <c r="M16" s="8"/>
      <c r="N16" s="8">
        <f>L16</f>
        <v>0.420198866514636</v>
      </c>
      <c r="O16" s="8">
        <f>RANK(N16,$N$4:$N$123)</f>
        <v>32</v>
      </c>
      <c r="P16" s="8">
        <f>L16</f>
        <v>0.420198866514636</v>
      </c>
      <c r="Q16" s="8">
        <f>RANK(P16,$P$4:$P$123)</f>
        <v>32</v>
      </c>
      <c r="R16" s="8">
        <v>13</v>
      </c>
      <c r="S16">
        <f>O16/(COUNT($R$4:$R$123)+1)-0.5</f>
        <v>-0.23553719008264462</v>
      </c>
      <c r="T16">
        <f>SUM($S$4:S16)/R16</f>
        <v>-4.1640178003814358E-2</v>
      </c>
      <c r="U16">
        <f>(R16/11)*T16^2</f>
        <v>2.0491597740419534E-3</v>
      </c>
      <c r="W16">
        <f>Q16/(COUNT($R$4:$R$123)+1)-0.5</f>
        <v>-0.23553719008264462</v>
      </c>
      <c r="X16">
        <f>SUM($W$4:W16)/R16</f>
        <v>-4.0368722186903988E-2</v>
      </c>
      <c r="Y16">
        <f>(R16/11)*X16^2</f>
        <v>1.9259307730040589E-3</v>
      </c>
    </row>
    <row r="17" spans="1:25" ht="15.75" x14ac:dyDescent="0.25">
      <c r="A17" s="5">
        <v>40688</v>
      </c>
      <c r="B17">
        <v>14.98</v>
      </c>
      <c r="C17">
        <f>(B17-B16)/B16</f>
        <v>2.0066889632107785E-3</v>
      </c>
      <c r="D17">
        <v>3.1303999999999998</v>
      </c>
      <c r="E17">
        <v>10.4306</v>
      </c>
      <c r="F17" s="16">
        <f>(((E17/100)+1)^(1/365)-1)</f>
        <v>2.7186457412708975E-4</v>
      </c>
      <c r="G17">
        <f>1+F17</f>
        <v>1.0002718645741271</v>
      </c>
      <c r="H17">
        <f>C17-F17</f>
        <v>1.7348243890836887E-3</v>
      </c>
      <c r="I17" s="47">
        <f>H17^2</f>
        <v>3.0096156609595939E-6</v>
      </c>
      <c r="J17" s="8"/>
      <c r="K17" s="8"/>
      <c r="L17" s="8">
        <f>C17/$K$3</f>
        <v>7.7944079043708564E-2</v>
      </c>
      <c r="M17" s="8"/>
      <c r="N17" s="8">
        <f>L17</f>
        <v>7.7944079043708564E-2</v>
      </c>
      <c r="O17" s="8">
        <f>RANK(N17,$N$4:$N$123)</f>
        <v>61</v>
      </c>
      <c r="P17" s="8">
        <f>L17</f>
        <v>7.7944079043708564E-2</v>
      </c>
      <c r="Q17" s="8">
        <f>RANK(P17,$P$4:$P$123)</f>
        <v>61</v>
      </c>
      <c r="R17" s="8">
        <v>14</v>
      </c>
      <c r="S17">
        <f>O17/(COUNT($R$4:$R$123)+1)-0.5</f>
        <v>4.1322314049586639E-3</v>
      </c>
      <c r="T17">
        <f>SUM($S$4:S17)/R17</f>
        <v>-3.8370720188901995E-2</v>
      </c>
      <c r="U17">
        <f>(R17/11)*T17^2</f>
        <v>1.8738518499463778E-3</v>
      </c>
      <c r="W17">
        <f>Q17/(COUNT($R$4:$R$123)+1)-0.5</f>
        <v>4.1322314049586639E-3</v>
      </c>
      <c r="X17">
        <f>SUM($W$4:W17)/R17</f>
        <v>-3.7190082644628086E-2</v>
      </c>
      <c r="Y17">
        <f>(R17/11)*X17^2</f>
        <v>1.7603119508727036E-3</v>
      </c>
    </row>
    <row r="18" spans="1:25" ht="15.75" x14ac:dyDescent="0.25">
      <c r="A18" s="5">
        <v>40689</v>
      </c>
      <c r="B18">
        <v>15.13</v>
      </c>
      <c r="C18">
        <f>(B18-B17)/B17</f>
        <v>1.0013351134846485E-2</v>
      </c>
      <c r="D18">
        <v>3.0571999999999999</v>
      </c>
      <c r="E18">
        <v>10.416</v>
      </c>
      <c r="F18" s="16">
        <f>(((E18/100)+1)^(1/365)-1)</f>
        <v>2.7150223332217394E-4</v>
      </c>
      <c r="G18">
        <f>1+F18</f>
        <v>1.0002715022333222</v>
      </c>
      <c r="H18">
        <f>C18-F18</f>
        <v>9.7418489015243109E-3</v>
      </c>
      <c r="I18" s="47">
        <f>H18^2</f>
        <v>9.4903620020130421E-5</v>
      </c>
      <c r="J18" s="8"/>
      <c r="K18" s="8"/>
      <c r="L18" s="8">
        <f>C18/$K$3</f>
        <v>0.38893991378618209</v>
      </c>
      <c r="M18" s="8"/>
      <c r="N18" s="8">
        <f>L18</f>
        <v>0.38893991378618209</v>
      </c>
      <c r="O18" s="8">
        <f>RANK(N18,$N$4:$N$123)</f>
        <v>33</v>
      </c>
      <c r="P18" s="8">
        <f>L18</f>
        <v>0.38893991378618209</v>
      </c>
      <c r="Q18" s="8">
        <f>RANK(P18,$P$4:$P$123)</f>
        <v>33</v>
      </c>
      <c r="R18" s="8">
        <v>15</v>
      </c>
      <c r="S18">
        <f>O18/(COUNT($R$4:$R$123)+1)-0.5</f>
        <v>-0.22727272727272729</v>
      </c>
      <c r="T18">
        <f>SUM($S$4:S18)/R18</f>
        <v>-5.0964187327823686E-2</v>
      </c>
      <c r="U18">
        <f>(R18/11)*T18^2</f>
        <v>3.5418387136165971E-3</v>
      </c>
      <c r="W18">
        <f>Q18/(COUNT($R$4:$R$123)+1)-0.5</f>
        <v>-0.22727272727272729</v>
      </c>
      <c r="X18">
        <f>SUM($W$4:W18)/R18</f>
        <v>-4.986225895316803E-2</v>
      </c>
      <c r="Y18">
        <f>(R18/11)*X18^2</f>
        <v>3.3903339107901618E-3</v>
      </c>
    </row>
    <row r="19" spans="1:25" ht="15.75" x14ac:dyDescent="0.25">
      <c r="A19" s="5">
        <v>40690</v>
      </c>
      <c r="B19">
        <v>15.26</v>
      </c>
      <c r="C19">
        <f>(B19-B18)/B18</f>
        <v>8.5922009253138788E-3</v>
      </c>
      <c r="D19">
        <v>3.0735000000000001</v>
      </c>
      <c r="E19">
        <v>10.398300000000001</v>
      </c>
      <c r="F19" s="16">
        <f>(((E19/100)+1)^(1/365)-1)</f>
        <v>2.710628930608916E-4</v>
      </c>
      <c r="G19">
        <f>1+F19</f>
        <v>1.0002710628930609</v>
      </c>
      <c r="H19">
        <f>C19-F19</f>
        <v>8.3211380322529872E-3</v>
      </c>
      <c r="I19" s="47">
        <f>H19^2</f>
        <v>6.9241338151807116E-5</v>
      </c>
      <c r="J19" s="8"/>
      <c r="K19" s="8"/>
      <c r="L19" s="8">
        <f>C19/$K$3</f>
        <v>0.33373940872756264</v>
      </c>
      <c r="M19" s="8"/>
      <c r="N19" s="8">
        <f>L19</f>
        <v>0.33373940872756264</v>
      </c>
      <c r="O19" s="8">
        <f>RANK(N19,$N$4:$N$123)</f>
        <v>39</v>
      </c>
      <c r="P19" s="8">
        <f>L19</f>
        <v>0.33373940872756264</v>
      </c>
      <c r="Q19" s="8">
        <f>RANK(P19,$P$4:$P$123)</f>
        <v>39</v>
      </c>
      <c r="R19" s="8">
        <v>16</v>
      </c>
      <c r="S19">
        <f>O19/(COUNT($R$4:$R$123)+1)-0.5</f>
        <v>-0.17768595041322316</v>
      </c>
      <c r="T19">
        <f>SUM($S$4:S19)/R19</f>
        <v>-5.8884297520661155E-2</v>
      </c>
      <c r="U19">
        <f>(R19/11)*T19^2</f>
        <v>5.0434334465479878E-3</v>
      </c>
      <c r="W19">
        <f>Q19/(COUNT($R$4:$R$123)+1)-0.5</f>
        <v>-0.17768595041322316</v>
      </c>
      <c r="X19">
        <f>SUM($W$4:W19)/R19</f>
        <v>-5.7851239669421475E-2</v>
      </c>
      <c r="Y19">
        <f>(R19/11)*X19^2</f>
        <v>4.8680231727837742E-3</v>
      </c>
    </row>
    <row r="20" spans="1:25" ht="15.75" x14ac:dyDescent="0.25">
      <c r="A20" s="5">
        <v>40694</v>
      </c>
      <c r="B20">
        <v>15.34</v>
      </c>
      <c r="C20">
        <f>(B20-B19)/B19</f>
        <v>5.2424639580602927E-3</v>
      </c>
      <c r="D20">
        <v>3.0607000000000002</v>
      </c>
      <c r="E20">
        <v>10.3528</v>
      </c>
      <c r="F20" s="16">
        <f>(((E20/100)+1)^(1/365)-1)</f>
        <v>2.6993319308998842E-4</v>
      </c>
      <c r="G20">
        <f>1+F20</f>
        <v>1.00026993319309</v>
      </c>
      <c r="H20">
        <f>C20-F20</f>
        <v>4.9725307649703043E-3</v>
      </c>
      <c r="I20" s="47">
        <f>H20^2</f>
        <v>2.4726062208576161E-5</v>
      </c>
      <c r="J20" s="8"/>
      <c r="K20" s="8"/>
      <c r="L20" s="8">
        <f>C20/$K$3</f>
        <v>0.20362848085686325</v>
      </c>
      <c r="M20" s="8"/>
      <c r="N20" s="8">
        <f>L20</f>
        <v>0.20362848085686325</v>
      </c>
      <c r="O20" s="8">
        <f>RANK(N20,$N$4:$N$123)</f>
        <v>50</v>
      </c>
      <c r="P20" s="8">
        <f>L20</f>
        <v>0.20362848085686325</v>
      </c>
      <c r="Q20" s="8">
        <f>RANK(P20,$P$4:$P$123)</f>
        <v>51</v>
      </c>
      <c r="R20" s="8">
        <v>17</v>
      </c>
      <c r="S20">
        <f>O20/(COUNT($R$4:$R$123)+1)-0.5</f>
        <v>-8.677685950413222E-2</v>
      </c>
      <c r="T20">
        <f>SUM($S$4:S20)/R20</f>
        <v>-6.0525036460865336E-2</v>
      </c>
      <c r="U20">
        <f>(R20/11)*T20^2</f>
        <v>5.6614327869103937E-3</v>
      </c>
      <c r="W20">
        <f>Q20/(COUNT($R$4:$R$123)+1)-0.5</f>
        <v>-7.8512396694214892E-2</v>
      </c>
      <c r="X20">
        <f>SUM($W$4:W20)/R20</f>
        <v>-5.9066601847350506E-2</v>
      </c>
      <c r="Y20">
        <f>(R20/11)*X20^2</f>
        <v>5.3918798831353006E-3</v>
      </c>
    </row>
    <row r="21" spans="1:25" ht="15.75" x14ac:dyDescent="0.25">
      <c r="A21" s="5">
        <v>40695</v>
      </c>
      <c r="B21">
        <v>15.05</v>
      </c>
      <c r="C21">
        <f>(B21-B20)/B20</f>
        <v>-1.8904823989569698E-2</v>
      </c>
      <c r="D21">
        <v>2.9407999999999999</v>
      </c>
      <c r="E21">
        <v>10.453900000000001</v>
      </c>
      <c r="F21" s="16">
        <f>(((E21/100)+1)^(1/365)-1)</f>
        <v>2.7244273139737096E-4</v>
      </c>
      <c r="G21">
        <f>1+F21</f>
        <v>1.0002724427313974</v>
      </c>
      <c r="H21">
        <f>C21-F21</f>
        <v>-1.9177266720967069E-2</v>
      </c>
      <c r="I21" s="47">
        <f>H21^2</f>
        <v>3.6776755888711103E-4</v>
      </c>
      <c r="J21" s="8"/>
      <c r="K21" s="8"/>
      <c r="L21" s="8">
        <f>C21/$K$3</f>
        <v>-0.73430368251626399</v>
      </c>
      <c r="M21" s="8"/>
      <c r="N21" s="8">
        <f>L21</f>
        <v>-0.73430368251626399</v>
      </c>
      <c r="O21" s="8">
        <f>RANK(N21,$N$4:$N$123)</f>
        <v>101</v>
      </c>
      <c r="P21" s="8">
        <f>L21</f>
        <v>-0.73430368251626399</v>
      </c>
      <c r="Q21" s="8">
        <f>RANK(P21,$P$4:$P$123)</f>
        <v>101</v>
      </c>
      <c r="R21" s="8">
        <v>18</v>
      </c>
      <c r="S21">
        <f>O21/(COUNT($R$4:$R$123)+1)-0.5</f>
        <v>0.33471074380165289</v>
      </c>
      <c r="T21">
        <f>SUM($S$4:S21)/R21</f>
        <v>-3.8567493112947659E-2</v>
      </c>
      <c r="U21">
        <f>(R21/11)*T21^2</f>
        <v>2.4340115863918889E-3</v>
      </c>
      <c r="W21">
        <f>Q21/(COUNT($R$4:$R$123)+1)-0.5</f>
        <v>0.33471074380165289</v>
      </c>
      <c r="X21">
        <f>SUM($W$4:W21)/R21</f>
        <v>-3.7190082644628093E-2</v>
      </c>
      <c r="Y21">
        <f>(R21/11)*X21^2</f>
        <v>2.2632582225506201E-3</v>
      </c>
    </row>
    <row r="22" spans="1:25" ht="15.75" x14ac:dyDescent="0.25">
      <c r="A22" s="5">
        <v>40696</v>
      </c>
      <c r="B22">
        <v>15.18</v>
      </c>
      <c r="C22">
        <f>(B22-B21)/B21</f>
        <v>8.6378737541527566E-3</v>
      </c>
      <c r="D22">
        <v>3.0297000000000001</v>
      </c>
      <c r="E22">
        <v>10.4983</v>
      </c>
      <c r="F22" s="16">
        <f>(((E22/100)+1)^(1/365)-1)</f>
        <v>2.7354411934665812E-4</v>
      </c>
      <c r="G22">
        <f>1+F22</f>
        <v>1.0002735441193467</v>
      </c>
      <c r="H22">
        <f>C22-F22</f>
        <v>8.3643296348060985E-3</v>
      </c>
      <c r="I22" s="47">
        <f>H22^2</f>
        <v>6.9962010239695517E-5</v>
      </c>
      <c r="J22" s="8"/>
      <c r="K22" s="8"/>
      <c r="L22" s="8">
        <f>C22/$K$3</f>
        <v>0.3355134388071776</v>
      </c>
      <c r="M22" s="8"/>
      <c r="N22" s="8">
        <f>L22</f>
        <v>0.3355134388071776</v>
      </c>
      <c r="O22" s="8">
        <f>RANK(N22,$N$4:$N$123)</f>
        <v>38</v>
      </c>
      <c r="P22" s="8">
        <f>L22</f>
        <v>0.3355134388071776</v>
      </c>
      <c r="Q22" s="8">
        <f>RANK(P22,$P$4:$P$123)</f>
        <v>38</v>
      </c>
      <c r="R22" s="8">
        <v>19</v>
      </c>
      <c r="S22">
        <f>O22/(COUNT($R$4:$R$123)+1)-0.5</f>
        <v>-0.18595041322314049</v>
      </c>
      <c r="T22">
        <f>SUM($S$4:S22)/R22</f>
        <v>-4.6324488908220968E-2</v>
      </c>
      <c r="U22">
        <f>(R22/11)*T22^2</f>
        <v>3.7066551981408966E-3</v>
      </c>
      <c r="W22">
        <f>Q22/(COUNT($R$4:$R$123)+1)-0.5</f>
        <v>-0.18595041322314049</v>
      </c>
      <c r="X22">
        <f>SUM($W$4:W22)/R22</f>
        <v>-4.5019573727707693E-2</v>
      </c>
      <c r="Y22">
        <f>(R22/11)*X22^2</f>
        <v>3.5007707594423331E-3</v>
      </c>
    </row>
    <row r="23" spans="1:25" ht="15.75" x14ac:dyDescent="0.25">
      <c r="A23" s="5">
        <v>40697</v>
      </c>
      <c r="B23">
        <v>14.66</v>
      </c>
      <c r="C23">
        <f>(B23-B22)/B22</f>
        <v>-3.4255599472990748E-2</v>
      </c>
      <c r="D23">
        <v>2.9859</v>
      </c>
      <c r="E23">
        <v>10.5501</v>
      </c>
      <c r="F23" s="16">
        <f>(((E23/100)+1)^(1/365)-1)</f>
        <v>2.7482851428217714E-4</v>
      </c>
      <c r="G23">
        <f>1+F23</f>
        <v>1.0002748285142822</v>
      </c>
      <c r="H23">
        <f>C23-F23</f>
        <v>-3.4530427987272926E-2</v>
      </c>
      <c r="I23" s="47">
        <f>H23^2</f>
        <v>1.1923504569842413E-3</v>
      </c>
      <c r="J23" s="8"/>
      <c r="K23" s="8"/>
      <c r="L23" s="8">
        <f>C23/$K$3</f>
        <v>-1.330560541251135</v>
      </c>
      <c r="M23" s="8"/>
      <c r="N23" s="8">
        <f>L23</f>
        <v>-1.330560541251135</v>
      </c>
      <c r="O23" s="8">
        <f>RANK(N23,$N$4:$N$123)</f>
        <v>115</v>
      </c>
      <c r="P23" s="8">
        <f>L23</f>
        <v>-1.330560541251135</v>
      </c>
      <c r="Q23" s="8">
        <f>RANK(P23,$P$4:$P$123)</f>
        <v>115</v>
      </c>
      <c r="R23" s="8">
        <v>20</v>
      </c>
      <c r="S23">
        <f>O23/(COUNT($R$4:$R$123)+1)-0.5</f>
        <v>0.45041322314049592</v>
      </c>
      <c r="T23">
        <f>SUM($S$4:S23)/R23</f>
        <v>-2.1487603305785124E-2</v>
      </c>
      <c r="U23">
        <f>(R23/11)*T23^2</f>
        <v>8.3948562877597774E-4</v>
      </c>
      <c r="W23">
        <f>Q23/(COUNT($R$4:$R$123)+1)-0.5</f>
        <v>0.45041322314049592</v>
      </c>
      <c r="X23">
        <f>SUM($W$4:W23)/R23</f>
        <v>-2.0247933884297513E-2</v>
      </c>
      <c r="Y23">
        <f>(R23/11)*X23^2</f>
        <v>7.4541604833251523E-4</v>
      </c>
    </row>
    <row r="24" spans="1:25" ht="15.75" x14ac:dyDescent="0.25">
      <c r="A24" s="5">
        <v>40700</v>
      </c>
      <c r="B24">
        <v>14.43</v>
      </c>
      <c r="C24">
        <f>(B24-B23)/B23</f>
        <v>-1.5688949522510261E-2</v>
      </c>
      <c r="D24">
        <v>2.9950000000000001</v>
      </c>
      <c r="E24">
        <v>10.5869</v>
      </c>
      <c r="F24" s="16">
        <f>(((E24/100)+1)^(1/365)-1)</f>
        <v>2.7574061558999219E-4</v>
      </c>
      <c r="G24">
        <f>1+F24</f>
        <v>1.00027574061559</v>
      </c>
      <c r="H24">
        <f>C24-F24</f>
        <v>-1.5964690138100254E-2</v>
      </c>
      <c r="I24" s="47">
        <f>H24^2</f>
        <v>2.5487133120555549E-4</v>
      </c>
      <c r="J24" s="8"/>
      <c r="K24" s="8"/>
      <c r="L24" s="8">
        <f>C24/$K$3</f>
        <v>-0.60939225964479815</v>
      </c>
      <c r="M24" s="8"/>
      <c r="N24" s="8">
        <f>L24</f>
        <v>-0.60939225964479815</v>
      </c>
      <c r="O24" s="8">
        <f>RANK(N24,$N$4:$N$123)</f>
        <v>93</v>
      </c>
      <c r="P24" s="8">
        <f>L24</f>
        <v>-0.60939225964479815</v>
      </c>
      <c r="Q24" s="8">
        <f>RANK(P24,$P$4:$P$123)</f>
        <v>93</v>
      </c>
      <c r="R24" s="8">
        <v>21</v>
      </c>
      <c r="S24">
        <f>O24/(COUNT($R$4:$R$123)+1)-0.5</f>
        <v>0.26859504132231404</v>
      </c>
      <c r="T24">
        <f>SUM($S$4:S24)/R24</f>
        <v>-7.674144037780402E-3</v>
      </c>
      <c r="U24">
        <f>(R24/11)*T24^2</f>
        <v>1.1243111099678276E-4</v>
      </c>
      <c r="W24">
        <f>Q24/(COUNT($R$4:$R$123)+1)-0.5</f>
        <v>0.26859504132231404</v>
      </c>
      <c r="X24">
        <f>SUM($W$4:W24)/R24</f>
        <v>-6.4935064935064879E-3</v>
      </c>
      <c r="Y24">
        <f>(R24/11)*X24^2</f>
        <v>8.0498014382311762E-5</v>
      </c>
    </row>
    <row r="25" spans="1:25" ht="15.75" x14ac:dyDescent="0.25">
      <c r="A25" s="5">
        <v>40701</v>
      </c>
      <c r="B25">
        <v>15.1205</v>
      </c>
      <c r="C25">
        <f>(B25-B24)/B24</f>
        <v>4.7851697851697864E-2</v>
      </c>
      <c r="D25">
        <v>2.9948999999999999</v>
      </c>
      <c r="E25">
        <v>10.6153</v>
      </c>
      <c r="F25" s="16">
        <f>(((E25/100)+1)^(1/365)-1)</f>
        <v>2.7644431294793215E-4</v>
      </c>
      <c r="G25">
        <f>1+F25</f>
        <v>1.0002764443129479</v>
      </c>
      <c r="H25">
        <f>C25-F25</f>
        <v>4.7575253538749931E-2</v>
      </c>
      <c r="I25" s="47">
        <f>H25^2</f>
        <v>2.2634047492763377E-3</v>
      </c>
      <c r="J25" s="8"/>
      <c r="K25" s="8"/>
      <c r="L25" s="8">
        <f>C25/$K$3</f>
        <v>1.8586619989979143</v>
      </c>
      <c r="M25" s="8"/>
      <c r="N25" s="8">
        <f>L25</f>
        <v>1.8586619989979143</v>
      </c>
      <c r="O25" s="8">
        <f>RANK(N25,$N$4:$N$123)</f>
        <v>6</v>
      </c>
      <c r="P25" s="8">
        <f>L25</f>
        <v>1.8586619989979143</v>
      </c>
      <c r="Q25" s="8">
        <f>RANK(P25,$P$4:$P$123)</f>
        <v>6</v>
      </c>
      <c r="R25" s="8">
        <v>22</v>
      </c>
      <c r="S25">
        <f>O25/(COUNT($R$4:$R$123)+1)-0.5</f>
        <v>-0.45041322314049587</v>
      </c>
      <c r="T25">
        <f>SUM($S$4:S25)/R25</f>
        <v>-2.7798647633358375E-2</v>
      </c>
      <c r="U25">
        <f>(R25/11)*T25^2</f>
        <v>1.5455296204872424E-3</v>
      </c>
      <c r="W25">
        <f>Q25/(COUNT($R$4:$R$123)+1)-0.5</f>
        <v>-0.45041322314049587</v>
      </c>
      <c r="X25">
        <f>SUM($W$4:W25)/R25</f>
        <v>-2.6671675432006003E-2</v>
      </c>
      <c r="Y25">
        <f>(R25/11)*X25^2</f>
        <v>1.4227565407005452E-3</v>
      </c>
    </row>
    <row r="26" spans="1:25" ht="15.75" x14ac:dyDescent="0.25">
      <c r="A26" s="5">
        <v>40702</v>
      </c>
      <c r="B26">
        <v>15.15</v>
      </c>
      <c r="C26">
        <f>(B26-B25)/B25</f>
        <v>1.9509936840713287E-3</v>
      </c>
      <c r="D26">
        <v>2.9386999999999999</v>
      </c>
      <c r="E26">
        <v>10.637499999999999</v>
      </c>
      <c r="F26" s="16">
        <f>(((E26/100)+1)^(1/365)-1)</f>
        <v>2.7699426077787415E-4</v>
      </c>
      <c r="G26">
        <f>1+F26</f>
        <v>1.0002769942607779</v>
      </c>
      <c r="H26">
        <f>C26-F26</f>
        <v>1.6739994232934546E-3</v>
      </c>
      <c r="I26" s="47">
        <f>H26^2</f>
        <v>2.8022740691868183E-6</v>
      </c>
      <c r="J26" s="8"/>
      <c r="K26" s="8"/>
      <c r="L26" s="8">
        <f>C26/$K$3</f>
        <v>7.5780755619304654E-2</v>
      </c>
      <c r="M26" s="8"/>
      <c r="N26" s="8">
        <f>L26</f>
        <v>7.5780755619304654E-2</v>
      </c>
      <c r="O26" s="8">
        <f>RANK(N26,$N$4:$N$123)</f>
        <v>63</v>
      </c>
      <c r="P26" s="8">
        <f>L26</f>
        <v>7.5780755619304654E-2</v>
      </c>
      <c r="Q26" s="8">
        <f>RANK(P26,$P$4:$P$123)</f>
        <v>63</v>
      </c>
      <c r="R26" s="8">
        <v>23</v>
      </c>
      <c r="S26">
        <f>O26/(COUNT($R$4:$R$123)+1)-0.5</f>
        <v>2.0661157024793431E-2</v>
      </c>
      <c r="T26">
        <f>SUM($S$4:S26)/R26</f>
        <v>-2.569169960474308E-2</v>
      </c>
      <c r="U26">
        <f>(R26/11)*T26^2</f>
        <v>1.3801326233952892E-3</v>
      </c>
      <c r="W26">
        <f>Q26/(COUNT($R$4:$R$123)+1)-0.5</f>
        <v>2.0661157024793431E-2</v>
      </c>
      <c r="X26">
        <f>SUM($W$4:W26)/R26</f>
        <v>-2.4613726194753854E-2</v>
      </c>
      <c r="Y26">
        <f>(R26/11)*X26^2</f>
        <v>1.2667469904888342E-3</v>
      </c>
    </row>
    <row r="27" spans="1:25" ht="15.75" x14ac:dyDescent="0.25">
      <c r="A27" s="5">
        <v>40703</v>
      </c>
      <c r="B27">
        <v>15.45</v>
      </c>
      <c r="C27">
        <f>(B27-B26)/B26</f>
        <v>1.9801980198019733E-2</v>
      </c>
      <c r="D27">
        <v>2.9967000000000001</v>
      </c>
      <c r="E27">
        <v>10.6099</v>
      </c>
      <c r="F27" s="16">
        <f>(((E27/100)+1)^(1/365)-1)</f>
        <v>2.763105252112652E-4</v>
      </c>
      <c r="G27">
        <f>1+F27</f>
        <v>1.0002763105252113</v>
      </c>
      <c r="H27">
        <f>C27-F27</f>
        <v>1.9525669672808468E-2</v>
      </c>
      <c r="I27" s="47">
        <f>H27^2</f>
        <v>3.8125177617163232E-4</v>
      </c>
      <c r="J27" s="8"/>
      <c r="K27" s="8"/>
      <c r="L27" s="8">
        <f>C27/$K$3</f>
        <v>0.76915114303854448</v>
      </c>
      <c r="M27" s="8"/>
      <c r="N27" s="8">
        <f>L27</f>
        <v>0.76915114303854448</v>
      </c>
      <c r="O27" s="8">
        <f>RANK(N27,$N$4:$N$123)</f>
        <v>22</v>
      </c>
      <c r="P27" s="8">
        <f>L27</f>
        <v>0.76915114303854448</v>
      </c>
      <c r="Q27" s="8">
        <f>RANK(P27,$P$4:$P$123)</f>
        <v>22</v>
      </c>
      <c r="R27" s="8">
        <v>24</v>
      </c>
      <c r="S27">
        <f>O27/(COUNT($R$4:$R$123)+1)-0.5</f>
        <v>-0.31818181818181818</v>
      </c>
      <c r="T27">
        <f>SUM($S$4:S27)/R27</f>
        <v>-3.7878787878787873E-2</v>
      </c>
      <c r="U27">
        <f>(R27/11)*T27^2</f>
        <v>3.1304783370899058E-3</v>
      </c>
      <c r="W27">
        <f>Q27/(COUNT($R$4:$R$123)+1)-0.5</f>
        <v>-0.31818181818181818</v>
      </c>
      <c r="X27">
        <f>SUM($W$4:W27)/R27</f>
        <v>-3.68457300275482E-2</v>
      </c>
      <c r="Y27">
        <f>(R27/11)*X27^2</f>
        <v>2.9620534282101098E-3</v>
      </c>
    </row>
    <row r="28" spans="1:25" ht="15.75" x14ac:dyDescent="0.25">
      <c r="A28" s="5">
        <v>40704</v>
      </c>
      <c r="B28">
        <v>15.88</v>
      </c>
      <c r="C28">
        <f>(B28-B27)/B27</f>
        <v>2.7831715210356087E-2</v>
      </c>
      <c r="D28">
        <v>2.9693000000000001</v>
      </c>
      <c r="E28">
        <v>10.678000000000001</v>
      </c>
      <c r="F28" s="16">
        <f>(((E28/100)+1)^(1/365)-1)</f>
        <v>2.7799726053134854E-4</v>
      </c>
      <c r="G28">
        <f>1+F28</f>
        <v>1.0002779972605313</v>
      </c>
      <c r="H28">
        <f>C28-F28</f>
        <v>2.7553717949824738E-2</v>
      </c>
      <c r="I28" s="47">
        <f>H28^2</f>
        <v>7.59207372858494E-4</v>
      </c>
      <c r="J28" s="8"/>
      <c r="K28" s="8"/>
      <c r="L28" s="8">
        <f>C28/$K$3</f>
        <v>1.0810431761218195</v>
      </c>
      <c r="M28" s="8"/>
      <c r="N28" s="8">
        <f>L28</f>
        <v>1.0810431761218195</v>
      </c>
      <c r="O28" s="8">
        <f>RANK(N28,$N$4:$N$123)</f>
        <v>15</v>
      </c>
      <c r="P28" s="8">
        <f>L28</f>
        <v>1.0810431761218195</v>
      </c>
      <c r="Q28" s="8">
        <f>RANK(P28,$P$4:$P$123)</f>
        <v>15</v>
      </c>
      <c r="R28" s="8">
        <v>25</v>
      </c>
      <c r="S28">
        <f>O28/(COUNT($R$4:$R$123)+1)-0.5</f>
        <v>-0.37603305785123964</v>
      </c>
      <c r="T28">
        <f>SUM($S$4:S28)/R28</f>
        <v>-5.1404958677685943E-2</v>
      </c>
      <c r="U28">
        <f>(R28/11)*T28^2</f>
        <v>6.0056131287604536E-3</v>
      </c>
      <c r="W28">
        <f>Q28/(COUNT($R$4:$R$123)+1)-0.5</f>
        <v>-0.37603305785123964</v>
      </c>
      <c r="X28">
        <f>SUM($W$4:W28)/R28</f>
        <v>-5.0413223140495858E-2</v>
      </c>
      <c r="Y28">
        <f>(R28/11)*X28^2</f>
        <v>5.7761206077577894E-3</v>
      </c>
    </row>
    <row r="29" spans="1:25" ht="15.75" x14ac:dyDescent="0.25">
      <c r="A29" s="5">
        <v>40707</v>
      </c>
      <c r="B29">
        <v>15.61</v>
      </c>
      <c r="C29">
        <f>(B29-B28)/B28</f>
        <v>-1.7002518891687742E-2</v>
      </c>
      <c r="D29">
        <v>2.9838</v>
      </c>
      <c r="E29">
        <v>10.6607</v>
      </c>
      <c r="F29" s="16">
        <f>(((E29/100)+1)^(1/365)-1)</f>
        <v>2.7756886345020604E-4</v>
      </c>
      <c r="G29">
        <f>1+F29</f>
        <v>1.0002775688634502</v>
      </c>
      <c r="H29">
        <f>C29-F29</f>
        <v>-1.7280087755137948E-2</v>
      </c>
      <c r="I29" s="47">
        <f>H29^2</f>
        <v>2.9860143282526847E-4</v>
      </c>
      <c r="J29" s="8"/>
      <c r="K29" s="8"/>
      <c r="L29" s="8">
        <f>C29/$K$3</f>
        <v>-0.66041409542384399</v>
      </c>
      <c r="M29" s="8"/>
      <c r="N29" s="8">
        <f>L29</f>
        <v>-0.66041409542384399</v>
      </c>
      <c r="O29" s="8">
        <f>RANK(N29,$N$4:$N$123)</f>
        <v>97</v>
      </c>
      <c r="P29" s="8">
        <f>L29</f>
        <v>-0.66041409542384399</v>
      </c>
      <c r="Q29" s="8">
        <f>RANK(P29,$P$4:$P$123)</f>
        <v>97</v>
      </c>
      <c r="R29" s="8">
        <v>26</v>
      </c>
      <c r="S29">
        <f>O29/(COUNT($R$4:$R$123)+1)-0.5</f>
        <v>0.30165289256198347</v>
      </c>
      <c r="T29">
        <f>SUM($S$4:S29)/R29</f>
        <v>-3.7825810553083275E-2</v>
      </c>
      <c r="U29">
        <f>(R29/11)*T29^2</f>
        <v>3.3818718676310363E-3</v>
      </c>
      <c r="W29">
        <f>Q29/(COUNT($R$4:$R$123)+1)-0.5</f>
        <v>0.30165289256198347</v>
      </c>
      <c r="X29">
        <f>SUM($W$4:W29)/R29</f>
        <v>-3.6872218690400499E-2</v>
      </c>
      <c r="Y29">
        <f>(R29/11)*X29^2</f>
        <v>3.213506662724611E-3</v>
      </c>
    </row>
    <row r="30" spans="1:25" ht="15.75" x14ac:dyDescent="0.25">
      <c r="A30" s="5">
        <v>40708</v>
      </c>
      <c r="B30">
        <v>15.62</v>
      </c>
      <c r="C30">
        <f>(B30-B29)/B29</f>
        <v>6.4061499039076155E-4</v>
      </c>
      <c r="D30">
        <v>3.0972</v>
      </c>
      <c r="E30">
        <v>10.597899999999999</v>
      </c>
      <c r="F30" s="16">
        <f>(((E30/100)+1)^(1/365)-1)</f>
        <v>2.7601319580727868E-4</v>
      </c>
      <c r="G30">
        <f>1+F30</f>
        <v>1.0002760131958073</v>
      </c>
      <c r="H30">
        <f>C30-F30</f>
        <v>3.6460179458348287E-4</v>
      </c>
      <c r="I30" s="47">
        <f>H30^2</f>
        <v>1.3293446861349624E-7</v>
      </c>
      <c r="J30" s="8"/>
      <c r="K30" s="8"/>
      <c r="L30" s="8">
        <f>C30/$K$3</f>
        <v>2.4882852481387448E-2</v>
      </c>
      <c r="M30" s="8"/>
      <c r="N30" s="8">
        <f>L30</f>
        <v>2.4882852481387448E-2</v>
      </c>
      <c r="O30" s="8">
        <f>RANK(N30,$N$4:$N$123)</f>
        <v>67</v>
      </c>
      <c r="P30" s="8">
        <f>L30</f>
        <v>2.4882852481387448E-2</v>
      </c>
      <c r="Q30" s="8">
        <f>RANK(P30,$P$4:$P$123)</f>
        <v>67</v>
      </c>
      <c r="R30" s="8">
        <v>27</v>
      </c>
      <c r="S30">
        <f>O30/(COUNT($R$4:$R$123)+1)-0.5</f>
        <v>5.3719008264462853E-2</v>
      </c>
      <c r="T30">
        <f>SUM($S$4:S30)/R30</f>
        <v>-3.4435261707988975E-2</v>
      </c>
      <c r="U30">
        <f>(R30/11)*T30^2</f>
        <v>2.9105687018397886E-3</v>
      </c>
      <c r="W30">
        <f>Q30/(COUNT($R$4:$R$123)+1)-0.5</f>
        <v>5.3719008264462853E-2</v>
      </c>
      <c r="X30">
        <f>SUM($W$4:W30)/R30</f>
        <v>-3.3516988062442597E-2</v>
      </c>
      <c r="Y30">
        <f>(R30/11)*X30^2</f>
        <v>2.75740810881853E-3</v>
      </c>
    </row>
    <row r="31" spans="1:25" ht="15.75" x14ac:dyDescent="0.25">
      <c r="A31" s="5">
        <v>40709</v>
      </c>
      <c r="B31">
        <v>15.25</v>
      </c>
      <c r="C31">
        <f>(B31-B30)/B30</f>
        <v>-2.3687580025608147E-2</v>
      </c>
      <c r="D31">
        <v>2.9691999999999998</v>
      </c>
      <c r="E31">
        <v>10.6645</v>
      </c>
      <c r="F31" s="16">
        <f>(((E31/100)+1)^(1/365)-1)</f>
        <v>2.7766296795483925E-4</v>
      </c>
      <c r="G31">
        <f>1+F31</f>
        <v>1.0002776629679548</v>
      </c>
      <c r="H31">
        <f>C31-F31</f>
        <v>-2.3965242993562987E-2</v>
      </c>
      <c r="I31" s="47">
        <f>H31^2</f>
        <v>5.7433287174051982E-4</v>
      </c>
      <c r="J31" s="8"/>
      <c r="K31" s="8"/>
      <c r="L31" s="8">
        <f>C31/$K$3</f>
        <v>-0.92007612725193499</v>
      </c>
      <c r="M31" s="8"/>
      <c r="N31" s="8">
        <f>L31</f>
        <v>-0.92007612725193499</v>
      </c>
      <c r="O31" s="8">
        <f>RANK(N31,$N$4:$N$123)</f>
        <v>109</v>
      </c>
      <c r="P31" s="8">
        <f>L31</f>
        <v>-0.92007612725193499</v>
      </c>
      <c r="Q31" s="8">
        <f>RANK(P31,$P$4:$P$123)</f>
        <v>109</v>
      </c>
      <c r="R31" s="8">
        <v>28</v>
      </c>
      <c r="S31">
        <f>O31/(COUNT($R$4:$R$123)+1)-0.5</f>
        <v>0.40082644628099173</v>
      </c>
      <c r="T31">
        <f>SUM($S$4:S31)/R31</f>
        <v>-1.8890200708382519E-2</v>
      </c>
      <c r="U31">
        <f>(R31/11)*T31^2</f>
        <v>9.0831919258939201E-4</v>
      </c>
      <c r="W31">
        <f>Q31/(COUNT($R$4:$R$123)+1)-0.5</f>
        <v>0.40082644628099173</v>
      </c>
      <c r="X31">
        <f>SUM($W$4:W31)/R31</f>
        <v>-1.8004722550177082E-2</v>
      </c>
      <c r="Y31">
        <f>(R31/11)*X31^2</f>
        <v>8.2516008682254028E-4</v>
      </c>
    </row>
    <row r="32" spans="1:25" ht="15.75" x14ac:dyDescent="0.25">
      <c r="A32" s="5">
        <v>40710</v>
      </c>
      <c r="B32">
        <v>15.345000000000001</v>
      </c>
      <c r="C32">
        <f>(B32-B31)/B31</f>
        <v>6.2295081967213535E-3</v>
      </c>
      <c r="D32">
        <v>2.9274</v>
      </c>
      <c r="E32">
        <v>10.6577</v>
      </c>
      <c r="F32" s="16">
        <f>(((E32/100)+1)^(1/365)-1)</f>
        <v>2.7749456814385454E-4</v>
      </c>
      <c r="G32">
        <f>1+F32</f>
        <v>1.0002774945681439</v>
      </c>
      <c r="H32">
        <f>C32-F32</f>
        <v>5.952013628577499E-3</v>
      </c>
      <c r="I32" s="47">
        <f>H32^2</f>
        <v>3.5426466234772289E-5</v>
      </c>
      <c r="J32" s="8"/>
      <c r="K32" s="8"/>
      <c r="L32" s="8">
        <f>C32/$K$3</f>
        <v>0.2419673841788495</v>
      </c>
      <c r="M32" s="8"/>
      <c r="N32" s="8">
        <f>L32</f>
        <v>0.2419673841788495</v>
      </c>
      <c r="O32" s="8">
        <f>RANK(N32,$N$4:$N$123)</f>
        <v>47</v>
      </c>
      <c r="P32" s="8">
        <f>L32</f>
        <v>0.2419673841788495</v>
      </c>
      <c r="Q32" s="8">
        <f>RANK(P32,$P$4:$P$123)</f>
        <v>48</v>
      </c>
      <c r="R32" s="8">
        <v>29</v>
      </c>
      <c r="S32">
        <f>O32/(COUNT($R$4:$R$123)+1)-0.5</f>
        <v>-0.11157024793388431</v>
      </c>
      <c r="T32">
        <f>SUM($S$4:S32)/R32</f>
        <v>-2.2086064405813614E-2</v>
      </c>
      <c r="U32">
        <f>(R32/11)*T32^2</f>
        <v>1.2860029988358787E-3</v>
      </c>
      <c r="W32">
        <f>Q32/(COUNT($R$4:$R$123)+1)-0.5</f>
        <v>-0.10330578512396693</v>
      </c>
      <c r="X32">
        <f>SUM($W$4:W32)/R32</f>
        <v>-2.0946138500997424E-2</v>
      </c>
      <c r="Y32">
        <f>(R32/11)*X32^2</f>
        <v>1.1566800749987301E-3</v>
      </c>
    </row>
    <row r="33" spans="1:25" ht="15.75" x14ac:dyDescent="0.25">
      <c r="A33" s="5">
        <v>40711</v>
      </c>
      <c r="B33">
        <v>15.13</v>
      </c>
      <c r="C33">
        <f>(B33-B32)/B32</f>
        <v>-1.401107852720755E-2</v>
      </c>
      <c r="D33">
        <v>2.9445000000000001</v>
      </c>
      <c r="E33">
        <v>10.6419</v>
      </c>
      <c r="F33" s="16">
        <f>(((E33/100)+1)^(1/365)-1)</f>
        <v>2.771032463797507E-4</v>
      </c>
      <c r="G33">
        <f>1+F33</f>
        <v>1.0002771032463798</v>
      </c>
      <c r="H33">
        <f>C33-F33</f>
        <v>-1.4288181773587301E-2</v>
      </c>
      <c r="I33" s="47">
        <f>H33^2</f>
        <v>2.0415213839507235E-4</v>
      </c>
      <c r="J33" s="8"/>
      <c r="K33" s="8"/>
      <c r="L33" s="8">
        <f>C33/$K$3</f>
        <v>-0.54422017175242876</v>
      </c>
      <c r="M33" s="8"/>
      <c r="N33" s="8">
        <f>L33</f>
        <v>-0.54422017175242876</v>
      </c>
      <c r="O33" s="8">
        <f>RANK(N33,$N$4:$N$123)</f>
        <v>91</v>
      </c>
      <c r="P33" s="8">
        <f>L33</f>
        <v>-0.54422017175242876</v>
      </c>
      <c r="Q33" s="8">
        <f>RANK(P33,$P$4:$P$123)</f>
        <v>91</v>
      </c>
      <c r="R33" s="8">
        <v>30</v>
      </c>
      <c r="S33">
        <f>O33/(COUNT($R$4:$R$123)+1)-0.5</f>
        <v>0.25206611570247939</v>
      </c>
      <c r="T33">
        <f>SUM($S$4:S33)/R33</f>
        <v>-1.2947658402203847E-2</v>
      </c>
      <c r="U33">
        <f>(R33/11)*T33^2</f>
        <v>4.5720506754589056E-4</v>
      </c>
      <c r="W33">
        <f>Q33/(COUNT($R$4:$R$123)+1)-0.5</f>
        <v>0.25206611570247939</v>
      </c>
      <c r="X33">
        <f>SUM($W$4:W33)/R33</f>
        <v>-1.1845730027548195E-2</v>
      </c>
      <c r="Y33">
        <f>(R33/11)*X33^2</f>
        <v>3.8269450877879166E-4</v>
      </c>
    </row>
    <row r="34" spans="1:25" ht="15.75" x14ac:dyDescent="0.25">
      <c r="A34" s="5">
        <v>40714</v>
      </c>
      <c r="B34">
        <v>15</v>
      </c>
      <c r="C34">
        <f>(B34-B33)/B33</f>
        <v>-8.5922009253139968E-3</v>
      </c>
      <c r="D34">
        <v>2.9580000000000002</v>
      </c>
      <c r="E34">
        <v>10.5715</v>
      </c>
      <c r="F34" s="16">
        <f>(((E34/100)+1)^(1/365)-1)</f>
        <v>2.7535895785657516E-4</v>
      </c>
      <c r="G34">
        <f>1+F34</f>
        <v>1.0002753589578566</v>
      </c>
      <c r="H34">
        <f>C34-F34</f>
        <v>-8.8675598831705719E-3</v>
      </c>
      <c r="I34" s="47">
        <f>H34^2</f>
        <v>7.8633618281616081E-5</v>
      </c>
      <c r="J34" s="8"/>
      <c r="K34" s="8"/>
      <c r="L34" s="8">
        <f>C34/$K$3</f>
        <v>-0.33373940872756719</v>
      </c>
      <c r="M34" s="8"/>
      <c r="N34" s="8">
        <f>L34</f>
        <v>-0.33373940872756719</v>
      </c>
      <c r="O34" s="8">
        <f>RANK(N34,$N$4:$N$123)</f>
        <v>84</v>
      </c>
      <c r="P34" s="8">
        <f>L34</f>
        <v>-0.33373940872756719</v>
      </c>
      <c r="Q34" s="8">
        <f>RANK(P34,$P$4:$P$123)</f>
        <v>84</v>
      </c>
      <c r="R34" s="8">
        <v>31</v>
      </c>
      <c r="S34">
        <f>O34/(COUNT($R$4:$R$123)+1)-0.5</f>
        <v>0.19421487603305787</v>
      </c>
      <c r="T34">
        <f>SUM($S$4:S34)/R34</f>
        <v>-6.2649960010663719E-3</v>
      </c>
      <c r="U34">
        <f>(R34/11)*T34^2</f>
        <v>1.1061412924497333E-4</v>
      </c>
      <c r="W34">
        <f>Q34/(COUNT($R$4:$R$123)+1)-0.5</f>
        <v>0.19421487603305787</v>
      </c>
      <c r="X34">
        <f>SUM($W$4:W34)/R34</f>
        <v>-5.1986137030125166E-3</v>
      </c>
      <c r="Y34">
        <f>(R34/11)*X34^2</f>
        <v>7.6163010675239524E-5</v>
      </c>
    </row>
    <row r="35" spans="1:25" ht="15.75" x14ac:dyDescent="0.25">
      <c r="A35" s="5">
        <v>40715</v>
      </c>
      <c r="B35">
        <v>15.26</v>
      </c>
      <c r="C35">
        <f>(B35-B34)/B34</f>
        <v>1.7333333333333319E-2</v>
      </c>
      <c r="D35">
        <v>2.9835000000000003</v>
      </c>
      <c r="E35">
        <v>10.5519</v>
      </c>
      <c r="F35" s="16">
        <f>(((E35/100)+1)^(1/365)-1)</f>
        <v>2.7487313497553956E-4</v>
      </c>
      <c r="G35">
        <f>1+F35</f>
        <v>1.0002748731349755</v>
      </c>
      <c r="H35">
        <f>C35-F35</f>
        <v>1.7058460198357779E-2</v>
      </c>
      <c r="I35" s="47">
        <f>H35^2</f>
        <v>2.9099106433895652E-4</v>
      </c>
      <c r="J35" s="8"/>
      <c r="K35" s="8"/>
      <c r="L35" s="8">
        <f>C35/$K$3</f>
        <v>0.67326363387307431</v>
      </c>
      <c r="M35" s="8"/>
      <c r="N35" s="8">
        <f>L35</f>
        <v>0.67326363387307431</v>
      </c>
      <c r="O35" s="8">
        <f>RANK(N35,$N$4:$N$123)</f>
        <v>26</v>
      </c>
      <c r="P35" s="8">
        <f>L35</f>
        <v>0.67326363387307431</v>
      </c>
      <c r="Q35" s="8">
        <f>RANK(P35,$P$4:$P$123)</f>
        <v>26</v>
      </c>
      <c r="R35" s="8">
        <v>32</v>
      </c>
      <c r="S35">
        <f>O35/(COUNT($R$4:$R$123)+1)-0.5</f>
        <v>-0.28512396694214875</v>
      </c>
      <c r="T35">
        <f>SUM($S$4:S35)/R35</f>
        <v>-1.4979338842975197E-2</v>
      </c>
      <c r="U35">
        <f>(R35/11)*T35^2</f>
        <v>6.5274354086593603E-4</v>
      </c>
      <c r="W35">
        <f>Q35/(COUNT($R$4:$R$123)+1)-0.5</f>
        <v>-0.28512396694214875</v>
      </c>
      <c r="X35">
        <f>SUM($W$4:W35)/R35</f>
        <v>-1.3946280991735524E-2</v>
      </c>
      <c r="Y35">
        <f>(R35/11)*X35^2</f>
        <v>5.6581455563765404E-4</v>
      </c>
    </row>
    <row r="36" spans="1:25" ht="15.75" x14ac:dyDescent="0.25">
      <c r="A36" s="5">
        <v>40716</v>
      </c>
      <c r="B36">
        <v>14.91</v>
      </c>
      <c r="C36">
        <f>(B36-B35)/B35</f>
        <v>-2.2935779816513738E-2</v>
      </c>
      <c r="D36">
        <v>2.9824999999999999</v>
      </c>
      <c r="E36">
        <v>10.605600000000001</v>
      </c>
      <c r="F36" s="16">
        <f>(((E36/100)+1)^(1/365)-1)</f>
        <v>2.7620398587324679E-4</v>
      </c>
      <c r="G36">
        <f>1+F36</f>
        <v>1.0002762039858732</v>
      </c>
      <c r="H36">
        <f>C36-F36</f>
        <v>-2.3211983802386985E-2</v>
      </c>
      <c r="I36" s="47">
        <f>H36^2</f>
        <v>5.3879619204227577E-4</v>
      </c>
      <c r="J36" s="8"/>
      <c r="K36" s="8"/>
      <c r="L36" s="8">
        <f>C36/$K$3</f>
        <v>-0.89087460374877503</v>
      </c>
      <c r="M36" s="8"/>
      <c r="N36" s="8">
        <f>L36</f>
        <v>-0.89087460374877503</v>
      </c>
      <c r="O36" s="8">
        <f>RANK(N36,$N$4:$N$123)</f>
        <v>107</v>
      </c>
      <c r="P36" s="8">
        <f>L36</f>
        <v>-0.89087460374877503</v>
      </c>
      <c r="Q36" s="8">
        <f>RANK(P36,$P$4:$P$123)</f>
        <v>107</v>
      </c>
      <c r="R36" s="8">
        <v>33</v>
      </c>
      <c r="S36">
        <f>O36/(COUNT($R$4:$R$123)+1)-0.5</f>
        <v>0.38429752066115708</v>
      </c>
      <c r="T36">
        <f>SUM($S$4:S36)/R36</f>
        <v>-2.8800400701227036E-3</v>
      </c>
      <c r="U36">
        <f>(R36/11)*T36^2</f>
        <v>2.4883892416537162E-5</v>
      </c>
      <c r="W36">
        <f>Q36/(COUNT($R$4:$R$123)+1)-0.5</f>
        <v>0.38429752066115708</v>
      </c>
      <c r="X36">
        <f>SUM($W$4:W36)/R36</f>
        <v>-1.8782870022539297E-3</v>
      </c>
      <c r="Y36">
        <f>(R36/11)*X36^2</f>
        <v>1.058388618850816E-5</v>
      </c>
    </row>
    <row r="37" spans="1:25" ht="15.75" x14ac:dyDescent="0.25">
      <c r="A37" s="5">
        <v>40717</v>
      </c>
      <c r="B37">
        <v>14.86</v>
      </c>
      <c r="C37">
        <f>(B37-B36)/B36</f>
        <v>-3.3534540576794572E-3</v>
      </c>
      <c r="D37">
        <v>2.9116</v>
      </c>
      <c r="E37">
        <v>10.629099999999999</v>
      </c>
      <c r="F37" s="16">
        <f>(((E37/100)+1)^(1/365)-1)</f>
        <v>2.7678618535298405E-4</v>
      </c>
      <c r="G37">
        <f>1+F37</f>
        <v>1.000276786185353</v>
      </c>
      <c r="H37">
        <f>C37-F37</f>
        <v>-3.6302402430324412E-3</v>
      </c>
      <c r="I37" s="47">
        <f>H37^2</f>
        <v>1.3178644222132239E-5</v>
      </c>
      <c r="J37" s="8"/>
      <c r="K37" s="8"/>
      <c r="L37" s="8">
        <f>C37/$K$3</f>
        <v>-0.13025530759036613</v>
      </c>
      <c r="M37" s="8"/>
      <c r="N37" s="8">
        <f>L37</f>
        <v>-0.13025530759036613</v>
      </c>
      <c r="O37" s="8">
        <f>RANK(N37,$N$4:$N$123)</f>
        <v>74</v>
      </c>
      <c r="P37" s="8">
        <f>L37</f>
        <v>-0.13025530759036613</v>
      </c>
      <c r="Q37" s="8">
        <f>RANK(P37,$P$4:$P$123)</f>
        <v>74</v>
      </c>
      <c r="R37" s="8">
        <v>34</v>
      </c>
      <c r="S37">
        <f>O37/(COUNT($R$4:$R$123)+1)-0.5</f>
        <v>0.11157024793388426</v>
      </c>
      <c r="T37">
        <f>SUM($S$4:S37)/R37</f>
        <v>4.8614487117161893E-4</v>
      </c>
      <c r="U37">
        <f>(R37/11)*T37^2</f>
        <v>7.3049567418727074E-7</v>
      </c>
      <c r="W37">
        <f>Q37/(COUNT($R$4:$R$123)+1)-0.5</f>
        <v>0.11157024793388426</v>
      </c>
      <c r="X37">
        <f>SUM($W$4:W37)/R37</f>
        <v>1.4584346135148405E-3</v>
      </c>
      <c r="Y37">
        <f>(R37/11)*X37^2</f>
        <v>6.574461067685291E-6</v>
      </c>
    </row>
    <row r="38" spans="1:25" ht="15.75" x14ac:dyDescent="0.25">
      <c r="A38" s="5">
        <v>40718</v>
      </c>
      <c r="B38">
        <v>14.74</v>
      </c>
      <c r="C38">
        <f>(B38-B37)/B37</f>
        <v>-8.0753701211304998E-3</v>
      </c>
      <c r="D38">
        <v>2.8635999999999999</v>
      </c>
      <c r="E38">
        <v>10.688599999999999</v>
      </c>
      <c r="F38" s="16">
        <f>(((E38/100)+1)^(1/365)-1)</f>
        <v>2.7825971361217228E-4</v>
      </c>
      <c r="G38">
        <f>1+F38</f>
        <v>1.0002782597136122</v>
      </c>
      <c r="H38">
        <f>C38-F38</f>
        <v>-8.3536298347426721E-3</v>
      </c>
      <c r="I38" s="47">
        <f>H38^2</f>
        <v>6.9783131415902878E-5</v>
      </c>
      <c r="J38" s="8"/>
      <c r="K38" s="8"/>
      <c r="L38" s="8">
        <f>C38/$K$3</f>
        <v>-0.31366459803590618</v>
      </c>
      <c r="M38" s="8"/>
      <c r="N38" s="8">
        <f>L38</f>
        <v>-0.31366459803590618</v>
      </c>
      <c r="O38" s="8">
        <f>RANK(N38,$N$4:$N$123)</f>
        <v>83</v>
      </c>
      <c r="P38" s="8">
        <f>L38</f>
        <v>-0.31366459803590618</v>
      </c>
      <c r="Q38" s="8">
        <f>RANK(P38,$P$4:$P$123)</f>
        <v>83</v>
      </c>
      <c r="R38" s="8">
        <v>35</v>
      </c>
      <c r="S38">
        <f>O38/(COUNT($R$4:$R$123)+1)-0.5</f>
        <v>0.18595041322314054</v>
      </c>
      <c r="T38">
        <f>SUM($S$4:S38)/R38</f>
        <v>5.7851239669421597E-3</v>
      </c>
      <c r="U38">
        <f>(R38/11)*T38^2</f>
        <v>1.064880069046455E-4</v>
      </c>
      <c r="W38">
        <f>Q38/(COUNT($R$4:$R$123)+1)-0.5</f>
        <v>0.18595041322314054</v>
      </c>
      <c r="X38">
        <f>SUM($W$4:W38)/R38</f>
        <v>6.7296340023612891E-3</v>
      </c>
      <c r="Y38">
        <f>(R38/11)*X38^2</f>
        <v>1.4409809847280026E-4</v>
      </c>
    </row>
    <row r="39" spans="1:25" ht="15.75" x14ac:dyDescent="0.25">
      <c r="A39" s="5">
        <v>40721</v>
      </c>
      <c r="B39">
        <v>14.8</v>
      </c>
      <c r="C39">
        <f>(B39-B38)/B38</f>
        <v>4.070556309362313E-3</v>
      </c>
      <c r="D39">
        <v>2.9304999999999999</v>
      </c>
      <c r="E39">
        <v>10.6549</v>
      </c>
      <c r="F39" s="16">
        <f>(((E39/100)+1)^(1/365)-1)</f>
        <v>2.7742522404561321E-4</v>
      </c>
      <c r="G39">
        <f>1+F39</f>
        <v>1.0002774252240456</v>
      </c>
      <c r="H39">
        <f>C39-F39</f>
        <v>3.7931310853166998E-3</v>
      </c>
      <c r="I39" s="47">
        <f>H39^2</f>
        <v>1.4387843430395846E-5</v>
      </c>
      <c r="J39" s="8"/>
      <c r="K39" s="8"/>
      <c r="L39" s="8">
        <f>C39/$K$3</f>
        <v>0.15810908842651403</v>
      </c>
      <c r="M39" s="8"/>
      <c r="N39" s="8">
        <f>L39</f>
        <v>0.15810908842651403</v>
      </c>
      <c r="O39" s="8">
        <f>RANK(N39,$N$4:$N$123)</f>
        <v>54</v>
      </c>
      <c r="P39" s="8">
        <f>L39</f>
        <v>0.15810908842651403</v>
      </c>
      <c r="Q39" s="8">
        <f>RANK(P39,$P$4:$P$123)</f>
        <v>54</v>
      </c>
      <c r="R39" s="8">
        <v>36</v>
      </c>
      <c r="S39">
        <f>O39/(COUNT($R$4:$R$123)+1)-0.5</f>
        <v>-5.3719008264462798E-2</v>
      </c>
      <c r="T39">
        <f>SUM($S$4:S39)/R39</f>
        <v>4.1322314049586882E-3</v>
      </c>
      <c r="U39">
        <f>(R39/11)*T39^2</f>
        <v>5.5882919075324253E-5</v>
      </c>
      <c r="W39">
        <f>Q39/(COUNT($R$4:$R$123)+1)-0.5</f>
        <v>-5.3719008264462798E-2</v>
      </c>
      <c r="X39">
        <f>SUM($W$4:W39)/R39</f>
        <v>5.0505050505050648E-3</v>
      </c>
      <c r="Y39">
        <f>(R39/11)*X39^2</f>
        <v>8.3479422322398005E-5</v>
      </c>
    </row>
    <row r="40" spans="1:25" ht="15.75" x14ac:dyDescent="0.25">
      <c r="A40" s="5">
        <v>40722</v>
      </c>
      <c r="B40">
        <v>14.98</v>
      </c>
      <c r="C40">
        <f>(B40-B39)/B39</f>
        <v>1.2162162162162142E-2</v>
      </c>
      <c r="D40">
        <v>3.0308000000000002</v>
      </c>
      <c r="E40">
        <v>10.617900000000001</v>
      </c>
      <c r="F40" s="16">
        <f>(((E40/100)+1)^(1/365)-1)</f>
        <v>2.7650872694273687E-4</v>
      </c>
      <c r="G40">
        <f>1+F40</f>
        <v>1.0002765087269427</v>
      </c>
      <c r="H40">
        <f>C40-F40</f>
        <v>1.1885653435219405E-2</v>
      </c>
      <c r="I40" s="47">
        <f>H40^2</f>
        <v>1.4126875758214286E-4</v>
      </c>
      <c r="J40" s="8"/>
      <c r="K40" s="8"/>
      <c r="L40" s="8">
        <f>C40/$K$3</f>
        <v>0.47240431690678253</v>
      </c>
      <c r="M40" s="8"/>
      <c r="N40" s="8">
        <f>L40</f>
        <v>0.47240431690678253</v>
      </c>
      <c r="O40" s="8">
        <f>RANK(N40,$N$4:$N$123)</f>
        <v>31</v>
      </c>
      <c r="P40" s="8">
        <f>L40</f>
        <v>0.47240431690678253</v>
      </c>
      <c r="Q40" s="8">
        <f>RANK(P40,$P$4:$P$123)</f>
        <v>31</v>
      </c>
      <c r="R40" s="8">
        <v>37</v>
      </c>
      <c r="S40">
        <f>O40/(COUNT($R$4:$R$123)+1)-0.5</f>
        <v>-0.243801652892562</v>
      </c>
      <c r="T40">
        <f>SUM($S$4:S40)/R40</f>
        <v>-2.5686843868661948E-3</v>
      </c>
      <c r="U40">
        <f>(R40/11)*T40^2</f>
        <v>2.2193741885019627E-5</v>
      </c>
      <c r="W40">
        <f>Q40/(COUNT($R$4:$R$123)+1)-0.5</f>
        <v>-0.243801652892562</v>
      </c>
      <c r="X40">
        <f>SUM($W$4:W40)/R40</f>
        <v>-1.6752289479562076E-3</v>
      </c>
      <c r="Y40">
        <f>(R40/11)*X40^2</f>
        <v>9.4396822762370101E-6</v>
      </c>
    </row>
    <row r="41" spans="1:25" ht="15.75" x14ac:dyDescent="0.25">
      <c r="A41" s="5">
        <v>40723</v>
      </c>
      <c r="B41">
        <v>15.03</v>
      </c>
      <c r="C41">
        <f>(B41-B40)/B40</f>
        <v>3.3377837116154159E-3</v>
      </c>
      <c r="D41">
        <v>3.1118000000000001</v>
      </c>
      <c r="E41">
        <v>10.580299999999999</v>
      </c>
      <c r="F41" s="16">
        <f>(((E41/100)+1)^(1/365)-1)</f>
        <v>2.75577054480447E-4</v>
      </c>
      <c r="G41">
        <f>1+F41</f>
        <v>1.0002755770544804</v>
      </c>
      <c r="H41">
        <f>C41-F41</f>
        <v>3.0622066571349689E-3</v>
      </c>
      <c r="I41" s="47">
        <f>H41^2</f>
        <v>9.377109611001721E-6</v>
      </c>
      <c r="J41" s="8"/>
      <c r="K41" s="8"/>
      <c r="L41" s="8">
        <f>C41/$K$3</f>
        <v>0.1296466379287243</v>
      </c>
      <c r="M41" s="8"/>
      <c r="N41" s="8">
        <f>L41</f>
        <v>0.1296466379287243</v>
      </c>
      <c r="O41" s="8">
        <f>RANK(N41,$N$4:$N$123)</f>
        <v>57</v>
      </c>
      <c r="P41" s="8">
        <f>L41</f>
        <v>0.1296466379287243</v>
      </c>
      <c r="Q41" s="8">
        <f>RANK(P41,$P$4:$P$123)</f>
        <v>57</v>
      </c>
      <c r="R41" s="8">
        <v>38</v>
      </c>
      <c r="S41">
        <f>O41/(COUNT($R$4:$R$123)+1)-0.5</f>
        <v>-2.8925619834710758E-2</v>
      </c>
      <c r="T41">
        <f>SUM($S$4:S41)/R41</f>
        <v>-3.2622879512831573E-3</v>
      </c>
      <c r="U41">
        <f>(R41/11)*T41^2</f>
        <v>3.6765078339028716E-5</v>
      </c>
      <c r="W41">
        <f>Q41/(COUNT($R$4:$R$123)+1)-0.5</f>
        <v>-2.8925619834710758E-2</v>
      </c>
      <c r="X41">
        <f>SUM($W$4:W41)/R41</f>
        <v>-2.3923444976076433E-3</v>
      </c>
      <c r="Y41">
        <f>(R41/11)*X41^2</f>
        <v>1.9771442128988688E-5</v>
      </c>
    </row>
    <row r="42" spans="1:25" ht="15.75" x14ac:dyDescent="0.25">
      <c r="A42" s="5">
        <v>40724</v>
      </c>
      <c r="B42">
        <v>15.15</v>
      </c>
      <c r="C42">
        <f>(B42-B41)/B41</f>
        <v>7.9840319361278115E-3</v>
      </c>
      <c r="D42">
        <v>3.16</v>
      </c>
      <c r="E42">
        <v>10.532500000000001</v>
      </c>
      <c r="F42" s="16">
        <f>(((E42/100)+1)^(1/365)-1)</f>
        <v>2.7439218487690376E-4</v>
      </c>
      <c r="G42">
        <f>1+F42</f>
        <v>1.0002743921848769</v>
      </c>
      <c r="H42">
        <f>C42-F42</f>
        <v>7.7096397512509077E-3</v>
      </c>
      <c r="I42" s="47">
        <f>H42^2</f>
        <v>5.9438545094068159E-5</v>
      </c>
      <c r="J42" s="8"/>
      <c r="K42" s="8"/>
      <c r="L42" s="8">
        <f>C42/$K$3</f>
        <v>0.31011682813131303</v>
      </c>
      <c r="M42" s="8"/>
      <c r="N42" s="8">
        <f>L42</f>
        <v>0.31011682813131303</v>
      </c>
      <c r="O42" s="8">
        <f>RANK(N42,$N$4:$N$123)</f>
        <v>42</v>
      </c>
      <c r="P42" s="8">
        <f>L42</f>
        <v>0.31011682813131303</v>
      </c>
      <c r="Q42" s="8">
        <f>RANK(P42,$P$4:$P$123)</f>
        <v>43</v>
      </c>
      <c r="R42" s="8">
        <v>39</v>
      </c>
      <c r="S42">
        <f>O42/(COUNT($R$4:$R$123)+1)-0.5</f>
        <v>-0.15289256198347106</v>
      </c>
      <c r="T42">
        <f>SUM($S$4:S42)/R42</f>
        <v>-7.0989616444161801E-3</v>
      </c>
      <c r="U42">
        <f>(R42/11)*T42^2</f>
        <v>1.7867409097516282E-4</v>
      </c>
      <c r="W42">
        <f>Q42/(COUNT($R$4:$R$123)+1)-0.5</f>
        <v>-0.14462809917355374</v>
      </c>
      <c r="X42">
        <f>SUM($W$4:W42)/R42</f>
        <v>-6.03941513032421E-3</v>
      </c>
      <c r="Y42">
        <f>(R42/11)*X42^2</f>
        <v>1.2931880632174281E-4</v>
      </c>
    </row>
    <row r="43" spans="1:25" ht="15.75" x14ac:dyDescent="0.25">
      <c r="A43" s="5">
        <v>40725</v>
      </c>
      <c r="B43">
        <v>15.3</v>
      </c>
      <c r="C43">
        <f>(B43-B42)/B42</f>
        <v>9.9009900990099237E-3</v>
      </c>
      <c r="D43">
        <v>3.1823000000000001</v>
      </c>
      <c r="E43">
        <v>10.4763</v>
      </c>
      <c r="F43" s="16">
        <f>(((E43/100)+1)^(1/365)-1)</f>
        <v>2.7299844175332488E-4</v>
      </c>
      <c r="G43">
        <f>1+F43</f>
        <v>1.0002729984417533</v>
      </c>
      <c r="H43">
        <f>C43-F43</f>
        <v>9.6279916572565988E-3</v>
      </c>
      <c r="I43" s="47">
        <f>H43^2</f>
        <v>9.2698223352202672E-5</v>
      </c>
      <c r="J43" s="8"/>
      <c r="K43" s="8"/>
      <c r="L43" s="8">
        <f>C43/$K$3</f>
        <v>0.38457557151927446</v>
      </c>
      <c r="M43" s="8"/>
      <c r="N43" s="8">
        <f>L43</f>
        <v>0.38457557151927446</v>
      </c>
      <c r="O43" s="8">
        <f>RANK(N43,$N$4:$N$123)</f>
        <v>34</v>
      </c>
      <c r="P43" s="8">
        <f>L43</f>
        <v>0.38457557151927446</v>
      </c>
      <c r="Q43" s="8">
        <f>RANK(P43,$P$4:$P$123)</f>
        <v>34</v>
      </c>
      <c r="R43" s="8">
        <v>40</v>
      </c>
      <c r="S43">
        <f>O43/(COUNT($R$4:$R$123)+1)-0.5</f>
        <v>-0.21900826446280991</v>
      </c>
      <c r="T43">
        <f>SUM($S$4:S43)/R43</f>
        <v>-1.2396694214876023E-2</v>
      </c>
      <c r="U43">
        <f>(R43/11)*T43^2</f>
        <v>5.5882919075323867E-4</v>
      </c>
      <c r="W43">
        <f>Q43/(COUNT($R$4:$R$123)+1)-0.5</f>
        <v>-0.21900826446280991</v>
      </c>
      <c r="X43">
        <f>SUM($W$4:W43)/R43</f>
        <v>-1.1363636363636352E-2</v>
      </c>
      <c r="Y43">
        <f>(R43/11)*X43^2</f>
        <v>4.6957175056348512E-4</v>
      </c>
    </row>
    <row r="44" spans="1:25" ht="15.75" x14ac:dyDescent="0.25">
      <c r="A44" s="5">
        <v>40729</v>
      </c>
      <c r="B44">
        <v>15.9</v>
      </c>
      <c r="C44">
        <f>(B44-B43)/B43</f>
        <v>3.9215686274509776E-2</v>
      </c>
      <c r="D44">
        <v>3.121</v>
      </c>
      <c r="E44">
        <v>10.504899999999999</v>
      </c>
      <c r="F44" s="16">
        <f>(((E44/100)+1)^(1/365)-1)</f>
        <v>2.7370780149715834E-4</v>
      </c>
      <c r="G44">
        <f>1+F44</f>
        <v>1.0002737078014972</v>
      </c>
      <c r="H44">
        <f>C44-F44</f>
        <v>3.8941978473012617E-2</v>
      </c>
      <c r="I44" s="47">
        <f>H44^2</f>
        <v>1.516477687392578E-3</v>
      </c>
      <c r="J44" s="8"/>
      <c r="K44" s="8"/>
      <c r="L44" s="8">
        <f>C44/$K$3</f>
        <v>1.5232208911155529</v>
      </c>
      <c r="M44" s="8"/>
      <c r="N44" s="8">
        <f>L44</f>
        <v>1.5232208911155529</v>
      </c>
      <c r="O44" s="8">
        <f>RANK(N44,$N$4:$N$123)</f>
        <v>11</v>
      </c>
      <c r="P44" s="8">
        <f>L44</f>
        <v>1.5232208911155529</v>
      </c>
      <c r="Q44" s="8">
        <f>RANK(P44,$P$4:$P$123)</f>
        <v>11</v>
      </c>
      <c r="R44" s="8">
        <v>41</v>
      </c>
      <c r="S44">
        <f>O44/(COUNT($R$4:$R$123)+1)-0.5</f>
        <v>-0.40909090909090906</v>
      </c>
      <c r="T44">
        <f>SUM($S$4:S44)/R44</f>
        <v>-2.2072162870389024E-2</v>
      </c>
      <c r="U44">
        <f>(R44/11)*T44^2</f>
        <v>1.8158541204414702E-3</v>
      </c>
      <c r="W44">
        <f>Q44/(COUNT($R$4:$R$123)+1)-0.5</f>
        <v>-0.40909090909090906</v>
      </c>
      <c r="X44">
        <f>SUM($W$4:W44)/R44</f>
        <v>-2.1064301552106417E-2</v>
      </c>
      <c r="Y44">
        <f>(R44/11)*X44^2</f>
        <v>1.653808799545544E-3</v>
      </c>
    </row>
    <row r="45" spans="1:25" ht="15.75" x14ac:dyDescent="0.25">
      <c r="A45" s="5">
        <v>40730</v>
      </c>
      <c r="B45">
        <v>15.87</v>
      </c>
      <c r="C45">
        <f>(B45-B44)/B44</f>
        <v>-1.88679245283026E-3</v>
      </c>
      <c r="D45">
        <v>3.1080000000000001</v>
      </c>
      <c r="E45">
        <v>10.4909</v>
      </c>
      <c r="F45" s="16">
        <f>(((E45/100)+1)^(1/365)-1)</f>
        <v>2.733605853406651E-4</v>
      </c>
      <c r="G45">
        <f>1+F45</f>
        <v>1.0002733605853407</v>
      </c>
      <c r="H45">
        <f>C45-F45</f>
        <v>-2.1601530381709253E-3</v>
      </c>
      <c r="I45" s="47">
        <f>H45^2</f>
        <v>4.6662611483190796E-6</v>
      </c>
      <c r="J45" s="8"/>
      <c r="K45" s="8"/>
      <c r="L45" s="8">
        <f>C45/$K$3</f>
        <v>-7.3287042874430372E-2</v>
      </c>
      <c r="M45" s="8"/>
      <c r="N45" s="8">
        <f>L45</f>
        <v>-7.3287042874430372E-2</v>
      </c>
      <c r="O45" s="8">
        <f>RANK(N45,$N$4:$N$123)</f>
        <v>72</v>
      </c>
      <c r="P45" s="8">
        <f>L45</f>
        <v>-7.3287042874430372E-2</v>
      </c>
      <c r="Q45" s="8">
        <f>RANK(P45,$P$4:$P$123)</f>
        <v>72</v>
      </c>
      <c r="R45" s="8">
        <v>42</v>
      </c>
      <c r="S45">
        <f>O45/(COUNT($R$4:$R$123)+1)-0.5</f>
        <v>9.5041322314049603E-2</v>
      </c>
      <c r="T45">
        <f>SUM($S$4:S45)/R45</f>
        <v>-1.9283746556473819E-2</v>
      </c>
      <c r="U45">
        <f>(R45/11)*T45^2</f>
        <v>1.4198400920619333E-3</v>
      </c>
      <c r="W45">
        <f>Q45/(COUNT($R$4:$R$123)+1)-0.5</f>
        <v>9.5041322314049603E-2</v>
      </c>
      <c r="X45">
        <f>SUM($W$4:W45)/R45</f>
        <v>-1.8299881936245561E-2</v>
      </c>
      <c r="Y45">
        <f>(R45/11)*X45^2</f>
        <v>1.2786544102711015E-3</v>
      </c>
    </row>
    <row r="46" spans="1:25" ht="15.75" x14ac:dyDescent="0.25">
      <c r="A46" s="5">
        <v>40731</v>
      </c>
      <c r="B46">
        <v>16</v>
      </c>
      <c r="C46">
        <f>(B46-B45)/B45</f>
        <v>8.1915563957152358E-3</v>
      </c>
      <c r="D46">
        <v>3.1377000000000002</v>
      </c>
      <c r="E46">
        <v>10.446099999999999</v>
      </c>
      <c r="F46" s="16">
        <f>(((E46/100)+1)^(1/365)-1)</f>
        <v>2.7224919873081177E-4</v>
      </c>
      <c r="G46">
        <f>1+F46</f>
        <v>1.0002722491987308</v>
      </c>
      <c r="H46">
        <f>C46-F46</f>
        <v>7.919307196984424E-3</v>
      </c>
      <c r="I46" s="47">
        <f>H46^2</f>
        <v>6.2715426480209301E-5</v>
      </c>
      <c r="J46" s="8"/>
      <c r="K46" s="8"/>
      <c r="L46" s="8">
        <f>C46/$K$3</f>
        <v>0.31817752073396927</v>
      </c>
      <c r="M46" s="8"/>
      <c r="N46" s="8">
        <f>L46</f>
        <v>0.31817752073396927</v>
      </c>
      <c r="O46" s="8">
        <f>RANK(N46,$N$4:$N$123)</f>
        <v>41</v>
      </c>
      <c r="P46" s="8">
        <f>L46</f>
        <v>0.31817752073396927</v>
      </c>
      <c r="Q46" s="8">
        <f>RANK(P46,$P$4:$P$123)</f>
        <v>41</v>
      </c>
      <c r="R46" s="8">
        <v>43</v>
      </c>
      <c r="S46">
        <f>O46/(COUNT($R$4:$R$123)+1)-0.5</f>
        <v>-0.16115702479338845</v>
      </c>
      <c r="T46">
        <f>SUM($S$4:S46)/R46</f>
        <v>-2.2583125120122994E-2</v>
      </c>
      <c r="U46">
        <f>(R46/11)*T46^2</f>
        <v>1.9936267480198727E-3</v>
      </c>
      <c r="W46">
        <f>Q46/(COUNT($R$4:$R$123)+1)-0.5</f>
        <v>-0.16115702479338845</v>
      </c>
      <c r="X46">
        <f>SUM($W$4:W46)/R46</f>
        <v>-2.1622141072458186E-2</v>
      </c>
      <c r="Y46">
        <f>(R46/11)*X46^2</f>
        <v>1.827566394178471E-3</v>
      </c>
    </row>
    <row r="47" spans="1:25" ht="15.75" x14ac:dyDescent="0.25">
      <c r="A47" s="5">
        <v>40732</v>
      </c>
      <c r="B47">
        <v>16.03</v>
      </c>
      <c r="C47">
        <f>(B47-B46)/B46</f>
        <v>1.8750000000000711E-3</v>
      </c>
      <c r="D47">
        <v>3.0268000000000002</v>
      </c>
      <c r="E47">
        <v>10.4754</v>
      </c>
      <c r="F47" s="16">
        <f>(((E47/100)+1)^(1/365)-1)</f>
        <v>2.7297611627186136E-4</v>
      </c>
      <c r="G47">
        <f>1+F47</f>
        <v>1.0002729761162719</v>
      </c>
      <c r="H47">
        <f>C47-F47</f>
        <v>1.6020238837282097E-3</v>
      </c>
      <c r="I47" s="47">
        <f>H47^2</f>
        <v>2.5664805240356164E-6</v>
      </c>
      <c r="J47" s="8"/>
      <c r="K47" s="8"/>
      <c r="L47" s="8">
        <f>C47/$K$3</f>
        <v>7.2828998856465196E-2</v>
      </c>
      <c r="M47" s="8"/>
      <c r="N47" s="8">
        <f>L47</f>
        <v>7.2828998856465196E-2</v>
      </c>
      <c r="O47" s="8">
        <f>RANK(N47,$N$4:$N$123)</f>
        <v>64</v>
      </c>
      <c r="P47" s="8">
        <f>L47</f>
        <v>7.2828998856465196E-2</v>
      </c>
      <c r="Q47" s="8">
        <f>RANK(P47,$P$4:$P$123)</f>
        <v>64</v>
      </c>
      <c r="R47" s="8">
        <v>44</v>
      </c>
      <c r="S47">
        <f>O47/(COUNT($R$4:$R$123)+1)-0.5</f>
        <v>2.8925619834710758E-2</v>
      </c>
      <c r="T47">
        <f>SUM($S$4:S47)/R47</f>
        <v>-2.1412471825694956E-2</v>
      </c>
      <c r="U47">
        <f>(R47/11)*T47^2</f>
        <v>1.833975798744721E-3</v>
      </c>
      <c r="W47">
        <f>Q47/(COUNT($R$4:$R$123)+1)-0.5</f>
        <v>2.8925619834710758E-2</v>
      </c>
      <c r="X47">
        <f>SUM($W$4:W47)/R47</f>
        <v>-2.0473328324567983E-2</v>
      </c>
      <c r="Y47">
        <f>(R47/11)*X47^2</f>
        <v>1.6766286907422304E-3</v>
      </c>
    </row>
    <row r="48" spans="1:25" ht="15.75" x14ac:dyDescent="0.25">
      <c r="A48" s="5">
        <v>40735</v>
      </c>
      <c r="B48">
        <v>15.73</v>
      </c>
      <c r="C48">
        <f>(B48-B47)/B47</f>
        <v>-1.8714909544603912E-2</v>
      </c>
      <c r="D48">
        <v>2.9188999999999998</v>
      </c>
      <c r="E48">
        <v>10.5557</v>
      </c>
      <c r="F48" s="16">
        <f>(((E48/100)+1)^(1/365)-1)</f>
        <v>2.7496733183807187E-4</v>
      </c>
      <c r="G48">
        <f>1+F48</f>
        <v>1.0002749673318381</v>
      </c>
      <c r="H48">
        <f>C48-F48</f>
        <v>-1.8989876876441984E-2</v>
      </c>
      <c r="I48" s="47">
        <f>H48^2</f>
        <v>3.6061542378242598E-4</v>
      </c>
      <c r="J48" s="8"/>
      <c r="K48" s="8"/>
      <c r="L48" s="8">
        <f>C48/$K$3</f>
        <v>-0.72692700043880332</v>
      </c>
      <c r="M48" s="8"/>
      <c r="N48" s="8">
        <f>L48</f>
        <v>-0.72692700043880332</v>
      </c>
      <c r="O48" s="8">
        <f>RANK(N48,$N$4:$N$123)</f>
        <v>100</v>
      </c>
      <c r="P48" s="8">
        <f>L48</f>
        <v>-0.72692700043880332</v>
      </c>
      <c r="Q48" s="8">
        <f>RANK(P48,$P$4:$P$123)</f>
        <v>100</v>
      </c>
      <c r="R48" s="8">
        <v>45</v>
      </c>
      <c r="S48">
        <f>O48/(COUNT($R$4:$R$123)+1)-0.5</f>
        <v>0.32644628099173556</v>
      </c>
      <c r="T48">
        <f>SUM($S$4:S48)/R48</f>
        <v>-1.3682277318640943E-2</v>
      </c>
      <c r="U48">
        <f>(R48/11)*T48^2</f>
        <v>7.6583746073534886E-4</v>
      </c>
      <c r="W48">
        <f>Q48/(COUNT($R$4:$R$123)+1)-0.5</f>
        <v>0.32644628099173556</v>
      </c>
      <c r="X48">
        <f>SUM($W$4:W48)/R48</f>
        <v>-1.2764003673094569E-2</v>
      </c>
      <c r="Y48">
        <f>(R48/11)*X48^2</f>
        <v>6.6649004904588405E-4</v>
      </c>
    </row>
    <row r="49" spans="1:25" ht="15.75" x14ac:dyDescent="0.25">
      <c r="A49" s="5">
        <v>40736</v>
      </c>
      <c r="B49">
        <v>15.7</v>
      </c>
      <c r="C49">
        <f>(B49-B48)/B48</f>
        <v>-1.9071837253656157E-3</v>
      </c>
      <c r="D49">
        <v>2.8769999999999998</v>
      </c>
      <c r="E49">
        <v>10.557499999999999</v>
      </c>
      <c r="F49" s="16">
        <f>(((E49/100)+1)^(1/365)-1)</f>
        <v>2.750119502774595E-4</v>
      </c>
      <c r="G49">
        <f>1+F49</f>
        <v>1.0002750119502775</v>
      </c>
      <c r="H49">
        <f>C49-F49</f>
        <v>-2.182195675643075E-3</v>
      </c>
      <c r="I49" s="47">
        <f>H49^2</f>
        <v>4.7619779667953362E-6</v>
      </c>
      <c r="J49" s="8"/>
      <c r="K49" s="8"/>
      <c r="L49" s="8">
        <f>C49/$K$3</f>
        <v>-7.4079083388648631E-2</v>
      </c>
      <c r="M49" s="8"/>
      <c r="N49" s="8">
        <f>L49</f>
        <v>-7.4079083388648631E-2</v>
      </c>
      <c r="O49" s="8">
        <f>RANK(N49,$N$4:$N$123)</f>
        <v>73</v>
      </c>
      <c r="P49" s="8">
        <f>L49</f>
        <v>-7.4079083388648631E-2</v>
      </c>
      <c r="Q49" s="8">
        <f>RANK(P49,$P$4:$P$123)</f>
        <v>73</v>
      </c>
      <c r="R49" s="8">
        <v>46</v>
      </c>
      <c r="S49">
        <f>O49/(COUNT($R$4:$R$123)+1)-0.5</f>
        <v>0.10330578512396693</v>
      </c>
      <c r="T49">
        <f>SUM($S$4:S49)/R49</f>
        <v>-1.1139058569888598E-2</v>
      </c>
      <c r="U49">
        <f>(R49/11)*T49^2</f>
        <v>5.1887425344334509E-4</v>
      </c>
      <c r="W49">
        <f>Q49/(COUNT($R$4:$R$123)+1)-0.5</f>
        <v>0.10330578512396693</v>
      </c>
      <c r="X49">
        <f>SUM($W$4:W49)/R49</f>
        <v>-1.024074739489758E-2</v>
      </c>
      <c r="Y49">
        <f>(R49/11)*X49^2</f>
        <v>4.3855943013460652E-4</v>
      </c>
    </row>
    <row r="50" spans="1:25" ht="15.75" x14ac:dyDescent="0.25">
      <c r="A50" s="5">
        <v>40737</v>
      </c>
      <c r="B50">
        <v>15.82</v>
      </c>
      <c r="C50">
        <f>(B50-B49)/B49</f>
        <v>7.6433121019108914E-3</v>
      </c>
      <c r="D50">
        <v>2.8824000000000001</v>
      </c>
      <c r="E50">
        <v>10.543200000000001</v>
      </c>
      <c r="F50" s="16">
        <f>(((E50/100)+1)^(1/365)-1)</f>
        <v>2.746574615783981E-4</v>
      </c>
      <c r="G50">
        <f>1+F50</f>
        <v>1.0002746574615784</v>
      </c>
      <c r="H50">
        <f>C50-F50</f>
        <v>7.3686546403324933E-3</v>
      </c>
      <c r="I50" s="47">
        <f>H50^2</f>
        <v>5.4297071208493588E-5</v>
      </c>
      <c r="J50" s="8"/>
      <c r="K50" s="8"/>
      <c r="L50" s="8">
        <f>C50/$K$3</f>
        <v>0.29688254310914869</v>
      </c>
      <c r="M50" s="8"/>
      <c r="N50" s="8">
        <f>L50</f>
        <v>0.29688254310914869</v>
      </c>
      <c r="O50" s="8">
        <f>RANK(N50,$N$4:$N$123)</f>
        <v>43</v>
      </c>
      <c r="P50" s="8">
        <f>L50</f>
        <v>0.29688254310914869</v>
      </c>
      <c r="Q50" s="8">
        <f>RANK(P50,$P$4:$P$123)</f>
        <v>44</v>
      </c>
      <c r="R50" s="8">
        <v>47</v>
      </c>
      <c r="S50">
        <f>O50/(COUNT($R$4:$R$123)+1)-0.5</f>
        <v>-0.14462809917355374</v>
      </c>
      <c r="T50">
        <f>SUM($S$4:S50)/R50</f>
        <v>-1.3979250923158069E-2</v>
      </c>
      <c r="U50">
        <f>(R50/11)*T50^2</f>
        <v>8.3497404086481266E-4</v>
      </c>
      <c r="W50">
        <f>Q50/(COUNT($R$4:$R$123)+1)-0.5</f>
        <v>-0.13636363636363635</v>
      </c>
      <c r="X50">
        <f>SUM($W$4:W50)/R50</f>
        <v>-1.2924213117636703E-2</v>
      </c>
      <c r="Y50">
        <f>(R50/11)*X50^2</f>
        <v>7.136962164885776E-4</v>
      </c>
    </row>
    <row r="51" spans="1:25" ht="15.75" x14ac:dyDescent="0.25">
      <c r="A51" s="5">
        <v>40738</v>
      </c>
      <c r="B51">
        <v>15.68</v>
      </c>
      <c r="C51">
        <f>(B51-B50)/B50</f>
        <v>-8.8495575221239301E-3</v>
      </c>
      <c r="D51">
        <v>2.9534000000000002</v>
      </c>
      <c r="E51">
        <v>10.5877</v>
      </c>
      <c r="F51" s="16">
        <f>(((E51/100)+1)^(1/365)-1)</f>
        <v>2.7576044051746962E-4</v>
      </c>
      <c r="G51">
        <f>1+F51</f>
        <v>1.0002757604405175</v>
      </c>
      <c r="H51">
        <f>C51-F51</f>
        <v>-9.1253179626413997E-3</v>
      </c>
      <c r="I51" s="47">
        <f>H51^2</f>
        <v>8.327142791930578E-5</v>
      </c>
      <c r="J51" s="8"/>
      <c r="K51" s="8"/>
      <c r="L51" s="8">
        <f>C51/$K$3</f>
        <v>-0.3437356878181132</v>
      </c>
      <c r="M51" s="8"/>
      <c r="N51" s="8">
        <f>L51</f>
        <v>-0.3437356878181132</v>
      </c>
      <c r="O51" s="8">
        <f>RANK(N51,$N$4:$N$123)</f>
        <v>85</v>
      </c>
      <c r="P51" s="8">
        <f>L51</f>
        <v>-0.3437356878181132</v>
      </c>
      <c r="Q51" s="8">
        <f>RANK(P51,$P$4:$P$123)</f>
        <v>85</v>
      </c>
      <c r="R51" s="8">
        <v>48</v>
      </c>
      <c r="S51">
        <f>O51/(COUNT($R$4:$R$123)+1)-0.5</f>
        <v>0.2024793388429752</v>
      </c>
      <c r="T51">
        <f>SUM($S$4:S51)/R51</f>
        <v>-9.4696969696969596E-3</v>
      </c>
      <c r="U51">
        <f>(R51/11)*T51^2</f>
        <v>3.9130979213623752E-4</v>
      </c>
      <c r="W51">
        <f>Q51/(COUNT($R$4:$R$123)+1)-0.5</f>
        <v>0.2024793388429752</v>
      </c>
      <c r="X51">
        <f>SUM($W$4:W51)/R51</f>
        <v>-8.4366391184572884E-3</v>
      </c>
      <c r="Y51">
        <f>(R51/11)*X51^2</f>
        <v>3.1059002013854732E-4</v>
      </c>
    </row>
    <row r="52" spans="1:25" ht="15.75" x14ac:dyDescent="0.25">
      <c r="A52" s="5">
        <v>40739</v>
      </c>
      <c r="B52">
        <v>15.67</v>
      </c>
      <c r="C52">
        <f>(B52-B51)/B51</f>
        <v>-6.3775510204080272E-4</v>
      </c>
      <c r="D52">
        <v>2.9058000000000002</v>
      </c>
      <c r="E52">
        <v>10.609299999999999</v>
      </c>
      <c r="F52" s="16">
        <f>(((E52/100)+1)^(1/365)-1)</f>
        <v>2.7629565950504364E-4</v>
      </c>
      <c r="G52">
        <f>1+F52</f>
        <v>1.000276295659505</v>
      </c>
      <c r="H52">
        <f>C52-F52</f>
        <v>-9.1405076154584637E-4</v>
      </c>
      <c r="I52" s="47">
        <f>H52^2</f>
        <v>8.3548879468254168E-7</v>
      </c>
      <c r="J52" s="8"/>
      <c r="K52" s="8"/>
      <c r="L52" s="8">
        <f>C52/$K$3</f>
        <v>-2.4771768318524109E-2</v>
      </c>
      <c r="M52" s="8"/>
      <c r="N52" s="8">
        <f>L52</f>
        <v>-2.4771768318524109E-2</v>
      </c>
      <c r="O52" s="8">
        <f>RANK(N52,$N$4:$N$123)</f>
        <v>70</v>
      </c>
      <c r="P52" s="8">
        <f>L52</f>
        <v>-2.4771768318524109E-2</v>
      </c>
      <c r="Q52" s="8">
        <f>RANK(P52,$P$4:$P$123)</f>
        <v>70</v>
      </c>
      <c r="R52" s="8">
        <v>49</v>
      </c>
      <c r="S52">
        <f>O52/(COUNT($R$4:$R$123)+1)-0.5</f>
        <v>7.8512396694214837E-2</v>
      </c>
      <c r="T52">
        <f>SUM($S$4:S52)/R52</f>
        <v>-7.6741440377803916E-3</v>
      </c>
      <c r="U52">
        <f>(R52/11)*T52^2</f>
        <v>2.6233925899249238E-4</v>
      </c>
      <c r="W52">
        <f>Q52/(COUNT($R$4:$R$123)+1)-0.5</f>
        <v>7.8512396694214837E-2</v>
      </c>
      <c r="X52">
        <f>SUM($W$4:W52)/R52</f>
        <v>-6.6621689998313267E-3</v>
      </c>
      <c r="Y52">
        <f>(R52/11)*X52^2</f>
        <v>1.9771275393939665E-4</v>
      </c>
    </row>
    <row r="53" spans="1:25" ht="15.75" x14ac:dyDescent="0.25">
      <c r="A53" s="5">
        <v>40742</v>
      </c>
      <c r="B53">
        <v>15.53</v>
      </c>
      <c r="C53">
        <f>(B53-B52)/B52</f>
        <v>-8.9342693044033548E-3</v>
      </c>
      <c r="D53">
        <v>2.9276</v>
      </c>
      <c r="E53">
        <v>10.5892</v>
      </c>
      <c r="F53" s="16">
        <f>(((E53/100)+1)^(1/365)-1)</f>
        <v>2.7579761187102037E-4</v>
      </c>
      <c r="G53">
        <f>1+F53</f>
        <v>1.000275797611871</v>
      </c>
      <c r="H53">
        <f>C53-F53</f>
        <v>-9.2100669162743752E-3</v>
      </c>
      <c r="I53" s="47">
        <f>H53^2</f>
        <v>8.4825332602251772E-5</v>
      </c>
      <c r="J53" s="8"/>
      <c r="K53" s="8"/>
      <c r="L53" s="8">
        <f>C53/$K$3</f>
        <v>-0.34702607410865033</v>
      </c>
      <c r="M53" s="8"/>
      <c r="N53" s="8">
        <f>L53</f>
        <v>-0.34702607410865033</v>
      </c>
      <c r="O53" s="8">
        <f>RANK(N53,$N$4:$N$123)</f>
        <v>86</v>
      </c>
      <c r="P53" s="8">
        <f>L53</f>
        <v>-0.34702607410865033</v>
      </c>
      <c r="Q53" s="8">
        <f>RANK(P53,$P$4:$P$123)</f>
        <v>86</v>
      </c>
      <c r="R53" s="8">
        <v>50</v>
      </c>
      <c r="S53">
        <f>O53/(COUNT($R$4:$R$123)+1)-0.5</f>
        <v>0.21074380165289253</v>
      </c>
      <c r="T53">
        <f>SUM($S$4:S53)/R53</f>
        <v>-3.3057851239669334E-3</v>
      </c>
      <c r="U53">
        <f>(R53/11)*T53^2</f>
        <v>4.9673705844732154E-5</v>
      </c>
      <c r="W53">
        <f>Q53/(COUNT($R$4:$R$123)+1)-0.5</f>
        <v>0.21074380165289253</v>
      </c>
      <c r="X53">
        <f>SUM($W$4:W53)/R53</f>
        <v>-2.3140495867768496E-3</v>
      </c>
      <c r="Y53">
        <f>(R53/11)*X53^2</f>
        <v>2.4340115863918676E-5</v>
      </c>
    </row>
    <row r="54" spans="1:25" ht="15.75" x14ac:dyDescent="0.25">
      <c r="A54" s="5">
        <v>40743</v>
      </c>
      <c r="B54">
        <v>15.8</v>
      </c>
      <c r="C54">
        <f>(B54-B53)/B53</f>
        <v>1.7385705086928611E-2</v>
      </c>
      <c r="D54">
        <v>2.8801999999999999</v>
      </c>
      <c r="E54">
        <v>10.574999999999999</v>
      </c>
      <c r="F54" s="16">
        <f>(((E54/100)+1)^(1/365)-1)</f>
        <v>2.7544570290527481E-4</v>
      </c>
      <c r="G54">
        <f>1+F54</f>
        <v>1.0002754457029053</v>
      </c>
      <c r="H54">
        <f>C54-F54</f>
        <v>1.7110259384023337E-2</v>
      </c>
      <c r="I54" s="47">
        <f>H54^2</f>
        <v>2.9276097618855863E-4</v>
      </c>
      <c r="J54" s="8"/>
      <c r="K54" s="8"/>
      <c r="L54" s="8">
        <f>C54/$K$3</f>
        <v>0.67529786447718232</v>
      </c>
      <c r="M54" s="8"/>
      <c r="N54" s="8">
        <f>L54</f>
        <v>0.67529786447718232</v>
      </c>
      <c r="O54" s="8">
        <f>RANK(N54,$N$4:$N$123)</f>
        <v>25</v>
      </c>
      <c r="P54" s="8">
        <f>L54</f>
        <v>0.67529786447718232</v>
      </c>
      <c r="Q54" s="8">
        <f>RANK(P54,$P$4:$P$123)</f>
        <v>25</v>
      </c>
      <c r="R54" s="8">
        <v>51</v>
      </c>
      <c r="S54">
        <f>O54/(COUNT($R$4:$R$123)+1)-0.5</f>
        <v>-0.29338842975206614</v>
      </c>
      <c r="T54">
        <f>SUM($S$4:S54)/R54</f>
        <v>-8.9936801166747606E-3</v>
      </c>
      <c r="U54">
        <f>(R54/11)*T54^2</f>
        <v>3.7501821673587433E-4</v>
      </c>
      <c r="W54">
        <f>Q54/(COUNT($R$4:$R$123)+1)-0.5</f>
        <v>-0.29338842975206614</v>
      </c>
      <c r="X54">
        <f>SUM($W$4:W54)/R54</f>
        <v>-8.0213903743315412E-3</v>
      </c>
      <c r="Y54">
        <f>(R54/11)*X54^2</f>
        <v>2.9831617094621397E-4</v>
      </c>
    </row>
    <row r="55" spans="1:25" ht="15.75" x14ac:dyDescent="0.25">
      <c r="A55" s="5">
        <v>40744</v>
      </c>
      <c r="B55">
        <v>15.63</v>
      </c>
      <c r="C55">
        <f>(B55-B54)/B54</f>
        <v>-1.0759493670886071E-2</v>
      </c>
      <c r="D55">
        <v>2.9275000000000002</v>
      </c>
      <c r="E55">
        <v>10.6326</v>
      </c>
      <c r="F55" s="16">
        <f>(((E55/100)+1)^(1/365)-1)</f>
        <v>2.7687288536148991E-4</v>
      </c>
      <c r="G55">
        <f>1+F55</f>
        <v>1.0002768728853615</v>
      </c>
      <c r="H55">
        <f>C55-F55</f>
        <v>-1.1036366556247561E-2</v>
      </c>
      <c r="I55" s="47">
        <f>H55^2</f>
        <v>1.2180138676385965E-4</v>
      </c>
      <c r="J55" s="8"/>
      <c r="K55" s="8"/>
      <c r="L55" s="8">
        <f>C55/$K$3</f>
        <v>-0.41792168120164075</v>
      </c>
      <c r="M55" s="8"/>
      <c r="N55" s="8">
        <f>L55</f>
        <v>-0.41792168120164075</v>
      </c>
      <c r="O55" s="8">
        <f>RANK(N55,$N$4:$N$123)</f>
        <v>88</v>
      </c>
      <c r="P55" s="8">
        <f>L55</f>
        <v>-0.41792168120164075</v>
      </c>
      <c r="Q55" s="8">
        <f>RANK(P55,$P$4:$P$123)</f>
        <v>88</v>
      </c>
      <c r="R55" s="8">
        <v>52</v>
      </c>
      <c r="S55">
        <f>O55/(COUNT($R$4:$R$123)+1)-0.5</f>
        <v>0.22727272727272729</v>
      </c>
      <c r="T55">
        <f>SUM($S$4:S55)/R55</f>
        <v>-4.45009535918626E-3</v>
      </c>
      <c r="U55">
        <f>(R55/11)*T55^2</f>
        <v>9.3615830245841522E-5</v>
      </c>
      <c r="W55">
        <f>Q55/(COUNT($R$4:$R$123)+1)-0.5</f>
        <v>0.22727272727272729</v>
      </c>
      <c r="X55">
        <f>SUM($W$4:W55)/R55</f>
        <v>-3.496503496503487E-3</v>
      </c>
      <c r="Y55">
        <f>(R55/11)*X55^2</f>
        <v>5.779344622319798E-5</v>
      </c>
    </row>
    <row r="56" spans="1:25" ht="15.75" x14ac:dyDescent="0.25">
      <c r="A56" s="5">
        <v>40745</v>
      </c>
      <c r="B56">
        <v>15.91</v>
      </c>
      <c r="C56">
        <f>(B56-B55)/B55</f>
        <v>1.7914267434420945E-2</v>
      </c>
      <c r="D56">
        <v>3.0135999999999998</v>
      </c>
      <c r="E56">
        <v>10.572100000000001</v>
      </c>
      <c r="F56" s="16">
        <f>(((E56/100)+1)^(1/365)-1)</f>
        <v>2.7537382863096482E-4</v>
      </c>
      <c r="G56">
        <f>1+F56</f>
        <v>1.000275373828631</v>
      </c>
      <c r="H56">
        <f>C56-F56</f>
        <v>1.763889360578998E-2</v>
      </c>
      <c r="I56" s="47">
        <f>H56^2</f>
        <v>3.1113056763637861E-4</v>
      </c>
      <c r="J56" s="8"/>
      <c r="K56" s="8"/>
      <c r="L56" s="8">
        <f>C56/$K$3</f>
        <v>0.69582835333109605</v>
      </c>
      <c r="M56" s="8"/>
      <c r="N56" s="8">
        <f>L56</f>
        <v>0.69582835333109605</v>
      </c>
      <c r="O56" s="8">
        <f>RANK(N56,$N$4:$N$123)</f>
        <v>24</v>
      </c>
      <c r="P56" s="8">
        <f>L56</f>
        <v>0.69582835333109605</v>
      </c>
      <c r="Q56" s="8">
        <f>RANK(P56,$P$4:$P$123)</f>
        <v>24</v>
      </c>
      <c r="R56" s="8">
        <v>53</v>
      </c>
      <c r="S56">
        <f>O56/(COUNT($R$4:$R$123)+1)-0.5</f>
        <v>-0.30165289256198347</v>
      </c>
      <c r="T56">
        <f>SUM($S$4:S56)/R56</f>
        <v>-1.0057695306408848E-2</v>
      </c>
      <c r="U56">
        <f>(R56/11)*T56^2</f>
        <v>4.8739394985978222E-4</v>
      </c>
      <c r="W56">
        <f>Q56/(COUNT($R$4:$R$123)+1)-0.5</f>
        <v>-0.30165289256198347</v>
      </c>
      <c r="X56">
        <f>SUM($W$4:W56)/R56</f>
        <v>-9.1220957430219775E-3</v>
      </c>
      <c r="Y56">
        <f>(R56/11)*X56^2</f>
        <v>4.009335844979603E-4</v>
      </c>
    </row>
    <row r="57" spans="1:25" ht="15.75" x14ac:dyDescent="0.25">
      <c r="A57" s="5">
        <v>40746</v>
      </c>
      <c r="B57">
        <v>15.73</v>
      </c>
      <c r="C57">
        <f>(B57-B56)/B56</f>
        <v>-1.1313639220615946E-2</v>
      </c>
      <c r="D57">
        <v>2.9621</v>
      </c>
      <c r="E57">
        <v>10.5784</v>
      </c>
      <c r="F57" s="16">
        <f>(((E57/100)+1)^(1/365)-1)</f>
        <v>2.7552996690194398E-4</v>
      </c>
      <c r="G57">
        <f>1+F57</f>
        <v>1.0002755299669019</v>
      </c>
      <c r="H57">
        <f>C57-F57</f>
        <v>-1.158916918751789E-2</v>
      </c>
      <c r="I57" s="47">
        <f>H57^2</f>
        <v>1.3430884245691407E-4</v>
      </c>
      <c r="J57" s="8"/>
      <c r="K57" s="8"/>
      <c r="L57" s="8">
        <f>C57/$K$3</f>
        <v>-0.43944587619235587</v>
      </c>
      <c r="M57" s="8"/>
      <c r="N57" s="8">
        <f>L57</f>
        <v>-0.43944587619235587</v>
      </c>
      <c r="O57" s="8">
        <f>RANK(N57,$N$4:$N$123)</f>
        <v>89</v>
      </c>
      <c r="P57" s="8">
        <f>L57</f>
        <v>-0.43944587619235587</v>
      </c>
      <c r="Q57" s="8">
        <f>RANK(P57,$P$4:$P$123)</f>
        <v>89</v>
      </c>
      <c r="R57" s="8">
        <v>54</v>
      </c>
      <c r="S57">
        <f>O57/(COUNT($R$4:$R$123)+1)-0.5</f>
        <v>0.23553719008264462</v>
      </c>
      <c r="T57">
        <f>SUM($S$4:S57)/R57</f>
        <v>-5.5096418732782293E-3</v>
      </c>
      <c r="U57">
        <f>(R57/11)*T57^2</f>
        <v>1.4902111753419683E-4</v>
      </c>
      <c r="W57">
        <f>Q57/(COUNT($R$4:$R$123)+1)-0.5</f>
        <v>0.23553719008264462</v>
      </c>
      <c r="X57">
        <f>SUM($W$4:W57)/R57</f>
        <v>-4.5913682277318553E-3</v>
      </c>
      <c r="Y57">
        <f>(R57/11)*X57^2</f>
        <v>1.0348688717652546E-4</v>
      </c>
    </row>
    <row r="58" spans="1:25" ht="15.75" x14ac:dyDescent="0.25">
      <c r="A58" s="5">
        <v>40749</v>
      </c>
      <c r="B58">
        <v>15.5</v>
      </c>
      <c r="C58">
        <f>(B58-B57)/B57</f>
        <v>-1.4621741894469194E-2</v>
      </c>
      <c r="D58">
        <v>3.0005999999999999</v>
      </c>
      <c r="E58">
        <v>10.6069</v>
      </c>
      <c r="F58" s="16">
        <f>(((E58/100)+1)^(1/365)-1)</f>
        <v>2.7623619587613391E-4</v>
      </c>
      <c r="G58">
        <f>1+F58</f>
        <v>1.0002762361958761</v>
      </c>
      <c r="H58">
        <f>C58-F58</f>
        <v>-1.4897978090345328E-2</v>
      </c>
      <c r="I58" s="47">
        <f>H58^2</f>
        <v>2.2194975118040942E-4</v>
      </c>
      <c r="J58" s="8"/>
      <c r="K58" s="8"/>
      <c r="L58" s="8">
        <f>C58/$K$3</f>
        <v>-0.56793963931295244</v>
      </c>
      <c r="M58" s="8"/>
      <c r="N58" s="8">
        <f>L58</f>
        <v>-0.56793963931295244</v>
      </c>
      <c r="O58" s="8">
        <f>RANK(N58,$N$4:$N$123)</f>
        <v>92</v>
      </c>
      <c r="P58" s="8">
        <f>L58</f>
        <v>-0.56793963931295244</v>
      </c>
      <c r="Q58" s="8">
        <f>RANK(P58,$P$4:$P$123)</f>
        <v>92</v>
      </c>
      <c r="R58" s="8">
        <v>55</v>
      </c>
      <c r="S58">
        <f>O58/(COUNT($R$4:$R$123)+1)-0.5</f>
        <v>0.26033057851239672</v>
      </c>
      <c r="T58">
        <f>SUM($S$4:S58)/R58</f>
        <v>-6.7618332081141163E-4</v>
      </c>
      <c r="U58">
        <f>(R58/11)*T58^2</f>
        <v>2.286119416717742E-6</v>
      </c>
      <c r="W58">
        <f>Q58/(COUNT($R$4:$R$123)+1)-0.5</f>
        <v>0.26033057851239672</v>
      </c>
      <c r="X58">
        <f>SUM($W$4:W58)/R58</f>
        <v>2.2539444027048266E-4</v>
      </c>
      <c r="Y58">
        <f>(R58/11)*X58^2</f>
        <v>2.5401326852422089E-7</v>
      </c>
    </row>
    <row r="59" spans="1:25" ht="15.75" x14ac:dyDescent="0.25">
      <c r="A59" s="5">
        <v>40750</v>
      </c>
      <c r="B59">
        <v>15.4</v>
      </c>
      <c r="C59">
        <f>(B59-B58)/B58</f>
        <v>-6.4516129032257839E-3</v>
      </c>
      <c r="D59">
        <v>2.9529000000000001</v>
      </c>
      <c r="E59">
        <v>10.6386</v>
      </c>
      <c r="F59" s="16">
        <f>(((E59/100)+1)^(1/365)-1)</f>
        <v>2.7702150758357469E-4</v>
      </c>
      <c r="G59">
        <f>1+F59</f>
        <v>1.0002770215075836</v>
      </c>
      <c r="H59">
        <f>C59-F59</f>
        <v>-6.7286344108093586E-3</v>
      </c>
      <c r="I59" s="47">
        <f>H59^2</f>
        <v>4.5274521034327805E-5</v>
      </c>
      <c r="J59" s="8"/>
      <c r="K59" s="8"/>
      <c r="L59" s="8">
        <f>C59/$K$3</f>
        <v>-0.25059440466739674</v>
      </c>
      <c r="M59" s="8"/>
      <c r="N59" s="8">
        <f>L59</f>
        <v>-0.25059440466739674</v>
      </c>
      <c r="O59" s="8">
        <f>RANK(N59,$N$4:$N$123)</f>
        <v>79</v>
      </c>
      <c r="P59" s="8">
        <f>L59</f>
        <v>-0.25059440466739674</v>
      </c>
      <c r="Q59" s="8">
        <f>RANK(P59,$P$4:$P$123)</f>
        <v>79</v>
      </c>
      <c r="R59" s="8">
        <v>56</v>
      </c>
      <c r="S59">
        <f>O59/(COUNT($R$4:$R$123)+1)-0.5</f>
        <v>0.15289256198347112</v>
      </c>
      <c r="T59">
        <f>SUM($S$4:S59)/R59</f>
        <v>2.066115702479348E-3</v>
      </c>
      <c r="U59">
        <f>(R59/11)*T59^2</f>
        <v>2.1732246307070623E-5</v>
      </c>
      <c r="W59">
        <f>Q59/(COUNT($R$4:$R$123)+1)-0.5</f>
        <v>0.15289256198347112</v>
      </c>
      <c r="X59">
        <f>SUM($W$4:W59)/R59</f>
        <v>2.9515938606847797E-3</v>
      </c>
      <c r="Y59">
        <f>(R59/11)*X59^2</f>
        <v>4.4351523075654239E-5</v>
      </c>
    </row>
    <row r="60" spans="1:25" ht="15.75" x14ac:dyDescent="0.25">
      <c r="A60" s="5">
        <v>40751</v>
      </c>
      <c r="B60">
        <v>14.59</v>
      </c>
      <c r="C60">
        <f>(B60-B59)/B59</f>
        <v>-5.2597402597402629E-2</v>
      </c>
      <c r="D60">
        <v>2.9802999999999997</v>
      </c>
      <c r="E60">
        <v>10.722799999999999</v>
      </c>
      <c r="F60" s="16">
        <f>(((E60/100)+1)^(1/365)-1)</f>
        <v>2.7910632533223456E-4</v>
      </c>
      <c r="G60">
        <f>1+F60</f>
        <v>1.0002791063253322</v>
      </c>
      <c r="H60">
        <f>C60-F60</f>
        <v>-5.2876508922734863E-2</v>
      </c>
      <c r="I60" s="47">
        <f>H60^2</f>
        <v>2.7959251958560596E-3</v>
      </c>
      <c r="J60" s="8"/>
      <c r="K60" s="8"/>
      <c r="L60" s="8">
        <f>C60/$K$3</f>
        <v>-2.0429952925968693</v>
      </c>
      <c r="M60" s="8"/>
      <c r="N60" s="8">
        <f>L60</f>
        <v>-2.0429952925968693</v>
      </c>
      <c r="O60" s="8">
        <f>RANK(N60,$N$4:$N$123)</f>
        <v>118</v>
      </c>
      <c r="P60" s="8">
        <f>L60</f>
        <v>-2.0429952925968693</v>
      </c>
      <c r="Q60" s="8">
        <f>RANK(P60,$P$4:$P$123)</f>
        <v>118</v>
      </c>
      <c r="R60" s="8">
        <v>57</v>
      </c>
      <c r="S60">
        <f>O60/(COUNT($R$4:$R$123)+1)-0.5</f>
        <v>0.47520661157024791</v>
      </c>
      <c r="T60">
        <f>SUM($S$4:S60)/R60</f>
        <v>1.0366826156299849E-2</v>
      </c>
      <c r="U60">
        <f>(R60/11)*T60^2</f>
        <v>5.5689561996652122E-4</v>
      </c>
      <c r="W60">
        <f>Q60/(COUNT($R$4:$R$123)+1)-0.5</f>
        <v>0.47520661157024791</v>
      </c>
      <c r="X60">
        <f>SUM($W$4:W60)/R60</f>
        <v>1.1236769609975361E-2</v>
      </c>
      <c r="Y60">
        <f>(R60/11)*X60^2</f>
        <v>6.5428222747790474E-4</v>
      </c>
    </row>
    <row r="61" spans="1:25" ht="15.75" x14ac:dyDescent="0.25">
      <c r="A61" s="5">
        <v>40752</v>
      </c>
      <c r="B61">
        <v>14.64</v>
      </c>
      <c r="C61">
        <f>(B61-B60)/B60</f>
        <v>3.4270047978067655E-3</v>
      </c>
      <c r="D61">
        <v>2.9454000000000002</v>
      </c>
      <c r="E61">
        <v>10.714399999999999</v>
      </c>
      <c r="F61" s="16">
        <f>(((E61/100)+1)^(1/365)-1)</f>
        <v>2.7889840977413094E-4</v>
      </c>
      <c r="G61">
        <f>1+F61</f>
        <v>1.0002788984097741</v>
      </c>
      <c r="H61">
        <f>C61-F61</f>
        <v>3.1481063880326346E-3</v>
      </c>
      <c r="I61" s="47">
        <f>H61^2</f>
        <v>9.9105738303718811E-6</v>
      </c>
      <c r="J61" s="8"/>
      <c r="K61" s="8"/>
      <c r="L61" s="8">
        <f>C61/$K$3</f>
        <v>0.13311217520029878</v>
      </c>
      <c r="M61" s="8"/>
      <c r="N61" s="8">
        <f>L61</f>
        <v>0.13311217520029878</v>
      </c>
      <c r="O61" s="8">
        <f>RANK(N61,$N$4:$N$123)</f>
        <v>56</v>
      </c>
      <c r="P61" s="8">
        <f>L61</f>
        <v>0.13311217520029878</v>
      </c>
      <c r="Q61" s="8">
        <f>RANK(P61,$P$4:$P$123)</f>
        <v>56</v>
      </c>
      <c r="R61" s="8">
        <v>58</v>
      </c>
      <c r="S61">
        <f>O61/(COUNT($R$4:$R$123)+1)-0.5</f>
        <v>-3.7190082644628086E-2</v>
      </c>
      <c r="T61">
        <f>SUM($S$4:S61)/R61</f>
        <v>9.546879452835574E-3</v>
      </c>
      <c r="U61">
        <f>(R61/11)*T61^2</f>
        <v>4.8057169296768145E-4</v>
      </c>
      <c r="W61">
        <f>Q61/(COUNT($R$4:$R$123)+1)-0.5</f>
        <v>-3.7190082644628086E-2</v>
      </c>
      <c r="X61">
        <f>SUM($W$4:W61)/R61</f>
        <v>1.0401823881447714E-2</v>
      </c>
      <c r="Y61">
        <f>(R61/11)*X61^2</f>
        <v>5.7049822941073163E-4</v>
      </c>
    </row>
    <row r="62" spans="1:25" ht="15.75" x14ac:dyDescent="0.25">
      <c r="A62" s="5">
        <v>40753</v>
      </c>
      <c r="B62">
        <v>14.96</v>
      </c>
      <c r="C62">
        <f>(B62-B61)/B61</f>
        <v>2.1857923497267777E-2</v>
      </c>
      <c r="D62">
        <v>2.7961</v>
      </c>
      <c r="E62">
        <v>10.749000000000001</v>
      </c>
      <c r="F62" s="16">
        <f>(((E62/100)+1)^(1/365)-1)</f>
        <v>2.7975472282570912E-4</v>
      </c>
      <c r="G62">
        <f>1+F62</f>
        <v>1.0002797547228257</v>
      </c>
      <c r="H62">
        <f>C62-F62</f>
        <v>2.1578168774442068E-2</v>
      </c>
      <c r="I62" s="47">
        <f>H62^2</f>
        <v>4.6561736765830667E-4</v>
      </c>
      <c r="J62" s="8"/>
      <c r="K62" s="8"/>
      <c r="L62" s="8">
        <f>C62/$K$3</f>
        <v>0.84900836553981773</v>
      </c>
      <c r="M62" s="8"/>
      <c r="N62" s="8">
        <f>L62</f>
        <v>0.84900836553981773</v>
      </c>
      <c r="O62" s="8">
        <f>RANK(N62,$N$4:$N$123)</f>
        <v>21</v>
      </c>
      <c r="P62" s="8">
        <f>L62</f>
        <v>0.84900836553981773</v>
      </c>
      <c r="Q62" s="8">
        <f>RANK(P62,$P$4:$P$123)</f>
        <v>21</v>
      </c>
      <c r="R62" s="8">
        <v>59</v>
      </c>
      <c r="S62">
        <f>O62/(COUNT($R$4:$R$123)+1)-0.5</f>
        <v>-0.32644628099173556</v>
      </c>
      <c r="T62">
        <f>SUM($S$4:S62)/R62</f>
        <v>3.8520801232665718E-3</v>
      </c>
      <c r="U62">
        <f>(R62/11)*T62^2</f>
        <v>7.9588432298896263E-5</v>
      </c>
      <c r="W62">
        <f>Q62/(COUNT($R$4:$R$123)+1)-0.5</f>
        <v>-0.32644628099173556</v>
      </c>
      <c r="X62">
        <f>SUM($W$4:W62)/R62</f>
        <v>4.6925339683429141E-3</v>
      </c>
      <c r="Y62">
        <f>(R62/11)*X62^2</f>
        <v>1.181066025090067E-4</v>
      </c>
    </row>
    <row r="63" spans="1:25" ht="15.75" x14ac:dyDescent="0.25">
      <c r="A63" s="5">
        <v>40756</v>
      </c>
      <c r="B63">
        <v>14.62</v>
      </c>
      <c r="C63">
        <f>(B63-B62)/B62</f>
        <v>-2.2727272727272835E-2</v>
      </c>
      <c r="D63">
        <v>2.7437</v>
      </c>
      <c r="E63">
        <v>10.795299999999999</v>
      </c>
      <c r="F63" s="16">
        <f>(((E63/100)+1)^(1/365)-1)</f>
        <v>2.8090018110438209E-4</v>
      </c>
      <c r="G63">
        <f>1+F63</f>
        <v>1.0002809001811044</v>
      </c>
      <c r="H63">
        <f>C63-F63</f>
        <v>-2.3008172908377218E-2</v>
      </c>
      <c r="I63" s="47">
        <f>H63^2</f>
        <v>5.2937602058178337E-4</v>
      </c>
      <c r="J63" s="8"/>
      <c r="K63" s="8"/>
      <c r="L63" s="8">
        <f>C63/$K$3</f>
        <v>-0.88277574371470036</v>
      </c>
      <c r="M63" s="8"/>
      <c r="N63" s="8">
        <f>L63</f>
        <v>-0.88277574371470036</v>
      </c>
      <c r="O63" s="8">
        <f>RANK(N63,$N$4:$N$123)</f>
        <v>106</v>
      </c>
      <c r="P63" s="8">
        <f>L63</f>
        <v>-0.88277574371470036</v>
      </c>
      <c r="Q63" s="8">
        <f>RANK(P63,$P$4:$P$123)</f>
        <v>106</v>
      </c>
      <c r="R63" s="8">
        <v>60</v>
      </c>
      <c r="S63">
        <f>O63/(COUNT($R$4:$R$123)+1)-0.5</f>
        <v>0.37603305785123964</v>
      </c>
      <c r="T63">
        <f>SUM($S$4:S63)/R63</f>
        <v>1.0055096418732789E-2</v>
      </c>
      <c r="U63">
        <f>(R63/11)*T63^2</f>
        <v>5.5148162176370708E-4</v>
      </c>
      <c r="W63">
        <f>Q63/(COUNT($R$4:$R$123)+1)-0.5</f>
        <v>0.37603305785123964</v>
      </c>
      <c r="X63">
        <f>SUM($W$4:W63)/R63</f>
        <v>1.0881542699724526E-2</v>
      </c>
      <c r="Y63">
        <f>(R63/11)*X63^2</f>
        <v>6.458616628686988E-4</v>
      </c>
    </row>
    <row r="64" spans="1:25" ht="15.75" x14ac:dyDescent="0.25">
      <c r="A64" s="5">
        <v>40757</v>
      </c>
      <c r="B64">
        <v>14.32</v>
      </c>
      <c r="C64">
        <f>(B64-B63)/B63</f>
        <v>-2.0519835841313196E-2</v>
      </c>
      <c r="D64">
        <v>2.6114000000000002</v>
      </c>
      <c r="E64">
        <v>10.9292</v>
      </c>
      <c r="F64" s="16">
        <f>(((E64/100)+1)^(1/365)-1)</f>
        <v>2.8421017178970054E-4</v>
      </c>
      <c r="G64">
        <f>1+F64</f>
        <v>1.0002842101717897</v>
      </c>
      <c r="H64">
        <f>C64-F64</f>
        <v>-2.0804046013102897E-2</v>
      </c>
      <c r="I64" s="47">
        <f>H64^2</f>
        <v>4.3280833051530254E-4</v>
      </c>
      <c r="J64" s="8"/>
      <c r="K64" s="8"/>
      <c r="L64" s="8">
        <f>C64/$K$3</f>
        <v>-0.79703418721162433</v>
      </c>
      <c r="M64" s="8"/>
      <c r="N64" s="8">
        <f>L64</f>
        <v>-0.79703418721162433</v>
      </c>
      <c r="O64" s="8">
        <f>RANK(N64,$N$4:$N$123)</f>
        <v>104</v>
      </c>
      <c r="P64" s="8">
        <f>L64</f>
        <v>-0.79703418721162433</v>
      </c>
      <c r="Q64" s="8">
        <f>RANK(P64,$P$4:$P$123)</f>
        <v>104</v>
      </c>
      <c r="R64" s="8">
        <v>61</v>
      </c>
      <c r="S64">
        <f>O64/(COUNT($R$4:$R$123)+1)-0.5</f>
        <v>0.35950413223140498</v>
      </c>
      <c r="T64">
        <f>SUM($S$4:S64)/R64</f>
        <v>1.5783769136973318E-2</v>
      </c>
      <c r="U64">
        <f>(R64/11)*T64^2</f>
        <v>1.3815244962114143E-3</v>
      </c>
      <c r="W64">
        <f>Q64/(COUNT($R$4:$R$123)+1)-0.5</f>
        <v>0.35950413223140498</v>
      </c>
      <c r="X64">
        <f>SUM($W$4:W64)/R64</f>
        <v>1.6596667118276665E-2</v>
      </c>
      <c r="Y64">
        <f>(R64/11)*X64^2</f>
        <v>1.5274919023207309E-3</v>
      </c>
    </row>
    <row r="65" spans="1:25" ht="15.75" x14ac:dyDescent="0.25">
      <c r="A65" s="5">
        <v>40758</v>
      </c>
      <c r="B65">
        <v>14.06</v>
      </c>
      <c r="C65">
        <f>(B65-B64)/B64</f>
        <v>-1.8156424581005571E-2</v>
      </c>
      <c r="D65">
        <v>2.6202000000000001</v>
      </c>
      <c r="E65">
        <v>10.9156</v>
      </c>
      <c r="F65" s="16">
        <f>(((E65/100)+1)^(1/365)-1)</f>
        <v>2.838741633954811E-4</v>
      </c>
      <c r="G65">
        <f>1+F65</f>
        <v>1.0002838741633955</v>
      </c>
      <c r="H65">
        <f>C65-F65</f>
        <v>-1.8440298744401052E-2</v>
      </c>
      <c r="I65" s="47">
        <f>H65^2</f>
        <v>3.4004461778275899E-4</v>
      </c>
      <c r="J65" s="8"/>
      <c r="K65" s="8"/>
      <c r="L65" s="8">
        <f>C65/$K$3</f>
        <v>-0.7052342533586673</v>
      </c>
      <c r="M65" s="8"/>
      <c r="N65" s="8">
        <f>L65</f>
        <v>-0.7052342533586673</v>
      </c>
      <c r="O65" s="8">
        <f>RANK(N65,$N$4:$N$123)</f>
        <v>98</v>
      </c>
      <c r="P65" s="8">
        <f>L65</f>
        <v>-0.7052342533586673</v>
      </c>
      <c r="Q65" s="8">
        <f>RANK(P65,$P$4:$P$123)</f>
        <v>98</v>
      </c>
      <c r="R65" s="8">
        <v>62</v>
      </c>
      <c r="S65">
        <f>O65/(COUNT($R$4:$R$123)+1)-0.5</f>
        <v>0.30991735537190079</v>
      </c>
      <c r="T65">
        <f>SUM($S$4:S65)/R65</f>
        <v>2.0527859237536663E-2</v>
      </c>
      <c r="U65">
        <f>(R65/11)*T65^2</f>
        <v>2.3751242093017636E-3</v>
      </c>
      <c r="W65">
        <f>Q65/(COUNT($R$4:$R$123)+1)-0.5</f>
        <v>0.30991735537190079</v>
      </c>
      <c r="X65">
        <f>SUM($W$4:W65)/R65</f>
        <v>2.1327645961077054E-2</v>
      </c>
      <c r="Y65">
        <f>(R65/11)*X65^2</f>
        <v>2.5638041726313526E-3</v>
      </c>
    </row>
    <row r="66" spans="1:25" ht="15.75" x14ac:dyDescent="0.25">
      <c r="A66" s="5">
        <v>40759</v>
      </c>
      <c r="B66">
        <v>13.41</v>
      </c>
      <c r="C66">
        <f>(B66-B65)/B65</f>
        <v>-4.6230440967283098E-2</v>
      </c>
      <c r="D66">
        <v>2.4028</v>
      </c>
      <c r="E66">
        <v>11.160299999999999</v>
      </c>
      <c r="F66" s="16">
        <f>(((E66/100)+1)^(1/365)-1)</f>
        <v>2.8991357214813718E-4</v>
      </c>
      <c r="G66">
        <f>1+F66</f>
        <v>1.0002899135721481</v>
      </c>
      <c r="H66">
        <f>C66-F66</f>
        <v>-4.6520354539431236E-2</v>
      </c>
      <c r="I66" s="47">
        <f>H66^2</f>
        <v>2.1641433864743802E-3</v>
      </c>
      <c r="J66" s="8"/>
      <c r="K66" s="8"/>
      <c r="L66" s="8">
        <f>C66/$K$3</f>
        <v>-1.7956889239146745</v>
      </c>
      <c r="M66" s="8"/>
      <c r="N66" s="8">
        <f>L66</f>
        <v>-1.7956889239146745</v>
      </c>
      <c r="O66" s="8">
        <f>RANK(N66,$N$4:$N$123)</f>
        <v>117</v>
      </c>
      <c r="P66" s="8">
        <f>L66</f>
        <v>-1.7956889239146745</v>
      </c>
      <c r="Q66" s="8">
        <f>RANK(P66,$P$4:$P$123)</f>
        <v>117</v>
      </c>
      <c r="R66" s="8">
        <v>63</v>
      </c>
      <c r="S66">
        <f>O66/(COUNT($R$4:$R$123)+1)-0.5</f>
        <v>0.46694214876033058</v>
      </c>
      <c r="T66">
        <f>SUM($S$4:S66)/R66</f>
        <v>2.7613800341073073E-2</v>
      </c>
      <c r="U66">
        <f>(R66/11)*T66^2</f>
        <v>4.3671712785844355E-3</v>
      </c>
      <c r="W66">
        <f>Q66/(COUNT($R$4:$R$123)+1)-0.5</f>
        <v>0.46694214876033058</v>
      </c>
      <c r="X66">
        <f>SUM($W$4:W66)/R66</f>
        <v>2.8400892037255682E-2</v>
      </c>
      <c r="Y66">
        <f>(R66/11)*X66^2</f>
        <v>4.6196792832951597E-3</v>
      </c>
    </row>
    <row r="67" spans="1:25" ht="15.75" x14ac:dyDescent="0.25">
      <c r="A67" s="5">
        <v>40760</v>
      </c>
      <c r="B67">
        <v>14.06</v>
      </c>
      <c r="C67">
        <f>(B67-B66)/B66</f>
        <v>4.8471290082028363E-2</v>
      </c>
      <c r="D67">
        <v>2.5585</v>
      </c>
      <c r="E67">
        <v>11.1624</v>
      </c>
      <c r="F67" s="16">
        <f>(((E67/100)+1)^(1/365)-1)</f>
        <v>2.8996534457426115E-4</v>
      </c>
      <c r="G67">
        <f>1+F67</f>
        <v>1.0002899653445743</v>
      </c>
      <c r="H67">
        <f>C67-F67</f>
        <v>4.8181324737454102E-2</v>
      </c>
      <c r="I67" s="47">
        <f>H67^2</f>
        <v>2.3214400534560067E-3</v>
      </c>
      <c r="J67" s="8"/>
      <c r="K67" s="8"/>
      <c r="L67" s="8">
        <f>C67/$K$3</f>
        <v>1.882728282642828</v>
      </c>
      <c r="M67" s="8"/>
      <c r="N67" s="8">
        <f>L67</f>
        <v>1.882728282642828</v>
      </c>
      <c r="O67" s="8">
        <f>RANK(N67,$N$4:$N$123)</f>
        <v>5</v>
      </c>
      <c r="P67" s="8">
        <f>L67</f>
        <v>1.882728282642828</v>
      </c>
      <c r="Q67" s="8">
        <f>RANK(P67,$P$4:$P$123)</f>
        <v>5</v>
      </c>
      <c r="R67" s="8">
        <v>64</v>
      </c>
      <c r="S67">
        <f>O67/(COUNT($R$4:$R$123)+1)-0.5</f>
        <v>-0.45867768595041325</v>
      </c>
      <c r="T67">
        <f>SUM($S$4:S67)/R67</f>
        <v>2.0015495867768601E-2</v>
      </c>
      <c r="U67">
        <f>(R67/11)*T67^2</f>
        <v>2.3308804353900331E-3</v>
      </c>
      <c r="W67">
        <f>Q67/(COUNT($R$4:$R$123)+1)-0.5</f>
        <v>-0.45867768595041325</v>
      </c>
      <c r="X67">
        <f>SUM($W$4:W67)/R67</f>
        <v>2.0790289256198358E-2</v>
      </c>
      <c r="Y67">
        <f>(R67/11)*X67^2</f>
        <v>2.5148283773463093E-3</v>
      </c>
    </row>
    <row r="68" spans="1:25" ht="15.75" x14ac:dyDescent="0.25">
      <c r="A68" s="5">
        <v>40763</v>
      </c>
      <c r="B68">
        <v>12.73</v>
      </c>
      <c r="C68">
        <f>(B68-B67)/B67</f>
        <v>-9.45945945945946E-2</v>
      </c>
      <c r="D68">
        <v>2.3178999999999998</v>
      </c>
      <c r="E68">
        <v>11.4834</v>
      </c>
      <c r="F68" s="16">
        <f>(((E68/100)+1)^(1/365)-1)</f>
        <v>2.9786768227668681E-4</v>
      </c>
      <c r="G68">
        <f>1+F68</f>
        <v>1.0002978676822767</v>
      </c>
      <c r="H68">
        <f>C68-F68</f>
        <v>-9.4892462276871287E-2</v>
      </c>
      <c r="I68" s="47">
        <f>H68^2</f>
        <v>9.0045793969674402E-3</v>
      </c>
      <c r="J68" s="8"/>
      <c r="K68" s="8"/>
      <c r="L68" s="8">
        <f>C68/$K$3</f>
        <v>-3.6742557981638706</v>
      </c>
      <c r="M68" s="8"/>
      <c r="N68" s="8">
        <f>L68</f>
        <v>-3.6742557981638706</v>
      </c>
      <c r="O68" s="8">
        <f>RANK(N68,$N$4:$N$123)</f>
        <v>120</v>
      </c>
      <c r="P68" s="8">
        <f>L68</f>
        <v>-3.6742557981638706</v>
      </c>
      <c r="Q68" s="8">
        <f>RANK(P68,$P$4:$P$123)</f>
        <v>120</v>
      </c>
      <c r="R68" s="8">
        <v>65</v>
      </c>
      <c r="S68">
        <f>O68/(COUNT($R$4:$R$123)+1)-0.5</f>
        <v>0.49173553719008267</v>
      </c>
      <c r="T68">
        <f>SUM($S$4:S68)/R68</f>
        <v>2.7272727272727278E-2</v>
      </c>
      <c r="U68">
        <f>(R68/11)*T68^2</f>
        <v>4.3951915852742315E-3</v>
      </c>
      <c r="W68">
        <f>Q68/(COUNT($R$4:$R$123)+1)-0.5</f>
        <v>0.49173553719008267</v>
      </c>
      <c r="X68">
        <f>SUM($W$4:W68)/R68</f>
        <v>2.8035600762873501E-2</v>
      </c>
      <c r="Y68">
        <f>(R68/11)*X68^2</f>
        <v>4.6445153780718326E-3</v>
      </c>
    </row>
    <row r="69" spans="1:25" ht="15.75" x14ac:dyDescent="0.25">
      <c r="A69" s="5">
        <v>40764</v>
      </c>
      <c r="B69">
        <v>13.31</v>
      </c>
      <c r="C69">
        <f>(B69-B68)/B68</f>
        <v>4.5561665357423412E-2</v>
      </c>
      <c r="D69">
        <v>2.2488000000000001</v>
      </c>
      <c r="E69">
        <v>11.3102</v>
      </c>
      <c r="F69" s="16">
        <f>(((E69/100)+1)^(1/365)-1)</f>
        <v>2.9360668934930167E-4</v>
      </c>
      <c r="G69">
        <f>1+F69</f>
        <v>1.0002936066893493</v>
      </c>
      <c r="H69">
        <f>C69-F69</f>
        <v>4.526805866807411E-2</v>
      </c>
      <c r="I69" s="47">
        <f>H69^2</f>
        <v>2.0491971355761996E-3</v>
      </c>
      <c r="J69" s="8"/>
      <c r="K69" s="8"/>
      <c r="L69" s="8">
        <f>C69/$K$3</f>
        <v>1.7697122529143006</v>
      </c>
      <c r="M69" s="8"/>
      <c r="N69" s="8">
        <f>L69</f>
        <v>1.7697122529143006</v>
      </c>
      <c r="O69" s="8">
        <f>RANK(N69,$N$4:$N$123)</f>
        <v>8</v>
      </c>
      <c r="P69" s="8">
        <f>L69</f>
        <v>1.7697122529143006</v>
      </c>
      <c r="Q69" s="8">
        <f>RANK(P69,$P$4:$P$123)</f>
        <v>8</v>
      </c>
      <c r="R69" s="8">
        <v>66</v>
      </c>
      <c r="S69">
        <f>O69/(COUNT($R$4:$R$123)+1)-0.5</f>
        <v>-0.43388429752066116</v>
      </c>
      <c r="T69">
        <f>SUM($S$4:S69)/R69</f>
        <v>2.0285499624342607E-2</v>
      </c>
      <c r="U69">
        <f>(R69/11)*T69^2</f>
        <v>2.4690089700552245E-3</v>
      </c>
      <c r="W69">
        <f>Q69/(COUNT($R$4:$R$123)+1)-0.5</f>
        <v>-0.43388429752066116</v>
      </c>
      <c r="X69">
        <f>SUM($W$4:W69)/R69</f>
        <v>2.1036814425244188E-2</v>
      </c>
      <c r="Y69">
        <f>(R69/11)*X69^2</f>
        <v>2.6552853669729714E-3</v>
      </c>
    </row>
    <row r="70" spans="1:25" ht="15.75" x14ac:dyDescent="0.25">
      <c r="A70" s="5">
        <v>40765</v>
      </c>
      <c r="B70">
        <v>13.1</v>
      </c>
      <c r="C70">
        <f>(B70-B69)/B69</f>
        <v>-1.5777610818933197E-2</v>
      </c>
      <c r="D70">
        <v>2.1061000000000001</v>
      </c>
      <c r="E70">
        <v>11.4992</v>
      </c>
      <c r="F70" s="16">
        <f>(((E70/100)+1)^(1/365)-1)</f>
        <v>2.9825605853317505E-4</v>
      </c>
      <c r="G70">
        <f>1+F70</f>
        <v>1.0002982560585332</v>
      </c>
      <c r="H70">
        <f>C70-F70</f>
        <v>-1.6075866877466372E-2</v>
      </c>
      <c r="I70" s="47">
        <f>H70^2</f>
        <v>2.5843349586202041E-4</v>
      </c>
      <c r="J70" s="8"/>
      <c r="K70" s="8"/>
      <c r="L70" s="8">
        <f>C70/$K$3</f>
        <v>-0.61283605348789072</v>
      </c>
      <c r="M70" s="8"/>
      <c r="N70" s="8">
        <f>L70</f>
        <v>-0.61283605348789072</v>
      </c>
      <c r="O70" s="8">
        <f>RANK(N70,$N$4:$N$123)</f>
        <v>94</v>
      </c>
      <c r="P70" s="8">
        <f>L70</f>
        <v>-0.61283605348789072</v>
      </c>
      <c r="Q70" s="8">
        <f>RANK(P70,$P$4:$P$123)</f>
        <v>94</v>
      </c>
      <c r="R70" s="8">
        <v>67</v>
      </c>
      <c r="S70">
        <f>O70/(COUNT($R$4:$R$123)+1)-0.5</f>
        <v>0.27685950413223137</v>
      </c>
      <c r="T70">
        <f>SUM($S$4:S70)/R70</f>
        <v>2.4114962378191693E-2</v>
      </c>
      <c r="U70">
        <f>(R70/11)*T70^2</f>
        <v>3.5420549548733863E-3</v>
      </c>
      <c r="W70">
        <f>Q70/(COUNT($R$4:$R$123)+1)-0.5</f>
        <v>0.27685950413223137</v>
      </c>
      <c r="X70">
        <f>SUM($W$4:W70)/R70</f>
        <v>2.4855063525348477E-2</v>
      </c>
      <c r="Y70">
        <f>(R70/11)*X70^2</f>
        <v>3.7628063864445682E-3</v>
      </c>
    </row>
    <row r="71" spans="1:25" ht="15.75" x14ac:dyDescent="0.25">
      <c r="A71" s="5">
        <v>40766</v>
      </c>
      <c r="B71">
        <v>13.41</v>
      </c>
      <c r="C71">
        <f>(B71-B70)/B70</f>
        <v>2.3664122137404618E-2</v>
      </c>
      <c r="D71">
        <v>2.3399000000000001</v>
      </c>
      <c r="E71">
        <v>11.2995</v>
      </c>
      <c r="F71" s="16">
        <f>(((E71/100)+1)^(1/365)-1)</f>
        <v>2.9334323567464793E-4</v>
      </c>
      <c r="G71">
        <f>1+F71</f>
        <v>1.0002933432356746</v>
      </c>
      <c r="H71">
        <f>C71-F71</f>
        <v>2.337077890172997E-2</v>
      </c>
      <c r="I71" s="47">
        <f>H71^2</f>
        <v>5.4619330647354667E-4</v>
      </c>
      <c r="J71" s="8"/>
      <c r="K71" s="8"/>
      <c r="L71" s="8">
        <f>C71/$K$3</f>
        <v>0.91916497284492171</v>
      </c>
      <c r="M71" s="8"/>
      <c r="N71" s="8">
        <f>L71</f>
        <v>0.91916497284492171</v>
      </c>
      <c r="O71" s="8">
        <f>RANK(N71,$N$4:$N$123)</f>
        <v>18</v>
      </c>
      <c r="P71" s="8">
        <f>L71</f>
        <v>0.91916497284492171</v>
      </c>
      <c r="Q71" s="8">
        <f>RANK(P71,$P$4:$P$123)</f>
        <v>18</v>
      </c>
      <c r="R71" s="8">
        <v>68</v>
      </c>
      <c r="S71">
        <f>O71/(COUNT($R$4:$R$123)+1)-0.5</f>
        <v>-0.3512396694214876</v>
      </c>
      <c r="T71">
        <f>SUM($S$4:S71)/R71</f>
        <v>1.8595041322314057E-2</v>
      </c>
      <c r="U71">
        <f>(R71/11)*T71^2</f>
        <v>2.1375216546311434E-3</v>
      </c>
      <c r="W71">
        <f>Q71/(COUNT($R$4:$R$123)+1)-0.5</f>
        <v>-0.3512396694214876</v>
      </c>
      <c r="X71">
        <f>SUM($W$4:W71)/R71</f>
        <v>1.9324258629071472E-2</v>
      </c>
      <c r="Y71">
        <f>(R71/11)*X71^2</f>
        <v>2.3084576423909584E-3</v>
      </c>
    </row>
    <row r="72" spans="1:25" ht="15.75" x14ac:dyDescent="0.25">
      <c r="A72" s="5">
        <v>40767</v>
      </c>
      <c r="B72">
        <v>13.47</v>
      </c>
      <c r="C72">
        <f>(B72-B71)/B71</f>
        <v>4.4742729306488068E-3</v>
      </c>
      <c r="D72">
        <v>2.2547999999999999</v>
      </c>
      <c r="E72">
        <v>11.2508</v>
      </c>
      <c r="F72" s="16">
        <f>(((E72/100)+1)^(1/365)-1)</f>
        <v>2.9214383294284829E-4</v>
      </c>
      <c r="G72">
        <f>1+F72</f>
        <v>1.0002921438329428</v>
      </c>
      <c r="H72">
        <f>C72-F72</f>
        <v>4.1821290977059585E-3</v>
      </c>
      <c r="I72" s="47">
        <f>H72^2</f>
        <v>1.7490203789878856E-5</v>
      </c>
      <c r="J72" s="8"/>
      <c r="K72" s="8"/>
      <c r="L72" s="8">
        <f>C72/$K$3</f>
        <v>0.17379030301318546</v>
      </c>
      <c r="M72" s="8"/>
      <c r="N72" s="8">
        <f>L72</f>
        <v>0.17379030301318546</v>
      </c>
      <c r="O72" s="8">
        <f>RANK(N72,$N$4:$N$123)</f>
        <v>53</v>
      </c>
      <c r="P72" s="8">
        <f>L72</f>
        <v>0.17379030301318546</v>
      </c>
      <c r="Q72" s="8">
        <f>RANK(P72,$P$4:$P$123)</f>
        <v>53</v>
      </c>
      <c r="R72" s="8">
        <v>69</v>
      </c>
      <c r="S72">
        <f>O72/(COUNT($R$4:$R$123)+1)-0.5</f>
        <v>-6.1983471074380181E-2</v>
      </c>
      <c r="T72">
        <f>SUM($S$4:S72)/R72</f>
        <v>1.7427236794825735E-2</v>
      </c>
      <c r="U72">
        <f>(R72/11)*T72^2</f>
        <v>1.9050811071729117E-3</v>
      </c>
      <c r="W72">
        <f>Q72/(COUNT($R$4:$R$123)+1)-0.5</f>
        <v>-6.1983471074380181E-2</v>
      </c>
      <c r="X72">
        <f>SUM($W$4:W72)/R72</f>
        <v>1.8145885734818554E-2</v>
      </c>
      <c r="Y72">
        <f>(R72/11)*X72^2</f>
        <v>2.0654407879977556E-3</v>
      </c>
    </row>
    <row r="73" spans="1:25" ht="15.75" x14ac:dyDescent="0.25">
      <c r="A73" s="5">
        <v>40770</v>
      </c>
      <c r="B73">
        <v>13.65</v>
      </c>
      <c r="C73">
        <f>(B73-B72)/B72</f>
        <v>1.3363028953229376E-2</v>
      </c>
      <c r="D73">
        <v>2.3052999999999999</v>
      </c>
      <c r="E73">
        <v>11.155900000000001</v>
      </c>
      <c r="F73" s="16">
        <f>(((E73/100)+1)^(1/365)-1)</f>
        <v>2.8980509342524385E-4</v>
      </c>
      <c r="G73">
        <f>1+F73</f>
        <v>1.0002898050934252</v>
      </c>
      <c r="H73">
        <f>C73-F73</f>
        <v>1.3073223859804133E-2</v>
      </c>
      <c r="I73" s="47">
        <f>H73^2</f>
        <v>1.7090918208855207E-4</v>
      </c>
      <c r="J73" s="8"/>
      <c r="K73" s="8"/>
      <c r="L73" s="8">
        <f>C73/$K$3</f>
        <v>0.51904854418859547</v>
      </c>
      <c r="M73" s="8"/>
      <c r="N73" s="8">
        <f>L73</f>
        <v>0.51904854418859547</v>
      </c>
      <c r="O73" s="8">
        <f>RANK(N73,$N$4:$N$123)</f>
        <v>29</v>
      </c>
      <c r="P73" s="8">
        <f>L73</f>
        <v>0.51904854418859547</v>
      </c>
      <c r="Q73" s="8">
        <f>RANK(P73,$P$4:$P$123)</f>
        <v>29</v>
      </c>
      <c r="R73" s="8">
        <v>70</v>
      </c>
      <c r="S73">
        <f>O73/(COUNT($R$4:$R$123)+1)-0.5</f>
        <v>-0.26033057851239672</v>
      </c>
      <c r="T73">
        <f>SUM($S$4:S73)/R73</f>
        <v>1.3459268004722557E-2</v>
      </c>
      <c r="U73">
        <f>(R73/11)*T73^2</f>
        <v>1.1527847877823984E-3</v>
      </c>
      <c r="W73">
        <f>Q73/(COUNT($R$4:$R$123)+1)-0.5</f>
        <v>-0.26033057851239672</v>
      </c>
      <c r="X73">
        <f>SUM($W$4:W73)/R73</f>
        <v>1.4167650531286907E-2</v>
      </c>
      <c r="Y73">
        <f>(R73/11)*X73^2</f>
        <v>1.2773238645788357E-3</v>
      </c>
    </row>
    <row r="74" spans="1:25" ht="15.75" x14ac:dyDescent="0.25">
      <c r="A74" s="5">
        <v>40771</v>
      </c>
      <c r="B74">
        <v>13.55</v>
      </c>
      <c r="C74">
        <f>(B74-B73)/B73</f>
        <v>-7.3260073260073E-3</v>
      </c>
      <c r="D74">
        <v>2.2195999999999998</v>
      </c>
      <c r="E74">
        <v>11.1647</v>
      </c>
      <c r="F74" s="16">
        <f>(((E74/100)+1)^(1/365)-1)</f>
        <v>2.900220465889003E-4</v>
      </c>
      <c r="G74">
        <f>1+F74</f>
        <v>1.0002900220465889</v>
      </c>
      <c r="H74">
        <f>C74-F74</f>
        <v>-7.6160293725962003E-3</v>
      </c>
      <c r="I74" s="47">
        <f>H74^2</f>
        <v>5.800390340424807E-5</v>
      </c>
      <c r="J74" s="8"/>
      <c r="K74" s="8"/>
      <c r="L74" s="8">
        <f>C74/$K$3</f>
        <v>-0.28455774888971791</v>
      </c>
      <c r="M74" s="8"/>
      <c r="N74" s="8">
        <f>L74</f>
        <v>-0.28455774888971791</v>
      </c>
      <c r="O74" s="8">
        <f>RANK(N74,$N$4:$N$123)</f>
        <v>80</v>
      </c>
      <c r="P74" s="8">
        <f>L74</f>
        <v>-0.28455774888971791</v>
      </c>
      <c r="Q74" s="8">
        <f>RANK(P74,$P$4:$P$123)</f>
        <v>80</v>
      </c>
      <c r="R74" s="8">
        <v>71</v>
      </c>
      <c r="S74">
        <f>O74/(COUNT($R$4:$R$123)+1)-0.5</f>
        <v>0.16115702479338845</v>
      </c>
      <c r="T74">
        <f>SUM($S$4:S74)/R74</f>
        <v>1.5539518100337569E-2</v>
      </c>
      <c r="U74">
        <f>(R74/11)*T74^2</f>
        <v>1.5586218380128219E-3</v>
      </c>
      <c r="W74">
        <f>Q74/(COUNT($R$4:$R$123)+1)-0.5</f>
        <v>0.16115702479338845</v>
      </c>
      <c r="X74">
        <f>SUM($W$4:W74)/R74</f>
        <v>1.6237923408217912E-2</v>
      </c>
      <c r="Y74">
        <f>(R74/11)*X74^2</f>
        <v>1.7018710108537942E-3</v>
      </c>
    </row>
    <row r="75" spans="1:25" ht="15.75" x14ac:dyDescent="0.25">
      <c r="A75" s="5">
        <v>40772</v>
      </c>
      <c r="B75">
        <v>13.65</v>
      </c>
      <c r="C75">
        <f>(B75-B74)/B74</f>
        <v>7.3800738007379811E-3</v>
      </c>
      <c r="D75">
        <v>2.1652</v>
      </c>
      <c r="E75">
        <v>11.1775</v>
      </c>
      <c r="F75" s="16">
        <f>(((E75/100)+1)^(1/365)-1)</f>
        <v>2.9033758425422995E-4</v>
      </c>
      <c r="G75">
        <f>1+F75</f>
        <v>1.0002903375842542</v>
      </c>
      <c r="H75">
        <f>C75-F75</f>
        <v>7.0897362164837512E-3</v>
      </c>
      <c r="I75" s="47">
        <f>H75^2</f>
        <v>5.0264359619321333E-5</v>
      </c>
      <c r="J75" s="8"/>
      <c r="K75" s="8"/>
      <c r="L75" s="8">
        <f>C75/$K$3</f>
        <v>0.2866578060770959</v>
      </c>
      <c r="M75" s="8"/>
      <c r="N75" s="8">
        <f>L75</f>
        <v>0.2866578060770959</v>
      </c>
      <c r="O75" s="8">
        <f>RANK(N75,$N$4:$N$123)</f>
        <v>45</v>
      </c>
      <c r="P75" s="8">
        <f>L75</f>
        <v>0.2866578060770959</v>
      </c>
      <c r="Q75" s="8">
        <f>RANK(P75,$P$4:$P$123)</f>
        <v>46</v>
      </c>
      <c r="R75" s="8">
        <v>72</v>
      </c>
      <c r="S75">
        <f>O75/(COUNT($R$4:$R$123)+1)-0.5</f>
        <v>-0.12809917355371903</v>
      </c>
      <c r="T75">
        <f>SUM($S$4:S75)/R75</f>
        <v>1.3544536271809005E-2</v>
      </c>
      <c r="U75">
        <f>(R75/11)*T75^2</f>
        <v>1.2007928475382896E-3</v>
      </c>
      <c r="W75">
        <f>Q75/(COUNT($R$4:$R$123)+1)-0.5</f>
        <v>-0.11983471074380164</v>
      </c>
      <c r="X75">
        <f>SUM($W$4:W75)/R75</f>
        <v>1.4348025711662086E-2</v>
      </c>
      <c r="Y75">
        <f>(R75/11)*X75^2</f>
        <v>1.3474855101110158E-3</v>
      </c>
    </row>
    <row r="76" spans="1:25" ht="15.75" x14ac:dyDescent="0.25">
      <c r="A76" s="5">
        <v>40773</v>
      </c>
      <c r="B76">
        <v>13.27</v>
      </c>
      <c r="C76">
        <f>(B76-B75)/B75</f>
        <v>-2.7838827838827896E-2</v>
      </c>
      <c r="D76">
        <v>2.0623999999999998</v>
      </c>
      <c r="E76">
        <v>11.3713</v>
      </c>
      <c r="F76" s="16">
        <f>(((E76/100)+1)^(1/365)-1)</f>
        <v>2.9511059999576261E-4</v>
      </c>
      <c r="G76">
        <f>1+F76</f>
        <v>1.0002951105999958</v>
      </c>
      <c r="H76">
        <f>C76-F76</f>
        <v>-2.8133938438823659E-2</v>
      </c>
      <c r="I76" s="47">
        <f>H76^2</f>
        <v>7.9151849207951945E-4</v>
      </c>
      <c r="J76" s="8"/>
      <c r="K76" s="8"/>
      <c r="L76" s="8">
        <f>C76/$K$3</f>
        <v>-1.0813194457809341</v>
      </c>
      <c r="M76" s="8"/>
      <c r="N76" s="8">
        <f>L76</f>
        <v>-1.0813194457809341</v>
      </c>
      <c r="O76" s="8">
        <f>RANK(N76,$N$4:$N$123)</f>
        <v>111</v>
      </c>
      <c r="P76" s="8">
        <f>L76</f>
        <v>-1.0813194457809341</v>
      </c>
      <c r="Q76" s="8">
        <f>RANK(P76,$P$4:$P$123)</f>
        <v>111</v>
      </c>
      <c r="R76" s="8">
        <v>73</v>
      </c>
      <c r="S76">
        <f>O76/(COUNT($R$4:$R$123)+1)-0.5</f>
        <v>0.4173553719008265</v>
      </c>
      <c r="T76">
        <f>SUM($S$4:S76)/R76</f>
        <v>1.9076191554398287E-2</v>
      </c>
      <c r="U76">
        <f>(R76/11)*T76^2</f>
        <v>2.4149799225515497E-3</v>
      </c>
      <c r="W76">
        <f>Q76/(COUNT($R$4:$R$123)+1)-0.5</f>
        <v>0.4173553719008265</v>
      </c>
      <c r="X76">
        <f>SUM($W$4:W76)/R76</f>
        <v>1.9868674289595847E-2</v>
      </c>
      <c r="Y76">
        <f>(R76/11)*X76^2</f>
        <v>2.6197989014455848E-3</v>
      </c>
    </row>
    <row r="77" spans="1:25" ht="15.75" x14ac:dyDescent="0.25">
      <c r="A77" s="5">
        <v>40774</v>
      </c>
      <c r="B77">
        <v>13.4</v>
      </c>
      <c r="C77">
        <f>(B77-B76)/B76</f>
        <v>9.796533534287926E-3</v>
      </c>
      <c r="D77">
        <v>2.0623</v>
      </c>
      <c r="E77">
        <v>11.4503</v>
      </c>
      <c r="F77" s="16">
        <f>(((E77/100)+1)^(1/365)-1)</f>
        <v>2.970538806184031E-4</v>
      </c>
      <c r="G77">
        <f>1+F77</f>
        <v>1.0002970538806184</v>
      </c>
      <c r="H77">
        <f>C77-F77</f>
        <v>9.4994796536695229E-3</v>
      </c>
      <c r="I77" s="47">
        <f>H77^2</f>
        <v>9.0240113690481241E-5</v>
      </c>
      <c r="J77" s="8"/>
      <c r="K77" s="8"/>
      <c r="L77" s="8">
        <f>C77/$K$3</f>
        <v>0.38051825576850734</v>
      </c>
      <c r="M77" s="8"/>
      <c r="N77" s="8">
        <f>L77</f>
        <v>0.38051825576850734</v>
      </c>
      <c r="O77" s="8">
        <f>RANK(N77,$N$4:$N$123)</f>
        <v>35</v>
      </c>
      <c r="P77" s="8">
        <f>L77</f>
        <v>0.38051825576850734</v>
      </c>
      <c r="Q77" s="8">
        <f>RANK(P77,$P$4:$P$123)</f>
        <v>35</v>
      </c>
      <c r="R77" s="8">
        <v>74</v>
      </c>
      <c r="S77">
        <f>O77/(COUNT($R$4:$R$123)+1)-0.5</f>
        <v>-0.21074380165289258</v>
      </c>
      <c r="T77">
        <f>SUM($S$4:S77)/R77</f>
        <v>1.5970515970515978E-2</v>
      </c>
      <c r="U77">
        <f>(R77/11)*T77^2</f>
        <v>1.715840558815767E-3</v>
      </c>
      <c r="W77">
        <f>Q77/(COUNT($R$4:$R$123)+1)-0.5</f>
        <v>-0.21074380165289258</v>
      </c>
      <c r="X77">
        <f>SUM($W$4:W77)/R77</f>
        <v>1.6752289479562216E-2</v>
      </c>
      <c r="Y77">
        <f>(R77/11)*X77^2</f>
        <v>1.8879364552474333E-3</v>
      </c>
    </row>
    <row r="78" spans="1:25" ht="15.75" x14ac:dyDescent="0.25">
      <c r="A78" s="5">
        <v>40777</v>
      </c>
      <c r="B78">
        <v>13.48</v>
      </c>
      <c r="C78">
        <f>(B78-B77)/B77</f>
        <v>5.9701492537313485E-3</v>
      </c>
      <c r="D78">
        <v>2.1057999999999999</v>
      </c>
      <c r="E78">
        <v>11.4543</v>
      </c>
      <c r="F78" s="16">
        <f>(((E78/100)+1)^(1/365)-1)</f>
        <v>2.9715223803261637E-4</v>
      </c>
      <c r="G78">
        <f>1+F78</f>
        <v>1.0002971522380326</v>
      </c>
      <c r="H78">
        <f>C78-F78</f>
        <v>5.6729970156987322E-3</v>
      </c>
      <c r="I78" s="47">
        <f>H78^2</f>
        <v>3.218289514012672E-5</v>
      </c>
      <c r="J78" s="8"/>
      <c r="K78" s="8"/>
      <c r="L78" s="8">
        <f>C78/$K$3</f>
        <v>0.2318933296922189</v>
      </c>
      <c r="M78" s="8"/>
      <c r="N78" s="8">
        <f>L78</f>
        <v>0.2318933296922189</v>
      </c>
      <c r="O78" s="8">
        <f>RANK(N78,$N$4:$N$123)</f>
        <v>48</v>
      </c>
      <c r="P78" s="8">
        <f>L78</f>
        <v>0.2318933296922189</v>
      </c>
      <c r="Q78" s="8">
        <f>RANK(P78,$P$4:$P$123)</f>
        <v>49</v>
      </c>
      <c r="R78" s="8">
        <v>75</v>
      </c>
      <c r="S78">
        <f>O78/(COUNT($R$4:$R$123)+1)-0.5</f>
        <v>-0.10330578512396693</v>
      </c>
      <c r="T78">
        <f>SUM($S$4:S78)/R78</f>
        <v>1.4380165289256204E-2</v>
      </c>
      <c r="U78">
        <f>(R78/11)*T78^2</f>
        <v>1.4099260482704249E-3</v>
      </c>
      <c r="W78">
        <f>Q78/(COUNT($R$4:$R$123)+1)-0.5</f>
        <v>-9.5041322314049603E-2</v>
      </c>
      <c r="X78">
        <f>SUM($W$4:W78)/R78</f>
        <v>1.5261707988980727E-2</v>
      </c>
      <c r="Y78">
        <f>(R78/11)*X78^2</f>
        <v>1.5880890732335327E-3</v>
      </c>
    </row>
    <row r="79" spans="1:25" ht="15.75" x14ac:dyDescent="0.25">
      <c r="A79" s="5">
        <v>40778</v>
      </c>
      <c r="B79">
        <v>14.31</v>
      </c>
      <c r="C79">
        <f>(B79-B78)/B78</f>
        <v>6.1572700296735908E-2</v>
      </c>
      <c r="D79">
        <v>2.153</v>
      </c>
      <c r="E79">
        <v>11.299300000000001</v>
      </c>
      <c r="F79" s="16">
        <f>(((E79/100)+1)^(1/365)-1)</f>
        <v>2.933383110663712E-4</v>
      </c>
      <c r="G79">
        <f>1+F79</f>
        <v>1.0002933383110664</v>
      </c>
      <c r="H79">
        <f>C79-F79</f>
        <v>6.1279361985669537E-2</v>
      </c>
      <c r="I79" s="47">
        <f>H79^2</f>
        <v>3.7551602053707209E-3</v>
      </c>
      <c r="J79" s="8"/>
      <c r="K79" s="8"/>
      <c r="L79" s="8">
        <f>C79/$K$3</f>
        <v>2.3916149970668177</v>
      </c>
      <c r="M79" s="8"/>
      <c r="N79" s="8">
        <f>L79</f>
        <v>2.3916149970668177</v>
      </c>
      <c r="O79" s="8">
        <f>RANK(N79,$N$4:$N$123)</f>
        <v>3</v>
      </c>
      <c r="P79" s="8">
        <f>L79</f>
        <v>2.3916149970668177</v>
      </c>
      <c r="Q79" s="8">
        <f>RANK(P79,$P$4:$P$123)</f>
        <v>3</v>
      </c>
      <c r="R79" s="8">
        <v>76</v>
      </c>
      <c r="S79">
        <f>O79/(COUNT($R$4:$R$123)+1)-0.5</f>
        <v>-0.47520661157024791</v>
      </c>
      <c r="T79">
        <f>SUM($S$4:S79)/R79</f>
        <v>7.9382340147890456E-3</v>
      </c>
      <c r="U79">
        <f>(R79/11)*T79^2</f>
        <v>4.3538022770819E-4</v>
      </c>
      <c r="W79">
        <f>Q79/(COUNT($R$4:$R$123)+1)-0.5</f>
        <v>-0.47520661157024791</v>
      </c>
      <c r="X79">
        <f>SUM($W$4:W79)/R79</f>
        <v>8.8081774684645592E-3</v>
      </c>
      <c r="Y79">
        <f>(R79/11)*X79^2</f>
        <v>5.3603484218304282E-4</v>
      </c>
    </row>
    <row r="80" spans="1:25" ht="15.75" x14ac:dyDescent="0.25">
      <c r="A80" s="5">
        <v>40779</v>
      </c>
      <c r="B80">
        <v>14.54</v>
      </c>
      <c r="C80">
        <f>(B80-B79)/B79</f>
        <v>1.6072676450034847E-2</v>
      </c>
      <c r="D80">
        <v>2.2993999999999999</v>
      </c>
      <c r="E80">
        <v>11.2112</v>
      </c>
      <c r="F80" s="16">
        <f>(((E80/100)+1)^(1/365)-1)</f>
        <v>2.9116816254082245E-4</v>
      </c>
      <c r="G80">
        <f>1+F80</f>
        <v>1.0002911681625408</v>
      </c>
      <c r="H80">
        <f>C80-F80</f>
        <v>1.5781508287494025E-2</v>
      </c>
      <c r="I80" s="47">
        <f>H80^2</f>
        <v>2.4905600382824257E-4</v>
      </c>
      <c r="J80" s="8"/>
      <c r="K80" s="8"/>
      <c r="L80" s="8">
        <f>C80/$K$3</f>
        <v>0.62429703189326857</v>
      </c>
      <c r="M80" s="8"/>
      <c r="N80" s="8">
        <f>L80</f>
        <v>0.62429703189326857</v>
      </c>
      <c r="O80" s="8">
        <f>RANK(N80,$N$4:$N$123)</f>
        <v>27</v>
      </c>
      <c r="P80" s="8">
        <f>L80</f>
        <v>0.62429703189326857</v>
      </c>
      <c r="Q80" s="8">
        <f>RANK(P80,$P$4:$P$123)</f>
        <v>27</v>
      </c>
      <c r="R80" s="8">
        <v>77</v>
      </c>
      <c r="S80">
        <f>O80/(COUNT($R$4:$R$123)+1)-0.5</f>
        <v>-0.27685950413223137</v>
      </c>
      <c r="T80">
        <f>SUM($S$4:S80)/R80</f>
        <v>4.2395620908017677E-3</v>
      </c>
      <c r="U80">
        <f>(R80/11)*T80^2</f>
        <v>1.2581720705234417E-4</v>
      </c>
      <c r="W80">
        <f>Q80/(COUNT($R$4:$R$123)+1)-0.5</f>
        <v>-0.27685950413223137</v>
      </c>
      <c r="X80">
        <f>SUM($W$4:W80)/R80</f>
        <v>5.0982075775464313E-3</v>
      </c>
      <c r="Y80">
        <f>(R80/11)*X80^2</f>
        <v>1.8194204352626296E-4</v>
      </c>
    </row>
    <row r="81" spans="1:25" ht="15.75" x14ac:dyDescent="0.25">
      <c r="A81" s="5">
        <v>40780</v>
      </c>
      <c r="B81">
        <v>13.97</v>
      </c>
      <c r="C81">
        <f>(B81-B80)/B80</f>
        <v>-3.920220082530939E-2</v>
      </c>
      <c r="D81">
        <v>2.2286000000000001</v>
      </c>
      <c r="E81">
        <v>11.286300000000001</v>
      </c>
      <c r="F81" s="16">
        <f>(((E81/100)+1)^(1/365)-1)</f>
        <v>2.9301819260085793E-4</v>
      </c>
      <c r="G81">
        <f>1+F81</f>
        <v>1.0002930181926009</v>
      </c>
      <c r="H81">
        <f>C81-F81</f>
        <v>-3.9495219017910248E-2</v>
      </c>
      <c r="I81" s="47">
        <f>H81^2</f>
        <v>1.5598723252726993E-3</v>
      </c>
      <c r="J81" s="8"/>
      <c r="K81" s="8"/>
      <c r="L81" s="8">
        <f>C81/$K$3</f>
        <v>-1.5226970875078762</v>
      </c>
      <c r="M81" s="8"/>
      <c r="N81" s="8">
        <f>L81</f>
        <v>-1.5226970875078762</v>
      </c>
      <c r="O81" s="8">
        <f>RANK(N81,$N$4:$N$123)</f>
        <v>116</v>
      </c>
      <c r="P81" s="8">
        <f>L81</f>
        <v>-1.5226970875078762</v>
      </c>
      <c r="Q81" s="8">
        <f>RANK(P81,$P$4:$P$123)</f>
        <v>116</v>
      </c>
      <c r="R81" s="8">
        <v>78</v>
      </c>
      <c r="S81">
        <f>O81/(COUNT($R$4:$R$123)+1)-0.5</f>
        <v>0.45867768595041325</v>
      </c>
      <c r="T81">
        <f>SUM($S$4:S81)/R81</f>
        <v>1.006569188387371E-2</v>
      </c>
      <c r="U81">
        <f>(R81/11)*T81^2</f>
        <v>7.18437812898575E-4</v>
      </c>
      <c r="W81">
        <f>Q81/(COUNT($R$4:$R$123)+1)-0.5</f>
        <v>0.45867768595041325</v>
      </c>
      <c r="X81">
        <f>SUM($W$4:W81)/R81</f>
        <v>1.0913329095147287E-2</v>
      </c>
      <c r="Y81">
        <f>(R81/11)*X81^2</f>
        <v>8.4453260465828064E-4</v>
      </c>
    </row>
    <row r="82" spans="1:25" ht="15.75" x14ac:dyDescent="0.25">
      <c r="A82" s="5">
        <v>40781</v>
      </c>
      <c r="B82">
        <v>14.54</v>
      </c>
      <c r="C82">
        <f>(B82-B81)/B81</f>
        <v>4.0801717967072187E-2</v>
      </c>
      <c r="D82">
        <v>2.1899000000000002</v>
      </c>
      <c r="E82">
        <v>11.231299999999999</v>
      </c>
      <c r="F82" s="16">
        <f>(((E82/100)+1)^(1/365)-1)</f>
        <v>2.9166343247455373E-4</v>
      </c>
      <c r="G82">
        <f>1+F82</f>
        <v>1.0002916634324746</v>
      </c>
      <c r="H82">
        <f>C82-F82</f>
        <v>4.0510054534597634E-2</v>
      </c>
      <c r="I82" s="47">
        <f>H82^2</f>
        <v>1.6410645183960744E-3</v>
      </c>
      <c r="J82" s="8"/>
      <c r="K82" s="8"/>
      <c r="L82" s="8">
        <f>C82/$K$3</f>
        <v>1.5848257446216549</v>
      </c>
      <c r="M82" s="8"/>
      <c r="N82" s="8">
        <f>L82</f>
        <v>1.5848257446216549</v>
      </c>
      <c r="O82" s="8">
        <f>RANK(N82,$N$4:$N$123)</f>
        <v>10</v>
      </c>
      <c r="P82" s="8">
        <f>L82</f>
        <v>1.5848257446216549</v>
      </c>
      <c r="Q82" s="8">
        <f>RANK(P82,$P$4:$P$123)</f>
        <v>10</v>
      </c>
      <c r="R82" s="8">
        <v>79</v>
      </c>
      <c r="S82">
        <f>O82/(COUNT($R$4:$R$123)+1)-0.5</f>
        <v>-0.41735537190082644</v>
      </c>
      <c r="T82">
        <f>SUM($S$4:S82)/R82</f>
        <v>4.6552986714091509E-3</v>
      </c>
      <c r="U82">
        <f>(R82/11)*T82^2</f>
        <v>1.5564296835289822E-4</v>
      </c>
      <c r="W82">
        <f>Q82/(COUNT($R$4:$R$123)+1)-0.5</f>
        <v>-0.41735537190082644</v>
      </c>
      <c r="X82">
        <f>SUM($W$4:W82)/R82</f>
        <v>5.4922062977298984E-3</v>
      </c>
      <c r="Y82">
        <f>(R82/11)*X82^2</f>
        <v>2.1663473375719023E-4</v>
      </c>
    </row>
    <row r="83" spans="1:25" ht="15.75" x14ac:dyDescent="0.25">
      <c r="A83" s="5">
        <v>40784</v>
      </c>
      <c r="B83">
        <v>15.11</v>
      </c>
      <c r="C83">
        <f>(B83-B82)/B82</f>
        <v>3.9202200825309515E-2</v>
      </c>
      <c r="D83">
        <v>2.2561</v>
      </c>
      <c r="E83">
        <v>11.0953</v>
      </c>
      <c r="F83" s="16">
        <f>(((E83/100)+1)^(1/365)-1)</f>
        <v>2.8831060976974854E-4</v>
      </c>
      <c r="G83">
        <f>1+F83</f>
        <v>1.0002883106097697</v>
      </c>
      <c r="H83">
        <f>C83-F83</f>
        <v>3.8913890215539766E-2</v>
      </c>
      <c r="I83" s="47">
        <f>H83^2</f>
        <v>1.5142908517070815E-3</v>
      </c>
      <c r="J83" s="8"/>
      <c r="K83" s="8"/>
      <c r="L83" s="8">
        <f>C83/$K$3</f>
        <v>1.5226970875078811</v>
      </c>
      <c r="M83" s="8"/>
      <c r="N83" s="8">
        <f>L83</f>
        <v>1.5226970875078811</v>
      </c>
      <c r="O83" s="8">
        <f>RANK(N83,$N$4:$N$123)</f>
        <v>12</v>
      </c>
      <c r="P83" s="8">
        <f>L83</f>
        <v>1.5226970875078811</v>
      </c>
      <c r="Q83" s="8">
        <f>RANK(P83,$P$4:$P$123)</f>
        <v>12</v>
      </c>
      <c r="R83" s="8">
        <v>80</v>
      </c>
      <c r="S83">
        <f>O83/(COUNT($R$4:$R$123)+1)-0.5</f>
        <v>-0.40082644628099173</v>
      </c>
      <c r="T83">
        <f>SUM($S$4:S83)/R83</f>
        <v>-4.1322314049586017E-4</v>
      </c>
      <c r="U83">
        <f>(R83/11)*T83^2</f>
        <v>1.2418426461182647E-6</v>
      </c>
      <c r="W83">
        <f>Q83/(COUNT($R$4:$R$123)+1)-0.5</f>
        <v>-0.40082644628099173</v>
      </c>
      <c r="X83">
        <f>SUM($W$4:W83)/R83</f>
        <v>4.1322314049587817E-4</v>
      </c>
      <c r="Y83">
        <f>(R83/11)*X83^2</f>
        <v>1.2418426461183727E-6</v>
      </c>
    </row>
    <row r="84" spans="1:25" ht="15.75" x14ac:dyDescent="0.25">
      <c r="A84" s="5">
        <v>40785</v>
      </c>
      <c r="B84">
        <v>15.25</v>
      </c>
      <c r="C84">
        <f>(B84-B83)/B83</f>
        <v>9.2653871608206866E-3</v>
      </c>
      <c r="D84">
        <v>2.1766999999999999</v>
      </c>
      <c r="E84">
        <v>11.0533</v>
      </c>
      <c r="F84" s="16">
        <f>(((E84/100)+1)^(1/365)-1)</f>
        <v>2.8727435196418405E-4</v>
      </c>
      <c r="G84">
        <f>1+F84</f>
        <v>1.0002872743519642</v>
      </c>
      <c r="H84">
        <f>C84-F84</f>
        <v>8.9781128088565025E-3</v>
      </c>
      <c r="I84" s="47">
        <f>H84^2</f>
        <v>8.0606509608553199E-5</v>
      </c>
      <c r="J84" s="8"/>
      <c r="K84" s="8"/>
      <c r="L84" s="8">
        <f>C84/$K$3</f>
        <v>0.35988739783471546</v>
      </c>
      <c r="M84" s="8"/>
      <c r="N84" s="8">
        <f>L84</f>
        <v>0.35988739783471546</v>
      </c>
      <c r="O84" s="8">
        <f>RANK(N84,$N$4:$N$123)</f>
        <v>36</v>
      </c>
      <c r="P84" s="8">
        <f>L84</f>
        <v>0.35988739783471546</v>
      </c>
      <c r="Q84" s="8">
        <f>RANK(P84,$P$4:$P$123)</f>
        <v>36</v>
      </c>
      <c r="R84" s="8">
        <v>81</v>
      </c>
      <c r="S84">
        <f>O84/(COUNT($R$4:$R$123)+1)-0.5</f>
        <v>-0.2024793388429752</v>
      </c>
      <c r="T84">
        <f>SUM($S$4:S84)/R84</f>
        <v>-2.9078665442301729E-3</v>
      </c>
      <c r="U84">
        <f>(R84/11)*T84^2</f>
        <v>6.2264610451209397E-5</v>
      </c>
      <c r="W84">
        <f>Q84/(COUNT($R$4:$R$123)+1)-0.5</f>
        <v>-0.2024793388429752</v>
      </c>
      <c r="X84">
        <f>SUM($W$4:W84)/R84</f>
        <v>-2.0916233037445056E-3</v>
      </c>
      <c r="Y84">
        <f>(R84/11)*X84^2</f>
        <v>3.2215084693284865E-5</v>
      </c>
    </row>
    <row r="85" spans="1:25" ht="15.75" x14ac:dyDescent="0.25">
      <c r="A85" s="5">
        <v>40786</v>
      </c>
      <c r="B85">
        <v>15.28</v>
      </c>
      <c r="C85">
        <f>(B85-B84)/B84</f>
        <v>1.9672131147540563E-3</v>
      </c>
      <c r="D85">
        <v>2.2233999999999998</v>
      </c>
      <c r="E85">
        <v>11.031599999999999</v>
      </c>
      <c r="F85" s="16">
        <f>(((E85/100)+1)^(1/365)-1)</f>
        <v>2.867387989562431E-4</v>
      </c>
      <c r="G85">
        <f>1+F85</f>
        <v>1.0002867387989562</v>
      </c>
      <c r="H85">
        <f>C85-F85</f>
        <v>1.6804743157978132E-3</v>
      </c>
      <c r="I85" s="47">
        <f>H85^2</f>
        <v>2.8239939260561284E-6</v>
      </c>
      <c r="J85" s="8"/>
      <c r="K85" s="8"/>
      <c r="L85" s="8">
        <f>C85/$K$3</f>
        <v>7.6410752898581902E-2</v>
      </c>
      <c r="M85" s="8"/>
      <c r="N85" s="8">
        <f>L85</f>
        <v>7.6410752898581902E-2</v>
      </c>
      <c r="O85" s="8">
        <f>RANK(N85,$N$4:$N$123)</f>
        <v>62</v>
      </c>
      <c r="P85" s="8">
        <f>L85</f>
        <v>7.6410752898581902E-2</v>
      </c>
      <c r="Q85" s="8">
        <f>RANK(P85,$P$4:$P$123)</f>
        <v>62</v>
      </c>
      <c r="R85" s="8">
        <v>82</v>
      </c>
      <c r="S85">
        <f>O85/(COUNT($R$4:$R$123)+1)-0.5</f>
        <v>1.2396694214875992E-2</v>
      </c>
      <c r="T85">
        <f>SUM($S$4:S85)/R85</f>
        <v>-2.7212255593630245E-3</v>
      </c>
      <c r="U85">
        <f>(R85/11)*T85^2</f>
        <v>5.5201420062209967E-5</v>
      </c>
      <c r="W85">
        <f>Q85/(COUNT($R$4:$R$123)+1)-0.5</f>
        <v>1.2396694214875992E-2</v>
      </c>
      <c r="X85">
        <f>SUM($W$4:W85)/R85</f>
        <v>-1.9149365047369383E-3</v>
      </c>
      <c r="Y85">
        <f>(R85/11)*X85^2</f>
        <v>2.7335682637116181E-5</v>
      </c>
    </row>
    <row r="86" spans="1:25" ht="15.75" x14ac:dyDescent="0.25">
      <c r="A86" s="5">
        <v>40787</v>
      </c>
      <c r="B86">
        <v>13.98</v>
      </c>
      <c r="C86">
        <f>(B86-B85)/B85</f>
        <v>-8.507853403141355E-2</v>
      </c>
      <c r="D86">
        <v>2.1301999999999999</v>
      </c>
      <c r="E86">
        <v>11.0787</v>
      </c>
      <c r="F86" s="16">
        <f>(((E86/100)+1)^(1/365)-1)</f>
        <v>2.8790108790821556E-4</v>
      </c>
      <c r="G86">
        <f>1+F86</f>
        <v>1.0002879010879082</v>
      </c>
      <c r="H86">
        <f>C86-F86</f>
        <v>-8.5366435119321765E-2</v>
      </c>
      <c r="I86" s="47">
        <f>H86^2</f>
        <v>7.2874282449813723E-3</v>
      </c>
      <c r="J86" s="8"/>
      <c r="K86" s="8"/>
      <c r="L86" s="8">
        <f>C86/$K$3</f>
        <v>-3.3046317107644358</v>
      </c>
      <c r="M86" s="8"/>
      <c r="N86" s="8">
        <f>L86</f>
        <v>-3.3046317107644358</v>
      </c>
      <c r="O86" s="8">
        <f>RANK(N86,$N$4:$N$123)</f>
        <v>119</v>
      </c>
      <c r="P86" s="8">
        <f>L86</f>
        <v>-3.3046317107644358</v>
      </c>
      <c r="Q86" s="8">
        <f>RANK(P86,$P$4:$P$123)</f>
        <v>119</v>
      </c>
      <c r="R86" s="8">
        <v>83</v>
      </c>
      <c r="S86">
        <f>O86/(COUNT($R$4:$R$123)+1)-0.5</f>
        <v>0.48347107438016534</v>
      </c>
      <c r="T86">
        <f>SUM($S$4:S86)/R86</f>
        <v>3.1365129941252688E-3</v>
      </c>
      <c r="U86">
        <f>(R86/11)*T86^2</f>
        <v>7.4230022024752979E-5</v>
      </c>
      <c r="W86">
        <f>Q86/(COUNT($R$4:$R$123)+1)-0.5</f>
        <v>0.48347107438016534</v>
      </c>
      <c r="X86">
        <f>SUM($W$4:W86)/R86</f>
        <v>3.9330877227920051E-3</v>
      </c>
      <c r="Y86">
        <f>(R86/11)*X86^2</f>
        <v>1.1672198726542797E-4</v>
      </c>
    </row>
    <row r="87" spans="1:25" ht="15.75" x14ac:dyDescent="0.25">
      <c r="A87" s="5">
        <v>40788</v>
      </c>
      <c r="B87">
        <v>14.05</v>
      </c>
      <c r="C87">
        <f>(B87-B86)/B86</f>
        <v>5.0071530758226237E-3</v>
      </c>
      <c r="D87">
        <v>1.9857</v>
      </c>
      <c r="E87">
        <v>11.2005</v>
      </c>
      <c r="F87" s="16">
        <f>(((E87/100)+1)^(1/365)-1)</f>
        <v>2.909044749714873E-4</v>
      </c>
      <c r="G87">
        <f>1+F87</f>
        <v>1.0002909044749715</v>
      </c>
      <c r="H87">
        <f>C87-F87</f>
        <v>4.7162486008511363E-3</v>
      </c>
      <c r="I87" s="47">
        <f>H87^2</f>
        <v>2.22430008650303E-5</v>
      </c>
      <c r="J87" s="8"/>
      <c r="K87" s="8"/>
      <c r="L87" s="8">
        <f>C87/$K$3</f>
        <v>0.19448850433771636</v>
      </c>
      <c r="M87" s="8"/>
      <c r="N87" s="8">
        <f>L87</f>
        <v>0.19448850433771636</v>
      </c>
      <c r="O87" s="8">
        <f>RANK(N87,$N$4:$N$123)</f>
        <v>52</v>
      </c>
      <c r="P87" s="8">
        <f>L87</f>
        <v>0.19448850433771636</v>
      </c>
      <c r="Q87" s="8">
        <f>RANK(P87,$P$4:$P$123)</f>
        <v>52</v>
      </c>
      <c r="R87" s="8">
        <v>84</v>
      </c>
      <c r="S87">
        <f>O87/(COUNT($R$4:$R$123)+1)-0.5</f>
        <v>-7.0247933884297509E-2</v>
      </c>
      <c r="T87">
        <f>SUM($S$4:S87)/R87</f>
        <v>2.2628886265249979E-3</v>
      </c>
      <c r="U87">
        <f>(R87/11)*T87^2</f>
        <v>3.9103259511701823E-5</v>
      </c>
      <c r="W87">
        <f>Q87/(COUNT($R$4:$R$123)+1)-0.5</f>
        <v>-7.0247933884297509E-2</v>
      </c>
      <c r="X87">
        <f>SUM($W$4:W87)/R87</f>
        <v>3.0499803227076057E-3</v>
      </c>
      <c r="Y87">
        <f>(R87/11)*X87^2</f>
        <v>7.1036356126172879E-5</v>
      </c>
    </row>
    <row r="88" spans="1:25" ht="15.75" x14ac:dyDescent="0.25">
      <c r="A88" s="5">
        <v>40792</v>
      </c>
      <c r="B88">
        <v>13.96</v>
      </c>
      <c r="C88">
        <f>(B88-B87)/B87</f>
        <v>-6.4056939501779256E-3</v>
      </c>
      <c r="D88">
        <v>1.984</v>
      </c>
      <c r="E88">
        <v>11.213699999999999</v>
      </c>
      <c r="F88" s="16">
        <f>(((E88/100)+1)^(1/365)-1)</f>
        <v>2.9122976813966694E-4</v>
      </c>
      <c r="G88">
        <f>1+F88</f>
        <v>1.0002912297681397</v>
      </c>
      <c r="H88">
        <f>C88-F88</f>
        <v>-6.6969237183175925E-3</v>
      </c>
      <c r="I88" s="47">
        <f>H88^2</f>
        <v>4.4848787288964729E-5</v>
      </c>
      <c r="J88" s="8"/>
      <c r="K88" s="8"/>
      <c r="L88" s="8">
        <f>C88/$K$3</f>
        <v>-0.24881081459859011</v>
      </c>
      <c r="M88" s="8"/>
      <c r="N88" s="8">
        <f>L88</f>
        <v>-0.24881081459859011</v>
      </c>
      <c r="O88" s="8">
        <f>RANK(N88,$N$4:$N$123)</f>
        <v>78</v>
      </c>
      <c r="P88" s="8">
        <f>L88</f>
        <v>-0.24881081459859011</v>
      </c>
      <c r="Q88" s="8">
        <f>RANK(P88,$P$4:$P$123)</f>
        <v>78</v>
      </c>
      <c r="R88" s="8">
        <v>85</v>
      </c>
      <c r="S88">
        <f>O88/(COUNT($R$4:$R$123)+1)-0.5</f>
        <v>0.14462809917355368</v>
      </c>
      <c r="T88">
        <f>SUM($S$4:S88)/R88</f>
        <v>3.9377734564900414E-3</v>
      </c>
      <c r="U88">
        <f>(R88/11)*T88^2</f>
        <v>1.1981955295856271E-4</v>
      </c>
      <c r="W88">
        <f>Q88/(COUNT($R$4:$R$123)+1)-0.5</f>
        <v>0.14462809917355368</v>
      </c>
      <c r="X88">
        <f>SUM($W$4:W88)/R88</f>
        <v>4.7156052503646182E-3</v>
      </c>
      <c r="Y88">
        <f>(R88/11)*X88^2</f>
        <v>1.7183084496069455E-4</v>
      </c>
    </row>
    <row r="89" spans="1:25" ht="15.75" x14ac:dyDescent="0.25">
      <c r="A89" s="5">
        <v>40793</v>
      </c>
      <c r="B89">
        <v>14.93</v>
      </c>
      <c r="C89">
        <f>(B89-B88)/B88</f>
        <v>6.9484240687679E-2</v>
      </c>
      <c r="D89">
        <v>2.0428999999999999</v>
      </c>
      <c r="E89">
        <v>11.071999999999999</v>
      </c>
      <c r="F89" s="16">
        <f>(((E89/100)+1)^(1/365)-1)</f>
        <v>2.8773578167573532E-4</v>
      </c>
      <c r="G89">
        <f>1+F89</f>
        <v>1.0002877357816757</v>
      </c>
      <c r="H89">
        <f>C89-F89</f>
        <v>6.9196504906003264E-2</v>
      </c>
      <c r="I89" s="47">
        <f>H89^2</f>
        <v>4.7881562912065337E-3</v>
      </c>
      <c r="J89" s="8"/>
      <c r="K89" s="8"/>
      <c r="L89" s="8">
        <f>C89/$K$3</f>
        <v>2.6989160989787382</v>
      </c>
      <c r="M89" s="8"/>
      <c r="N89" s="8">
        <f>L89</f>
        <v>2.6989160989787382</v>
      </c>
      <c r="O89" s="8">
        <f>RANK(N89,$N$4:$N$123)</f>
        <v>1</v>
      </c>
      <c r="P89" s="8">
        <f>L89</f>
        <v>2.6989160989787382</v>
      </c>
      <c r="Q89" s="8">
        <f>RANK(P89,$P$4:$P$123)</f>
        <v>1</v>
      </c>
      <c r="R89" s="8">
        <v>86</v>
      </c>
      <c r="S89">
        <f>O89/(COUNT($R$4:$R$123)+1)-0.5</f>
        <v>-0.49173553719008267</v>
      </c>
      <c r="T89">
        <f>SUM($S$4:S89)/R89</f>
        <v>-1.8258696905631298E-3</v>
      </c>
      <c r="U89">
        <f>(R89/11)*T89^2</f>
        <v>2.6064255537715506E-5</v>
      </c>
      <c r="W89">
        <f>Q89/(COUNT($R$4:$R$123)+1)-0.5</f>
        <v>-0.49173553719008267</v>
      </c>
      <c r="X89">
        <f>SUM($W$4:W89)/R89</f>
        <v>-1.0570824524312804E-3</v>
      </c>
      <c r="Y89">
        <f>(R89/11)*X89^2</f>
        <v>8.7362186151344713E-6</v>
      </c>
    </row>
    <row r="90" spans="1:25" ht="15.75" x14ac:dyDescent="0.25">
      <c r="A90" s="5">
        <v>40794</v>
      </c>
      <c r="B90">
        <v>14.84</v>
      </c>
      <c r="C90">
        <f>(B90-B89)/B89</f>
        <v>-6.0281312793034067E-3</v>
      </c>
      <c r="D90">
        <v>1.9786999999999999</v>
      </c>
      <c r="E90">
        <v>11.1059</v>
      </c>
      <c r="F90" s="16">
        <f>(((E90/100)+1)^(1/365)-1)</f>
        <v>2.8857207975807597E-4</v>
      </c>
      <c r="G90">
        <f>1+F90</f>
        <v>1.0002885720797581</v>
      </c>
      <c r="H90">
        <f>C90-F90</f>
        <v>-6.3167033590614827E-3</v>
      </c>
      <c r="I90" s="47">
        <f>H90^2</f>
        <v>3.9900741326378621E-5</v>
      </c>
      <c r="J90" s="8"/>
      <c r="K90" s="8"/>
      <c r="L90" s="8">
        <f>C90/$K$3</f>
        <v>-0.23414547522506304</v>
      </c>
      <c r="M90" s="8"/>
      <c r="N90" s="8">
        <f>L90</f>
        <v>-0.23414547522506304</v>
      </c>
      <c r="O90" s="8">
        <f>RANK(N90,$N$4:$N$123)</f>
        <v>77</v>
      </c>
      <c r="P90" s="8">
        <f>L90</f>
        <v>-0.23414547522506304</v>
      </c>
      <c r="Q90" s="8">
        <f>RANK(P90,$P$4:$P$123)</f>
        <v>77</v>
      </c>
      <c r="R90" s="8">
        <v>87</v>
      </c>
      <c r="S90">
        <f>O90/(COUNT($R$4:$R$123)+1)-0.5</f>
        <v>0.13636363636363635</v>
      </c>
      <c r="T90">
        <f>SUM($S$4:S90)/R90</f>
        <v>-2.3748456350336576E-4</v>
      </c>
      <c r="U90">
        <f>(R90/11)*T90^2</f>
        <v>4.4606416886431114E-7</v>
      </c>
      <c r="W90">
        <f>Q90/(COUNT($R$4:$R$123)+1)-0.5</f>
        <v>0.13636363636363635</v>
      </c>
      <c r="X90">
        <f>SUM($W$4:W90)/R90</f>
        <v>5.2246603970742818E-4</v>
      </c>
      <c r="Y90">
        <f>(R90/11)*X90^2</f>
        <v>2.1589505773034603E-6</v>
      </c>
    </row>
    <row r="91" spans="1:25" ht="15.75" x14ac:dyDescent="0.25">
      <c r="A91" s="5">
        <v>40795</v>
      </c>
      <c r="B91">
        <v>14.4</v>
      </c>
      <c r="C91">
        <f>(B91-B90)/B90</f>
        <v>-2.9649595687331502E-2</v>
      </c>
      <c r="D91">
        <v>1.9182999999999999</v>
      </c>
      <c r="E91">
        <v>11.239599999999999</v>
      </c>
      <c r="F91" s="16">
        <f>(((E91/100)+1)^(1/365)-1)</f>
        <v>2.9186792088808922E-4</v>
      </c>
      <c r="G91">
        <f>1+F91</f>
        <v>1.0002918679208881</v>
      </c>
      <c r="H91">
        <f>C91-F91</f>
        <v>-2.9941463608219591E-2</v>
      </c>
      <c r="I91" s="47">
        <f>H91^2</f>
        <v>8.9649124300233811E-4</v>
      </c>
      <c r="J91" s="8"/>
      <c r="K91" s="8"/>
      <c r="L91" s="8">
        <f>C91/$K$3</f>
        <v>-1.1516535308838609</v>
      </c>
      <c r="M91" s="8"/>
      <c r="N91" s="8">
        <f>L91</f>
        <v>-1.1516535308838609</v>
      </c>
      <c r="O91" s="8">
        <f>RANK(N91,$N$4:$N$123)</f>
        <v>113</v>
      </c>
      <c r="P91" s="8">
        <f>L91</f>
        <v>-1.1516535308838609</v>
      </c>
      <c r="Q91" s="8">
        <f>RANK(P91,$P$4:$P$123)</f>
        <v>113</v>
      </c>
      <c r="R91" s="8">
        <v>88</v>
      </c>
      <c r="S91">
        <f>O91/(COUNT($R$4:$R$123)+1)-0.5</f>
        <v>0.43388429752066116</v>
      </c>
      <c r="T91">
        <f>SUM($S$4:S91)/R91</f>
        <v>4.6957175056348676E-3</v>
      </c>
      <c r="U91">
        <f>(R91/11)*T91^2</f>
        <v>1.7639810314180594E-4</v>
      </c>
      <c r="W91">
        <f>Q91/(COUNT($R$4:$R$123)+1)-0.5</f>
        <v>0.43388429752066116</v>
      </c>
      <c r="X91">
        <f>SUM($W$4:W91)/R91</f>
        <v>5.4470323065364474E-3</v>
      </c>
      <c r="Y91">
        <f>(R91/11)*X91^2</f>
        <v>2.3736128758761416E-4</v>
      </c>
    </row>
    <row r="92" spans="1:25" ht="15.75" x14ac:dyDescent="0.25">
      <c r="A92" s="5">
        <v>40798</v>
      </c>
      <c r="B92">
        <v>14.59</v>
      </c>
      <c r="C92">
        <f>(B92-B91)/B91</f>
        <v>1.319444444444441E-2</v>
      </c>
      <c r="D92">
        <v>1.9475</v>
      </c>
      <c r="E92">
        <v>11.217599999999999</v>
      </c>
      <c r="F92" s="16">
        <f>(((E92/100)+1)^(1/365)-1)</f>
        <v>2.9132587011604372E-4</v>
      </c>
      <c r="G92">
        <f>1+F92</f>
        <v>1.000291325870116</v>
      </c>
      <c r="H92">
        <f>C92-F92</f>
        <v>1.2903118574328366E-2</v>
      </c>
      <c r="I92" s="47">
        <f>H92^2</f>
        <v>1.6649046894317768E-4</v>
      </c>
      <c r="J92" s="8"/>
      <c r="K92" s="8"/>
      <c r="L92" s="8">
        <f>C92/$K$3</f>
        <v>0.5125003623232528</v>
      </c>
      <c r="M92" s="8"/>
      <c r="N92" s="8">
        <f>L92</f>
        <v>0.5125003623232528</v>
      </c>
      <c r="O92" s="8">
        <f>RANK(N92,$N$4:$N$123)</f>
        <v>30</v>
      </c>
      <c r="P92" s="8">
        <f>L92</f>
        <v>0.5125003623232528</v>
      </c>
      <c r="Q92" s="8">
        <f>RANK(P92,$P$4:$P$123)</f>
        <v>30</v>
      </c>
      <c r="R92" s="8">
        <v>89</v>
      </c>
      <c r="S92">
        <f>O92/(COUNT($R$4:$R$123)+1)-0.5</f>
        <v>-0.25206611570247933</v>
      </c>
      <c r="T92">
        <f>SUM($S$4:S92)/R92</f>
        <v>1.8107530875661685E-3</v>
      </c>
      <c r="U92">
        <f>(R92/11)*T92^2</f>
        <v>2.6528689111600611E-5</v>
      </c>
      <c r="W92">
        <f>Q92/(COUNT($R$4:$R$123)+1)-0.5</f>
        <v>-0.25206611570247933</v>
      </c>
      <c r="X92">
        <f>SUM($W$4:W92)/R92</f>
        <v>2.5536261491317762E-3</v>
      </c>
      <c r="Y92">
        <f>(R92/11)*X92^2</f>
        <v>5.276087084983028E-5</v>
      </c>
    </row>
    <row r="93" spans="1:25" ht="15.75" x14ac:dyDescent="0.25">
      <c r="A93" s="5">
        <v>40799</v>
      </c>
      <c r="B93">
        <v>14.93</v>
      </c>
      <c r="C93">
        <f>(B93-B92)/B92</f>
        <v>2.3303632625085665E-2</v>
      </c>
      <c r="D93">
        <v>1.9906000000000001</v>
      </c>
      <c r="E93">
        <v>11.1722</v>
      </c>
      <c r="F93" s="16">
        <f>(((E93/100)+1)^(1/365)-1)</f>
        <v>2.9020693633463601E-4</v>
      </c>
      <c r="G93">
        <f>1+F93</f>
        <v>1.0002902069363346</v>
      </c>
      <c r="H93">
        <f>C93-F93</f>
        <v>2.3013425688751029E-2</v>
      </c>
      <c r="I93" s="47">
        <f>H93^2</f>
        <v>5.2961776193166579E-4</v>
      </c>
      <c r="J93" s="8"/>
      <c r="K93" s="8"/>
      <c r="L93" s="8">
        <f>C93/$K$3</f>
        <v>0.90516279136201838</v>
      </c>
      <c r="M93" s="8"/>
      <c r="N93" s="8">
        <f>L93</f>
        <v>0.90516279136201838</v>
      </c>
      <c r="O93" s="8">
        <f>RANK(N93,$N$4:$N$123)</f>
        <v>19</v>
      </c>
      <c r="P93" s="8">
        <f>L93</f>
        <v>0.90516279136201838</v>
      </c>
      <c r="Q93" s="8">
        <f>RANK(P93,$P$4:$P$123)</f>
        <v>19</v>
      </c>
      <c r="R93" s="8">
        <v>90</v>
      </c>
      <c r="S93">
        <f>O93/(COUNT($R$4:$R$123)+1)-0.5</f>
        <v>-0.34297520661157022</v>
      </c>
      <c r="T93">
        <f>SUM($S$4:S93)/R93</f>
        <v>-2.0202020202020133E-3</v>
      </c>
      <c r="U93">
        <f>(R93/11)*T93^2</f>
        <v>3.339176892895878E-5</v>
      </c>
      <c r="W93">
        <f>Q93/(COUNT($R$4:$R$123)+1)-0.5</f>
        <v>-0.34297520661157022</v>
      </c>
      <c r="X93">
        <f>SUM($W$4:W93)/R93</f>
        <v>-1.2855831037649128E-3</v>
      </c>
      <c r="Y93">
        <f>(R93/11)*X93^2</f>
        <v>1.3522286591065853E-5</v>
      </c>
    </row>
    <row r="94" spans="1:25" ht="15.75" x14ac:dyDescent="0.25">
      <c r="A94" s="5">
        <v>40800</v>
      </c>
      <c r="B94">
        <v>15.57</v>
      </c>
      <c r="C94">
        <f>(B94-B93)/B93</f>
        <v>4.2866711319490998E-2</v>
      </c>
      <c r="D94">
        <v>1.9837</v>
      </c>
      <c r="E94">
        <v>11.104699999999999</v>
      </c>
      <c r="F94" s="16">
        <f>(((E94/100)+1)^(1/365)-1)</f>
        <v>2.8854248063070465E-4</v>
      </c>
      <c r="G94">
        <f>1+F94</f>
        <v>1.0002885424806307</v>
      </c>
      <c r="H94">
        <f>C94-F94</f>
        <v>4.2578168838860293E-2</v>
      </c>
      <c r="I94" s="47">
        <f>H94^2</f>
        <v>1.8129004616704936E-3</v>
      </c>
      <c r="J94" s="8"/>
      <c r="K94" s="8"/>
      <c r="L94" s="8">
        <f>C94/$K$3</f>
        <v>1.6650344904893413</v>
      </c>
      <c r="M94" s="8"/>
      <c r="N94" s="8">
        <f>L94</f>
        <v>1.6650344904893413</v>
      </c>
      <c r="O94" s="8">
        <f>RANK(N94,$N$4:$N$123)</f>
        <v>9</v>
      </c>
      <c r="P94" s="8">
        <f>L94</f>
        <v>1.6650344904893413</v>
      </c>
      <c r="Q94" s="8">
        <f>RANK(P94,$P$4:$P$123)</f>
        <v>9</v>
      </c>
      <c r="R94" s="8">
        <v>91</v>
      </c>
      <c r="S94">
        <f>O94/(COUNT($R$4:$R$123)+1)-0.5</f>
        <v>-0.42561983471074383</v>
      </c>
      <c r="T94">
        <f>SUM($S$4:S94)/R94</f>
        <v>-6.6751430387793961E-3</v>
      </c>
      <c r="U94">
        <f>(R94/11)*T94^2</f>
        <v>3.6861233159300163E-4</v>
      </c>
      <c r="W94">
        <f>Q94/(COUNT($R$4:$R$123)+1)-0.5</f>
        <v>-0.42561983471074383</v>
      </c>
      <c r="X94">
        <f>SUM($W$4:W94)/R94</f>
        <v>-5.9485968576877581E-3</v>
      </c>
      <c r="Y94">
        <f>(R94/11)*X94^2</f>
        <v>2.9273711057742119E-4</v>
      </c>
    </row>
    <row r="95" spans="1:25" ht="15.75" x14ac:dyDescent="0.25">
      <c r="A95" s="5">
        <v>40801</v>
      </c>
      <c r="B95">
        <v>15.45</v>
      </c>
      <c r="C95">
        <f>(B95-B94)/B94</f>
        <v>-7.7071290944123955E-3</v>
      </c>
      <c r="D95">
        <v>2.0819999999999999</v>
      </c>
      <c r="E95">
        <v>11.0336</v>
      </c>
      <c r="F95" s="16">
        <f>(((E95/100)+1)^(1/365)-1)</f>
        <v>2.8678816304728016E-4</v>
      </c>
      <c r="G95">
        <f>1+F95</f>
        <v>1.0002867881630473</v>
      </c>
      <c r="H95">
        <f>C95-F95</f>
        <v>-7.9939172574596748E-3</v>
      </c>
      <c r="I95" s="47">
        <f>H95^2</f>
        <v>6.3902713119111612E-5</v>
      </c>
      <c r="J95" s="8"/>
      <c r="K95" s="8"/>
      <c r="L95" s="8">
        <f>C95/$K$3</f>
        <v>-0.29936133120190328</v>
      </c>
      <c r="M95" s="8"/>
      <c r="N95" s="8">
        <f>L95</f>
        <v>-0.29936133120190328</v>
      </c>
      <c r="O95" s="8">
        <f>RANK(N95,$N$4:$N$123)</f>
        <v>82</v>
      </c>
      <c r="P95" s="8">
        <f>L95</f>
        <v>-0.29936133120190328</v>
      </c>
      <c r="Q95" s="8">
        <f>RANK(P95,$P$4:$P$123)</f>
        <v>82</v>
      </c>
      <c r="R95" s="8">
        <v>92</v>
      </c>
      <c r="S95">
        <f>O95/(COUNT($R$4:$R$123)+1)-0.5</f>
        <v>0.1776859504132231</v>
      </c>
      <c r="T95">
        <f>SUM($S$4:S95)/R95</f>
        <v>-4.6712181099532821E-3</v>
      </c>
      <c r="U95">
        <f>(R95/11)*T95^2</f>
        <v>1.824968758208643E-4</v>
      </c>
      <c r="W95">
        <f>Q95/(COUNT($R$4:$R$123)+1)-0.5</f>
        <v>0.1776859504132231</v>
      </c>
      <c r="X95">
        <f>SUM($W$4:W95)/R95</f>
        <v>-3.9525691699604662E-3</v>
      </c>
      <c r="Y95">
        <f>(R95/11)*X95^2</f>
        <v>1.3066344363505644E-4</v>
      </c>
    </row>
    <row r="96" spans="1:25" ht="15.75" x14ac:dyDescent="0.25">
      <c r="A96" s="5">
        <v>40802</v>
      </c>
      <c r="B96">
        <v>15.38</v>
      </c>
      <c r="C96">
        <f>(B96-B95)/B95</f>
        <v>-4.530744336569483E-3</v>
      </c>
      <c r="D96">
        <v>2.0478999999999998</v>
      </c>
      <c r="E96">
        <v>11.0106</v>
      </c>
      <c r="F96" s="16">
        <f>(((E96/100)+1)^(1/365)-1)</f>
        <v>2.8622042245718404E-4</v>
      </c>
      <c r="G96">
        <f>1+F96</f>
        <v>1.0002862204224572</v>
      </c>
      <c r="H96">
        <f>C96-F96</f>
        <v>-4.816964759026667E-3</v>
      </c>
      <c r="I96" s="47">
        <f>H96^2</f>
        <v>2.3203149489704837E-5</v>
      </c>
      <c r="J96" s="8"/>
      <c r="K96" s="8"/>
      <c r="L96" s="8">
        <f>C96/$K$3</f>
        <v>-0.17598377285703601</v>
      </c>
      <c r="M96" s="8"/>
      <c r="N96" s="8">
        <f>L96</f>
        <v>-0.17598377285703601</v>
      </c>
      <c r="O96" s="8">
        <f>RANK(N96,$N$4:$N$123)</f>
        <v>75</v>
      </c>
      <c r="P96" s="8">
        <f>L96</f>
        <v>-0.17598377285703601</v>
      </c>
      <c r="Q96" s="8">
        <f>RANK(P96,$P$4:$P$123)</f>
        <v>75</v>
      </c>
      <c r="R96" s="8">
        <v>93</v>
      </c>
      <c r="S96">
        <f>O96/(COUNT($R$4:$R$123)+1)-0.5</f>
        <v>0.1198347107438017</v>
      </c>
      <c r="T96">
        <f>SUM($S$4:S96)/R96</f>
        <v>-3.332444681418282E-3</v>
      </c>
      <c r="U96">
        <f>(R96/11)*T96^2</f>
        <v>9.3889312962573508E-5</v>
      </c>
      <c r="W96">
        <f>Q96/(COUNT($R$4:$R$123)+1)-0.5</f>
        <v>0.1198347107438017</v>
      </c>
      <c r="X96">
        <f>SUM($W$4:W96)/R96</f>
        <v>-2.6215231493823782E-3</v>
      </c>
      <c r="Y96">
        <f>(R96/11)*X96^2</f>
        <v>5.8102879719594216E-5</v>
      </c>
    </row>
    <row r="97" spans="1:25" ht="15.75" x14ac:dyDescent="0.25">
      <c r="A97" s="5">
        <v>40805</v>
      </c>
      <c r="B97">
        <v>15.01</v>
      </c>
      <c r="C97">
        <f>(B97-B96)/B96</f>
        <v>-2.4057217165149608E-2</v>
      </c>
      <c r="D97">
        <v>1.9506000000000001</v>
      </c>
      <c r="E97">
        <v>11.0588</v>
      </c>
      <c r="F97" s="16">
        <f>(((E97/100)+1)^(1/365)-1)</f>
        <v>2.8741007462840251E-4</v>
      </c>
      <c r="G97">
        <f>1+F97</f>
        <v>1.0002874100746284</v>
      </c>
      <c r="H97">
        <f>C97-F97</f>
        <v>-2.4344627239778011E-2</v>
      </c>
      <c r="I97" s="47">
        <f>H97^2</f>
        <v>5.9266087544374154E-4</v>
      </c>
      <c r="J97" s="8"/>
      <c r="K97" s="8"/>
      <c r="L97" s="8">
        <f>C97/$K$3</f>
        <v>-0.9344336220855195</v>
      </c>
      <c r="M97" s="8"/>
      <c r="N97" s="8">
        <f>L97</f>
        <v>-0.9344336220855195</v>
      </c>
      <c r="O97" s="8">
        <f>RANK(N97,$N$4:$N$123)</f>
        <v>110</v>
      </c>
      <c r="P97" s="8">
        <f>L97</f>
        <v>-0.9344336220855195</v>
      </c>
      <c r="Q97" s="8">
        <f>RANK(P97,$P$4:$P$123)</f>
        <v>110</v>
      </c>
      <c r="R97" s="8">
        <v>94</v>
      </c>
      <c r="S97">
        <f>O97/(COUNT($R$4:$R$123)+1)-0.5</f>
        <v>0.40909090909090906</v>
      </c>
      <c r="T97">
        <f>SUM($S$4:S97)/R97</f>
        <v>1.0550378055213705E-3</v>
      </c>
      <c r="U97">
        <f>(R97/11)*T97^2</f>
        <v>9.5119862255871658E-6</v>
      </c>
      <c r="W97">
        <f>Q97/(COUNT($R$4:$R$123)+1)-0.5</f>
        <v>0.40909090909090906</v>
      </c>
      <c r="X97">
        <f>SUM($W$4:W97)/R97</f>
        <v>1.7583963425356159E-3</v>
      </c>
      <c r="Y97">
        <f>(R97/11)*X97^2</f>
        <v>2.6422183959964299E-5</v>
      </c>
    </row>
    <row r="98" spans="1:25" ht="15.75" x14ac:dyDescent="0.25">
      <c r="A98" s="5">
        <v>40806</v>
      </c>
      <c r="B98">
        <v>14.8</v>
      </c>
      <c r="C98">
        <f>(B98-B97)/B97</f>
        <v>-1.3990672884743443E-2</v>
      </c>
      <c r="D98">
        <v>1.9384999999999999</v>
      </c>
      <c r="E98">
        <v>11.0601</v>
      </c>
      <c r="F98" s="16">
        <f>(((E98/100)+1)^(1/365)-1)</f>
        <v>2.8744215355147595E-4</v>
      </c>
      <c r="G98">
        <f>1+F98</f>
        <v>1.0002874421535515</v>
      </c>
      <c r="H98">
        <f>C98-F98</f>
        <v>-1.4278115038294919E-2</v>
      </c>
      <c r="I98" s="47">
        <f>H98^2</f>
        <v>2.0386456904678352E-4</v>
      </c>
      <c r="J98" s="8"/>
      <c r="K98" s="8"/>
      <c r="L98" s="8">
        <f>C98/$K$3</f>
        <v>-0.54342757307953071</v>
      </c>
      <c r="M98" s="8"/>
      <c r="N98" s="8">
        <f>L98</f>
        <v>-0.54342757307953071</v>
      </c>
      <c r="O98" s="8">
        <f>RANK(N98,$N$4:$N$123)</f>
        <v>90</v>
      </c>
      <c r="P98" s="8">
        <f>L98</f>
        <v>-0.54342757307953071</v>
      </c>
      <c r="Q98" s="8">
        <f>RANK(P98,$P$4:$P$123)</f>
        <v>90</v>
      </c>
      <c r="R98" s="8">
        <v>95</v>
      </c>
      <c r="S98">
        <f>O98/(COUNT($R$4:$R$123)+1)-0.5</f>
        <v>0.24380165289256195</v>
      </c>
      <c r="T98">
        <f>SUM($S$4:S98)/R98</f>
        <v>3.6102653327533766E-3</v>
      </c>
      <c r="U98">
        <f>(R98/11)*T98^2</f>
        <v>1.1256649985669825E-4</v>
      </c>
      <c r="W98">
        <f>Q98/(COUNT($R$4:$R$123)+1)-0.5</f>
        <v>0.24380165289256195</v>
      </c>
      <c r="X98">
        <f>SUM($W$4:W98)/R98</f>
        <v>4.3062200956937875E-3</v>
      </c>
      <c r="Y98">
        <f>(R98/11)*X98^2</f>
        <v>1.6014868124481058E-4</v>
      </c>
    </row>
    <row r="99" spans="1:25" ht="15.75" x14ac:dyDescent="0.25">
      <c r="A99" s="5">
        <v>40807</v>
      </c>
      <c r="B99">
        <v>14.82</v>
      </c>
      <c r="C99">
        <f>(B99-B98)/B98</f>
        <v>1.3513513513513226E-3</v>
      </c>
      <c r="D99">
        <v>1.8576000000000001</v>
      </c>
      <c r="E99">
        <v>11.2096</v>
      </c>
      <c r="F99" s="16">
        <f>(((E99/100)+1)^(1/365)-1)</f>
        <v>2.9112873423264851E-4</v>
      </c>
      <c r="G99">
        <f>1+F99</f>
        <v>1.0002911287342326</v>
      </c>
      <c r="H99">
        <f>C99-F99</f>
        <v>1.0602226171186741E-3</v>
      </c>
      <c r="I99" s="47">
        <f>H99^2</f>
        <v>1.1240719978499706E-6</v>
      </c>
      <c r="J99" s="8"/>
      <c r="K99" s="8"/>
      <c r="L99" s="8">
        <f>C99/$K$3</f>
        <v>5.2489368545197028E-2</v>
      </c>
      <c r="M99" s="8"/>
      <c r="N99" s="8">
        <f>L99</f>
        <v>5.2489368545197028E-2</v>
      </c>
      <c r="O99" s="8">
        <f>RANK(N99,$N$4:$N$123)</f>
        <v>65</v>
      </c>
      <c r="P99" s="8">
        <f>L99</f>
        <v>5.2489368545197028E-2</v>
      </c>
      <c r="Q99" s="8">
        <f>RANK(P99,$P$4:$P$123)</f>
        <v>65</v>
      </c>
      <c r="R99" s="8">
        <v>96</v>
      </c>
      <c r="S99">
        <f>O99/(COUNT($R$4:$R$123)+1)-0.5</f>
        <v>3.7190082644628086E-2</v>
      </c>
      <c r="T99">
        <f>SUM($S$4:S99)/R99</f>
        <v>3.9600550964187381E-3</v>
      </c>
      <c r="U99">
        <f>(R99/11)*T99^2</f>
        <v>1.3686140829095579E-4</v>
      </c>
      <c r="W99">
        <f>Q99/(COUNT($R$4:$R$123)+1)-0.5</f>
        <v>3.7190082644628086E-2</v>
      </c>
      <c r="X99">
        <f>SUM($W$4:W99)/R99</f>
        <v>4.6487603305785203E-3</v>
      </c>
      <c r="Y99">
        <f>(R99/11)*X99^2</f>
        <v>1.8860485187921901E-4</v>
      </c>
    </row>
    <row r="100" spans="1:25" ht="15.75" x14ac:dyDescent="0.25">
      <c r="A100" s="5">
        <v>40808</v>
      </c>
      <c r="B100">
        <v>14.39</v>
      </c>
      <c r="C100">
        <f>(B100-B99)/B99</f>
        <v>-2.9014844804318467E-2</v>
      </c>
      <c r="D100">
        <v>1.718</v>
      </c>
      <c r="E100">
        <v>11.3635</v>
      </c>
      <c r="F100" s="16">
        <f>(((E100/100)+1)^(1/365)-1)</f>
        <v>2.9491865722386379E-4</v>
      </c>
      <c r="G100">
        <f>1+F100</f>
        <v>1.0002949186572239</v>
      </c>
      <c r="H100">
        <f>C100-F100</f>
        <v>-2.9309763461542331E-2</v>
      </c>
      <c r="I100" s="47">
        <f>H100^2</f>
        <v>8.5906223417156187E-4</v>
      </c>
      <c r="J100" s="8"/>
      <c r="K100" s="8"/>
      <c r="L100" s="8">
        <f>C100/$K$3</f>
        <v>-1.1269984528395438</v>
      </c>
      <c r="M100" s="8"/>
      <c r="N100" s="8">
        <f>L100</f>
        <v>-1.1269984528395438</v>
      </c>
      <c r="O100" s="8">
        <f>RANK(N100,$N$4:$N$123)</f>
        <v>112</v>
      </c>
      <c r="P100" s="8">
        <f>L100</f>
        <v>-1.1269984528395438</v>
      </c>
      <c r="Q100" s="8">
        <f>RANK(P100,$P$4:$P$123)</f>
        <v>112</v>
      </c>
      <c r="R100" s="8">
        <v>97</v>
      </c>
      <c r="S100">
        <f>O100/(COUNT($R$4:$R$123)+1)-0.5</f>
        <v>0.42561983471074383</v>
      </c>
      <c r="T100">
        <f>SUM($S$4:S100)/R100</f>
        <v>8.3070631336798206E-3</v>
      </c>
      <c r="U100">
        <f>(R100/11)*T100^2</f>
        <v>6.0851889972485577E-4</v>
      </c>
      <c r="W100">
        <f>Q100/(COUNT($R$4:$R$123)+1)-0.5</f>
        <v>0.42561983471074383</v>
      </c>
      <c r="X100">
        <f>SUM($W$4:W100)/R100</f>
        <v>8.9886683138791935E-3</v>
      </c>
      <c r="Y100">
        <f>(R100/11)*X100^2</f>
        <v>7.1247521195661595E-4</v>
      </c>
    </row>
    <row r="101" spans="1:25" ht="15.75" x14ac:dyDescent="0.25">
      <c r="A101" s="5">
        <v>40809</v>
      </c>
      <c r="B101">
        <v>15.3</v>
      </c>
      <c r="C101">
        <f>(B101-B100)/B100</f>
        <v>6.3238359972202923E-2</v>
      </c>
      <c r="D101">
        <v>1.8334000000000001</v>
      </c>
      <c r="E101">
        <v>11.334899999999999</v>
      </c>
      <c r="F101" s="16">
        <f>(((E101/100)+1)^(1/365)-1)</f>
        <v>2.9421475233792904E-4</v>
      </c>
      <c r="G101">
        <f>1+F101</f>
        <v>1.0002942147523379</v>
      </c>
      <c r="H101">
        <f>C101-F101</f>
        <v>6.2944145219864994E-2</v>
      </c>
      <c r="I101" s="47">
        <f>H101^2</f>
        <v>3.9619654174594529E-3</v>
      </c>
      <c r="J101" s="8"/>
      <c r="K101" s="8"/>
      <c r="L101" s="8">
        <f>C101/$K$3</f>
        <v>2.4563127712534008</v>
      </c>
      <c r="M101" s="8"/>
      <c r="N101" s="8">
        <f>L101</f>
        <v>2.4563127712534008</v>
      </c>
      <c r="O101" s="8">
        <f>RANK(N101,$N$4:$N$123)</f>
        <v>2</v>
      </c>
      <c r="P101" s="8">
        <f>L101</f>
        <v>2.4563127712534008</v>
      </c>
      <c r="Q101" s="8">
        <f>RANK(P101,$P$4:$P$123)</f>
        <v>2</v>
      </c>
      <c r="R101" s="8">
        <v>98</v>
      </c>
      <c r="S101">
        <f>O101/(COUNT($R$4:$R$123)+1)-0.5</f>
        <v>-0.48347107438016529</v>
      </c>
      <c r="T101">
        <f>SUM($S$4:S101)/R101</f>
        <v>3.2889188733344634E-3</v>
      </c>
      <c r="U101">
        <f>(R101/11)*T101^2</f>
        <v>9.636952371152838E-5</v>
      </c>
      <c r="W101">
        <f>Q101/(COUNT($R$4:$R$123)+1)-0.5</f>
        <v>-0.48347107438016529</v>
      </c>
      <c r="X101">
        <f>SUM($W$4:W101)/R101</f>
        <v>3.9635688986338416E-3</v>
      </c>
      <c r="Y101">
        <f>(R101/11)*X101^2</f>
        <v>1.3996073496302849E-4</v>
      </c>
    </row>
    <row r="102" spans="1:25" ht="15.75" x14ac:dyDescent="0.25">
      <c r="A102" s="5">
        <v>40812</v>
      </c>
      <c r="B102">
        <v>15.58</v>
      </c>
      <c r="C102">
        <f>(B102-B101)/B101</f>
        <v>1.8300653594771198E-2</v>
      </c>
      <c r="D102">
        <v>1.9001999999999999</v>
      </c>
      <c r="E102">
        <v>11.226599999999999</v>
      </c>
      <c r="F102" s="16">
        <f>(((E102/100)+1)^(1/365)-1)</f>
        <v>2.9154763108252268E-4</v>
      </c>
      <c r="G102">
        <f>1+F102</f>
        <v>1.0002915476310825</v>
      </c>
      <c r="H102">
        <f>C102-F102</f>
        <v>1.8009105963688675E-2</v>
      </c>
      <c r="I102" s="47">
        <f>H102^2</f>
        <v>3.2432789761136698E-4</v>
      </c>
      <c r="J102" s="8"/>
      <c r="K102" s="8"/>
      <c r="L102" s="8">
        <f>C102/$K$3</f>
        <v>0.71083641585392354</v>
      </c>
      <c r="M102" s="8"/>
      <c r="N102" s="8">
        <f>L102</f>
        <v>0.71083641585392354</v>
      </c>
      <c r="O102" s="8">
        <f>RANK(N102,$N$4:$N$123)</f>
        <v>23</v>
      </c>
      <c r="P102" s="8">
        <f>L102</f>
        <v>0.71083641585392354</v>
      </c>
      <c r="Q102" s="8">
        <f>RANK(P102,$P$4:$P$123)</f>
        <v>23</v>
      </c>
      <c r="R102" s="8">
        <v>99</v>
      </c>
      <c r="S102">
        <f>O102/(COUNT($R$4:$R$123)+1)-0.5</f>
        <v>-0.30991735537190079</v>
      </c>
      <c r="T102">
        <f>SUM($S$4:S102)/R102</f>
        <v>1.2521913348360206E-4</v>
      </c>
      <c r="U102">
        <f>(R102/11)*T102^2</f>
        <v>1.4111848251345735E-7</v>
      </c>
      <c r="W102">
        <f>Q102/(COUNT($R$4:$R$123)+1)-0.5</f>
        <v>-0.30991735537190079</v>
      </c>
      <c r="X102">
        <f>SUM($W$4:W102)/R102</f>
        <v>7.930545120627845E-4</v>
      </c>
      <c r="Y102">
        <f>(R102/11)*X102^2</f>
        <v>5.6604191319282711E-6</v>
      </c>
    </row>
    <row r="103" spans="1:25" ht="15.75" x14ac:dyDescent="0.25">
      <c r="A103" s="5">
        <v>40813</v>
      </c>
      <c r="B103">
        <v>16.010000000000002</v>
      </c>
      <c r="C103">
        <f>(B103-B102)/B102</f>
        <v>2.7599486521181098E-2</v>
      </c>
      <c r="D103">
        <v>1.9710999999999999</v>
      </c>
      <c r="E103">
        <v>11.1938</v>
      </c>
      <c r="F103" s="16">
        <f>(((E103/100)+1)^(1/365)-1)</f>
        <v>2.90739349311675E-4</v>
      </c>
      <c r="G103">
        <f>1+F103</f>
        <v>1.0002907393493117</v>
      </c>
      <c r="H103">
        <f>C103-F103</f>
        <v>2.7308747171869423E-2</v>
      </c>
      <c r="I103" s="47">
        <f>H103^2</f>
        <v>7.4576767209708615E-4</v>
      </c>
      <c r="J103" s="8"/>
      <c r="K103" s="8"/>
      <c r="L103" s="8">
        <f>C103/$K$3</f>
        <v>1.0720229185546926</v>
      </c>
      <c r="M103" s="8"/>
      <c r="N103" s="8">
        <f>L103</f>
        <v>1.0720229185546926</v>
      </c>
      <c r="O103" s="8">
        <f>RANK(N103,$N$4:$N$123)</f>
        <v>16</v>
      </c>
      <c r="P103" s="8">
        <f>L103</f>
        <v>1.0720229185546926</v>
      </c>
      <c r="Q103" s="8">
        <f>RANK(P103,$P$4:$P$123)</f>
        <v>16</v>
      </c>
      <c r="R103" s="8">
        <v>100</v>
      </c>
      <c r="S103">
        <f>O103/(COUNT($R$4:$R$123)+1)-0.5</f>
        <v>-0.36776859504132231</v>
      </c>
      <c r="T103">
        <f>SUM($S$4:S103)/R103</f>
        <v>-3.5537190082644571E-3</v>
      </c>
      <c r="U103">
        <f>(R103/11)*T103^2</f>
        <v>1.1480835263363744E-4</v>
      </c>
      <c r="W103">
        <f>Q103/(COUNT($R$4:$R$123)+1)-0.5</f>
        <v>-0.36776859504132231</v>
      </c>
      <c r="X103">
        <f>SUM($W$4:W103)/R103</f>
        <v>-2.8925619834710664E-3</v>
      </c>
      <c r="Y103">
        <f>(R103/11)*X103^2</f>
        <v>7.6062862074746093E-5</v>
      </c>
    </row>
    <row r="104" spans="1:25" ht="15.75" x14ac:dyDescent="0.25">
      <c r="A104" s="5">
        <v>40814</v>
      </c>
      <c r="B104">
        <v>15.53</v>
      </c>
      <c r="C104">
        <f>(B104-B103)/B103</f>
        <v>-2.998126171143049E-2</v>
      </c>
      <c r="D104">
        <v>1.9797</v>
      </c>
      <c r="E104">
        <v>11.268599999999999</v>
      </c>
      <c r="F104" s="16">
        <f>(((E104/100)+1)^(1/365)-1)</f>
        <v>2.9258227903894429E-4</v>
      </c>
      <c r="G104">
        <f>1+F104</f>
        <v>1.0002925822790389</v>
      </c>
      <c r="H104">
        <f>C104-F104</f>
        <v>-3.0273843990469434E-2</v>
      </c>
      <c r="I104" s="47">
        <f>H104^2</f>
        <v>9.165056299592823E-4</v>
      </c>
      <c r="J104" s="8"/>
      <c r="K104" s="8"/>
      <c r="L104" s="8">
        <f>C104/$K$3</f>
        <v>-1.1645361466117716</v>
      </c>
      <c r="M104" s="8"/>
      <c r="N104" s="8">
        <f>L104</f>
        <v>-1.1645361466117716</v>
      </c>
      <c r="O104" s="8">
        <f>RANK(N104,$N$4:$N$123)</f>
        <v>114</v>
      </c>
      <c r="P104" s="8">
        <f>L104</f>
        <v>-1.1645361466117716</v>
      </c>
      <c r="Q104" s="8">
        <f>RANK(P104,$P$4:$P$123)</f>
        <v>114</v>
      </c>
      <c r="R104" s="8">
        <v>101</v>
      </c>
      <c r="S104">
        <f>O104/(COUNT($R$4:$R$123)+1)-0.5</f>
        <v>0.44214876033057848</v>
      </c>
      <c r="T104">
        <f>SUM($S$4:S104)/R104</f>
        <v>8.5917682677359188E-4</v>
      </c>
      <c r="U104">
        <f>(R104/11)*T104^2</f>
        <v>6.7778787987398734E-6</v>
      </c>
      <c r="W104">
        <f>Q104/(COUNT($R$4:$R$123)+1)-0.5</f>
        <v>0.44214876033057848</v>
      </c>
      <c r="X104">
        <f>SUM($W$4:W104)/R104</f>
        <v>1.5137877424106123E-3</v>
      </c>
      <c r="Y104">
        <f>(R104/11)*X104^2</f>
        <v>2.1040626021484951E-5</v>
      </c>
    </row>
    <row r="105" spans="1:25" ht="15.75" x14ac:dyDescent="0.25">
      <c r="A105" s="5">
        <v>40815</v>
      </c>
      <c r="B105">
        <v>16.25</v>
      </c>
      <c r="C105">
        <f>(B105-B104)/B104</f>
        <v>4.6361880231809441E-2</v>
      </c>
      <c r="D105">
        <v>1.9962</v>
      </c>
      <c r="E105">
        <v>11.218</v>
      </c>
      <c r="F105" s="16">
        <f>(((E105/100)+1)^(1/365)-1)</f>
        <v>2.9133572653905482E-4</v>
      </c>
      <c r="G105">
        <f>1+F105</f>
        <v>1.0002913357265391</v>
      </c>
      <c r="H105">
        <f>C105-F105</f>
        <v>4.6070544505270386E-2</v>
      </c>
      <c r="I105" s="47">
        <f>H105^2</f>
        <v>2.1224950710120993E-3</v>
      </c>
      <c r="J105" s="8"/>
      <c r="K105" s="8"/>
      <c r="L105" s="8">
        <f>C105/$K$3</f>
        <v>1.8007943052724789</v>
      </c>
      <c r="M105" s="8"/>
      <c r="N105" s="8">
        <f>L105</f>
        <v>1.8007943052724789</v>
      </c>
      <c r="O105" s="8">
        <f>RANK(N105,$N$4:$N$123)</f>
        <v>7</v>
      </c>
      <c r="P105" s="8">
        <f>L105</f>
        <v>1.8007943052724789</v>
      </c>
      <c r="Q105" s="8">
        <f>RANK(P105,$P$4:$P$123)</f>
        <v>7</v>
      </c>
      <c r="R105" s="8">
        <v>102</v>
      </c>
      <c r="S105">
        <f>O105/(COUNT($R$4:$R$123)+1)-0.5</f>
        <v>-0.44214876033057848</v>
      </c>
      <c r="T105">
        <f>SUM($S$4:S105)/R105</f>
        <v>-3.4840382433965265E-3</v>
      </c>
      <c r="U105">
        <f>(R105/11)*T105^2</f>
        <v>1.1255720846435042E-4</v>
      </c>
      <c r="W105">
        <f>Q105/(COUNT($R$4:$R$123)+1)-0.5</f>
        <v>-0.44214876033057848</v>
      </c>
      <c r="X105">
        <f>SUM($W$4:W105)/R105</f>
        <v>-2.8358450818343787E-3</v>
      </c>
      <c r="Y105">
        <f>(R105/11)*X105^2</f>
        <v>7.4571433406613808E-5</v>
      </c>
    </row>
    <row r="106" spans="1:25" ht="15.75" x14ac:dyDescent="0.25">
      <c r="A106" s="5">
        <v>40816</v>
      </c>
      <c r="B106">
        <v>16.37</v>
      </c>
      <c r="C106">
        <f>(B106-B105)/B105</f>
        <v>7.384615384615446E-3</v>
      </c>
      <c r="D106">
        <v>1.9154</v>
      </c>
      <c r="E106">
        <v>11.3286</v>
      </c>
      <c r="F106" s="16">
        <f>(((E106/100)+1)^(1/365)-1)</f>
        <v>2.9405967213058659E-4</v>
      </c>
      <c r="G106">
        <f>1+F106</f>
        <v>1.0002940596721306</v>
      </c>
      <c r="H106">
        <f>C106-F106</f>
        <v>7.0905557124848594E-3</v>
      </c>
      <c r="I106" s="47">
        <f>H106^2</f>
        <v>5.0275980311851669E-5</v>
      </c>
      <c r="J106" s="8"/>
      <c r="K106" s="8"/>
      <c r="L106" s="8">
        <f>C106/$K$3</f>
        <v>0.28683421088083905</v>
      </c>
      <c r="M106" s="8"/>
      <c r="N106" s="8">
        <f>L106</f>
        <v>0.28683421088083905</v>
      </c>
      <c r="O106" s="8">
        <f>RANK(N106,$N$4:$N$123)</f>
        <v>44</v>
      </c>
      <c r="P106" s="8">
        <f>L106</f>
        <v>0.28683421088083905</v>
      </c>
      <c r="Q106" s="8">
        <f>RANK(P106,$P$4:$P$123)</f>
        <v>45</v>
      </c>
      <c r="R106" s="8">
        <v>103</v>
      </c>
      <c r="S106">
        <f>O106/(COUNT($R$4:$R$123)+1)-0.5</f>
        <v>-0.13636363636363635</v>
      </c>
      <c r="T106">
        <f>SUM($S$4:S106)/R106</f>
        <v>-4.7741314290299227E-3</v>
      </c>
      <c r="U106">
        <f>(R106/11)*T106^2</f>
        <v>2.1341909844273482E-4</v>
      </c>
      <c r="W106">
        <f>Q106/(COUNT($R$4:$R$123)+1)-0.5</f>
        <v>-0.12809917355371903</v>
      </c>
      <c r="X106">
        <f>SUM($W$4:W106)/R106</f>
        <v>-4.0519939019497634E-3</v>
      </c>
      <c r="Y106">
        <f>(R106/11)*X106^2</f>
        <v>1.5373831108073829E-4</v>
      </c>
    </row>
    <row r="107" spans="1:25" ht="15.75" x14ac:dyDescent="0.25">
      <c r="A107" s="5">
        <v>40819</v>
      </c>
      <c r="B107">
        <v>15.99</v>
      </c>
      <c r="C107">
        <f>(B107-B106)/B106</f>
        <v>-2.3213194868662232E-2</v>
      </c>
      <c r="D107">
        <v>1.756</v>
      </c>
      <c r="E107">
        <v>11.525</v>
      </c>
      <c r="F107" s="16">
        <f>(((E107/100)+1)^(1/365)-1)</f>
        <v>2.9889012458017561E-4</v>
      </c>
      <c r="G107">
        <f>1+F107</f>
        <v>1.0002988901245802</v>
      </c>
      <c r="H107">
        <f>C107-F107</f>
        <v>-2.3512084993242408E-2</v>
      </c>
      <c r="I107" s="47">
        <f>H107^2</f>
        <v>5.5281814072945484E-4</v>
      </c>
      <c r="J107" s="8"/>
      <c r="K107" s="8"/>
      <c r="L107" s="8">
        <f>C107/$K$3</f>
        <v>-0.90164999602380869</v>
      </c>
      <c r="M107" s="8"/>
      <c r="N107" s="8">
        <f>L107</f>
        <v>-0.90164999602380869</v>
      </c>
      <c r="O107" s="8">
        <f>RANK(N107,$N$4:$N$123)</f>
        <v>108</v>
      </c>
      <c r="P107" s="8">
        <f>L107</f>
        <v>-0.90164999602380869</v>
      </c>
      <c r="Q107" s="8">
        <f>RANK(P107,$P$4:$P$123)</f>
        <v>108</v>
      </c>
      <c r="R107" s="8">
        <v>104</v>
      </c>
      <c r="S107">
        <f>O107/(COUNT($R$4:$R$123)+1)-0.5</f>
        <v>0.3925619834710744</v>
      </c>
      <c r="T107">
        <f>SUM($S$4:S107)/R107</f>
        <v>-9.5359186268276588E-4</v>
      </c>
      <c r="U107">
        <f>(R107/11)*T107^2</f>
        <v>8.5973721654343506E-6</v>
      </c>
      <c r="W107">
        <f>Q107/(COUNT($R$4:$R$123)+1)-0.5</f>
        <v>0.3925619834710744</v>
      </c>
      <c r="X107">
        <f>SUM($W$4:W107)/R107</f>
        <v>-2.3839796567068521E-4</v>
      </c>
      <c r="Y107">
        <f>(R107/11)*X107^2</f>
        <v>5.3733576033961865E-7</v>
      </c>
    </row>
    <row r="108" spans="1:25" ht="15.75" x14ac:dyDescent="0.25">
      <c r="A108" s="5">
        <v>40820</v>
      </c>
      <c r="B108">
        <v>16.89</v>
      </c>
      <c r="C108">
        <f>(B108-B107)/B107</f>
        <v>5.6285178236397768E-2</v>
      </c>
      <c r="D108">
        <v>1.8207</v>
      </c>
      <c r="E108">
        <v>11.458</v>
      </c>
      <c r="F108" s="16">
        <f>(((E108/100)+1)^(1/365)-1)</f>
        <v>2.9724321550661514E-4</v>
      </c>
      <c r="G108">
        <f>1+F108</f>
        <v>1.0002972432155066</v>
      </c>
      <c r="H108">
        <f>C108-F108</f>
        <v>5.5987935020891152E-2</v>
      </c>
      <c r="I108" s="47">
        <f>H108^2</f>
        <v>3.1346488679035302E-3</v>
      </c>
      <c r="J108" s="8"/>
      <c r="K108" s="8"/>
      <c r="L108" s="8">
        <f>C108/$K$3</f>
        <v>2.1862363634210116</v>
      </c>
      <c r="M108" s="8"/>
      <c r="N108" s="8">
        <f>L108</f>
        <v>2.1862363634210116</v>
      </c>
      <c r="O108" s="8">
        <f>RANK(N108,$N$4:$N$123)</f>
        <v>4</v>
      </c>
      <c r="P108" s="8">
        <f>L108</f>
        <v>2.1862363634210116</v>
      </c>
      <c r="Q108" s="8">
        <f>RANK(P108,$P$4:$P$123)</f>
        <v>4</v>
      </c>
      <c r="R108" s="8">
        <v>105</v>
      </c>
      <c r="S108">
        <f>O108/(COUNT($R$4:$R$123)+1)-0.5</f>
        <v>-0.46694214876033058</v>
      </c>
      <c r="T108">
        <f>SUM($S$4:S108)/R108</f>
        <v>-5.3915781188508399E-3</v>
      </c>
      <c r="U108">
        <f>(R108/11)*T108^2</f>
        <v>2.7747791220231562E-4</v>
      </c>
      <c r="W108">
        <f>Q108/(COUNT($R$4:$R$123)+1)-0.5</f>
        <v>-0.46694214876033058</v>
      </c>
      <c r="X108">
        <f>SUM($W$4:W108)/R108</f>
        <v>-4.6831955922864935E-3</v>
      </c>
      <c r="Y108">
        <f>(R108/11)*X108^2</f>
        <v>2.0935397275811111E-4</v>
      </c>
    </row>
    <row r="109" spans="1:25" ht="15.75" x14ac:dyDescent="0.25">
      <c r="A109" s="5">
        <v>40821</v>
      </c>
      <c r="B109">
        <v>17.03</v>
      </c>
      <c r="C109">
        <f>(B109-B108)/B108</f>
        <v>8.28892835997635E-3</v>
      </c>
      <c r="D109">
        <v>1.8877000000000002</v>
      </c>
      <c r="E109">
        <v>11.4046</v>
      </c>
      <c r="F109" s="16">
        <f>(((E109/100)+1)^(1/365)-1)</f>
        <v>2.9592989722271312E-4</v>
      </c>
      <c r="G109">
        <f>1+F109</f>
        <v>1.0002959298972227</v>
      </c>
      <c r="H109">
        <f>C109-F109</f>
        <v>7.9929984627536369E-3</v>
      </c>
      <c r="I109" s="47">
        <f>H109^2</f>
        <v>6.3888024425582009E-5</v>
      </c>
      <c r="J109" s="8"/>
      <c r="K109" s="8"/>
      <c r="L109" s="8">
        <f>C109/$K$3</f>
        <v>0.32195965549334221</v>
      </c>
      <c r="M109" s="8"/>
      <c r="N109" s="8">
        <f>L109</f>
        <v>0.32195965549334221</v>
      </c>
      <c r="O109" s="8">
        <f>RANK(N109,$N$4:$N$123)</f>
        <v>40</v>
      </c>
      <c r="P109" s="8">
        <f>L109</f>
        <v>0.32195965549334221</v>
      </c>
      <c r="Q109" s="8">
        <f>RANK(P109,$P$4:$P$123)</f>
        <v>40</v>
      </c>
      <c r="R109" s="8">
        <v>106</v>
      </c>
      <c r="S109">
        <f>O109/(COUNT($R$4:$R$123)+1)-0.5</f>
        <v>-0.16942148760330578</v>
      </c>
      <c r="T109">
        <f>SUM($S$4:S109)/R109</f>
        <v>-6.9390300951192828E-3</v>
      </c>
      <c r="U109">
        <f>(R109/11)*T109^2</f>
        <v>4.6399224527844901E-4</v>
      </c>
      <c r="W109">
        <f>Q109/(COUNT($R$4:$R$123)+1)-0.5</f>
        <v>-0.16942148760330578</v>
      </c>
      <c r="X109">
        <f>SUM($W$4:W109)/R109</f>
        <v>-6.2373304225791281E-3</v>
      </c>
      <c r="Y109">
        <f>(R109/11)*X109^2</f>
        <v>3.7489589316779085E-4</v>
      </c>
    </row>
    <row r="110" spans="1:25" ht="15.75" x14ac:dyDescent="0.25">
      <c r="A110" s="5">
        <v>40822</v>
      </c>
      <c r="B110">
        <v>17.09</v>
      </c>
      <c r="C110">
        <f>(B110-B109)/B109</f>
        <v>3.523194362888944E-3</v>
      </c>
      <c r="D110">
        <v>1.9872000000000001</v>
      </c>
      <c r="E110">
        <v>11.3207</v>
      </c>
      <c r="F110" s="16">
        <f>(((E110/100)+1)^(1/365)-1)</f>
        <v>2.9386519410534717E-4</v>
      </c>
      <c r="G110">
        <f>1+F110</f>
        <v>1.0002938651941053</v>
      </c>
      <c r="H110">
        <f>C110-F110</f>
        <v>3.2293291687835969E-3</v>
      </c>
      <c r="I110" s="47">
        <f>H110^2</f>
        <v>1.0428566880356557E-5</v>
      </c>
      <c r="J110" s="8"/>
      <c r="K110" s="8"/>
      <c r="L110" s="8">
        <f>C110/$K$3</f>
        <v>0.13684838305383135</v>
      </c>
      <c r="M110" s="8"/>
      <c r="N110" s="8">
        <f>L110</f>
        <v>0.13684838305383135</v>
      </c>
      <c r="O110" s="8">
        <f>RANK(N110,$N$4:$N$123)</f>
        <v>55</v>
      </c>
      <c r="P110" s="8">
        <f>L110</f>
        <v>0.13684838305383135</v>
      </c>
      <c r="Q110" s="8">
        <f>RANK(P110,$P$4:$P$123)</f>
        <v>55</v>
      </c>
      <c r="R110" s="8">
        <v>107</v>
      </c>
      <c r="S110">
        <f>O110/(COUNT($R$4:$R$123)+1)-0.5</f>
        <v>-4.545454545454547E-2</v>
      </c>
      <c r="T110">
        <f>SUM($S$4:S110)/R110</f>
        <v>-7.2989881825905548E-3</v>
      </c>
      <c r="U110">
        <f>(R110/11)*T110^2</f>
        <v>5.1822267712607563E-4</v>
      </c>
      <c r="W110">
        <f>Q110/(COUNT($R$4:$R$123)+1)-0.5</f>
        <v>-4.545454545454547E-2</v>
      </c>
      <c r="X110">
        <f>SUM($W$4:W110)/R110</f>
        <v>-6.6038464509152617E-3</v>
      </c>
      <c r="Y110">
        <f>(R110/11)*X110^2</f>
        <v>4.2421402821431566E-4</v>
      </c>
    </row>
    <row r="111" spans="1:25" ht="15.75" x14ac:dyDescent="0.25">
      <c r="A111" s="5">
        <v>40823</v>
      </c>
      <c r="B111">
        <v>16.8</v>
      </c>
      <c r="C111">
        <f>(B111-B110)/B110</f>
        <v>-1.6968987712112298E-2</v>
      </c>
      <c r="D111">
        <v>2.0764</v>
      </c>
      <c r="E111">
        <v>11.3246</v>
      </c>
      <c r="F111" s="16">
        <f>(((E111/100)+1)^(1/365)-1)</f>
        <v>2.9396120396452119E-4</v>
      </c>
      <c r="G111">
        <f>1+F111</f>
        <v>1.0002939612039645</v>
      </c>
      <c r="H111">
        <f>C111-F111</f>
        <v>-1.7262948916076819E-2</v>
      </c>
      <c r="I111" s="47">
        <f>H111^2</f>
        <v>2.9800940527907783E-4</v>
      </c>
      <c r="J111" s="8"/>
      <c r="K111" s="8"/>
      <c r="L111" s="8">
        <f>C111/$K$3</f>
        <v>-0.65911167289640082</v>
      </c>
      <c r="M111" s="8"/>
      <c r="N111" s="8">
        <f>L111</f>
        <v>-0.65911167289640082</v>
      </c>
      <c r="O111" s="8">
        <f>RANK(N111,$N$4:$N$123)</f>
        <v>96</v>
      </c>
      <c r="P111" s="8">
        <f>L111</f>
        <v>-0.65911167289640082</v>
      </c>
      <c r="Q111" s="8">
        <f>RANK(P111,$P$4:$P$123)</f>
        <v>96</v>
      </c>
      <c r="R111" s="8">
        <v>108</v>
      </c>
      <c r="S111">
        <f>O111/(COUNT($R$4:$R$123)+1)-0.5</f>
        <v>0.29338842975206614</v>
      </c>
      <c r="T111">
        <f>SUM($S$4:S111)/R111</f>
        <v>-4.5148454239363261E-3</v>
      </c>
      <c r="U111">
        <f>(R111/11)*T111^2</f>
        <v>2.0013214125638078E-4</v>
      </c>
      <c r="W111">
        <f>Q111/(COUNT($R$4:$R$123)+1)-0.5</f>
        <v>0.29338842975206614</v>
      </c>
      <c r="X111">
        <f>SUM($W$4:W111)/R111</f>
        <v>-3.8261401897765447E-3</v>
      </c>
      <c r="Y111">
        <f>(R111/11)*X111^2</f>
        <v>1.4373178774517415E-4</v>
      </c>
    </row>
    <row r="112" spans="1:25" ht="15.75" x14ac:dyDescent="0.25">
      <c r="A112" s="5">
        <v>40826</v>
      </c>
      <c r="B112">
        <v>16.8</v>
      </c>
      <c r="C112">
        <f>(B112-B111)/B111</f>
        <v>0</v>
      </c>
      <c r="D112">
        <v>2.0764</v>
      </c>
      <c r="E112">
        <v>11.1838</v>
      </c>
      <c r="F112" s="16">
        <f>(((E112/100)+1)^(1/365)-1)</f>
        <v>2.9049287464544271E-4</v>
      </c>
      <c r="G112">
        <f>1+F112</f>
        <v>1.0002904928746454</v>
      </c>
      <c r="H112">
        <f>C112-F112</f>
        <v>-2.9049287464544271E-4</v>
      </c>
      <c r="I112" s="47">
        <f>H112^2</f>
        <v>8.438611021977289E-8</v>
      </c>
      <c r="J112" s="8"/>
      <c r="K112" s="8"/>
      <c r="L112" s="8">
        <f>C112/$K$3</f>
        <v>0</v>
      </c>
      <c r="M112" s="8"/>
      <c r="N112" s="8">
        <f>L112</f>
        <v>0</v>
      </c>
      <c r="O112" s="8">
        <f>RANK(N112,$N$4:$N$123)</f>
        <v>68</v>
      </c>
      <c r="P112" s="8">
        <f>L112</f>
        <v>0</v>
      </c>
      <c r="Q112" s="8">
        <f>RANK(P112,$P$4:$P$123)</f>
        <v>68</v>
      </c>
      <c r="R112" s="8">
        <v>109</v>
      </c>
      <c r="S112">
        <f>O112/(COUNT($R$4:$R$123)+1)-0.5</f>
        <v>6.1983471074380181E-2</v>
      </c>
      <c r="T112">
        <f>SUM($S$4:S112)/R112</f>
        <v>-3.9047691257866335E-3</v>
      </c>
      <c r="U112">
        <f>(R112/11)*T112^2</f>
        <v>1.5108610817281086E-4</v>
      </c>
      <c r="W112">
        <f>Q112/(COUNT($R$4:$R$123)+1)-0.5</f>
        <v>6.1983471074380181E-2</v>
      </c>
      <c r="X112">
        <f>SUM($W$4:W112)/R112</f>
        <v>-3.2223822882705196E-3</v>
      </c>
      <c r="Y112">
        <f>(R112/11)*X112^2</f>
        <v>1.0289349906198098E-4</v>
      </c>
    </row>
    <row r="113" spans="1:26" ht="15.75" x14ac:dyDescent="0.25">
      <c r="A113" s="5">
        <v>40827</v>
      </c>
      <c r="B113">
        <v>16.48</v>
      </c>
      <c r="C113">
        <f>(B113-B112)/B112</f>
        <v>-1.9047619047619063E-2</v>
      </c>
      <c r="D113">
        <v>2.1496</v>
      </c>
      <c r="E113">
        <v>11.151</v>
      </c>
      <c r="F113" s="16">
        <f>(((E113/100)+1)^(1/365)-1)</f>
        <v>2.8968428253484113E-4</v>
      </c>
      <c r="G113">
        <f>1+F113</f>
        <v>1.0002896842825348</v>
      </c>
      <c r="H113">
        <f>C113-F113</f>
        <v>-1.9337303330153904E-2</v>
      </c>
      <c r="I113" s="47">
        <f>H113^2</f>
        <v>3.7393130008238129E-4</v>
      </c>
      <c r="J113" s="8"/>
      <c r="K113" s="8"/>
      <c r="L113" s="8">
        <f>C113/$K$3</f>
        <v>-0.7398501471132698</v>
      </c>
      <c r="M113" s="8"/>
      <c r="N113" s="8">
        <f>L113</f>
        <v>-0.7398501471132698</v>
      </c>
      <c r="O113" s="8">
        <f>RANK(N113,$N$4:$N$123)</f>
        <v>102</v>
      </c>
      <c r="P113" s="8">
        <f>L113</f>
        <v>-0.7398501471132698</v>
      </c>
      <c r="Q113" s="8">
        <f>RANK(P113,$P$4:$P$123)</f>
        <v>102</v>
      </c>
      <c r="R113" s="8">
        <v>110</v>
      </c>
      <c r="S113">
        <f>O113/(COUNT($R$4:$R$123)+1)-0.5</f>
        <v>0.34297520661157022</v>
      </c>
      <c r="T113">
        <f>SUM($S$4:S113)/R113</f>
        <v>-7.5131480090157119E-4</v>
      </c>
      <c r="U113">
        <f>(R113/11)*T113^2</f>
        <v>5.6447393005376755E-6</v>
      </c>
      <c r="W113">
        <f>Q113/(COUNT($R$4:$R$123)+1)-0.5</f>
        <v>0.34297520661157022</v>
      </c>
      <c r="X113">
        <f>SUM($W$4:W113)/R113</f>
        <v>-7.5131480090149448E-5</v>
      </c>
      <c r="Y113">
        <f>(R113/11)*X113^2</f>
        <v>5.6447393005365231E-8</v>
      </c>
    </row>
    <row r="114" spans="1:26" ht="15.75" x14ac:dyDescent="0.25">
      <c r="A114" s="5">
        <v>40828</v>
      </c>
      <c r="B114">
        <v>16.5</v>
      </c>
      <c r="C114">
        <f>(B114-B113)/B113</f>
        <v>1.2135922330096828E-3</v>
      </c>
      <c r="D114">
        <v>2.2101000000000002</v>
      </c>
      <c r="E114">
        <v>11.1289</v>
      </c>
      <c r="F114" s="16">
        <f>(((E114/100)+1)^(1/365)-1)</f>
        <v>2.8913933475793741E-4</v>
      </c>
      <c r="G114">
        <f>1+F114</f>
        <v>1.0002891393347579</v>
      </c>
      <c r="H114">
        <f>C114-F114</f>
        <v>9.2445289825174542E-4</v>
      </c>
      <c r="I114" s="47">
        <f>H114^2</f>
        <v>8.5461316108605202E-7</v>
      </c>
      <c r="J114" s="8"/>
      <c r="K114" s="8"/>
      <c r="L114" s="8">
        <f>C114/$K$3</f>
        <v>4.7138510586706067E-2</v>
      </c>
      <c r="M114" s="8"/>
      <c r="N114" s="8">
        <f>L114</f>
        <v>4.7138510586706067E-2</v>
      </c>
      <c r="O114" s="8">
        <f>RANK(N114,$N$4:$N$123)</f>
        <v>66</v>
      </c>
      <c r="P114" s="8">
        <f>L114</f>
        <v>4.7138510586706067E-2</v>
      </c>
      <c r="Q114" s="8">
        <f>RANK(P114,$P$4:$P$123)</f>
        <v>66</v>
      </c>
      <c r="R114" s="8">
        <v>111</v>
      </c>
      <c r="S114">
        <f>O114/(COUNT($R$4:$R$123)+1)-0.5</f>
        <v>4.5454545454545414E-2</v>
      </c>
      <c r="T114">
        <f>SUM($S$4:S114)/R114</f>
        <v>-3.35045789591238E-4</v>
      </c>
      <c r="U114">
        <f>(R114/11)*T114^2</f>
        <v>1.1327618731484174E-6</v>
      </c>
      <c r="W114">
        <f>Q114/(COUNT($R$4:$R$123)+1)-0.5</f>
        <v>4.5454545454545414E-2</v>
      </c>
      <c r="X114">
        <f>SUM($W$4:W114)/R114</f>
        <v>3.3504578959125204E-4</v>
      </c>
      <c r="Y114">
        <f>(R114/11)*X114^2</f>
        <v>1.1327618731485123E-6</v>
      </c>
    </row>
    <row r="115" spans="1:26" ht="15.75" x14ac:dyDescent="0.25">
      <c r="A115" s="5">
        <v>40829</v>
      </c>
      <c r="B115">
        <v>16.55</v>
      </c>
      <c r="C115">
        <f>(B115-B114)/B114</f>
        <v>3.0303030303030732E-3</v>
      </c>
      <c r="D115">
        <v>2.1833999999999998</v>
      </c>
      <c r="E115">
        <v>11.135199999999999</v>
      </c>
      <c r="F115" s="16">
        <f>(((E115/100)+1)^(1/365)-1)</f>
        <v>2.8929469287408693E-4</v>
      </c>
      <c r="G115">
        <f>1+F115</f>
        <v>1.0002892946928741</v>
      </c>
      <c r="H115">
        <f>C115-F115</f>
        <v>2.7410083374289863E-3</v>
      </c>
      <c r="I115" s="47">
        <f>H115^2</f>
        <v>7.513126705855216E-6</v>
      </c>
      <c r="J115" s="8"/>
      <c r="K115" s="8"/>
      <c r="L115" s="8">
        <f>C115/$K$3</f>
        <v>0.11770343249529448</v>
      </c>
      <c r="M115" s="8"/>
      <c r="N115" s="8">
        <f>L115</f>
        <v>0.11770343249529448</v>
      </c>
      <c r="O115" s="8">
        <f>RANK(N115,$N$4:$N$123)</f>
        <v>58</v>
      </c>
      <c r="P115" s="8">
        <f>L115</f>
        <v>0.11770343249529448</v>
      </c>
      <c r="Q115" s="8">
        <f>RANK(P115,$P$4:$P$123)</f>
        <v>58</v>
      </c>
      <c r="R115" s="8">
        <v>112</v>
      </c>
      <c r="S115">
        <f>O115/(COUNT($R$4:$R$123)+1)-0.5</f>
        <v>-2.0661157024793375E-2</v>
      </c>
      <c r="T115">
        <f>SUM($S$4:S115)/R115</f>
        <v>-5.1652892561982855E-4</v>
      </c>
      <c r="U115">
        <f>(R115/11)*T115^2</f>
        <v>2.716530788383739E-6</v>
      </c>
      <c r="W115">
        <f>Q115/(COUNT($R$4:$R$123)+1)-0.5</f>
        <v>-2.0661157024793375E-2</v>
      </c>
      <c r="X115">
        <f>SUM($W$4:W115)/R115</f>
        <v>1.4757969303424642E-4</v>
      </c>
      <c r="Y115">
        <f>(R115/11)*X115^2</f>
        <v>2.2175761537829354E-7</v>
      </c>
    </row>
    <row r="116" spans="1:26" ht="15.75" x14ac:dyDescent="0.25">
      <c r="A116" s="5">
        <v>40830</v>
      </c>
      <c r="B116">
        <v>16.21</v>
      </c>
      <c r="C116">
        <f>(B116-B115)/B115</f>
        <v>-2.0543806646525671E-2</v>
      </c>
      <c r="D116">
        <v>2.2477</v>
      </c>
      <c r="E116">
        <v>11.0877</v>
      </c>
      <c r="F116" s="16">
        <f>(((E116/100)+1)^(1/365)-1)</f>
        <v>2.8812312540749119E-4</v>
      </c>
      <c r="G116">
        <f>1+F116</f>
        <v>1.0002881231254075</v>
      </c>
      <c r="H116">
        <f>C116-F116</f>
        <v>-2.0831929771933162E-2</v>
      </c>
      <c r="I116" s="47">
        <f>H116^2</f>
        <v>4.3396929802275527E-4</v>
      </c>
      <c r="J116" s="8"/>
      <c r="K116" s="8"/>
      <c r="L116" s="8">
        <f>C116/$K$3</f>
        <v>-0.79796526440917515</v>
      </c>
      <c r="M116" s="8"/>
      <c r="N116" s="8">
        <f>L116</f>
        <v>-0.79796526440917515</v>
      </c>
      <c r="O116" s="8">
        <f>RANK(N116,$N$4:$N$123)</f>
        <v>105</v>
      </c>
      <c r="P116" s="8">
        <f>L116</f>
        <v>-0.79796526440917515</v>
      </c>
      <c r="Q116" s="8">
        <f>RANK(P116,$P$4:$P$123)</f>
        <v>105</v>
      </c>
      <c r="R116" s="8">
        <v>113</v>
      </c>
      <c r="S116">
        <f>O116/(COUNT($R$4:$R$123)+1)-0.5</f>
        <v>0.36776859504132231</v>
      </c>
      <c r="T116">
        <f>SUM($S$4:S116)/R116</f>
        <v>2.7426314634681551E-3</v>
      </c>
      <c r="U116">
        <f>(R116/11)*T116^2</f>
        <v>7.7271735447074415E-5</v>
      </c>
      <c r="W116">
        <f>Q116/(COUNT($R$4:$R$123)+1)-0.5</f>
        <v>0.36776859504132231</v>
      </c>
      <c r="X116">
        <f>SUM($W$4:W116)/R116</f>
        <v>3.4008630147005126E-3</v>
      </c>
      <c r="Y116">
        <f>(R116/11)*X116^2</f>
        <v>1.1881302042342165E-4</v>
      </c>
    </row>
    <row r="117" spans="1:26" ht="15.75" x14ac:dyDescent="0.25">
      <c r="A117" s="5">
        <v>40833</v>
      </c>
      <c r="B117">
        <v>15.94</v>
      </c>
      <c r="C117">
        <f>(B117-B116)/B116</f>
        <v>-1.6656384947563316E-2</v>
      </c>
      <c r="D117">
        <v>2.1549999999999998</v>
      </c>
      <c r="E117">
        <v>10.860900000000001</v>
      </c>
      <c r="F117" s="16">
        <f>(((E117/100)+1)^(1/365)-1)</f>
        <v>2.8252230278202894E-4</v>
      </c>
      <c r="G117">
        <f>1+F117</f>
        <v>1.000282522302782</v>
      </c>
      <c r="H117">
        <f>C117-F117</f>
        <v>-1.6938907250345345E-2</v>
      </c>
      <c r="I117" s="47">
        <f>H117^2</f>
        <v>2.8692657883580211E-4</v>
      </c>
      <c r="J117" s="8"/>
      <c r="K117" s="8"/>
      <c r="L117" s="8">
        <f>C117/$K$3</f>
        <v>-0.6469695148260729</v>
      </c>
      <c r="M117" s="8"/>
      <c r="N117" s="8">
        <f>L117</f>
        <v>-0.6469695148260729</v>
      </c>
      <c r="O117" s="8">
        <f>RANK(N117,$N$4:$N$123)</f>
        <v>95</v>
      </c>
      <c r="P117" s="8">
        <f>L117</f>
        <v>-0.6469695148260729</v>
      </c>
      <c r="Q117" s="8">
        <f>RANK(P117,$P$4:$P$123)</f>
        <v>95</v>
      </c>
      <c r="R117" s="8">
        <v>114</v>
      </c>
      <c r="S117">
        <f>O117/(COUNT($R$4:$R$123)+1)-0.5</f>
        <v>0.28512396694214881</v>
      </c>
      <c r="T117">
        <f>SUM($S$4:S117)/R117</f>
        <v>5.2196607220530728E-3</v>
      </c>
      <c r="U117">
        <f>(R117/11)*T117^2</f>
        <v>2.8235580164374285E-4</v>
      </c>
      <c r="W117">
        <f>Q117/(COUNT($R$4:$R$123)+1)-0.5</f>
        <v>0.28512396694214881</v>
      </c>
      <c r="X117">
        <f>SUM($W$4:W117)/R117</f>
        <v>5.8721183123097076E-3</v>
      </c>
      <c r="Y117">
        <f>(R117/11)*X117^2</f>
        <v>3.573565614553621E-4</v>
      </c>
    </row>
    <row r="118" spans="1:26" ht="15.75" x14ac:dyDescent="0.25">
      <c r="A118" s="5">
        <v>40834</v>
      </c>
      <c r="B118">
        <v>16.329999999999998</v>
      </c>
      <c r="C118">
        <f>(B118-B117)/B117</f>
        <v>2.4466750313676212E-2</v>
      </c>
      <c r="D118">
        <v>2.1762999999999999</v>
      </c>
      <c r="E118">
        <v>11.128</v>
      </c>
      <c r="F118" s="16">
        <f>(((E118/100)+1)^(1/365)-1)</f>
        <v>2.8911714002433087E-4</v>
      </c>
      <c r="G118">
        <f>1+F118</f>
        <v>1.0002891171400243</v>
      </c>
      <c r="H118">
        <f>C118-F118</f>
        <v>2.4177633173651882E-2</v>
      </c>
      <c r="I118" s="47">
        <f>H118^2</f>
        <v>5.8455794587967199E-4</v>
      </c>
      <c r="J118" s="8"/>
      <c r="K118" s="8"/>
      <c r="L118" s="8">
        <f>C118/$K$3</f>
        <v>0.95034076299524095</v>
      </c>
      <c r="M118" s="8"/>
      <c r="N118" s="8">
        <f>L118</f>
        <v>0.95034076299524095</v>
      </c>
      <c r="O118" s="8">
        <f>RANK(N118,$N$4:$N$123)</f>
        <v>17</v>
      </c>
      <c r="P118" s="8">
        <f>L118</f>
        <v>0.95034076299524095</v>
      </c>
      <c r="Q118" s="8">
        <f>RANK(P118,$P$4:$P$123)</f>
        <v>17</v>
      </c>
      <c r="R118" s="8">
        <v>115</v>
      </c>
      <c r="S118">
        <f>O118/(COUNT($R$4:$R$123)+1)-0.5</f>
        <v>-0.35950413223140498</v>
      </c>
      <c r="T118">
        <f>SUM($S$4:S118)/R118</f>
        <v>2.0481494789795244E-3</v>
      </c>
      <c r="U118">
        <f>(R118/11)*T118^2</f>
        <v>4.3855943013461019E-5</v>
      </c>
      <c r="W118">
        <f>Q118/(COUNT($R$4:$R$123)+1)-0.5</f>
        <v>-0.35950413223140498</v>
      </c>
      <c r="X118">
        <f>SUM($W$4:W118)/R118</f>
        <v>2.6949335249730581E-3</v>
      </c>
      <c r="Y118">
        <f>(R118/11)*X118^2</f>
        <v>7.5927879178429717E-5</v>
      </c>
    </row>
    <row r="119" spans="1:26" ht="15.75" x14ac:dyDescent="0.25">
      <c r="A119" s="5">
        <v>40835</v>
      </c>
      <c r="B119">
        <v>16.03</v>
      </c>
      <c r="C119">
        <f>(B119-B118)/B118</f>
        <v>-1.8371096142069637E-2</v>
      </c>
      <c r="D119">
        <v>2.1602999999999999</v>
      </c>
      <c r="E119">
        <v>11.220700000000001</v>
      </c>
      <c r="F119" s="16">
        <f>(((E119/100)+1)^(1/365)-1)</f>
        <v>2.9140225646950846E-4</v>
      </c>
      <c r="G119">
        <f>1+F119</f>
        <v>1.0002914022564695</v>
      </c>
      <c r="H119">
        <f>C119-F119</f>
        <v>-1.8662498398539146E-2</v>
      </c>
      <c r="I119" s="47">
        <f>H119^2</f>
        <v>3.4828884647547618E-4</v>
      </c>
      <c r="J119" s="8"/>
      <c r="K119" s="8"/>
      <c r="L119" s="8">
        <f>C119/$K$3</f>
        <v>-0.7135725546254672</v>
      </c>
      <c r="M119" s="8"/>
      <c r="N119" s="8">
        <f>L119</f>
        <v>-0.7135725546254672</v>
      </c>
      <c r="O119" s="8">
        <f>RANK(N119,$N$4:$N$123)</f>
        <v>99</v>
      </c>
      <c r="P119" s="8">
        <f>L119</f>
        <v>-0.7135725546254672</v>
      </c>
      <c r="Q119" s="8">
        <f>RANK(P119,$P$4:$P$123)</f>
        <v>99</v>
      </c>
      <c r="R119" s="8">
        <v>116</v>
      </c>
      <c r="S119">
        <f>O119/(COUNT($R$4:$R$123)+1)-0.5</f>
        <v>0.31818181818181823</v>
      </c>
      <c r="T119">
        <f>SUM($S$4:S119)/R119</f>
        <v>4.7734397264177887E-3</v>
      </c>
      <c r="U119">
        <f>(R119/11)*T119^2</f>
        <v>2.4028584648384089E-4</v>
      </c>
      <c r="W119">
        <f>Q119/(COUNT($R$4:$R$123)+1)-0.5</f>
        <v>0.31818181818181823</v>
      </c>
      <c r="X119">
        <f>SUM($W$4:W119)/R119</f>
        <v>5.4146480478768962E-3</v>
      </c>
      <c r="Y119">
        <f>(R119/11)*X119^2</f>
        <v>3.0917599672324926E-4</v>
      </c>
    </row>
    <row r="120" spans="1:26" ht="15.75" x14ac:dyDescent="0.25">
      <c r="A120" s="5">
        <v>40836</v>
      </c>
      <c r="B120">
        <v>15.91</v>
      </c>
      <c r="C120">
        <f>(B120-B119)/B119</f>
        <v>-7.4859638178416087E-3</v>
      </c>
      <c r="D120">
        <v>2.1888000000000001</v>
      </c>
      <c r="E120">
        <v>11.1515</v>
      </c>
      <c r="F120" s="16">
        <f>(((E120/100)+1)^(1/365)-1)</f>
        <v>2.8969661041999828E-4</v>
      </c>
      <c r="G120">
        <f>1+F120</f>
        <v>1.00028969661042</v>
      </c>
      <c r="H120">
        <f>C120-F120</f>
        <v>-7.7756604282616069E-3</v>
      </c>
      <c r="I120" s="47">
        <f>H120^2</f>
        <v>6.0460895095633478E-5</v>
      </c>
      <c r="J120" s="8"/>
      <c r="K120" s="8"/>
      <c r="L120" s="8">
        <f>C120/$K$3</f>
        <v>-0.29077080017552304</v>
      </c>
      <c r="M120" s="8"/>
      <c r="N120" s="8">
        <f>L120</f>
        <v>-0.29077080017552304</v>
      </c>
      <c r="O120" s="8">
        <f>RANK(N120,$N$4:$N$123)</f>
        <v>81</v>
      </c>
      <c r="P120" s="8">
        <f>L120</f>
        <v>-0.29077080017552304</v>
      </c>
      <c r="Q120" s="8">
        <f>RANK(P120,$P$4:$P$123)</f>
        <v>81</v>
      </c>
      <c r="R120" s="8">
        <v>117</v>
      </c>
      <c r="S120">
        <f>O120/(COUNT($R$4:$R$123)+1)-0.5</f>
        <v>0.16942148760330578</v>
      </c>
      <c r="T120">
        <f>SUM($S$4:S120)/R120</f>
        <v>6.1806879988698226E-3</v>
      </c>
      <c r="U120">
        <f>(R120/11)*T120^2</f>
        <v>4.0631870766424488E-4</v>
      </c>
      <c r="W120">
        <f>Q120/(COUNT($R$4:$R$123)+1)-0.5</f>
        <v>0.16942148760330578</v>
      </c>
      <c r="X120">
        <f>SUM($W$4:W120)/R120</f>
        <v>6.8164159073250061E-3</v>
      </c>
      <c r="Y120">
        <f>(R120/11)*X120^2</f>
        <v>4.942029564664642E-4</v>
      </c>
    </row>
    <row r="121" spans="1:26" ht="15.75" x14ac:dyDescent="0.25">
      <c r="A121" s="5">
        <v>40837</v>
      </c>
      <c r="B121">
        <v>16.37</v>
      </c>
      <c r="C121">
        <f>(B121-B120)/B120</f>
        <v>2.8912633563796409E-2</v>
      </c>
      <c r="D121">
        <v>2.2191999999999998</v>
      </c>
      <c r="E121">
        <v>11.116</v>
      </c>
      <c r="F121" s="16">
        <f>(((E121/100)+1)^(1/365)-1)</f>
        <v>2.8882119311246512E-4</v>
      </c>
      <c r="G121">
        <f>1+F121</f>
        <v>1.0002888211931125</v>
      </c>
      <c r="H121">
        <f>C121-F121</f>
        <v>2.8623812370683944E-2</v>
      </c>
      <c r="I121" s="47">
        <f>H121^2</f>
        <v>8.1932263463211914E-4</v>
      </c>
      <c r="J121" s="8"/>
      <c r="K121" s="8"/>
      <c r="L121" s="8">
        <f>C121/$K$3</f>
        <v>1.1230283502693579</v>
      </c>
      <c r="M121" s="8"/>
      <c r="N121" s="8">
        <f>L121</f>
        <v>1.1230283502693579</v>
      </c>
      <c r="O121" s="8">
        <f>RANK(N121,$N$4:$N$123)</f>
        <v>14</v>
      </c>
      <c r="P121" s="8">
        <f>L121</f>
        <v>1.1230283502693579</v>
      </c>
      <c r="Q121" s="8">
        <f>RANK(P121,$P$4:$P$123)</f>
        <v>14</v>
      </c>
      <c r="R121" s="8">
        <v>118</v>
      </c>
      <c r="S121">
        <f>O121/(COUNT($R$4:$R$123)+1)-0.5</f>
        <v>-0.38429752066115702</v>
      </c>
      <c r="T121">
        <f>SUM($S$4:S121)/R121</f>
        <v>2.8715506373441719E-3</v>
      </c>
      <c r="U121">
        <f>(R121/11)*T121^2</f>
        <v>8.8454978310376629E-5</v>
      </c>
      <c r="W121">
        <f>Q121/(COUNT($R$4:$R$123)+1)-0.5</f>
        <v>-0.38429752066115702</v>
      </c>
      <c r="X121">
        <f>SUM($W$4:W121)/R121</f>
        <v>3.5018910211514296E-3</v>
      </c>
      <c r="Y121">
        <f>(R121/11)*X121^2</f>
        <v>1.3155112776677076E-4</v>
      </c>
    </row>
    <row r="122" spans="1:26" s="27" customFormat="1" ht="16.5" thickBot="1" x14ac:dyDescent="0.3">
      <c r="A122" s="26">
        <v>40840</v>
      </c>
      <c r="B122" s="27">
        <v>16.600000000000001</v>
      </c>
      <c r="C122" s="27">
        <f>(B122-B121)/B121</f>
        <v>1.4050091631032402E-2</v>
      </c>
      <c r="D122" s="27">
        <v>2.2336</v>
      </c>
      <c r="E122" s="27">
        <v>11.0426</v>
      </c>
      <c r="F122" s="38">
        <f>(((E122/100)+1)^(1/365)-1)</f>
        <v>2.8701029048350257E-4</v>
      </c>
      <c r="G122" s="27">
        <f>1+F122</f>
        <v>1.0002870102904835</v>
      </c>
      <c r="H122" s="27">
        <f>C122-F122</f>
        <v>1.37630813405489E-2</v>
      </c>
      <c r="I122" s="48">
        <f>H122^2</f>
        <v>1.8942240798656531E-4</v>
      </c>
      <c r="L122" s="27">
        <f>C122/$K$3</f>
        <v>0.54573552390914726</v>
      </c>
      <c r="N122" s="8">
        <f>L122</f>
        <v>0.54573552390914726</v>
      </c>
      <c r="O122" s="8">
        <f>RANK(N122,$N$4:$N$123)</f>
        <v>28</v>
      </c>
      <c r="P122" s="8">
        <f>L122</f>
        <v>0.54573552390914726</v>
      </c>
      <c r="Q122" s="8">
        <f>RANK(P122,$P$4:$P$123)</f>
        <v>28</v>
      </c>
      <c r="R122" s="8">
        <v>119</v>
      </c>
      <c r="S122">
        <f>O122/(COUNT($R$4:$R$123)+1)-0.5</f>
        <v>-0.26859504132231404</v>
      </c>
      <c r="T122">
        <f>SUM($S$4:S122)/R122</f>
        <v>5.9031877213695989E-4</v>
      </c>
      <c r="U122">
        <f>(R122/11)*T122^2</f>
        <v>3.7698794614306608E-6</v>
      </c>
      <c r="W122">
        <f>Q122/(COUNT($R$4:$R$123)+1)-0.5</f>
        <v>-0.26859504132231404</v>
      </c>
      <c r="X122">
        <f>SUM($W$4:W122)/R122</f>
        <v>1.2153621779290304E-3</v>
      </c>
      <c r="Y122">
        <f>(R122/11)*X122^2</f>
        <v>1.5979592872846104E-5</v>
      </c>
    </row>
    <row r="123" spans="1:26" ht="16.5" thickBot="1" x14ac:dyDescent="0.3">
      <c r="A123" s="5">
        <v>40841</v>
      </c>
      <c r="B123">
        <v>15.82</v>
      </c>
      <c r="C123">
        <f>(B123-B122)/B122</f>
        <v>-4.6987951807228978E-2</v>
      </c>
      <c r="D123">
        <v>2.1089000000000002</v>
      </c>
      <c r="E123">
        <v>11.1204</v>
      </c>
      <c r="F123" s="16">
        <f>(((E123/100)+1)^(1/365)-1)</f>
        <v>2.8892971068095186E-4</v>
      </c>
      <c r="G123">
        <f>1+F123</f>
        <v>1.000288929710681</v>
      </c>
      <c r="H123">
        <f>C123-F123</f>
        <v>-4.727688151790993E-2</v>
      </c>
      <c r="I123" s="47">
        <f>H123^2</f>
        <v>2.2351035260584936E-3</v>
      </c>
      <c r="J123" s="8"/>
      <c r="K123" s="8"/>
      <c r="L123" s="8">
        <f>C123/$K$3</f>
        <v>-1.825112260499302</v>
      </c>
      <c r="M123" s="31" t="s">
        <v>62</v>
      </c>
      <c r="N123" s="12">
        <f>'[1]Market Adj Return'!$J$19</f>
        <v>0.19901797616779288</v>
      </c>
      <c r="O123" s="8">
        <f>RANK(N123,$N$4:$N$123)</f>
        <v>51</v>
      </c>
      <c r="P123" s="12">
        <f>'[1]Market Adj Return'!$J$20</f>
        <v>0.31252739422713988</v>
      </c>
      <c r="Q123" s="8">
        <f>RANK(P123,$P$4:$P$123)</f>
        <v>42</v>
      </c>
      <c r="R123" s="8">
        <v>120</v>
      </c>
      <c r="S123">
        <f>O123/(COUNT($R$4:$R$123)+1)-0.5</f>
        <v>-7.8512396694214892E-2</v>
      </c>
      <c r="T123">
        <f>SUM($S$4:S123)/R123</f>
        <v>-6.8870523415972182E-5</v>
      </c>
      <c r="U123">
        <f>(R123/11)*T123^2</f>
        <v>5.1743443588254245E-8</v>
      </c>
      <c r="V123" s="8" t="s">
        <v>75</v>
      </c>
      <c r="W123">
        <f>Q123/(COUNT($R$4:$R$123)+1)-0.5</f>
        <v>-0.15289256198347106</v>
      </c>
      <c r="X123">
        <f>SUM($W$4:W123)/R123</f>
        <v>-6.8870523415970325E-5</v>
      </c>
      <c r="Y123">
        <f>(R123/11)*X123^2</f>
        <v>5.1743443588251459E-8</v>
      </c>
      <c r="Z123" s="8" t="s">
        <v>75</v>
      </c>
    </row>
    <row r="124" spans="1:26" ht="15.75" x14ac:dyDescent="0.25">
      <c r="A124" s="5">
        <v>40842</v>
      </c>
      <c r="B124">
        <v>17.98</v>
      </c>
      <c r="C124">
        <f>(B124-B123)/B123</f>
        <v>0.13653603034134007</v>
      </c>
      <c r="D124">
        <v>2.2040999999999999</v>
      </c>
      <c r="E124">
        <v>11.065799999999999</v>
      </c>
      <c r="F124" s="16">
        <f>(((E124/100)+1)^(1/365)-1)</f>
        <v>2.8758280287033422E-4</v>
      </c>
      <c r="G124">
        <f>1+F124</f>
        <v>1.0002875828028703</v>
      </c>
      <c r="H124">
        <f>C124-F124</f>
        <v>0.13624844753846974</v>
      </c>
      <c r="I124" s="47">
        <f>H124^2</f>
        <v>1.856363945664314E-2</v>
      </c>
      <c r="J124" s="8"/>
      <c r="K124" s="8"/>
      <c r="L124" s="8">
        <f>C124/$K$3</f>
        <v>5.3033506120508669</v>
      </c>
      <c r="M124" s="8"/>
      <c r="N124" s="8"/>
      <c r="O124" s="8"/>
      <c r="P124" s="8"/>
      <c r="Q124" s="8"/>
      <c r="R124" s="8"/>
      <c r="U124">
        <f>SUM(U4:U123)</f>
        <v>0.12489886327326481</v>
      </c>
      <c r="V124">
        <f>SQRT(U124/R123)</f>
        <v>3.2261801881025495E-2</v>
      </c>
      <c r="Y124">
        <f>SUM(Y4:Y123)</f>
        <v>0.12375161856435526</v>
      </c>
      <c r="Z124">
        <f>SQRT(Y124/R123)</f>
        <v>3.2113291454416409E-2</v>
      </c>
    </row>
    <row r="125" spans="1:26" ht="15.75" x14ac:dyDescent="0.25">
      <c r="A125" s="5">
        <v>40843</v>
      </c>
      <c r="B125">
        <v>18.829999999999998</v>
      </c>
      <c r="C125">
        <f>(B125-B124)/B124</f>
        <v>4.7274749721913117E-2</v>
      </c>
      <c r="D125">
        <v>2.3963999999999999</v>
      </c>
      <c r="E125">
        <v>10.9068</v>
      </c>
      <c r="F125" s="16">
        <f>(((E125/100)+1)^(1/365)-1)</f>
        <v>2.8365672430430422E-4</v>
      </c>
      <c r="G125">
        <f>1+F125</f>
        <v>1.0002836567243043</v>
      </c>
      <c r="H125">
        <f>C125-F125</f>
        <v>4.6991092997608813E-2</v>
      </c>
      <c r="I125" s="47">
        <f>H125^2</f>
        <v>2.2081628211099201E-3</v>
      </c>
      <c r="J125" s="8"/>
      <c r="K125" s="8"/>
      <c r="L125" s="8">
        <f>C125/$K$3</f>
        <v>1.8362521031662709</v>
      </c>
      <c r="M125" s="8"/>
      <c r="N125" s="8"/>
      <c r="O125" s="8"/>
      <c r="P125" s="8"/>
      <c r="Q125" s="8"/>
      <c r="R125" s="8"/>
    </row>
    <row r="126" spans="1:26" ht="15.75" x14ac:dyDescent="0.25">
      <c r="A126" s="5">
        <v>40844</v>
      </c>
      <c r="B126">
        <v>18.510000000000002</v>
      </c>
      <c r="C126">
        <f>(B126-B125)/B125</f>
        <v>-1.6994158258098607E-2</v>
      </c>
      <c r="D126">
        <v>2.3167</v>
      </c>
      <c r="E126">
        <v>10.795500000000001</v>
      </c>
      <c r="F126" s="16">
        <f>(((E126/100)+1)^(1/365)-1)</f>
        <v>2.8090512805278856E-4</v>
      </c>
      <c r="G126">
        <f>1+F126</f>
        <v>1.0002809051280528</v>
      </c>
      <c r="H126">
        <f>C126-F126</f>
        <v>-1.7275063386151396E-2</v>
      </c>
      <c r="I126" s="47">
        <f>H126^2</f>
        <v>2.9842781499554851E-4</v>
      </c>
      <c r="J126" s="8"/>
      <c r="K126" s="8"/>
      <c r="L126" s="8">
        <f>C126/$K$3</f>
        <v>-0.66008935058432272</v>
      </c>
      <c r="M126" s="8"/>
      <c r="N126" s="8"/>
      <c r="O126" s="8"/>
      <c r="P126" s="8"/>
      <c r="Q126" s="8"/>
      <c r="R126" s="8"/>
      <c r="S126" s="8" t="s">
        <v>72</v>
      </c>
      <c r="T126">
        <f>T123</f>
        <v>-6.8870523415972182E-5</v>
      </c>
      <c r="W126" s="8" t="s">
        <v>72</v>
      </c>
      <c r="X126">
        <f>X123</f>
        <v>-6.8870523415970325E-5</v>
      </c>
    </row>
    <row r="127" spans="1:26" ht="15.75" x14ac:dyDescent="0.25">
      <c r="A127" s="5">
        <v>40847</v>
      </c>
      <c r="B127">
        <v>17.86</v>
      </c>
      <c r="C127">
        <f>(B127-B126)/B126</f>
        <v>-3.5116153430578181E-2</v>
      </c>
      <c r="D127">
        <v>2.1133000000000002</v>
      </c>
      <c r="E127">
        <v>10.8726</v>
      </c>
      <c r="F127" s="16">
        <f>(((E127/100)+1)^(1/365)-1)</f>
        <v>2.8281151352715916E-4</v>
      </c>
      <c r="G127">
        <f>1+F127</f>
        <v>1.0002828115135272</v>
      </c>
      <c r="H127">
        <f>C127-F127</f>
        <v>-3.5398964944105341E-2</v>
      </c>
      <c r="I127" s="47">
        <f>H127^2</f>
        <v>1.2530867191139989E-3</v>
      </c>
      <c r="J127" s="8"/>
      <c r="K127" s="8"/>
      <c r="L127" s="8">
        <f>C127/$K$3</f>
        <v>-1.3639862922874335</v>
      </c>
      <c r="M127" s="8"/>
      <c r="N127" s="8"/>
      <c r="O127" s="8"/>
      <c r="P127" s="8"/>
      <c r="Q127" s="8"/>
      <c r="R127" s="8"/>
      <c r="S127" s="8" t="s">
        <v>73</v>
      </c>
      <c r="T127">
        <f>U124</f>
        <v>0.12489886327326481</v>
      </c>
      <c r="W127" s="8" t="s">
        <v>73</v>
      </c>
      <c r="X127">
        <f>Y124</f>
        <v>0.12375161856435526</v>
      </c>
    </row>
    <row r="128" spans="1:26" ht="15.75" x14ac:dyDescent="0.25">
      <c r="A128" s="5">
        <v>40848</v>
      </c>
      <c r="B128">
        <v>17.37</v>
      </c>
      <c r="C128">
        <f>(B128-B127)/B127</f>
        <v>-2.7435610302351539E-2</v>
      </c>
      <c r="D128">
        <v>1.9889000000000001</v>
      </c>
      <c r="E128">
        <v>10.981999999999999</v>
      </c>
      <c r="F128" s="16">
        <f>(((E128/100)+1)^(1/365)-1)</f>
        <v>2.8551428572765047E-4</v>
      </c>
      <c r="G128">
        <f>1+F128</f>
        <v>1.0002855142857277</v>
      </c>
      <c r="H128">
        <f>C128-F128</f>
        <v>-2.7721124588079189E-2</v>
      </c>
      <c r="I128" s="47">
        <f>H128^2</f>
        <v>7.6846074842780855E-4</v>
      </c>
      <c r="J128" s="8"/>
      <c r="K128" s="8"/>
      <c r="L128" s="8">
        <f>C128/$K$3</f>
        <v>-1.0656576167126981</v>
      </c>
      <c r="M128" s="8"/>
      <c r="N128" s="8"/>
      <c r="O128" s="8"/>
      <c r="P128" s="8"/>
      <c r="Q128" s="8"/>
      <c r="R128" s="8"/>
      <c r="S128" s="8" t="s">
        <v>74</v>
      </c>
      <c r="T128">
        <f>V124</f>
        <v>3.2261801881025495E-2</v>
      </c>
      <c r="W128" s="8" t="s">
        <v>74</v>
      </c>
      <c r="X128">
        <f>Z124</f>
        <v>3.2113291454416409E-2</v>
      </c>
    </row>
    <row r="129" spans="1:18" ht="15.75" x14ac:dyDescent="0.25">
      <c r="A129" s="5">
        <v>40849</v>
      </c>
      <c r="B129">
        <v>17.87</v>
      </c>
      <c r="C129">
        <f>(B129-B128)/B128</f>
        <v>2.8785261945883704E-2</v>
      </c>
      <c r="D129">
        <v>1.9854000000000001</v>
      </c>
      <c r="E129">
        <v>10.923400000000001</v>
      </c>
      <c r="F129" s="16">
        <f>(((E129/100)+1)^(1/365)-1)</f>
        <v>2.8406687911664008E-4</v>
      </c>
      <c r="G129">
        <f>1+F129</f>
        <v>1.0002840668791166</v>
      </c>
      <c r="H129">
        <f>C129-F129</f>
        <v>2.8501195066767064E-2</v>
      </c>
      <c r="I129" s="47">
        <f>H129^2</f>
        <v>8.1231812023390727E-4</v>
      </c>
      <c r="J129" s="8"/>
      <c r="K129" s="8"/>
      <c r="L129" s="8">
        <f>C129/$K$3</f>
        <v>1.1180809649811925</v>
      </c>
      <c r="M129" s="8"/>
      <c r="N129" s="8"/>
      <c r="O129" s="8"/>
      <c r="P129" s="8"/>
      <c r="Q129" s="8"/>
      <c r="R129" s="8"/>
    </row>
    <row r="130" spans="1:18" ht="15.75" x14ac:dyDescent="0.25">
      <c r="A130" s="5">
        <v>40850</v>
      </c>
      <c r="B130">
        <v>18.27</v>
      </c>
      <c r="C130">
        <f>(B130-B129)/B129</f>
        <v>2.238388360380518E-2</v>
      </c>
      <c r="D130">
        <v>2.0733999999999999</v>
      </c>
      <c r="E130">
        <v>10.828900000000001</v>
      </c>
      <c r="F130" s="16">
        <f>(((E130/100)+1)^(1/365)-1)</f>
        <v>2.81731143532582E-4</v>
      </c>
      <c r="G130">
        <f>1+F130</f>
        <v>1.0002817311435326</v>
      </c>
      <c r="H130">
        <f>C130-F130</f>
        <v>2.2102152460272598E-2</v>
      </c>
      <c r="I130" s="47">
        <f>H130^2</f>
        <v>4.8850514337713403E-4</v>
      </c>
      <c r="J130" s="8"/>
      <c r="K130" s="8"/>
      <c r="L130" s="8">
        <f>C130/$K$3</f>
        <v>0.86943777780518161</v>
      </c>
      <c r="M130" s="8"/>
      <c r="N130" s="8"/>
      <c r="O130" s="8"/>
      <c r="P130" s="8"/>
      <c r="Q130" s="8"/>
      <c r="R130" s="8"/>
    </row>
    <row r="131" spans="1:18" ht="15.75" x14ac:dyDescent="0.25">
      <c r="A131" s="5">
        <v>40851</v>
      </c>
      <c r="B131">
        <v>17.75</v>
      </c>
      <c r="C131">
        <f>(B131-B130)/B130</f>
        <v>-2.8461959496442233E-2</v>
      </c>
      <c r="D131">
        <v>2.0327000000000002</v>
      </c>
      <c r="E131">
        <v>10.8323</v>
      </c>
      <c r="F131" s="16">
        <f>(((E131/100)+1)^(1/365)-1)</f>
        <v>2.8181521501857709E-4</v>
      </c>
      <c r="G131">
        <f>1+F131</f>
        <v>1.0002818152150186</v>
      </c>
      <c r="H131">
        <f>C131-F131</f>
        <v>-2.874377471146081E-2</v>
      </c>
      <c r="I131" s="47">
        <f>H131^2</f>
        <v>8.2620458466321398E-4</v>
      </c>
      <c r="J131" s="8"/>
      <c r="K131" s="8"/>
      <c r="L131" s="8">
        <f>C131/$K$3</f>
        <v>-1.1055232083301714</v>
      </c>
      <c r="M131" s="8"/>
      <c r="N131" s="8"/>
      <c r="O131" s="8"/>
      <c r="P131" s="8"/>
      <c r="Q131" s="8"/>
      <c r="R131" s="8"/>
    </row>
    <row r="132" spans="1:18" ht="15.75" x14ac:dyDescent="0.25">
      <c r="A132" s="5">
        <v>40854</v>
      </c>
      <c r="B132">
        <v>17.64</v>
      </c>
      <c r="C132">
        <f>(B132-B131)/B131</f>
        <v>-6.1971830985915171E-3</v>
      </c>
      <c r="D132">
        <v>2.0371000000000001</v>
      </c>
      <c r="E132">
        <v>10.834300000000001</v>
      </c>
      <c r="F132" s="16">
        <f>(((E132/100)+1)^(1/365)-1)</f>
        <v>2.8186466763235885E-4</v>
      </c>
      <c r="G132">
        <f>1+F132</f>
        <v>1.0002818646676324</v>
      </c>
      <c r="H132">
        <f>C132-F132</f>
        <v>-6.4790477662238759E-3</v>
      </c>
      <c r="I132" s="47">
        <f>H132^2</f>
        <v>4.1978059957010599E-5</v>
      </c>
      <c r="J132" s="8"/>
      <c r="K132" s="8"/>
      <c r="L132" s="8">
        <f>C132/$K$3</f>
        <v>-0.24071180842699194</v>
      </c>
      <c r="M132" s="8"/>
      <c r="N132" s="8"/>
      <c r="O132" s="8"/>
      <c r="P132" s="8"/>
      <c r="Q132" s="8"/>
      <c r="R132" s="8"/>
    </row>
    <row r="133" spans="1:18" ht="15.75" x14ac:dyDescent="0.25">
      <c r="A133" s="5">
        <v>40855</v>
      </c>
      <c r="B133">
        <v>17.77</v>
      </c>
      <c r="C133">
        <f>(B133-B132)/B132</f>
        <v>7.369614512471599E-3</v>
      </c>
      <c r="D133">
        <v>2.0769000000000002</v>
      </c>
      <c r="E133">
        <v>10.7658</v>
      </c>
      <c r="F133" s="16">
        <f>(((E133/100)+1)^(1/365)-1)</f>
        <v>2.8017040866967768E-4</v>
      </c>
      <c r="G133">
        <f>1+F133</f>
        <v>1.0002801704086697</v>
      </c>
      <c r="H133">
        <f>C133-F133</f>
        <v>7.0894441038019214E-3</v>
      </c>
      <c r="I133" s="47">
        <f>H133^2</f>
        <v>5.0260217700931829E-5</v>
      </c>
      <c r="L133" s="8">
        <f>C133/$K$3</f>
        <v>0.28625154501406025</v>
      </c>
    </row>
    <row r="134" spans="1:18" ht="15.75" x14ac:dyDescent="0.25">
      <c r="A134" s="5">
        <v>40856</v>
      </c>
      <c r="B134">
        <v>16.940000000000001</v>
      </c>
      <c r="C134">
        <f>(B134-B133)/B133</f>
        <v>-4.6707934721440539E-2</v>
      </c>
      <c r="D134">
        <v>1.9615</v>
      </c>
      <c r="E134">
        <v>10.922700000000001</v>
      </c>
      <c r="F134" s="16">
        <f>(((E134/100)+1)^(1/365)-1)</f>
        <v>2.8404958466810015E-4</v>
      </c>
      <c r="G134">
        <f>1+F134</f>
        <v>1.0002840495846681</v>
      </c>
      <c r="H134">
        <f>C134-F134</f>
        <v>-4.6991984306108639E-2</v>
      </c>
      <c r="I134" s="47">
        <f>H134^2</f>
        <v>2.2082465890255606E-3</v>
      </c>
      <c r="L134" s="8">
        <f>C134/$K$3</f>
        <v>-1.8142357996882745</v>
      </c>
    </row>
    <row r="135" spans="1:18" ht="15.75" x14ac:dyDescent="0.25">
      <c r="A135" s="5">
        <v>40857</v>
      </c>
      <c r="B135">
        <v>16.96</v>
      </c>
      <c r="C135">
        <f>(B135-B134)/B134</f>
        <v>1.1806375442738827E-3</v>
      </c>
      <c r="D135">
        <v>2.0564</v>
      </c>
      <c r="E135">
        <v>10.9072</v>
      </c>
      <c r="F135" s="16">
        <f>(((E135/100)+1)^(1/365)-1)</f>
        <v>2.836666082726147E-4</v>
      </c>
      <c r="G135">
        <f>1+F135</f>
        <v>1.0002836666082726</v>
      </c>
      <c r="H135">
        <f>C135-F135</f>
        <v>8.96970936001268E-4</v>
      </c>
      <c r="I135" s="47">
        <f>H135^2</f>
        <v>8.0455686003099081E-7</v>
      </c>
      <c r="L135" s="8">
        <f>C135/$K$3</f>
        <v>4.5858480192970251E-2</v>
      </c>
    </row>
    <row r="136" spans="1:18" ht="15.75" x14ac:dyDescent="0.25">
      <c r="A136" s="5">
        <v>40858</v>
      </c>
      <c r="B136">
        <v>17.41</v>
      </c>
      <c r="C136">
        <f>(B136-B135)/B135</f>
        <v>2.6533018867924484E-2</v>
      </c>
      <c r="D136">
        <v>2.0564</v>
      </c>
      <c r="E136">
        <v>10.809699999999999</v>
      </c>
      <c r="F136" s="16">
        <f>(((E136/100)+1)^(1/365)-1)</f>
        <v>2.8125633862763344E-4</v>
      </c>
      <c r="G136">
        <f>1+F136</f>
        <v>1.0002812563386276</v>
      </c>
      <c r="H136">
        <f>C136-F136</f>
        <v>2.6251762529296851E-2</v>
      </c>
      <c r="I136" s="47">
        <f>H136^2</f>
        <v>6.8915503589459415E-4</v>
      </c>
      <c r="L136" s="8">
        <f>C136/$K$3</f>
        <v>1.0305990404216365</v>
      </c>
    </row>
    <row r="137" spans="1:18" ht="15.75" x14ac:dyDescent="0.25">
      <c r="A137" s="5">
        <v>40861</v>
      </c>
      <c r="B137">
        <v>16.899999999999999</v>
      </c>
      <c r="C137">
        <f>(B137-B136)/B136</f>
        <v>-2.929350947731198E-2</v>
      </c>
      <c r="D137">
        <v>2.0556000000000001</v>
      </c>
      <c r="E137">
        <v>10.8468</v>
      </c>
      <c r="F137" s="16">
        <f>(((E137/100)+1)^(1/365)-1)</f>
        <v>2.8217372630789939E-4</v>
      </c>
      <c r="G137">
        <f>1+F137</f>
        <v>1.0002821737263079</v>
      </c>
      <c r="H137">
        <f>C137-F137</f>
        <v>-2.957568320361988E-2</v>
      </c>
      <c r="I137" s="47">
        <f>H137^2</f>
        <v>8.747210369608831E-4</v>
      </c>
      <c r="L137" s="8">
        <f>C137/$K$3</f>
        <v>-1.1378223830532936</v>
      </c>
    </row>
    <row r="138" spans="1:18" ht="15.75" x14ac:dyDescent="0.25">
      <c r="A138" s="5">
        <v>40862</v>
      </c>
      <c r="B138">
        <v>17.149999999999999</v>
      </c>
      <c r="C138">
        <f>(B138-B137)/B137</f>
        <v>1.4792899408284025E-2</v>
      </c>
      <c r="D138">
        <v>2.0451000000000001</v>
      </c>
      <c r="E138">
        <v>10.820600000000001</v>
      </c>
      <c r="F138" s="16">
        <f>(((E138/100)+1)^(1/365)-1)</f>
        <v>2.8152589939534067E-4</v>
      </c>
      <c r="G138">
        <f>1+F138</f>
        <v>1.0002815258993953</v>
      </c>
      <c r="H138">
        <f>C138-F138</f>
        <v>1.4511373508888684E-2</v>
      </c>
      <c r="I138" s="47">
        <f>H138^2</f>
        <v>2.1057996111447627E-4</v>
      </c>
      <c r="L138" s="8">
        <f>C138/$K$3</f>
        <v>0.57458776218116314</v>
      </c>
    </row>
    <row r="139" spans="1:18" ht="15.75" x14ac:dyDescent="0.25">
      <c r="A139" s="5">
        <v>40863</v>
      </c>
      <c r="B139">
        <v>16.88</v>
      </c>
      <c r="C139">
        <f>(B139-B138)/B138</f>
        <v>-1.5743440233236129E-2</v>
      </c>
      <c r="D139">
        <v>2</v>
      </c>
      <c r="E139">
        <v>10.886900000000001</v>
      </c>
      <c r="F139" s="16">
        <f>(((E139/100)+1)^(1/365)-1)</f>
        <v>2.8316495199698366E-4</v>
      </c>
      <c r="G139">
        <f>1+F139</f>
        <v>1.000283164951997</v>
      </c>
      <c r="H139">
        <f>C139-F139</f>
        <v>-1.6026605185233113E-2</v>
      </c>
      <c r="I139" s="47">
        <f>H139^2</f>
        <v>2.5685207376334088E-4</v>
      </c>
      <c r="L139" s="8">
        <f>C139/$K$3</f>
        <v>-0.61150879506300726</v>
      </c>
    </row>
    <row r="140" spans="1:18" ht="15.75" x14ac:dyDescent="0.25">
      <c r="A140" s="5">
        <v>40864</v>
      </c>
      <c r="B140">
        <v>16.95</v>
      </c>
      <c r="C140">
        <f>(B140-B139)/B139</f>
        <v>4.1469194312796376E-3</v>
      </c>
      <c r="D140">
        <v>1.9601999999999999</v>
      </c>
      <c r="E140">
        <v>10.960699999999999</v>
      </c>
      <c r="F140" s="16">
        <f>(((E140/100)+1)^(1/365)-1)</f>
        <v>2.849882687805394E-4</v>
      </c>
      <c r="G140">
        <f>1+F140</f>
        <v>1.0002849882687805</v>
      </c>
      <c r="H140">
        <f>C140-F140</f>
        <v>3.8619311624990982E-3</v>
      </c>
      <c r="I140" s="47">
        <f>H140^2</f>
        <v>1.4914512303881637E-5</v>
      </c>
      <c r="L140" s="8">
        <f>C140/$K$3</f>
        <v>0.16107519494320349</v>
      </c>
    </row>
    <row r="141" spans="1:18" ht="15.75" x14ac:dyDescent="0.25">
      <c r="A141" s="5">
        <v>40865</v>
      </c>
      <c r="B141">
        <v>16.96</v>
      </c>
      <c r="C141">
        <f>(B141-B140)/B140</f>
        <v>5.8997050147501851E-4</v>
      </c>
      <c r="D141">
        <v>2.0104000000000002</v>
      </c>
      <c r="E141">
        <v>10.9618</v>
      </c>
      <c r="F141" s="16">
        <f>(((E141/100)+1)^(1/365)-1)</f>
        <v>2.8501543644088301E-4</v>
      </c>
      <c r="G141">
        <f>1+F141</f>
        <v>1.0002850154364409</v>
      </c>
      <c r="H141">
        <f>C141-F141</f>
        <v>3.049550650341355E-4</v>
      </c>
      <c r="I141" s="47">
        <f>H141^2</f>
        <v>9.2997591689973817E-8</v>
      </c>
      <c r="L141" s="8">
        <f>C141/$K$3</f>
        <v>2.2915712521211034E-2</v>
      </c>
    </row>
    <row r="142" spans="1:18" ht="15.75" x14ac:dyDescent="0.25">
      <c r="A142" s="5">
        <v>40868</v>
      </c>
      <c r="B142">
        <v>16.61</v>
      </c>
      <c r="C142">
        <f>(B142-B141)/B141</f>
        <v>-2.0636792452830271E-2</v>
      </c>
      <c r="D142">
        <v>1.9550000000000001</v>
      </c>
      <c r="E142">
        <v>11.0481</v>
      </c>
      <c r="F142" s="16">
        <f>(((E142/100)+1)^(1/365)-1)</f>
        <v>2.8714602618951091E-4</v>
      </c>
      <c r="G142">
        <f>1+F142</f>
        <v>1.0002871460261895</v>
      </c>
      <c r="H142">
        <f>C142-F142</f>
        <v>-2.0923938479019782E-2</v>
      </c>
      <c r="I142" s="47">
        <f>H142^2</f>
        <v>4.3781120147380468E-4</v>
      </c>
      <c r="L142" s="8">
        <f>C142/$K$3</f>
        <v>-0.80157703143905512</v>
      </c>
    </row>
    <row r="143" spans="1:18" ht="15.75" x14ac:dyDescent="0.25">
      <c r="A143" s="5">
        <v>40869</v>
      </c>
      <c r="B143">
        <v>16.73</v>
      </c>
      <c r="C143">
        <f>(B143-B142)/B142</f>
        <v>7.2245635159543043E-3</v>
      </c>
      <c r="D143">
        <v>1.917</v>
      </c>
      <c r="E143">
        <v>11.0787</v>
      </c>
      <c r="F143" s="16">
        <f>(((E143/100)+1)^(1/365)-1)</f>
        <v>2.8790108790821556E-4</v>
      </c>
      <c r="G143">
        <f>1+F143</f>
        <v>1.0002879010879082</v>
      </c>
      <c r="H143">
        <f>C143-F143</f>
        <v>6.9366624280460887E-3</v>
      </c>
      <c r="I143" s="47">
        <f>H143^2</f>
        <v>4.8117285640666258E-5</v>
      </c>
      <c r="L143" s="8">
        <f>C143/$K$3</f>
        <v>0.28061745495566731</v>
      </c>
    </row>
    <row r="144" spans="1:18" ht="15.75" x14ac:dyDescent="0.25">
      <c r="A144" s="5">
        <v>40870</v>
      </c>
      <c r="B144">
        <v>16.7</v>
      </c>
      <c r="C144">
        <f>(B144-B143)/B143</f>
        <v>-1.7931858936043716E-3</v>
      </c>
      <c r="D144">
        <v>1.8835</v>
      </c>
      <c r="E144">
        <v>11.1839</v>
      </c>
      <c r="F144" s="16">
        <f>(((E144/100)+1)^(1/365)-1)</f>
        <v>2.9049533950153972E-4</v>
      </c>
      <c r="G144">
        <f>1+F144</f>
        <v>1.0002904953395015</v>
      </c>
      <c r="H144">
        <f>C144-F144</f>
        <v>-2.0836812331059113E-3</v>
      </c>
      <c r="I144" s="47">
        <f>H144^2</f>
        <v>4.3417274811977707E-6</v>
      </c>
      <c r="L144" s="8">
        <f>C144/$K$3</f>
        <v>-6.9651164477193245E-2</v>
      </c>
    </row>
    <row r="145" spans="1:12" ht="15.75" x14ac:dyDescent="0.25">
      <c r="A145" s="5">
        <v>40872</v>
      </c>
      <c r="B145">
        <v>16.010000000000002</v>
      </c>
      <c r="C145">
        <f>(B145-B144)/B144</f>
        <v>-4.1317365269460941E-2</v>
      </c>
      <c r="D145">
        <v>1.9635</v>
      </c>
      <c r="E145">
        <v>11.217599999999999</v>
      </c>
      <c r="F145" s="16">
        <f>(((E145/100)+1)^(1/365)-1)</f>
        <v>2.9132587011604372E-4</v>
      </c>
      <c r="G145">
        <f>1+F145</f>
        <v>1.000291325870116</v>
      </c>
      <c r="H145">
        <f>C145-F145</f>
        <v>-4.1608691139576985E-2</v>
      </c>
      <c r="I145" s="47">
        <f>H145^2</f>
        <v>1.7312831783487122E-3</v>
      </c>
      <c r="L145" s="8">
        <f>C145/$K$3</f>
        <v>-1.6048545855795262</v>
      </c>
    </row>
    <row r="146" spans="1:12" ht="15.75" x14ac:dyDescent="0.25">
      <c r="A146" s="5">
        <v>40875</v>
      </c>
      <c r="B146">
        <v>17.12</v>
      </c>
      <c r="C146">
        <f>(B146-B145)/B145</f>
        <v>6.9331667707682662E-2</v>
      </c>
      <c r="D146">
        <v>1.9739</v>
      </c>
      <c r="E146">
        <v>11.093400000000001</v>
      </c>
      <c r="F146" s="16">
        <f>(((E146/100)+1)^(1/365)-1)</f>
        <v>2.8826373987844711E-4</v>
      </c>
      <c r="G146">
        <f>1+F146</f>
        <v>1.0002882637398784</v>
      </c>
      <c r="H146">
        <f>C146-F146</f>
        <v>6.9043403967804215E-2</v>
      </c>
      <c r="I146" s="47">
        <f>H146^2</f>
        <v>4.7669916314614031E-3</v>
      </c>
      <c r="L146" s="8">
        <f>C146/$K$3</f>
        <v>2.6929898390397087</v>
      </c>
    </row>
    <row r="147" spans="1:12" ht="15.75" x14ac:dyDescent="0.25">
      <c r="A147" s="5">
        <v>40876</v>
      </c>
      <c r="B147">
        <v>17.190000000000001</v>
      </c>
      <c r="C147">
        <f>(B147-B146)/B146</f>
        <v>4.088785046728988E-3</v>
      </c>
      <c r="D147">
        <v>1.9912999999999998</v>
      </c>
      <c r="E147">
        <v>11.0587</v>
      </c>
      <c r="F147" s="16">
        <f>(((E147/100)+1)^(1/365)-1)</f>
        <v>2.8740760700340928E-4</v>
      </c>
      <c r="G147">
        <f>1+F147</f>
        <v>1.0002874076070034</v>
      </c>
      <c r="H147">
        <f>C147-F147</f>
        <v>3.8013774397255787E-3</v>
      </c>
      <c r="I147" s="47">
        <f>H147^2</f>
        <v>1.4450470439254596E-5</v>
      </c>
      <c r="L147" s="8">
        <f>C147/$K$3</f>
        <v>0.15881713146269127</v>
      </c>
    </row>
    <row r="148" spans="1:12" ht="15.75" x14ac:dyDescent="0.25">
      <c r="A148" s="5">
        <v>40877</v>
      </c>
      <c r="B148">
        <v>18.149999999999999</v>
      </c>
      <c r="C148">
        <f>(B148-B147)/B147</f>
        <v>5.5846422338568777E-2</v>
      </c>
      <c r="D148">
        <v>2.0680000000000001</v>
      </c>
      <c r="E148">
        <v>10.8675</v>
      </c>
      <c r="F148" s="16">
        <f>(((E148/100)+1)^(1/365)-1)</f>
        <v>2.8268545104692677E-4</v>
      </c>
      <c r="G148">
        <f>1+F148</f>
        <v>1.0002826854510469</v>
      </c>
      <c r="H148">
        <f>C148-F148</f>
        <v>5.556373688752185E-2</v>
      </c>
      <c r="I148" s="47">
        <f>H148^2</f>
        <v>3.0873288569057563E-3</v>
      </c>
      <c r="L148" s="8">
        <f>C148/$K$3</f>
        <v>2.1691941486043431</v>
      </c>
    </row>
    <row r="149" spans="1:12" ht="15.75" x14ac:dyDescent="0.25">
      <c r="A149" s="5">
        <v>40878</v>
      </c>
      <c r="B149">
        <v>17.559999999999999</v>
      </c>
      <c r="C149">
        <f>(B149-B148)/B148</f>
        <v>-3.2506887052341595E-2</v>
      </c>
      <c r="D149">
        <v>2.0872999999999999</v>
      </c>
      <c r="E149">
        <v>10.854699999999999</v>
      </c>
      <c r="F149" s="16">
        <f>(((E149/100)+1)^(1/365)-1)</f>
        <v>2.8236903346678943E-4</v>
      </c>
      <c r="G149">
        <f>1+F149</f>
        <v>1.0002823690334668</v>
      </c>
      <c r="H149">
        <f>C149-F149</f>
        <v>-3.2789256085808384E-2</v>
      </c>
      <c r="I149" s="47">
        <f>H149^2</f>
        <v>1.0751353146607222E-3</v>
      </c>
      <c r="L149" s="8">
        <f>C149/$K$3</f>
        <v>-1.2626368213131409</v>
      </c>
    </row>
    <row r="150" spans="1:12" ht="15.75" x14ac:dyDescent="0.25">
      <c r="A150" s="5">
        <v>40879</v>
      </c>
      <c r="B150">
        <v>17.55</v>
      </c>
      <c r="C150">
        <f>(B150-B149)/B149</f>
        <v>-5.6947608200444259E-4</v>
      </c>
      <c r="D150">
        <v>2.0331000000000001</v>
      </c>
      <c r="E150">
        <v>10.8354</v>
      </c>
      <c r="F150" s="16">
        <f>(((E150/100)+1)^(1/365)-1)</f>
        <v>2.8189186619065332E-4</v>
      </c>
      <c r="G150">
        <f>1+F150</f>
        <v>1.0002818918661907</v>
      </c>
      <c r="H150">
        <f>C150-F150</f>
        <v>-8.5136794819509591E-4</v>
      </c>
      <c r="I150" s="47">
        <f>H150^2</f>
        <v>7.2482738321392754E-7</v>
      </c>
      <c r="L150" s="8">
        <f>C150/$K$3</f>
        <v>-2.2119665560044934E-2</v>
      </c>
    </row>
    <row r="151" spans="1:12" ht="15.75" x14ac:dyDescent="0.25">
      <c r="A151" s="5">
        <v>40882</v>
      </c>
      <c r="B151">
        <v>17.64</v>
      </c>
      <c r="C151">
        <f>(B151-B150)/B150</f>
        <v>5.1282051282051195E-3</v>
      </c>
      <c r="D151">
        <v>2.0436000000000001</v>
      </c>
      <c r="E151">
        <v>10.7803</v>
      </c>
      <c r="F151" s="16">
        <f>(((E151/100)+1)^(1/365)-1)</f>
        <v>2.8052913459308826E-4</v>
      </c>
      <c r="G151">
        <f>1+F151</f>
        <v>1.0002805291345931</v>
      </c>
      <c r="H151">
        <f>C151-F151</f>
        <v>4.8476759936120313E-3</v>
      </c>
      <c r="I151" s="47">
        <f>H151^2</f>
        <v>2.3499962539042394E-5</v>
      </c>
      <c r="L151" s="8">
        <f>C151/$K$3</f>
        <v>0.19919042422280289</v>
      </c>
    </row>
    <row r="152" spans="1:12" ht="15.75" x14ac:dyDescent="0.25">
      <c r="A152" s="5">
        <v>40883</v>
      </c>
      <c r="B152">
        <v>17.61</v>
      </c>
      <c r="C152">
        <f>(B152-B151)/B151</f>
        <v>-1.7006802721089079E-3</v>
      </c>
      <c r="D152">
        <v>2.0891000000000002</v>
      </c>
      <c r="E152">
        <v>10.765000000000001</v>
      </c>
      <c r="F152" s="16">
        <f>(((E152/100)+1)^(1/365)-1)</f>
        <v>2.8015061553166021E-4</v>
      </c>
      <c r="G152">
        <f>1+F152</f>
        <v>1.0002801506155317</v>
      </c>
      <c r="H152">
        <f>C152-F152</f>
        <v>-1.9808308876405681E-3</v>
      </c>
      <c r="I152" s="47">
        <f>H152^2</f>
        <v>3.9236910054309209E-6</v>
      </c>
      <c r="L152" s="8">
        <f>C152/$K$3</f>
        <v>-6.6058048849401529E-2</v>
      </c>
    </row>
    <row r="153" spans="1:12" ht="15.75" x14ac:dyDescent="0.25">
      <c r="A153" s="5">
        <v>40884</v>
      </c>
      <c r="B153">
        <v>17.829999999999998</v>
      </c>
      <c r="C153">
        <f>(B153-B152)/B152</f>
        <v>1.2492901760363365E-2</v>
      </c>
      <c r="D153">
        <v>2.0295999999999998</v>
      </c>
      <c r="E153">
        <v>10.712</v>
      </c>
      <c r="F153" s="16">
        <f>(((E153/100)+1)^(1/365)-1)</f>
        <v>2.7883900243952375E-4</v>
      </c>
      <c r="G153">
        <f>1+F153</f>
        <v>1.0002788390024395</v>
      </c>
      <c r="H153">
        <f>C153-F153</f>
        <v>1.2214062757923841E-2</v>
      </c>
      <c r="I153" s="47">
        <f>H153^2</f>
        <v>1.4918332905450215E-4</v>
      </c>
      <c r="L153" s="8">
        <f>C153/$K$3</f>
        <v>0.48525094827701387</v>
      </c>
    </row>
    <row r="154" spans="1:12" ht="15.75" x14ac:dyDescent="0.25">
      <c r="A154" s="5">
        <v>40885</v>
      </c>
      <c r="B154">
        <v>17.37</v>
      </c>
      <c r="C154">
        <f>(B154-B153)/B153</f>
        <v>-2.5799214806505742E-2</v>
      </c>
      <c r="D154">
        <v>1.9704000000000002</v>
      </c>
      <c r="E154">
        <v>10.7911</v>
      </c>
      <c r="F154" s="16">
        <f>(((E154/100)+1)^(1/365)-1)</f>
        <v>2.8079629313126908E-4</v>
      </c>
      <c r="G154">
        <f>1+F154</f>
        <v>1.0002807962931313</v>
      </c>
      <c r="H154">
        <f>C154-F154</f>
        <v>-2.6080011099637011E-2</v>
      </c>
      <c r="I154" s="47">
        <f>H154^2</f>
        <v>6.8016697895718968E-4</v>
      </c>
      <c r="L154" s="8">
        <f>C154/$K$3</f>
        <v>-1.0020965256750054</v>
      </c>
    </row>
    <row r="155" spans="1:12" ht="15.75" x14ac:dyDescent="0.25">
      <c r="A155" s="5">
        <v>40886</v>
      </c>
      <c r="B155">
        <v>17.82</v>
      </c>
      <c r="C155">
        <f>(B155-B154)/B154</f>
        <v>2.5906735751295294E-2</v>
      </c>
      <c r="D155">
        <v>2.0611000000000002</v>
      </c>
      <c r="E155">
        <v>10.7165</v>
      </c>
      <c r="F155" s="16">
        <f>(((E155/100)+1)^(1/365)-1)</f>
        <v>2.7895039013836609E-4</v>
      </c>
      <c r="G155">
        <f>1+F155</f>
        <v>1.0002789503901384</v>
      </c>
      <c r="H155">
        <f>C155-F155</f>
        <v>2.5627785361156927E-2</v>
      </c>
      <c r="I155" s="47">
        <f>H155^2</f>
        <v>6.5678338251752935E-4</v>
      </c>
      <c r="L155" s="8">
        <f>C155/$K$3</f>
        <v>1.0062728684830717</v>
      </c>
    </row>
    <row r="156" spans="1:12" ht="15.75" x14ac:dyDescent="0.25">
      <c r="A156" s="5">
        <v>40889</v>
      </c>
      <c r="B156">
        <v>17.600000000000001</v>
      </c>
      <c r="C156">
        <f>(B156-B155)/B155</f>
        <v>-1.2345679012345616E-2</v>
      </c>
      <c r="D156">
        <v>2.0121000000000002</v>
      </c>
      <c r="E156">
        <v>10.785399999999999</v>
      </c>
      <c r="F156" s="16">
        <f>(((E156/100)+1)^(1/365)-1)</f>
        <v>2.8065529602816497E-4</v>
      </c>
      <c r="G156">
        <f>1+F156</f>
        <v>1.0002806552960282</v>
      </c>
      <c r="H156">
        <f>C156-F156</f>
        <v>-1.2626334308373781E-2</v>
      </c>
      <c r="I156" s="47">
        <f>H156^2</f>
        <v>1.5942431806681681E-4</v>
      </c>
      <c r="L156" s="8">
        <f>C156/$K$3</f>
        <v>-0.47953250275859793</v>
      </c>
    </row>
    <row r="157" spans="1:12" ht="15.75" x14ac:dyDescent="0.25">
      <c r="A157" s="5">
        <v>40890</v>
      </c>
      <c r="B157">
        <v>16.79</v>
      </c>
      <c r="C157">
        <f>(B157-B156)/B156</f>
        <v>-4.6022727272727396E-2</v>
      </c>
      <c r="D157">
        <v>1.9651000000000001</v>
      </c>
      <c r="E157">
        <v>10.824</v>
      </c>
      <c r="F157" s="16">
        <f>(((E157/100)+1)^(1/365)-1)</f>
        <v>2.8160997716053515E-4</v>
      </c>
      <c r="G157">
        <f>1+F157</f>
        <v>1.0002816099771605</v>
      </c>
      <c r="H157">
        <f>C157-F157</f>
        <v>-4.6304337249887931E-2</v>
      </c>
      <c r="I157" s="47">
        <f>H157^2</f>
        <v>2.1440916481513589E-3</v>
      </c>
      <c r="L157" s="8">
        <f>C157/$K$3</f>
        <v>-1.7876208810222645</v>
      </c>
    </row>
    <row r="158" spans="1:12" ht="15.75" x14ac:dyDescent="0.25">
      <c r="A158" s="5">
        <v>40891</v>
      </c>
      <c r="B158">
        <v>15.89</v>
      </c>
      <c r="C158">
        <f>(B158-B157)/B157</f>
        <v>-5.3603335318641969E-2</v>
      </c>
      <c r="D158">
        <v>1.9026999999999998</v>
      </c>
      <c r="E158">
        <v>10.8727</v>
      </c>
      <c r="F158" s="16">
        <f>(((E158/100)+1)^(1/365)-1)</f>
        <v>2.8281398528262613E-4</v>
      </c>
      <c r="G158">
        <f>1+F158</f>
        <v>1.0002828139852826</v>
      </c>
      <c r="H158">
        <f>C158-F158</f>
        <v>-5.3886149303924595E-2</v>
      </c>
      <c r="I158" s="47">
        <f>H158^2</f>
        <v>2.9037170868048529E-3</v>
      </c>
      <c r="L158" s="8">
        <f>C158/$K$3</f>
        <v>-2.0820678648661057</v>
      </c>
    </row>
    <row r="159" spans="1:12" ht="15.75" x14ac:dyDescent="0.25">
      <c r="A159" s="5">
        <v>40892</v>
      </c>
      <c r="B159">
        <v>15.9</v>
      </c>
      <c r="C159">
        <f>(B159-B158)/B158</f>
        <v>6.2932662051603443E-4</v>
      </c>
      <c r="D159">
        <v>1.9079000000000002</v>
      </c>
      <c r="E159">
        <v>10.851800000000001</v>
      </c>
      <c r="F159" s="16">
        <f>(((E159/100)+1)^(1/365)-1)</f>
        <v>2.8229734004625584E-4</v>
      </c>
      <c r="G159">
        <f>1+F159</f>
        <v>1.0002822973400463</v>
      </c>
      <c r="H159">
        <f>C159-F159</f>
        <v>3.4702928046977859E-4</v>
      </c>
      <c r="I159" s="47">
        <f>H159^2</f>
        <v>1.2042932150337225E-7</v>
      </c>
      <c r="L159" s="8">
        <f>C159/$K$3</f>
        <v>2.4444388120481941E-2</v>
      </c>
    </row>
    <row r="160" spans="1:12" ht="15.75" x14ac:dyDescent="0.25">
      <c r="A160" s="5">
        <v>40893</v>
      </c>
      <c r="B160">
        <v>15.9</v>
      </c>
      <c r="C160">
        <f>(B160-B159)/B159</f>
        <v>0</v>
      </c>
      <c r="D160">
        <v>1.8473999999999999</v>
      </c>
      <c r="E160">
        <v>10.8497</v>
      </c>
      <c r="F160" s="16">
        <f>(((E160/100)+1)^(1/365)-1)</f>
        <v>2.8224542295340882E-4</v>
      </c>
      <c r="G160">
        <f>1+F160</f>
        <v>1.0002822454229534</v>
      </c>
      <c r="H160">
        <f>C160-F160</f>
        <v>-2.8224542295340882E-4</v>
      </c>
      <c r="I160" s="47">
        <f>H160^2</f>
        <v>7.966247877814863E-8</v>
      </c>
      <c r="L160" s="8">
        <f>C160/$K$3</f>
        <v>0</v>
      </c>
    </row>
    <row r="161" spans="1:12" ht="15.75" x14ac:dyDescent="0.25">
      <c r="A161" s="5">
        <v>40896</v>
      </c>
      <c r="B161">
        <v>15.42</v>
      </c>
      <c r="C161">
        <f>(B161-B160)/B160</f>
        <v>-3.0188679245283043E-2</v>
      </c>
      <c r="D161">
        <v>1.8096000000000001</v>
      </c>
      <c r="E161">
        <v>10.8756</v>
      </c>
      <c r="F161" s="16">
        <f>(((E161/100)+1)^(1/365)-1)</f>
        <v>2.8288566522594039E-4</v>
      </c>
      <c r="G161">
        <f>1+F161</f>
        <v>1.0002828856652259</v>
      </c>
      <c r="H161">
        <f>C161-F161</f>
        <v>-3.0471564910508984E-2</v>
      </c>
      <c r="I161" s="47">
        <f>H161^2</f>
        <v>9.2851626809536242E-4</v>
      </c>
      <c r="L161" s="8">
        <f>C161/$K$3</f>
        <v>-1.1725926859908427</v>
      </c>
    </row>
    <row r="162" spans="1:12" ht="15.75" x14ac:dyDescent="0.25">
      <c r="A162" s="5">
        <v>40897</v>
      </c>
      <c r="B162">
        <v>15.62</v>
      </c>
      <c r="C162">
        <f>(B162-B161)/B161</f>
        <v>1.2970168612191912E-2</v>
      </c>
      <c r="D162">
        <v>1.9233</v>
      </c>
      <c r="E162">
        <v>10.7599</v>
      </c>
      <c r="F162" s="16">
        <f>(((E162/100)+1)^(1/365)-1)</f>
        <v>2.8002443092400853E-4</v>
      </c>
      <c r="G162">
        <f>1+F162</f>
        <v>1.000280024430924</v>
      </c>
      <c r="H162">
        <f>C162-F162</f>
        <v>1.2690144181267904E-2</v>
      </c>
      <c r="I162" s="47">
        <f>H162^2</f>
        <v>1.6103975934136764E-4</v>
      </c>
      <c r="L162" s="8">
        <f>C162/$K$3</f>
        <v>0.50378901068023985</v>
      </c>
    </row>
    <row r="163" spans="1:12" ht="15.75" x14ac:dyDescent="0.25">
      <c r="A163" s="5">
        <v>40898</v>
      </c>
      <c r="B163">
        <v>15.68</v>
      </c>
      <c r="C163">
        <f>(B163-B162)/B162</f>
        <v>3.8412291933419013E-3</v>
      </c>
      <c r="D163">
        <v>1.9668000000000001</v>
      </c>
      <c r="E163">
        <v>10.714700000000001</v>
      </c>
      <c r="F163" s="16">
        <f>(((E163/100)+1)^(1/365)-1)</f>
        <v>2.7890583560052917E-4</v>
      </c>
      <c r="G163">
        <f>1+F163</f>
        <v>1.0002789058356005</v>
      </c>
      <c r="H163">
        <f>C163-F163</f>
        <v>3.5623233577413722E-3</v>
      </c>
      <c r="I163" s="47">
        <f>H163^2</f>
        <v>1.2690147705109764E-5</v>
      </c>
      <c r="L163" s="8">
        <f>C163/$K$3</f>
        <v>0.14920153414896398</v>
      </c>
    </row>
    <row r="164" spans="1:12" ht="15.75" x14ac:dyDescent="0.25">
      <c r="A164" s="5">
        <v>40899</v>
      </c>
      <c r="B164">
        <v>15.71</v>
      </c>
      <c r="C164">
        <f>(B164-B163)/B163</f>
        <v>1.9132653061225216E-3</v>
      </c>
      <c r="D164">
        <v>1.9476</v>
      </c>
      <c r="E164">
        <v>10.682700000000001</v>
      </c>
      <c r="F164" s="16">
        <f>(((E164/100)+1)^(1/365)-1)</f>
        <v>2.7811363433016822E-4</v>
      </c>
      <c r="G164">
        <f>1+F164</f>
        <v>1.0002781136343302</v>
      </c>
      <c r="H164">
        <f>C164-F164</f>
        <v>1.6351516717923534E-3</v>
      </c>
      <c r="I164" s="47">
        <f>H164^2</f>
        <v>2.6737209897653279E-6</v>
      </c>
      <c r="L164" s="8">
        <f>C164/$K$3</f>
        <v>7.4315304955576728E-2</v>
      </c>
    </row>
    <row r="165" spans="1:12" ht="15.75" x14ac:dyDescent="0.25">
      <c r="A165" s="5">
        <v>40900</v>
      </c>
      <c r="B165">
        <v>15.53</v>
      </c>
      <c r="C165">
        <f>(B165-B164)/B164</f>
        <v>-1.1457670273711107E-2</v>
      </c>
      <c r="D165">
        <v>2.0244</v>
      </c>
      <c r="E165">
        <v>10.636200000000001</v>
      </c>
      <c r="F165" s="16">
        <f>(((E165/100)+1)^(1/365)-1)</f>
        <v>2.7696205965921372E-4</v>
      </c>
      <c r="G165">
        <f>1+F165</f>
        <v>1.0002769620596592</v>
      </c>
      <c r="H165">
        <f>C165-F165</f>
        <v>-1.1734632333370321E-2</v>
      </c>
      <c r="I165" s="47">
        <f>H165^2</f>
        <v>1.3770159599938019E-4</v>
      </c>
      <c r="L165" s="8">
        <f>C165/$K$3</f>
        <v>-0.44504034947297588</v>
      </c>
    </row>
    <row r="166" spans="1:12" ht="15.75" x14ac:dyDescent="0.25">
      <c r="A166" s="5">
        <v>40904</v>
      </c>
      <c r="B166">
        <v>15.71</v>
      </c>
      <c r="C166">
        <f>(B166-B165)/B165</f>
        <v>1.1590470057952447E-2</v>
      </c>
      <c r="D166">
        <v>2.0051999999999999</v>
      </c>
      <c r="E166">
        <v>10.638199999999999</v>
      </c>
      <c r="F166" s="16">
        <f>(((E166/100)+1)^(1/365)-1)</f>
        <v>2.7701159968551714E-4</v>
      </c>
      <c r="G166">
        <f>1+F166</f>
        <v>1.0002770115996855</v>
      </c>
      <c r="H166">
        <f>C166-F166</f>
        <v>1.131345845826693E-2</v>
      </c>
      <c r="I166" s="47">
        <f>H166^2</f>
        <v>1.2799434228693153E-4</v>
      </c>
      <c r="L166" s="8">
        <f>C166/$K$3</f>
        <v>0.4501985763181231</v>
      </c>
    </row>
    <row r="167" spans="1:12" ht="15.75" x14ac:dyDescent="0.25">
      <c r="A167" s="5">
        <v>40905</v>
      </c>
      <c r="B167">
        <v>15.14</v>
      </c>
      <c r="C167">
        <f>(B167-B166)/B166</f>
        <v>-3.628262253341822E-2</v>
      </c>
      <c r="D167">
        <v>1.9161999999999999</v>
      </c>
      <c r="E167">
        <v>10.702400000000001</v>
      </c>
      <c r="F167" s="16">
        <f>(((E167/100)+1)^(1/365)-1)</f>
        <v>2.7860136025714688E-4</v>
      </c>
      <c r="G167">
        <f>1+F167</f>
        <v>1.0002786013602571</v>
      </c>
      <c r="H167">
        <f>C167-F167</f>
        <v>-3.6561223893675367E-2</v>
      </c>
      <c r="I167" s="47">
        <f>H167^2</f>
        <v>1.3367230926034585E-3</v>
      </c>
      <c r="L167" s="8">
        <f>C167/$K$3</f>
        <v>-1.4092944399977458</v>
      </c>
    </row>
    <row r="168" spans="1:12" ht="15.75" x14ac:dyDescent="0.25">
      <c r="A168" s="5">
        <v>40906</v>
      </c>
      <c r="B168">
        <v>15.17</v>
      </c>
      <c r="C168">
        <f>(B168-B167)/B167</f>
        <v>1.9815059445177914E-3</v>
      </c>
      <c r="D168">
        <v>1.8988</v>
      </c>
      <c r="E168">
        <v>10.6609</v>
      </c>
      <c r="F168" s="16">
        <f>(((E168/100)+1)^(1/365)-1)</f>
        <v>2.7757381639914591E-4</v>
      </c>
      <c r="G168">
        <f>1+F168</f>
        <v>1.0002775738163991</v>
      </c>
      <c r="H168">
        <f>C168-F168</f>
        <v>1.7039321281186455E-3</v>
      </c>
      <c r="I168" s="47">
        <f>H168^2</f>
        <v>2.9033846972349359E-6</v>
      </c>
      <c r="L168" s="8">
        <f>C168/$K$3</f>
        <v>7.6965916889258523E-2</v>
      </c>
    </row>
    <row r="169" spans="1:12" ht="15.75" x14ac:dyDescent="0.25">
      <c r="A169" s="5">
        <v>40907</v>
      </c>
      <c r="B169">
        <v>15.13</v>
      </c>
      <c r="C169">
        <f>(B169-B168)/B168</f>
        <v>-2.6367831245879465E-3</v>
      </c>
      <c r="D169">
        <v>1.8761999999999999</v>
      </c>
      <c r="E169">
        <v>10.686999999999999</v>
      </c>
      <c r="F169" s="16">
        <f>(((E169/100)+1)^(1/365)-1)</f>
        <v>2.7822009965894345E-4</v>
      </c>
      <c r="G169">
        <f>1+F169</f>
        <v>1.0002782200996589</v>
      </c>
      <c r="H169">
        <f>C169-F169</f>
        <v>-2.9150032242468899E-3</v>
      </c>
      <c r="I169" s="47">
        <f>H169^2</f>
        <v>8.4972437973697639E-6</v>
      </c>
      <c r="L169" s="8">
        <f>C169/$K$3</f>
        <v>-0.10241828008818933</v>
      </c>
    </row>
    <row r="170" spans="1:12" ht="15.75" x14ac:dyDescent="0.25">
      <c r="A170" s="5">
        <v>40911</v>
      </c>
      <c r="B170">
        <v>15.61</v>
      </c>
      <c r="C170">
        <f>(B170-B169)/B169</f>
        <v>3.1725049570389866E-2</v>
      </c>
      <c r="D170">
        <v>1.9474</v>
      </c>
      <c r="E170">
        <v>11.0021</v>
      </c>
      <c r="F170" s="16">
        <f>(((E170/100)+1)^(1/365)-1)</f>
        <v>2.8601057559529686E-4</v>
      </c>
      <c r="G170">
        <f>1+F170</f>
        <v>1.0002860105755953</v>
      </c>
      <c r="H170">
        <f>C170-F170</f>
        <v>3.1439038994794569E-2</v>
      </c>
      <c r="I170" s="47">
        <f>H170^2</f>
        <v>9.8841317291621352E-4</v>
      </c>
      <c r="L170" s="8">
        <f>C170/$K$3</f>
        <v>1.2322685860710065</v>
      </c>
    </row>
    <row r="171" spans="1:12" ht="15.75" x14ac:dyDescent="0.25">
      <c r="A171" s="5">
        <v>40912</v>
      </c>
      <c r="B171">
        <v>15.37</v>
      </c>
      <c r="C171">
        <f>(B171-B170)/B170</f>
        <v>-1.5374759769378618E-2</v>
      </c>
      <c r="D171">
        <v>1.9771000000000001</v>
      </c>
      <c r="E171">
        <v>11.111700000000001</v>
      </c>
      <c r="F171" s="16">
        <f>(((E171/100)+1)^(1/365)-1)</f>
        <v>2.8871513771222546E-4</v>
      </c>
      <c r="G171">
        <f>1+F171</f>
        <v>1.0002887151377122</v>
      </c>
      <c r="H171">
        <f>C171-F171</f>
        <v>-1.5663474907090844E-2</v>
      </c>
      <c r="I171" s="47">
        <f>H171^2</f>
        <v>2.4534444616506452E-4</v>
      </c>
      <c r="L171" s="8">
        <f>C171/$K$3</f>
        <v>-0.59718845955331201</v>
      </c>
    </row>
    <row r="172" spans="1:12" ht="15.75" x14ac:dyDescent="0.25">
      <c r="A172" s="5">
        <v>40913</v>
      </c>
      <c r="B172">
        <v>15.47</v>
      </c>
      <c r="C172">
        <f>(B172-B171)/B171</f>
        <v>6.5061808718283294E-3</v>
      </c>
      <c r="D172">
        <v>1.9946000000000002</v>
      </c>
      <c r="E172">
        <v>11.1309</v>
      </c>
      <c r="F172" s="16">
        <f>(((E172/100)+1)^(1/365)-1)</f>
        <v>2.8918865574634189E-4</v>
      </c>
      <c r="G172">
        <f>1+F172</f>
        <v>1.0002891886557463</v>
      </c>
      <c r="H172">
        <f>C172-F172</f>
        <v>6.2169922160819876E-3</v>
      </c>
      <c r="I172" s="47">
        <f>H172^2</f>
        <v>3.865099221482402E-5</v>
      </c>
      <c r="L172" s="8">
        <f>C172/$K$3</f>
        <v>0.25271394094630567</v>
      </c>
    </row>
    <row r="173" spans="1:12" ht="15.75" x14ac:dyDescent="0.25">
      <c r="A173" s="5">
        <v>40914</v>
      </c>
      <c r="B173">
        <v>15.39</v>
      </c>
      <c r="C173">
        <f>(B173-B172)/B172</f>
        <v>-5.1712992889463519E-3</v>
      </c>
      <c r="D173">
        <v>1.9578</v>
      </c>
      <c r="E173">
        <v>11.25</v>
      </c>
      <c r="F173" s="16">
        <f>(((E173/100)+1)^(1/365)-1)</f>
        <v>2.9212412585777336E-4</v>
      </c>
      <c r="G173">
        <f>1+F173</f>
        <v>1.0002921241258578</v>
      </c>
      <c r="H173">
        <f>C173-F173</f>
        <v>-5.4634234148041253E-3</v>
      </c>
      <c r="I173" s="47">
        <f>H173^2</f>
        <v>2.9848995409429968E-5</v>
      </c>
      <c r="L173" s="8">
        <f>C173/$K$3</f>
        <v>-0.20086429333391939</v>
      </c>
    </row>
    <row r="174" spans="1:12" ht="15.75" x14ac:dyDescent="0.25">
      <c r="A174" s="5">
        <v>40917</v>
      </c>
      <c r="B174">
        <v>15.25</v>
      </c>
      <c r="C174">
        <f>(B174-B173)/B173</f>
        <v>-9.0968161143600099E-3</v>
      </c>
      <c r="D174">
        <v>1.9578</v>
      </c>
      <c r="E174">
        <v>11.255000000000001</v>
      </c>
      <c r="F174" s="16">
        <f>(((E174/100)+1)^(1/365)-1)</f>
        <v>2.9224729282195661E-4</v>
      </c>
      <c r="G174">
        <f>1+F174</f>
        <v>1.000292247292822</v>
      </c>
      <c r="H174">
        <f>C174-F174</f>
        <v>-9.3890634071819665E-3</v>
      </c>
      <c r="I174" s="47">
        <f>H174^2</f>
        <v>8.8154511664083441E-5</v>
      </c>
      <c r="L174" s="8">
        <f>C174/$K$3</f>
        <v>-0.35333973887475956</v>
      </c>
    </row>
    <row r="175" spans="1:12" ht="15.75" x14ac:dyDescent="0.25">
      <c r="A175" s="5">
        <v>40918</v>
      </c>
      <c r="B175">
        <v>15.46</v>
      </c>
      <c r="C175">
        <f>(B175-B174)/B174</f>
        <v>1.3770491803278745E-2</v>
      </c>
      <c r="D175">
        <v>1.9683000000000002</v>
      </c>
      <c r="E175">
        <v>11.257300000000001</v>
      </c>
      <c r="F175" s="16">
        <f>(((E175/100)+1)^(1/365)-1)</f>
        <v>2.9230394777179924E-4</v>
      </c>
      <c r="G175">
        <f>1+F175</f>
        <v>1.0002923039477718</v>
      </c>
      <c r="H175">
        <f>C175-F175</f>
        <v>1.3478187855506946E-2</v>
      </c>
      <c r="I175" s="47">
        <f>H175^2</f>
        <v>1.8166154786833491E-4</v>
      </c>
      <c r="L175" s="8">
        <f>C175/$K$3</f>
        <v>0.53487527029008697</v>
      </c>
    </row>
    <row r="176" spans="1:12" ht="15.75" x14ac:dyDescent="0.25">
      <c r="A176" s="5">
        <v>40919</v>
      </c>
      <c r="B176">
        <v>15.73</v>
      </c>
      <c r="C176">
        <f>(B176-B175)/B175</f>
        <v>1.7464424320827916E-2</v>
      </c>
      <c r="D176">
        <v>1.9036999999999999</v>
      </c>
      <c r="E176">
        <v>11.259600000000001</v>
      </c>
      <c r="F176" s="16">
        <f>(((E176/100)+1)^(1/365)-1)</f>
        <v>2.9236060155368726E-4</v>
      </c>
      <c r="G176">
        <f>1+F176</f>
        <v>1.0002923606015537</v>
      </c>
      <c r="H176">
        <f>C176-F176</f>
        <v>1.7172063719274228E-2</v>
      </c>
      <c r="I176" s="47">
        <f>H176^2</f>
        <v>2.9487977237881423E-4</v>
      </c>
      <c r="L176" s="8">
        <f>C176/$K$3</f>
        <v>0.67835548740818719</v>
      </c>
    </row>
    <row r="177" spans="1:12" ht="15.75" x14ac:dyDescent="0.25">
      <c r="A177" s="5">
        <v>40920</v>
      </c>
      <c r="B177">
        <v>16.149999999999999</v>
      </c>
      <c r="C177">
        <f>(B177-B176)/B176</f>
        <v>2.6700572155117491E-2</v>
      </c>
      <c r="D177">
        <v>1.9228000000000001</v>
      </c>
      <c r="E177">
        <v>11.212899999999999</v>
      </c>
      <c r="F177" s="16">
        <f>(((E177/100)+1)^(1/365)-1)</f>
        <v>2.9121005449828097E-4</v>
      </c>
      <c r="G177">
        <f>1+F177</f>
        <v>1.0002912100544983</v>
      </c>
      <c r="H177">
        <f>C177-F177</f>
        <v>2.640936210061921E-2</v>
      </c>
      <c r="I177" s="47">
        <f>H177^2</f>
        <v>6.9745440656162228E-4</v>
      </c>
      <c r="L177" s="8">
        <f>C177/$K$3</f>
        <v>1.037107167441037</v>
      </c>
    </row>
    <row r="178" spans="1:12" ht="15.75" x14ac:dyDescent="0.25">
      <c r="A178" s="5">
        <v>40921</v>
      </c>
      <c r="B178">
        <v>15.88</v>
      </c>
      <c r="C178">
        <f>(B178-B177)/B177</f>
        <v>-1.6718266253869834E-2</v>
      </c>
      <c r="D178">
        <v>1.8635999999999999</v>
      </c>
      <c r="E178">
        <v>11.2049</v>
      </c>
      <c r="F178" s="16">
        <f>(((E178/100)+1)^(1/365)-1)</f>
        <v>2.9101291030597665E-4</v>
      </c>
      <c r="G178">
        <f>1+F178</f>
        <v>1.000291012910306</v>
      </c>
      <c r="H178">
        <f>C178-F178</f>
        <v>-1.7009279164175811E-2</v>
      </c>
      <c r="I178" s="47">
        <f>H178^2</f>
        <v>2.8931557768486533E-4</v>
      </c>
      <c r="L178" s="8">
        <f>C178/$K$3</f>
        <v>-0.64937311673873099</v>
      </c>
    </row>
    <row r="179" spans="1:12" ht="15.75" x14ac:dyDescent="0.25">
      <c r="A179" s="5">
        <v>40925</v>
      </c>
      <c r="B179">
        <v>15.32</v>
      </c>
      <c r="C179">
        <f>(B179-B178)/B178</f>
        <v>-3.5264483627204059E-2</v>
      </c>
      <c r="D179">
        <v>1.8566</v>
      </c>
      <c r="E179">
        <v>11.207699999999999</v>
      </c>
      <c r="F179" s="16">
        <f>(((E179/100)+1)^(1/365)-1)</f>
        <v>2.9108191238202963E-4</v>
      </c>
      <c r="G179">
        <f>1+F179</f>
        <v>1.000291081912382</v>
      </c>
      <c r="H179">
        <f>C179-F179</f>
        <v>-3.5555565539586088E-2</v>
      </c>
      <c r="I179" s="47">
        <f>H179^2</f>
        <v>1.2641982408398017E-3</v>
      </c>
      <c r="L179" s="8">
        <f>C179/$K$3</f>
        <v>-1.3697477534716707</v>
      </c>
    </row>
    <row r="180" spans="1:12" ht="15.75" x14ac:dyDescent="0.25">
      <c r="A180" s="5">
        <v>40926</v>
      </c>
      <c r="B180">
        <v>15.14</v>
      </c>
      <c r="C180">
        <f>(B180-B179)/B179</f>
        <v>-1.174934725848562E-2</v>
      </c>
      <c r="D180">
        <v>1.8982999999999999</v>
      </c>
      <c r="E180">
        <v>11.1488</v>
      </c>
      <c r="F180" s="16">
        <f>(((E180/100)+1)^(1/365)-1)</f>
        <v>2.8963003918303087E-4</v>
      </c>
      <c r="G180">
        <f>1+F180</f>
        <v>1.000289630039183</v>
      </c>
      <c r="H180">
        <f>C180-F180</f>
        <v>-1.2038977297668651E-2</v>
      </c>
      <c r="I180" s="47">
        <f>H180^2</f>
        <v>1.4493697437378117E-4</v>
      </c>
      <c r="L180" s="8">
        <f>C180/$K$3</f>
        <v>-0.45636970562796225</v>
      </c>
    </row>
    <row r="181" spans="1:12" ht="15.75" x14ac:dyDescent="0.25">
      <c r="A181" s="5">
        <v>40927</v>
      </c>
      <c r="B181">
        <v>14.96</v>
      </c>
      <c r="C181">
        <f>(B181-B180)/B180</f>
        <v>-1.1889035667106982E-2</v>
      </c>
      <c r="D181">
        <v>1.9769999999999999</v>
      </c>
      <c r="E181">
        <v>11.118499999999999</v>
      </c>
      <c r="F181" s="16">
        <f>(((E181/100)+1)^(1/365)-1)</f>
        <v>2.8888285134742731E-4</v>
      </c>
      <c r="G181">
        <f>1+F181</f>
        <v>1.0002888828513474</v>
      </c>
      <c r="H181">
        <f>C181-F181</f>
        <v>-1.2177918518454409E-2</v>
      </c>
      <c r="I181" s="47">
        <f>H181^2</f>
        <v>1.4830169944211484E-4</v>
      </c>
      <c r="L181" s="8">
        <f>C181/$K$3</f>
        <v>-0.46179550133556024</v>
      </c>
    </row>
    <row r="182" spans="1:12" ht="15.75" x14ac:dyDescent="0.25">
      <c r="A182" s="5">
        <v>40928</v>
      </c>
      <c r="B182">
        <v>14.88</v>
      </c>
      <c r="C182">
        <f>(B182-B181)/B181</f>
        <v>-5.3475935828877046E-3</v>
      </c>
      <c r="D182">
        <v>2.0246</v>
      </c>
      <c r="E182">
        <v>11.104900000000001</v>
      </c>
      <c r="F182" s="16">
        <f>(((E182/100)+1)^(1/365)-1)</f>
        <v>2.8854741384076732E-4</v>
      </c>
      <c r="G182">
        <f>1+F182</f>
        <v>1.0002885474138408</v>
      </c>
      <c r="H182">
        <f>C182-F182</f>
        <v>-5.6361409967284719E-3</v>
      </c>
      <c r="I182" s="47">
        <f>H182^2</f>
        <v>3.1766085335003414E-5</v>
      </c>
      <c r="L182" s="8">
        <f>C182/$K$3</f>
        <v>-0.2077119396975757</v>
      </c>
    </row>
    <row r="183" spans="1:12" ht="15.75" x14ac:dyDescent="0.25">
      <c r="A183" s="5">
        <v>40931</v>
      </c>
      <c r="B183">
        <v>14.98</v>
      </c>
      <c r="C183">
        <f>(B183-B182)/B182</f>
        <v>6.7204301075268575E-3</v>
      </c>
      <c r="D183">
        <v>2.0510999999999999</v>
      </c>
      <c r="E183">
        <v>11.1067</v>
      </c>
      <c r="F183" s="16">
        <f>(((E183/100)+1)^(1/365)-1)</f>
        <v>2.8859181233231723E-4</v>
      </c>
      <c r="G183">
        <f>1+F183</f>
        <v>1.0002885918123323</v>
      </c>
      <c r="H183">
        <f>C183-F183</f>
        <v>6.4318382951945403E-3</v>
      </c>
      <c r="I183" s="47">
        <f>H183^2</f>
        <v>4.1368543855531012E-5</v>
      </c>
      <c r="L183" s="8">
        <f>C183/$K$3</f>
        <v>0.26103583819520493</v>
      </c>
    </row>
    <row r="184" spans="1:12" ht="15.75" x14ac:dyDescent="0.25">
      <c r="A184" s="5">
        <v>40932</v>
      </c>
      <c r="B184">
        <v>14.98</v>
      </c>
      <c r="C184">
        <f>(B184-B183)/B183</f>
        <v>0</v>
      </c>
      <c r="D184">
        <v>2.06</v>
      </c>
      <c r="E184">
        <v>11.1144</v>
      </c>
      <c r="F184" s="16">
        <f>(((E184/100)+1)^(1/365)-1)</f>
        <v>2.8878173111612782E-4</v>
      </c>
      <c r="G184">
        <f>1+F184</f>
        <v>1.0002887817311161</v>
      </c>
      <c r="H184">
        <f>C184-F184</f>
        <v>-2.8878173111612782E-4</v>
      </c>
      <c r="I184" s="47">
        <f>H184^2</f>
        <v>8.3394888226427541E-8</v>
      </c>
      <c r="L184" s="8">
        <f>C184/$K$3</f>
        <v>0</v>
      </c>
    </row>
    <row r="185" spans="1:12" ht="15.75" x14ac:dyDescent="0.25">
      <c r="A185" s="5">
        <v>40933</v>
      </c>
      <c r="B185">
        <v>14.79</v>
      </c>
      <c r="C185">
        <f>(B185-B184)/B184</f>
        <v>-1.2683578104138936E-2</v>
      </c>
      <c r="D185">
        <v>1.9946000000000002</v>
      </c>
      <c r="E185">
        <v>11.0838</v>
      </c>
      <c r="F185" s="16">
        <f>(((E185/100)+1)^(1/365)-1)</f>
        <v>2.8802691136053937E-4</v>
      </c>
      <c r="G185">
        <f>1+F185</f>
        <v>1.0002880269113605</v>
      </c>
      <c r="H185">
        <f>C185-F185</f>
        <v>-1.2971605015499476E-2</v>
      </c>
      <c r="I185" s="47">
        <f>H185^2</f>
        <v>1.6826253667813116E-4</v>
      </c>
      <c r="L185" s="8">
        <f>C185/$K$3</f>
        <v>-0.49265722412916613</v>
      </c>
    </row>
    <row r="186" spans="1:12" ht="15.75" x14ac:dyDescent="0.25">
      <c r="A186" s="5">
        <v>40934</v>
      </c>
      <c r="B186">
        <v>14.82</v>
      </c>
      <c r="C186">
        <f>(B186-B185)/B185</f>
        <v>2.0283975659229981E-3</v>
      </c>
      <c r="D186">
        <v>1.9313</v>
      </c>
      <c r="E186">
        <v>11.085900000000001</v>
      </c>
      <c r="F186" s="16">
        <f>(((E186/100)+1)^(1/365)-1)</f>
        <v>2.8807871934288798E-4</v>
      </c>
      <c r="G186">
        <f>1+F186</f>
        <v>1.0002880787193429</v>
      </c>
      <c r="H186">
        <f>C186-F186</f>
        <v>1.7403188465801101E-3</v>
      </c>
      <c r="I186" s="47">
        <f>H186^2</f>
        <v>3.0287096877619248E-6</v>
      </c>
      <c r="L186" s="8">
        <f>C186/$K$3</f>
        <v>7.8787287471497172E-2</v>
      </c>
    </row>
    <row r="187" spans="1:12" ht="15.75" x14ac:dyDescent="0.25">
      <c r="A187" s="5">
        <v>40935</v>
      </c>
      <c r="B187">
        <v>14.91</v>
      </c>
      <c r="C187">
        <f>(B187-B186)/B186</f>
        <v>6.072874493927116E-3</v>
      </c>
      <c r="D187">
        <v>1.891</v>
      </c>
      <c r="E187">
        <v>11.117100000000001</v>
      </c>
      <c r="F187" s="16">
        <f>(((E187/100)+1)^(1/365)-1)</f>
        <v>2.8884832290643203E-4</v>
      </c>
      <c r="G187">
        <f>1+F187</f>
        <v>1.0002888483229064</v>
      </c>
      <c r="H187">
        <f>C187-F187</f>
        <v>5.784026171020684E-3</v>
      </c>
      <c r="I187" s="47">
        <f>H187^2</f>
        <v>3.3454958747052196E-5</v>
      </c>
      <c r="L187" s="8">
        <f>C187/$K$3</f>
        <v>0.23588339710595083</v>
      </c>
    </row>
    <row r="188" spans="1:12" ht="15.75" x14ac:dyDescent="0.25">
      <c r="A188" s="5">
        <v>40938</v>
      </c>
      <c r="B188">
        <v>14.56</v>
      </c>
      <c r="C188">
        <f>(B188-B187)/B187</f>
        <v>-2.3474178403755843E-2</v>
      </c>
      <c r="D188">
        <v>1.8439000000000001</v>
      </c>
      <c r="E188">
        <v>11.0983</v>
      </c>
      <c r="F188" s="16">
        <f>(((E188/100)+1)^(1/365)-1)</f>
        <v>2.88384613233994E-4</v>
      </c>
      <c r="G188">
        <f>1+F188</f>
        <v>1.000288384613234</v>
      </c>
      <c r="H188">
        <f>C188-F188</f>
        <v>-2.3762563016989837E-2</v>
      </c>
      <c r="I188" s="47">
        <f>H188^2</f>
        <v>5.6465940113641316E-4</v>
      </c>
      <c r="L188" s="8">
        <f>C188/$K$3</f>
        <v>-0.91178715313254899</v>
      </c>
    </row>
    <row r="189" spans="1:12" ht="15.75" x14ac:dyDescent="0.25">
      <c r="A189" s="5">
        <v>40939</v>
      </c>
      <c r="B189">
        <v>14.3</v>
      </c>
      <c r="C189">
        <f>(B189-B188)/B188</f>
        <v>-1.7857142857142842E-2</v>
      </c>
      <c r="D189">
        <v>1.7970999999999999</v>
      </c>
      <c r="E189">
        <v>11.109299999999999</v>
      </c>
      <c r="F189" s="16">
        <f>(((E189/100)+1)^(1/365)-1)</f>
        <v>2.8865594222060587E-4</v>
      </c>
      <c r="G189">
        <f>1+F189</f>
        <v>1.0002886559422206</v>
      </c>
      <c r="H189">
        <f>C189-F189</f>
        <v>-1.8145798799363448E-2</v>
      </c>
      <c r="I189" s="47">
        <f>H189^2</f>
        <v>3.2927001406697995E-4</v>
      </c>
      <c r="L189" s="8">
        <f>C189/$K$3</f>
        <v>-0.69360951291868922</v>
      </c>
    </row>
    <row r="190" spans="1:12" ht="15.75" x14ac:dyDescent="0.25">
      <c r="A190" s="5">
        <v>40940</v>
      </c>
      <c r="B190">
        <v>14.5</v>
      </c>
      <c r="C190">
        <f>(B190-B189)/B189</f>
        <v>1.3986013986013936E-2</v>
      </c>
      <c r="D190">
        <v>1.8265</v>
      </c>
      <c r="E190">
        <v>10.9899</v>
      </c>
      <c r="F190" s="16">
        <f>(((E190/100)+1)^(1/365)-1)</f>
        <v>2.8570935562033384E-4</v>
      </c>
      <c r="G190">
        <f>1+F190</f>
        <v>1.0002857093556203</v>
      </c>
      <c r="H190">
        <f>C190-F190</f>
        <v>1.3700304630393602E-2</v>
      </c>
      <c r="I190" s="47">
        <f>H190^2</f>
        <v>1.8769834696558436E-4</v>
      </c>
      <c r="L190" s="8">
        <f>C190/$K$3</f>
        <v>0.54324661151673415</v>
      </c>
    </row>
    <row r="191" spans="1:12" ht="15.75" x14ac:dyDescent="0.25">
      <c r="A191" s="5">
        <v>40941</v>
      </c>
      <c r="B191">
        <v>14.51</v>
      </c>
      <c r="C191">
        <f>(B191-B190)/B190</f>
        <v>6.8965517241377841E-4</v>
      </c>
      <c r="D191">
        <v>1.8212000000000002</v>
      </c>
      <c r="E191">
        <v>10.951599999999999</v>
      </c>
      <c r="F191" s="16">
        <f>(((E191/100)+1)^(1/365)-1)</f>
        <v>2.8476350783446236E-4</v>
      </c>
      <c r="G191">
        <f>1+F191</f>
        <v>1.0002847635078345</v>
      </c>
      <c r="H191">
        <f>C191-F191</f>
        <v>4.0489166457931605E-4</v>
      </c>
      <c r="I191" s="47">
        <f>H191^2</f>
        <v>1.6393726004580938E-7</v>
      </c>
      <c r="L191" s="8">
        <f>C191/$K$3</f>
        <v>2.678767774030745E-2</v>
      </c>
    </row>
    <row r="192" spans="1:12" ht="15.75" x14ac:dyDescent="0.25">
      <c r="A192" s="5">
        <v>40942</v>
      </c>
      <c r="B192">
        <v>14.64</v>
      </c>
      <c r="C192">
        <f>(B192-B191)/B191</f>
        <v>8.9593383873191445E-3</v>
      </c>
      <c r="D192">
        <v>1.9224000000000001</v>
      </c>
      <c r="E192">
        <v>10.8917</v>
      </c>
      <c r="F192" s="16">
        <f>(((E192/100)+1)^(1/365)-1)</f>
        <v>2.8328357849671804E-4</v>
      </c>
      <c r="G192">
        <f>1+F192</f>
        <v>1.0002832835784967</v>
      </c>
      <c r="H192">
        <f>C192-F192</f>
        <v>8.6760548088224265E-3</v>
      </c>
      <c r="I192" s="47">
        <f>H192^2</f>
        <v>7.5273927045690751E-5</v>
      </c>
      <c r="L192" s="8">
        <f>C192/$K$3</f>
        <v>0.34799981075452052</v>
      </c>
    </row>
    <row r="193" spans="1:12" ht="15.75" x14ac:dyDescent="0.25">
      <c r="A193" s="5">
        <v>40945</v>
      </c>
      <c r="B193">
        <v>14.44</v>
      </c>
      <c r="C193">
        <f>(B193-B192)/B192</f>
        <v>-1.3661202185792422E-2</v>
      </c>
      <c r="D193">
        <v>1.9066000000000001</v>
      </c>
      <c r="E193">
        <v>10.8344</v>
      </c>
      <c r="F193" s="16">
        <f>(((E193/100)+1)^(1/365)-1)</f>
        <v>2.8186714023958892E-4</v>
      </c>
      <c r="G193">
        <f>1+F193</f>
        <v>1.0002818671402396</v>
      </c>
      <c r="H193">
        <f>C193-F193</f>
        <v>-1.3943069326032011E-2</v>
      </c>
      <c r="I193" s="47">
        <f>H193^2</f>
        <v>1.9440918223053477E-4</v>
      </c>
      <c r="L193" s="8">
        <f>C193/$K$3</f>
        <v>-0.5306302284623885</v>
      </c>
    </row>
    <row r="194" spans="1:12" ht="15.75" x14ac:dyDescent="0.25">
      <c r="A194" s="5">
        <v>40946</v>
      </c>
      <c r="B194">
        <v>14.25</v>
      </c>
      <c r="C194">
        <f>(B194-B193)/B193</f>
        <v>-1.3157894736842072E-2</v>
      </c>
      <c r="D194">
        <v>1.9734</v>
      </c>
      <c r="E194">
        <v>10.796900000000001</v>
      </c>
      <c r="F194" s="16">
        <f>(((E194/100)+1)^(1/365)-1)</f>
        <v>2.8093975644205571E-4</v>
      </c>
      <c r="G194">
        <f>1+F194</f>
        <v>1.0002809397564421</v>
      </c>
      <c r="H194">
        <f>C194-F194</f>
        <v>-1.3438834493284127E-2</v>
      </c>
      <c r="I194" s="47">
        <f>H194^2</f>
        <v>1.8060227253788324E-4</v>
      </c>
      <c r="L194" s="8">
        <f>C194/$K$3</f>
        <v>-0.51108069372955955</v>
      </c>
    </row>
    <row r="195" spans="1:12" ht="15.75" x14ac:dyDescent="0.25">
      <c r="A195" s="5">
        <v>40947</v>
      </c>
      <c r="B195">
        <v>15.03</v>
      </c>
      <c r="C195">
        <f>(B195-B194)/B194</f>
        <v>5.4736842105263112E-2</v>
      </c>
      <c r="D195">
        <v>1.9822</v>
      </c>
      <c r="E195">
        <v>10.7859</v>
      </c>
      <c r="F195" s="16">
        <f>(((E195/100)+1)^(1/365)-1)</f>
        <v>2.806676644846462E-4</v>
      </c>
      <c r="G195">
        <f>1+F195</f>
        <v>1.0002806676644846</v>
      </c>
      <c r="H195">
        <f>C195-F195</f>
        <v>5.4456174440778465E-2</v>
      </c>
      <c r="I195" s="47">
        <f>H195^2</f>
        <v>2.9654749347244936E-3</v>
      </c>
      <c r="L195" s="8">
        <f>C195/$K$3</f>
        <v>2.1260956859149718</v>
      </c>
    </row>
    <row r="196" spans="1:12" ht="15.75" x14ac:dyDescent="0.25">
      <c r="A196" s="5">
        <v>40948</v>
      </c>
      <c r="B196">
        <v>14.59</v>
      </c>
      <c r="C196">
        <f>(B196-B195)/B195</f>
        <v>-2.9274783765801698E-2</v>
      </c>
      <c r="D196">
        <v>2.0364</v>
      </c>
      <c r="E196">
        <v>10.772600000000001</v>
      </c>
      <c r="F196" s="16">
        <f>(((E196/100)+1)^(1/365)-1)</f>
        <v>2.8033864458887336E-4</v>
      </c>
      <c r="G196">
        <f>1+F196</f>
        <v>1.0002803386445889</v>
      </c>
      <c r="H196">
        <f>C196-F196</f>
        <v>-2.9555122410390572E-2</v>
      </c>
      <c r="I196" s="47">
        <f>H196^2</f>
        <v>8.7350526069317105E-4</v>
      </c>
      <c r="L196" s="8">
        <f>C196/$K$3</f>
        <v>-1.1370950364814703</v>
      </c>
    </row>
    <row r="197" spans="1:12" ht="15.75" x14ac:dyDescent="0.25">
      <c r="A197" s="5">
        <v>40949</v>
      </c>
      <c r="B197">
        <v>14.72</v>
      </c>
      <c r="C197">
        <f>(B197-B196)/B196</f>
        <v>8.9102124742975169E-3</v>
      </c>
      <c r="D197">
        <v>1.9862</v>
      </c>
      <c r="E197">
        <v>10.909700000000001</v>
      </c>
      <c r="F197" s="16">
        <f>(((E197/100)+1)^(1/365)-1)</f>
        <v>2.8372838226919939E-4</v>
      </c>
      <c r="G197">
        <f>1+F197</f>
        <v>1.0002837283822692</v>
      </c>
      <c r="H197">
        <f>C197-F197</f>
        <v>8.6264840920283175E-3</v>
      </c>
      <c r="I197" s="47">
        <f>H197^2</f>
        <v>7.4416227790017629E-5</v>
      </c>
      <c r="L197" s="8">
        <f>C197/$K$3</f>
        <v>0.34609165552077392</v>
      </c>
    </row>
    <row r="198" spans="1:12" ht="15.75" x14ac:dyDescent="0.25">
      <c r="A198" s="5">
        <v>40952</v>
      </c>
      <c r="B198">
        <v>15.04</v>
      </c>
      <c r="C198">
        <f>(B198-B197)/B197</f>
        <v>2.1739130434782507E-2</v>
      </c>
      <c r="D198">
        <v>1.9741</v>
      </c>
      <c r="E198">
        <v>10.933400000000001</v>
      </c>
      <c r="F198" s="16">
        <f>(((E198/100)+1)^(1/365)-1)</f>
        <v>2.8431393078531819E-4</v>
      </c>
      <c r="G198">
        <f>1+F198</f>
        <v>1.0002843139307853</v>
      </c>
      <c r="H198">
        <f>C198-F198</f>
        <v>2.1454816503997189E-2</v>
      </c>
      <c r="I198" s="47">
        <f>H198^2</f>
        <v>4.6030915122019018E-4</v>
      </c>
      <c r="L198" s="8">
        <f>C198/$K$3</f>
        <v>0.84439418964014024</v>
      </c>
    </row>
    <row r="199" spans="1:12" ht="15.75" x14ac:dyDescent="0.25">
      <c r="A199" s="5">
        <v>40953</v>
      </c>
      <c r="B199">
        <v>14.99</v>
      </c>
      <c r="C199">
        <f>(B199-B198)/B198</f>
        <v>-3.3244680851063123E-3</v>
      </c>
      <c r="D199">
        <v>1.9361000000000002</v>
      </c>
      <c r="E199">
        <v>10.9398</v>
      </c>
      <c r="F199" s="16">
        <f>(((E199/100)+1)^(1/365)-1)</f>
        <v>2.8447203219816863E-4</v>
      </c>
      <c r="G199">
        <f>1+F199</f>
        <v>1.0002844720321982</v>
      </c>
      <c r="H199">
        <f>C199-F199</f>
        <v>-3.608940117304481E-3</v>
      </c>
      <c r="I199" s="47">
        <f>H199^2</f>
        <v>1.302444877028968E-5</v>
      </c>
      <c r="L199" s="8">
        <f>C199/$K$3</f>
        <v>-0.12912943059656184</v>
      </c>
    </row>
    <row r="200" spans="1:12" ht="15.75" x14ac:dyDescent="0.25">
      <c r="A200" s="5">
        <v>40954</v>
      </c>
      <c r="B200">
        <v>14.48</v>
      </c>
      <c r="C200">
        <f>(B200-B199)/B199</f>
        <v>-3.4022681787858555E-2</v>
      </c>
      <c r="D200">
        <v>1.9275</v>
      </c>
      <c r="E200">
        <v>10.9976</v>
      </c>
      <c r="F200" s="16">
        <f>(((E200/100)+1)^(1/365)-1)</f>
        <v>2.8589947371004953E-4</v>
      </c>
      <c r="G200">
        <f>1+F200</f>
        <v>1.00028589947371</v>
      </c>
      <c r="H200">
        <f>C200-F200</f>
        <v>-3.4308581261568605E-2</v>
      </c>
      <c r="I200" s="47">
        <f>H200^2</f>
        <v>1.1770787481816564E-3</v>
      </c>
      <c r="L200" s="8">
        <f>C200/$K$3</f>
        <v>-1.3215135216115925</v>
      </c>
    </row>
    <row r="201" spans="1:12" ht="15.75" x14ac:dyDescent="0.25">
      <c r="A201" s="5">
        <v>40955</v>
      </c>
      <c r="B201">
        <v>14.76</v>
      </c>
      <c r="C201">
        <f>(B201-B200)/B200</f>
        <v>1.9337016574585589E-2</v>
      </c>
      <c r="D201">
        <v>1.9826999999999999</v>
      </c>
      <c r="E201">
        <v>10.9937</v>
      </c>
      <c r="F201" s="16">
        <f>(((E201/100)+1)^(1/365)-1)</f>
        <v>2.8580318177606756E-4</v>
      </c>
      <c r="G201">
        <f>1+F201</f>
        <v>1.0002858031817761</v>
      </c>
      <c r="H201">
        <f>C201-F201</f>
        <v>1.9051213392809522E-2</v>
      </c>
      <c r="I201" s="47">
        <f>H201^2</f>
        <v>3.6294873173836487E-4</v>
      </c>
      <c r="L201" s="8">
        <f>C201/$K$3</f>
        <v>0.75109096426554078</v>
      </c>
    </row>
    <row r="202" spans="1:12" ht="15.75" x14ac:dyDescent="0.25">
      <c r="A202" s="5">
        <v>40956</v>
      </c>
      <c r="B202">
        <v>14.9</v>
      </c>
      <c r="C202">
        <f>(B202-B201)/B201</f>
        <v>9.4850948509485489E-3</v>
      </c>
      <c r="D202">
        <v>2.0017</v>
      </c>
      <c r="E202">
        <v>10.954000000000001</v>
      </c>
      <c r="F202" s="16">
        <f>(((E202/100)+1)^(1/365)-1)</f>
        <v>2.8482278723140908E-4</v>
      </c>
      <c r="G202">
        <f>1+F202</f>
        <v>1.0002848227872314</v>
      </c>
      <c r="H202">
        <f>C202-F202</f>
        <v>9.2002720637171399E-3</v>
      </c>
      <c r="I202" s="47">
        <f>H202^2</f>
        <v>8.4645006046414034E-5</v>
      </c>
      <c r="L202" s="8">
        <f>C202/$K$3</f>
        <v>0.36842131309502374</v>
      </c>
    </row>
    <row r="203" spans="1:12" ht="15.75" x14ac:dyDescent="0.25">
      <c r="A203" s="5">
        <v>40960</v>
      </c>
      <c r="B203">
        <v>14.72</v>
      </c>
      <c r="C203">
        <f>(B203-B202)/B202</f>
        <v>-1.2080536912751658E-2</v>
      </c>
      <c r="D203">
        <v>2.0590999999999999</v>
      </c>
      <c r="E203">
        <v>10.936</v>
      </c>
      <c r="F203" s="16">
        <f>(((E203/100)+1)^(1/365)-1)</f>
        <v>2.8437816058146659E-4</v>
      </c>
      <c r="G203">
        <f>1+F203</f>
        <v>1.0002843781605815</v>
      </c>
      <c r="H203">
        <f>C203-F203</f>
        <v>-1.2364915073333125E-2</v>
      </c>
      <c r="I203" s="47">
        <f>H203^2</f>
        <v>1.5289112477074072E-4</v>
      </c>
      <c r="L203" s="8">
        <f>C203/$K$3</f>
        <v>-0.46923381813559611</v>
      </c>
    </row>
    <row r="204" spans="1:12" ht="15.75" x14ac:dyDescent="0.25">
      <c r="A204" s="5">
        <v>40961</v>
      </c>
      <c r="B204">
        <v>14.32</v>
      </c>
      <c r="C204">
        <f>(B204-B203)/B203</f>
        <v>-2.7173913043478284E-2</v>
      </c>
      <c r="D204">
        <v>2.0034000000000001</v>
      </c>
      <c r="E204">
        <v>10.9282</v>
      </c>
      <c r="F204" s="16">
        <f>(((E204/100)+1)^(1/365)-1)</f>
        <v>2.8418546668951272E-4</v>
      </c>
      <c r="G204">
        <f>1+F204</f>
        <v>1.0002841854666895</v>
      </c>
      <c r="H204">
        <f>C204-F204</f>
        <v>-2.7458098510167797E-2</v>
      </c>
      <c r="I204" s="47">
        <f>H204^2</f>
        <v>7.5394717379407899E-4</v>
      </c>
      <c r="L204" s="8">
        <f>C204/$K$3</f>
        <v>-1.055492737050181</v>
      </c>
    </row>
    <row r="205" spans="1:12" ht="15.75" x14ac:dyDescent="0.25">
      <c r="A205" s="5">
        <v>40962</v>
      </c>
      <c r="B205">
        <v>14.3</v>
      </c>
      <c r="C205">
        <f>(B205-B204)/B204</f>
        <v>-1.3966480446927076E-3</v>
      </c>
      <c r="D205">
        <v>1.9965000000000002</v>
      </c>
      <c r="E205">
        <v>10.918100000000001</v>
      </c>
      <c r="F205" s="16">
        <f>(((E205/100)+1)^(1/365)-1)</f>
        <v>2.8393593272646456E-4</v>
      </c>
      <c r="G205">
        <f>1+F205</f>
        <v>1.0002839359327265</v>
      </c>
      <c r="H205">
        <f>C205-F205</f>
        <v>-1.6805839774191721E-3</v>
      </c>
      <c r="I205" s="47">
        <f>H205^2</f>
        <v>2.8243625051580443E-6</v>
      </c>
      <c r="L205" s="8">
        <f>C205/$K$3</f>
        <v>-5.4248788719896364E-2</v>
      </c>
    </row>
    <row r="206" spans="1:12" ht="15.75" x14ac:dyDescent="0.25">
      <c r="A206" s="5">
        <v>40963</v>
      </c>
      <c r="B206">
        <v>14.55</v>
      </c>
      <c r="C206">
        <f>(B206-B205)/B205</f>
        <v>1.748251748251748E-2</v>
      </c>
      <c r="D206">
        <v>1.9757</v>
      </c>
      <c r="E206">
        <v>10.906499999999999</v>
      </c>
      <c r="F206" s="16">
        <f>(((E206/100)+1)^(1/365)-1)</f>
        <v>2.8364931130475668E-4</v>
      </c>
      <c r="G206">
        <f>1+F206</f>
        <v>1.0002836493113048</v>
      </c>
      <c r="H206">
        <f>C206-F206</f>
        <v>1.7198868171212724E-2</v>
      </c>
      <c r="I206" s="47">
        <f>H206^2</f>
        <v>2.958010663707541E-4</v>
      </c>
      <c r="L206" s="8">
        <f>C206/$K$3</f>
        <v>0.67905826439591999</v>
      </c>
    </row>
    <row r="207" spans="1:12" ht="15.75" x14ac:dyDescent="0.25">
      <c r="A207" s="5">
        <v>40966</v>
      </c>
      <c r="B207">
        <v>14.55</v>
      </c>
      <c r="C207">
        <f>(B207-B206)/B206</f>
        <v>0</v>
      </c>
      <c r="D207">
        <v>1.9255</v>
      </c>
      <c r="E207">
        <v>10.7784</v>
      </c>
      <c r="F207" s="16">
        <f>(((E207/100)+1)^(1/365)-1)</f>
        <v>2.804821317932138E-4</v>
      </c>
      <c r="G207">
        <f>1+F207</f>
        <v>1.0002804821317932</v>
      </c>
      <c r="H207">
        <f>C207-F207</f>
        <v>-2.804821317932138E-4</v>
      </c>
      <c r="I207" s="47">
        <f>H207^2</f>
        <v>7.8670226255265755E-8</v>
      </c>
      <c r="L207" s="8">
        <f>C207/$K$3</f>
        <v>0</v>
      </c>
    </row>
    <row r="208" spans="1:12" ht="15.75" x14ac:dyDescent="0.25">
      <c r="A208" s="5">
        <v>40967</v>
      </c>
      <c r="B208">
        <v>14.45</v>
      </c>
      <c r="C208">
        <f>(B208-B207)/B207</f>
        <v>-6.872852233677073E-3</v>
      </c>
      <c r="D208">
        <v>1.9428000000000001</v>
      </c>
      <c r="E208">
        <v>10.7117</v>
      </c>
      <c r="F208" s="16">
        <f>(((E208/100)+1)^(1/365)-1)</f>
        <v>2.7883157643238121E-4</v>
      </c>
      <c r="G208">
        <f>1+F208</f>
        <v>1.0002788315764324</v>
      </c>
      <c r="H208">
        <f>C208-F208</f>
        <v>-7.1516838101094542E-3</v>
      </c>
      <c r="I208" s="47">
        <f>H208^2</f>
        <v>5.1146581319781681E-5</v>
      </c>
      <c r="L208" s="8">
        <f>C208/$K$3</f>
        <v>-0.26695623864912149</v>
      </c>
    </row>
    <row r="209" spans="1:12" ht="15.75" x14ac:dyDescent="0.25">
      <c r="A209" s="5">
        <v>40968</v>
      </c>
      <c r="B209">
        <v>14.18</v>
      </c>
      <c r="C209">
        <f>(B209-B208)/B208</f>
        <v>-1.8685121107266407E-2</v>
      </c>
      <c r="D209">
        <v>1.9704999999999999</v>
      </c>
      <c r="E209">
        <v>10.704499999999999</v>
      </c>
      <c r="F209" s="16">
        <f>(((E209/100)+1)^(1/365)-1)</f>
        <v>2.7865334624066485E-4</v>
      </c>
      <c r="G209">
        <f>1+F209</f>
        <v>1.0002786533462407</v>
      </c>
      <c r="H209">
        <f>C209-F209</f>
        <v>-1.8963774453507071E-2</v>
      </c>
      <c r="I209" s="47">
        <f>H209^2</f>
        <v>3.5962474152348743E-4</v>
      </c>
      <c r="L209" s="8">
        <f>C209/$K$3</f>
        <v>-0.72576995400211586</v>
      </c>
    </row>
    <row r="210" spans="1:12" ht="15.75" x14ac:dyDescent="0.25">
      <c r="A210" s="5">
        <v>40969</v>
      </c>
      <c r="B210">
        <v>15.49</v>
      </c>
      <c r="C210">
        <f>(B210-B209)/B209</f>
        <v>9.2383638928067738E-2</v>
      </c>
      <c r="D210">
        <v>2.0261</v>
      </c>
      <c r="E210">
        <v>10.688000000000001</v>
      </c>
      <c r="F210" s="16">
        <f>(((E210/100)+1)^(1/365)-1)</f>
        <v>2.7824485844663016E-4</v>
      </c>
      <c r="G210">
        <f>1+F210</f>
        <v>1.0002782448584466</v>
      </c>
      <c r="H210">
        <f>C210-F210</f>
        <v>9.2105394069621108E-2</v>
      </c>
      <c r="I210" s="47">
        <f>H210^2</f>
        <v>8.4834036167201945E-3</v>
      </c>
      <c r="L210" s="8">
        <f>C210/$K$3</f>
        <v>3.5883775647189777</v>
      </c>
    </row>
    <row r="211" spans="1:12" ht="15.75" x14ac:dyDescent="0.25">
      <c r="A211" s="5">
        <v>40970</v>
      </c>
      <c r="B211">
        <v>15.19</v>
      </c>
      <c r="C211">
        <f>(B211-B210)/B210</f>
        <v>-1.9367333763718575E-2</v>
      </c>
      <c r="D211">
        <v>1.9739</v>
      </c>
      <c r="E211">
        <v>10.687899999999999</v>
      </c>
      <c r="F211" s="16">
        <f>(((E211/100)+1)^(1/365)-1)</f>
        <v>2.7824238257800893E-4</v>
      </c>
      <c r="G211">
        <f>1+F211</f>
        <v>1.000278242382578</v>
      </c>
      <c r="H211">
        <f>C211-F211</f>
        <v>-1.9645576146296584E-2</v>
      </c>
      <c r="I211" s="47">
        <f>H211^2</f>
        <v>3.8594866211993733E-4</v>
      </c>
      <c r="L211" s="8">
        <f>C211/$K$3</f>
        <v>-0.75226854854964609</v>
      </c>
    </row>
    <row r="212" spans="1:12" ht="15.75" x14ac:dyDescent="0.25">
      <c r="A212" s="5">
        <v>40973</v>
      </c>
      <c r="B212">
        <v>15.24</v>
      </c>
      <c r="C212">
        <f>(B212-B211)/B211</f>
        <v>3.2916392363397441E-3</v>
      </c>
      <c r="D212">
        <v>2.0104000000000002</v>
      </c>
      <c r="E212">
        <v>10.6874</v>
      </c>
      <c r="F212" s="16">
        <f>(((E212/100)+1)^(1/365)-1)</f>
        <v>2.7823000320092994E-4</v>
      </c>
      <c r="G212">
        <f>1+F212</f>
        <v>1.0002782300032009</v>
      </c>
      <c r="H212">
        <f>C212-F212</f>
        <v>3.0134092331388141E-3</v>
      </c>
      <c r="I212" s="47">
        <f>H212^2</f>
        <v>9.0806352063662553E-6</v>
      </c>
      <c r="L212" s="8">
        <f>C212/$K$3</f>
        <v>0.12785428809561283</v>
      </c>
    </row>
    <row r="213" spans="1:12" ht="15.75" x14ac:dyDescent="0.25">
      <c r="A213" s="5">
        <v>40974</v>
      </c>
      <c r="B213">
        <v>15.26</v>
      </c>
      <c r="C213">
        <f>(B213-B212)/B212</f>
        <v>1.3123359580052214E-3</v>
      </c>
      <c r="D213">
        <v>1.9426999999999999</v>
      </c>
      <c r="E213">
        <v>10.742100000000001</v>
      </c>
      <c r="F213" s="16">
        <f>(((E213/100)+1)^(1/365)-1)</f>
        <v>2.795839764933028E-4</v>
      </c>
      <c r="G213">
        <f>1+F213</f>
        <v>1.0002795839764933</v>
      </c>
      <c r="H213">
        <f>C213-F213</f>
        <v>1.0327519815119186E-3</v>
      </c>
      <c r="I213" s="47">
        <f>H213^2</f>
        <v>1.0665766553167941E-6</v>
      </c>
      <c r="L213" s="8">
        <f>C213/$K$3</f>
        <v>5.0973927458590293E-2</v>
      </c>
    </row>
    <row r="214" spans="1:12" ht="15.75" x14ac:dyDescent="0.25">
      <c r="A214" s="5">
        <v>40975</v>
      </c>
      <c r="B214">
        <v>15.57</v>
      </c>
      <c r="C214">
        <f>(B214-B213)/B213</f>
        <v>2.0314547837483651E-2</v>
      </c>
      <c r="D214">
        <v>1.9756</v>
      </c>
      <c r="E214">
        <v>10.7674</v>
      </c>
      <c r="F214" s="16">
        <f>(((E214/100)+1)^(1/365)-1)</f>
        <v>2.8020999451849882E-4</v>
      </c>
      <c r="G214">
        <f>1+F214</f>
        <v>1.0002802099945185</v>
      </c>
      <c r="H214">
        <f>C214-F214</f>
        <v>2.0034337842965152E-2</v>
      </c>
      <c r="I214" s="47">
        <f>H214^2</f>
        <v>4.0137469280606558E-4</v>
      </c>
      <c r="L214" s="8">
        <f>C214/$K$3</f>
        <v>0.78906036332034568</v>
      </c>
    </row>
    <row r="215" spans="1:12" ht="15.75" x14ac:dyDescent="0.25">
      <c r="A215" s="5">
        <v>40976</v>
      </c>
      <c r="B215">
        <v>15.91</v>
      </c>
      <c r="C215">
        <f>(B215-B214)/B214</f>
        <v>2.1836865767501597E-2</v>
      </c>
      <c r="D215">
        <v>2.0121000000000002</v>
      </c>
      <c r="E215">
        <v>10.7469</v>
      </c>
      <c r="F215" s="16">
        <f>(((E215/100)+1)^(1/365)-1)</f>
        <v>2.7970275767374986E-4</v>
      </c>
      <c r="G215">
        <f>1+F215</f>
        <v>1.0002797027576737</v>
      </c>
      <c r="H215">
        <f>C215-F215</f>
        <v>2.1557163009827848E-2</v>
      </c>
      <c r="I215" s="47">
        <f>H215^2</f>
        <v>4.6471127703229004E-4</v>
      </c>
      <c r="L215" s="8">
        <f>C215/$K$3</f>
        <v>0.84819043840538533</v>
      </c>
    </row>
    <row r="216" spans="1:12" ht="15.75" x14ac:dyDescent="0.25">
      <c r="A216" s="5">
        <v>40977</v>
      </c>
      <c r="B216">
        <v>16.14</v>
      </c>
      <c r="C216">
        <f>(B216-B215)/B215</f>
        <v>1.4456316781898204E-2</v>
      </c>
      <c r="D216">
        <v>2.0278999999999998</v>
      </c>
      <c r="E216">
        <v>10.7224</v>
      </c>
      <c r="F216" s="16">
        <f>(((E216/100)+1)^(1/365)-1)</f>
        <v>2.7909642494816644E-4</v>
      </c>
      <c r="G216">
        <f>1+F216</f>
        <v>1.0002790964249482</v>
      </c>
      <c r="H216">
        <f>C216-F216</f>
        <v>1.4177220356950038E-2</v>
      </c>
      <c r="I216" s="47">
        <f>H216^2</f>
        <v>2.0099357704951855E-4</v>
      </c>
      <c r="L216" s="8">
        <f>C216/$K$3</f>
        <v>0.56151417513467894</v>
      </c>
    </row>
    <row r="217" spans="1:12" ht="15.75" x14ac:dyDescent="0.25">
      <c r="A217" s="5">
        <v>40980</v>
      </c>
      <c r="B217">
        <v>16.11</v>
      </c>
      <c r="C217">
        <f>(B217-B216)/B216</f>
        <v>-1.8587360594796243E-3</v>
      </c>
      <c r="D217">
        <v>2.0331000000000001</v>
      </c>
      <c r="E217">
        <v>10.7157</v>
      </c>
      <c r="F217" s="16">
        <f>(((E217/100)+1)^(1/365)-1)</f>
        <v>2.7893058821071293E-4</v>
      </c>
      <c r="G217">
        <f>1+F217</f>
        <v>1.0002789305882107</v>
      </c>
      <c r="H217">
        <f>C217-F217</f>
        <v>-2.137666647690337E-3</v>
      </c>
      <c r="I217" s="47">
        <f>H217^2</f>
        <v>4.5696186966476434E-6</v>
      </c>
      <c r="L217" s="8">
        <f>C217/$K$3</f>
        <v>-7.2197272720163755E-2</v>
      </c>
    </row>
    <row r="218" spans="1:12" ht="15.75" x14ac:dyDescent="0.25">
      <c r="A218" s="5">
        <v>40981</v>
      </c>
      <c r="B218">
        <v>16.16</v>
      </c>
      <c r="C218">
        <f>(B218-B217)/B217</f>
        <v>3.1036623215394609E-3</v>
      </c>
      <c r="D218">
        <v>2.1263000000000001</v>
      </c>
      <c r="E218">
        <v>10.653600000000001</v>
      </c>
      <c r="F218" s="16">
        <f>(((E218/100)+1)^(1/365)-1)</f>
        <v>2.7739302797669119E-4</v>
      </c>
      <c r="G218">
        <f>1+F218</f>
        <v>1.0002773930279767</v>
      </c>
      <c r="H218">
        <f>C218-F218</f>
        <v>2.8262692935627698E-3</v>
      </c>
      <c r="I218" s="47">
        <f>H218^2</f>
        <v>7.9877981197357977E-6</v>
      </c>
      <c r="L218" s="8">
        <f>C218/$K$3</f>
        <v>0.12055286382199623</v>
      </c>
    </row>
    <row r="219" spans="1:12" ht="15.75" x14ac:dyDescent="0.25">
      <c r="A219" s="5">
        <v>40982</v>
      </c>
      <c r="B219">
        <v>16.100000000000001</v>
      </c>
      <c r="C219">
        <f>(B219-B218)/B218</f>
        <v>-3.7128712871286338E-3</v>
      </c>
      <c r="D219">
        <v>2.2686000000000002</v>
      </c>
      <c r="E219">
        <v>10.639200000000001</v>
      </c>
      <c r="F219" s="16">
        <f>(((E219/100)+1)^(1/365)-1)</f>
        <v>2.7703636936382559E-4</v>
      </c>
      <c r="G219">
        <f>1+F219</f>
        <v>1.0002770363693638</v>
      </c>
      <c r="H219">
        <f>C219-F219</f>
        <v>-3.9899076564924594E-3</v>
      </c>
      <c r="I219" s="47">
        <f>H219^2</f>
        <v>1.5919363107337148E-5</v>
      </c>
      <c r="L219" s="8">
        <f>C219/$K$3</f>
        <v>-0.14421583931972451</v>
      </c>
    </row>
    <row r="220" spans="1:12" ht="15.75" x14ac:dyDescent="0.25">
      <c r="A220" s="5">
        <v>40983</v>
      </c>
      <c r="B220">
        <v>16.23</v>
      </c>
      <c r="C220">
        <f>(B220-B219)/B219</f>
        <v>8.0745341614906208E-3</v>
      </c>
      <c r="D220">
        <v>2.2793999999999999</v>
      </c>
      <c r="E220">
        <v>10.6081</v>
      </c>
      <c r="F220" s="16">
        <f>(((E220/100)+1)^(1/365)-1)</f>
        <v>2.7626592785146009E-4</v>
      </c>
      <c r="G220">
        <f>1+F220</f>
        <v>1.0002762659278515</v>
      </c>
      <c r="H220">
        <f>C220-F220</f>
        <v>7.7982682336391607E-3</v>
      </c>
      <c r="I220" s="47">
        <f>H220^2</f>
        <v>6.0812987443785633E-5</v>
      </c>
      <c r="L220" s="8">
        <f>C220/$K$3</f>
        <v>0.31363212758062253</v>
      </c>
    </row>
    <row r="221" spans="1:12" ht="15.75" x14ac:dyDescent="0.25">
      <c r="A221" s="5">
        <v>40984</v>
      </c>
      <c r="B221">
        <v>16.36</v>
      </c>
      <c r="C221">
        <f>(B221-B220)/B220</f>
        <v>8.0098582871225513E-3</v>
      </c>
      <c r="D221">
        <v>2.294</v>
      </c>
      <c r="E221">
        <v>10.5945</v>
      </c>
      <c r="F221" s="16">
        <f>(((E221/100)+1)^(1/365)-1)</f>
        <v>2.7592894662697987E-4</v>
      </c>
      <c r="G221">
        <f>1+F221</f>
        <v>1.000275928946627</v>
      </c>
      <c r="H221">
        <f>C221-F221</f>
        <v>7.7339293404955715E-3</v>
      </c>
      <c r="I221" s="47">
        <f>H221^2</f>
        <v>5.9813663043778266E-5</v>
      </c>
      <c r="L221" s="8">
        <f>C221/$K$3</f>
        <v>0.31111997868441305</v>
      </c>
    </row>
    <row r="222" spans="1:12" ht="15.75" x14ac:dyDescent="0.25">
      <c r="A222" s="5">
        <v>40987</v>
      </c>
      <c r="B222">
        <v>16.62</v>
      </c>
      <c r="C222">
        <f>(B222-B221)/B221</f>
        <v>1.5892420537897408E-2</v>
      </c>
      <c r="D222">
        <v>2.3772000000000002</v>
      </c>
      <c r="E222">
        <v>10.569100000000001</v>
      </c>
      <c r="F222" s="16">
        <f>(((E222/100)+1)^(1/365)-1)</f>
        <v>2.7529947395499299E-4</v>
      </c>
      <c r="G222">
        <f>1+F222</f>
        <v>1.000275299473955</v>
      </c>
      <c r="H222">
        <f>C222-F222</f>
        <v>1.5617121063942415E-2</v>
      </c>
      <c r="I222" s="47">
        <f>H222^2</f>
        <v>2.4389447032583387E-4</v>
      </c>
      <c r="L222" s="8">
        <f>C222/$K$3</f>
        <v>0.61729550782984022</v>
      </c>
    </row>
    <row r="223" spans="1:12" ht="15.75" x14ac:dyDescent="0.25">
      <c r="A223" s="5">
        <v>40988</v>
      </c>
      <c r="B223">
        <v>16.510000000000002</v>
      </c>
      <c r="C223">
        <f>(B223-B222)/B222</f>
        <v>-6.6185318892899771E-3</v>
      </c>
      <c r="D223">
        <v>2.3590999999999998</v>
      </c>
      <c r="E223">
        <v>10.5764</v>
      </c>
      <c r="F223" s="16">
        <f>(((E223/100)+1)^(1/365)-1)</f>
        <v>2.7548040015790143E-4</v>
      </c>
      <c r="G223">
        <f>1+F223</f>
        <v>1.0002754804001579</v>
      </c>
      <c r="H223">
        <f>C223-F223</f>
        <v>-6.8940122894478786E-3</v>
      </c>
      <c r="I223" s="47">
        <f>H223^2</f>
        <v>4.7527405447058381E-5</v>
      </c>
      <c r="L223" s="8">
        <f>C223/$K$3</f>
        <v>-0.25707789407816528</v>
      </c>
    </row>
    <row r="224" spans="1:12" ht="15.75" x14ac:dyDescent="0.25">
      <c r="A224" s="5">
        <v>40989</v>
      </c>
      <c r="B224">
        <v>16.690000000000001</v>
      </c>
      <c r="C224">
        <f>(B224-B223)/B223</f>
        <v>1.0902483343428207E-2</v>
      </c>
      <c r="D224">
        <v>2.2959999999999998</v>
      </c>
      <c r="E224">
        <v>10.5844</v>
      </c>
      <c r="F224" s="16">
        <f>(((E224/100)+1)^(1/365)-1)</f>
        <v>2.7567866176969602E-4</v>
      </c>
      <c r="G224">
        <f>1+F224</f>
        <v>1.0002756786617697</v>
      </c>
      <c r="H224">
        <f>C224-F224</f>
        <v>1.0626804681658511E-2</v>
      </c>
      <c r="I224" s="47">
        <f>H224^2</f>
        <v>1.1292897774211924E-4</v>
      </c>
      <c r="L224" s="8">
        <f>C224/$K$3</f>
        <v>0.42347570504060456</v>
      </c>
    </row>
    <row r="225" spans="1:12" ht="15.75" x14ac:dyDescent="0.25">
      <c r="A225" s="5">
        <v>40990</v>
      </c>
      <c r="B225">
        <v>17.62</v>
      </c>
      <c r="C225">
        <f>(B225-B224)/B224</f>
        <v>5.5721989215098841E-2</v>
      </c>
      <c r="D225">
        <v>2.2781000000000002</v>
      </c>
      <c r="E225">
        <v>10.6029</v>
      </c>
      <c r="F225" s="16">
        <f>(((E225/100)+1)^(1/365)-1)</f>
        <v>2.7613708696860861E-4</v>
      </c>
      <c r="G225">
        <f>1+F225</f>
        <v>1.0002761370869686</v>
      </c>
      <c r="H225">
        <f>C225-F225</f>
        <v>5.5445852128130232E-2</v>
      </c>
      <c r="I225" s="47">
        <f>H225^2</f>
        <v>3.0742425182144839E-3</v>
      </c>
      <c r="L225" s="8">
        <f>C225/$K$3</f>
        <v>2.1643609007073308</v>
      </c>
    </row>
    <row r="226" spans="1:12" ht="15.75" x14ac:dyDescent="0.25">
      <c r="A226" s="5">
        <v>40991</v>
      </c>
      <c r="B226">
        <v>17.77</v>
      </c>
      <c r="C226">
        <f>(B226-B225)/B225</f>
        <v>8.5130533484675686E-3</v>
      </c>
      <c r="D226">
        <v>2.2317</v>
      </c>
      <c r="E226">
        <v>10.5989</v>
      </c>
      <c r="F226" s="16">
        <f>(((E226/100)+1)^(1/365)-1)</f>
        <v>2.7603797448638723E-4</v>
      </c>
      <c r="G226">
        <f>1+F226</f>
        <v>1.0002760379744864</v>
      </c>
      <c r="H226">
        <f>C226-F226</f>
        <v>8.2370153739811814E-3</v>
      </c>
      <c r="I226" s="47">
        <f>H226^2</f>
        <v>6.7848422271202344E-5</v>
      </c>
      <c r="L226" s="8">
        <f>C226/$K$3</f>
        <v>0.33066514804295905</v>
      </c>
    </row>
    <row r="227" spans="1:12" ht="15.75" x14ac:dyDescent="0.25">
      <c r="A227" s="5">
        <v>40994</v>
      </c>
      <c r="B227">
        <v>17.84</v>
      </c>
      <c r="C227">
        <f>(B227-B226)/B226</f>
        <v>3.939223410241997E-3</v>
      </c>
      <c r="D227">
        <v>2.2479</v>
      </c>
      <c r="E227">
        <v>10.553100000000001</v>
      </c>
      <c r="F227" s="16">
        <f>(((E227/100)+1)^(1/365)-1)</f>
        <v>2.7490288170195498E-4</v>
      </c>
      <c r="G227">
        <f>1+F227</f>
        <v>1.000274902881702</v>
      </c>
      <c r="H227">
        <f>C227-F227</f>
        <v>3.664320528540042E-3</v>
      </c>
      <c r="I227" s="47">
        <f>H227^2</f>
        <v>1.3427244935879972E-5</v>
      </c>
      <c r="L227" s="8">
        <f>C227/$K$3</f>
        <v>0.15300783852792771</v>
      </c>
    </row>
    <row r="228" spans="1:12" ht="15.75" x14ac:dyDescent="0.25">
      <c r="A228" s="5">
        <v>40995</v>
      </c>
      <c r="B228">
        <v>18.239999999999998</v>
      </c>
      <c r="C228">
        <f>(B228-B227)/B227</f>
        <v>2.2421524663677049E-2</v>
      </c>
      <c r="D228">
        <v>2.1836000000000002</v>
      </c>
      <c r="E228">
        <v>10.539199999999999</v>
      </c>
      <c r="F228" s="16">
        <f>(((E228/100)+1)^(1/365)-1)</f>
        <v>2.7455829571532142E-4</v>
      </c>
      <c r="G228">
        <f>1+F228</f>
        <v>1.0002745582957153</v>
      </c>
      <c r="H228">
        <f>C228-F228</f>
        <v>2.2146966367961728E-2</v>
      </c>
      <c r="I228" s="47">
        <f>H228^2</f>
        <v>4.9048811930362793E-4</v>
      </c>
      <c r="L228" s="8">
        <f>C228/$K$3</f>
        <v>0.87089983684857597</v>
      </c>
    </row>
    <row r="229" spans="1:12" ht="15.75" x14ac:dyDescent="0.25">
      <c r="A229" s="5">
        <v>40996</v>
      </c>
      <c r="B229">
        <v>18.309999999999999</v>
      </c>
      <c r="C229">
        <f>(B229-B228)/B228</f>
        <v>3.8377192982456299E-3</v>
      </c>
      <c r="D229">
        <v>2.1997</v>
      </c>
      <c r="E229">
        <v>10.543200000000001</v>
      </c>
      <c r="F229" s="16">
        <f>(((E229/100)+1)^(1/365)-1)</f>
        <v>2.746574615783981E-4</v>
      </c>
      <c r="G229">
        <f>1+F229</f>
        <v>1.0002746574615784</v>
      </c>
      <c r="H229">
        <f>C229-F229</f>
        <v>3.5630618366672318E-3</v>
      </c>
      <c r="I229" s="47">
        <f>H229^2</f>
        <v>1.2695409651914468E-5</v>
      </c>
      <c r="L229" s="8">
        <f>C229/$K$3</f>
        <v>0.14906520233778922</v>
      </c>
    </row>
    <row r="230" spans="1:12" ht="15.75" x14ac:dyDescent="0.25">
      <c r="A230" s="5">
        <v>40997</v>
      </c>
      <c r="B230">
        <v>18.38</v>
      </c>
      <c r="C230">
        <f>(B230-B229)/B229</f>
        <v>3.8230475150191311E-3</v>
      </c>
      <c r="D230">
        <v>2.1587000000000001</v>
      </c>
      <c r="E230">
        <v>10.560700000000001</v>
      </c>
      <c r="F230" s="16">
        <f>(((E230/100)+1)^(1/365)-1)</f>
        <v>2.7509127015878931E-4</v>
      </c>
      <c r="G230">
        <f>1+F230</f>
        <v>1.0002750912701588</v>
      </c>
      <c r="H230">
        <f>C230-F230</f>
        <v>3.5479562448603418E-3</v>
      </c>
      <c r="I230" s="47">
        <f>H230^2</f>
        <v>1.2587993515443497E-5</v>
      </c>
      <c r="L230" s="8">
        <f>C230/$K$3</f>
        <v>0.14849531898641591</v>
      </c>
    </row>
    <row r="231" spans="1:12" ht="15.75" x14ac:dyDescent="0.25">
      <c r="A231" s="5">
        <v>40998</v>
      </c>
      <c r="B231">
        <v>18.37</v>
      </c>
      <c r="C231">
        <f>(B231-B230)/B230</f>
        <v>-5.4406964091392881E-4</v>
      </c>
      <c r="D231">
        <v>2.2088000000000001</v>
      </c>
      <c r="E231">
        <v>10.550599999999999</v>
      </c>
      <c r="F231" s="16">
        <f>(((E231/100)+1)^(1/365)-1)</f>
        <v>2.7484090899188018E-4</v>
      </c>
      <c r="G231">
        <f>1+F231</f>
        <v>1.0002748409089919</v>
      </c>
      <c r="H231">
        <f>C231-F231</f>
        <v>-8.1891054990580899E-4</v>
      </c>
      <c r="I231" s="47">
        <f>H231^2</f>
        <v>6.7061448874703448E-7</v>
      </c>
      <c r="L231" s="8">
        <f>C231/$K$3</f>
        <v>-2.1132825203176771E-2</v>
      </c>
    </row>
    <row r="232" spans="1:12" ht="15.75" x14ac:dyDescent="0.25">
      <c r="A232" s="5">
        <v>41001</v>
      </c>
      <c r="B232">
        <v>18.899999999999999</v>
      </c>
      <c r="C232">
        <f>(B232-B231)/B231</f>
        <v>2.8851388132825125E-2</v>
      </c>
      <c r="D232">
        <v>2.1819999999999999</v>
      </c>
      <c r="E232">
        <v>10.6068</v>
      </c>
      <c r="F232" s="16">
        <f>(((E232/100)+1)^(1/365)-1)</f>
        <v>2.7623371819696096E-4</v>
      </c>
      <c r="G232">
        <f>1+F232</f>
        <v>1.000276233718197</v>
      </c>
      <c r="H232">
        <f>C232-F232</f>
        <v>2.8575154414628164E-2</v>
      </c>
      <c r="I232" s="47">
        <f>H232^2</f>
        <v>8.165394498198434E-4</v>
      </c>
      <c r="L232" s="8">
        <f>C232/$K$3</f>
        <v>1.1206494471108666</v>
      </c>
    </row>
    <row r="233" spans="1:12" ht="15.75" x14ac:dyDescent="0.25">
      <c r="A233" s="5">
        <v>41002</v>
      </c>
      <c r="B233">
        <v>18.88</v>
      </c>
      <c r="C233">
        <f>(B233-B232)/B232</f>
        <v>-1.0582010582010357E-3</v>
      </c>
      <c r="D233">
        <v>2.2988</v>
      </c>
      <c r="E233">
        <v>10.6372</v>
      </c>
      <c r="F233" s="16">
        <f>(((E233/100)+1)^(1/365)-1)</f>
        <v>2.7698682978405387E-4</v>
      </c>
      <c r="G233">
        <f>1+F233</f>
        <v>1.0002769868297841</v>
      </c>
      <c r="H233">
        <f>C233-F233</f>
        <v>-1.3351878879850896E-3</v>
      </c>
      <c r="I233" s="47">
        <f>H233^2</f>
        <v>1.7827266962220842E-6</v>
      </c>
      <c r="L233" s="8">
        <f>C233/$K$3</f>
        <v>-4.1102785950736298E-2</v>
      </c>
    </row>
    <row r="234" spans="1:12" ht="15.75" x14ac:dyDescent="0.25">
      <c r="A234" s="5">
        <v>41003</v>
      </c>
      <c r="B234">
        <v>18.38</v>
      </c>
      <c r="C234">
        <f>(B234-B233)/B233</f>
        <v>-2.6483050847457629E-2</v>
      </c>
      <c r="D234">
        <v>2.2233000000000001</v>
      </c>
      <c r="E234">
        <v>10.6785</v>
      </c>
      <c r="F234" s="16">
        <f>(((E234/100)+1)^(1/365)-1)</f>
        <v>2.780096409571442E-4</v>
      </c>
      <c r="G234">
        <f>1+F234</f>
        <v>1.0002780096409571</v>
      </c>
      <c r="H234">
        <f>C234-F234</f>
        <v>-2.6761060488414774E-2</v>
      </c>
      <c r="I234" s="47">
        <f>H234^2</f>
        <v>7.1615435846459437E-4</v>
      </c>
      <c r="L234" s="8">
        <f>C234/$K$3</f>
        <v>-1.028658175938735</v>
      </c>
    </row>
    <row r="235" spans="1:12" ht="15.75" x14ac:dyDescent="0.25">
      <c r="A235" s="5">
        <v>41004</v>
      </c>
      <c r="B235">
        <v>18.23</v>
      </c>
      <c r="C235">
        <f>(B235-B234)/B234</f>
        <v>-8.1610446137104775E-3</v>
      </c>
      <c r="D235">
        <v>2.1804999999999999</v>
      </c>
      <c r="E235">
        <v>10.703900000000001</v>
      </c>
      <c r="F235" s="16">
        <f>(((E235/100)+1)^(1/365)-1)</f>
        <v>2.7863849320275413E-4</v>
      </c>
      <c r="G235">
        <f>1+F235</f>
        <v>1.0002786384932028</v>
      </c>
      <c r="H235">
        <f>C235-F235</f>
        <v>-8.4396831069132316E-3</v>
      </c>
      <c r="I235" s="47">
        <f>H235^2</f>
        <v>7.1228250945116578E-5</v>
      </c>
      <c r="L235" s="8">
        <f>C235/$K$3</f>
        <v>-0.31699237804771158</v>
      </c>
    </row>
    <row r="236" spans="1:12" ht="15.75" x14ac:dyDescent="0.25">
      <c r="A236" s="5">
        <v>41008</v>
      </c>
      <c r="B236">
        <v>18.010000000000002</v>
      </c>
      <c r="C236">
        <f>(B236-B235)/B235</f>
        <v>-1.2068019747668616E-2</v>
      </c>
      <c r="D236">
        <v>2.0474000000000001</v>
      </c>
      <c r="E236">
        <v>10.7906</v>
      </c>
      <c r="F236" s="16">
        <f>(((E236/100)+1)^(1/365)-1)</f>
        <v>2.8078392525365814E-4</v>
      </c>
      <c r="G236">
        <f>1+F236</f>
        <v>1.0002807839252537</v>
      </c>
      <c r="H236">
        <f>C236-F236</f>
        <v>-1.2348803672922274E-2</v>
      </c>
      <c r="I236" s="47">
        <f>H236^2</f>
        <v>1.5249295215237865E-4</v>
      </c>
      <c r="L236" s="8">
        <f>C236/$K$3</f>
        <v>-0.46874762474811926</v>
      </c>
    </row>
    <row r="237" spans="1:12" ht="15.75" x14ac:dyDescent="0.25">
      <c r="A237" s="5">
        <v>41009</v>
      </c>
      <c r="B237">
        <v>17.600000000000001</v>
      </c>
      <c r="C237">
        <f>(B237-B236)/B236</f>
        <v>-2.2765130483064971E-2</v>
      </c>
      <c r="D237">
        <v>1.9823</v>
      </c>
      <c r="E237">
        <v>10.884399999999999</v>
      </c>
      <c r="F237" s="16">
        <f>(((E237/100)+1)^(1/365)-1)</f>
        <v>2.8310316533342039E-4</v>
      </c>
      <c r="G237">
        <f>1+F237</f>
        <v>1.0002831031653334</v>
      </c>
      <c r="H237">
        <f>C237-F237</f>
        <v>-2.3048233648398392E-2</v>
      </c>
      <c r="I237" s="47">
        <f>H237^2</f>
        <v>5.3122107431116379E-4</v>
      </c>
      <c r="L237" s="8">
        <f>C237/$K$3</f>
        <v>-0.88424621968979034</v>
      </c>
    </row>
    <row r="238" spans="1:12" ht="15.75" x14ac:dyDescent="0.25">
      <c r="A238" s="5">
        <v>41010</v>
      </c>
      <c r="B238">
        <v>18.010000000000002</v>
      </c>
      <c r="C238">
        <f>(B238-B237)/B237</f>
        <v>2.3295454545454553E-2</v>
      </c>
      <c r="D238">
        <v>2.0350999999999999</v>
      </c>
      <c r="E238">
        <v>10.895199999999999</v>
      </c>
      <c r="F238" s="16">
        <f>(((E238/100)+1)^(1/365)-1)</f>
        <v>2.8337007375811574E-4</v>
      </c>
      <c r="G238">
        <f>1+F238</f>
        <v>1.0002833700737581</v>
      </c>
      <c r="H238">
        <f>C238-F238</f>
        <v>2.3012084471696437E-2</v>
      </c>
      <c r="I238" s="47">
        <f>H238^2</f>
        <v>5.2955603173249232E-4</v>
      </c>
      <c r="L238" s="8">
        <f>C238/$K$3</f>
        <v>0.90484513730756388</v>
      </c>
    </row>
    <row r="239" spans="1:12" ht="15.75" x14ac:dyDescent="0.25">
      <c r="A239" s="5">
        <v>41011</v>
      </c>
      <c r="B239">
        <v>18.260000000000002</v>
      </c>
      <c r="C239">
        <f>(B239-B238)/B238</f>
        <v>1.3881177123820098E-2</v>
      </c>
      <c r="D239">
        <v>2.0510000000000002</v>
      </c>
      <c r="E239">
        <v>10.8514</v>
      </c>
      <c r="F239" s="16">
        <f>(((E239/100)+1)^(1/365)-1)</f>
        <v>2.822874511518858E-4</v>
      </c>
      <c r="G239">
        <f>1+F239</f>
        <v>1.0002822874511519</v>
      </c>
      <c r="H239">
        <f>C239-F239</f>
        <v>1.3598889672668212E-2</v>
      </c>
      <c r="I239" s="47">
        <f>H239^2</f>
        <v>1.8492980032940216E-4</v>
      </c>
      <c r="L239" s="8">
        <f>C239/$K$3</f>
        <v>0.53917452420109135</v>
      </c>
    </row>
    <row r="240" spans="1:12" ht="15.75" x14ac:dyDescent="0.25">
      <c r="A240" s="5">
        <v>41012</v>
      </c>
      <c r="B240">
        <v>18.239999999999998</v>
      </c>
      <c r="C240">
        <f>(B240-B239)/B239</f>
        <v>-1.095290251916929E-3</v>
      </c>
      <c r="D240">
        <v>1.9823</v>
      </c>
      <c r="E240">
        <v>10.867100000000001</v>
      </c>
      <c r="F240" s="16">
        <f>(((E240/100)+1)^(1/365)-1)</f>
        <v>2.8267556354899526E-4</v>
      </c>
      <c r="G240">
        <f>1+F240</f>
        <v>1.000282675563549</v>
      </c>
      <c r="H240">
        <f>C240-F240</f>
        <v>-1.3779658154659243E-3</v>
      </c>
      <c r="I240" s="47">
        <f>H240^2</f>
        <v>1.8987897885926697E-6</v>
      </c>
      <c r="L240" s="8">
        <f>C240/$K$3</f>
        <v>-4.2543409335654654E-2</v>
      </c>
    </row>
    <row r="241" spans="1:12" ht="15.75" x14ac:dyDescent="0.25">
      <c r="A241" s="5">
        <v>41015</v>
      </c>
      <c r="B241">
        <v>18.190000000000001</v>
      </c>
      <c r="C241">
        <f>(B241-B240)/B240</f>
        <v>-2.7412280701752832E-3</v>
      </c>
      <c r="D241">
        <v>1.9805000000000001</v>
      </c>
      <c r="E241">
        <v>10.8596</v>
      </c>
      <c r="F241" s="16">
        <f>(((E241/100)+1)^(1/365)-1)</f>
        <v>2.8249016637582613E-4</v>
      </c>
      <c r="G241">
        <f>1+F241</f>
        <v>1.0002824901663758</v>
      </c>
      <c r="H241">
        <f>C241-F241</f>
        <v>-3.0237182365511093E-3</v>
      </c>
      <c r="I241" s="47">
        <f>H241^2</f>
        <v>9.1428719740517507E-6</v>
      </c>
      <c r="L241" s="8">
        <f>C241/$K$3</f>
        <v>-0.10647514452698582</v>
      </c>
    </row>
    <row r="242" spans="1:12" ht="15.75" x14ac:dyDescent="0.25">
      <c r="A242" s="5">
        <v>41016</v>
      </c>
      <c r="B242">
        <v>18.59</v>
      </c>
      <c r="C242">
        <f>(B242-B241)/B241</f>
        <v>2.1990104452996071E-2</v>
      </c>
      <c r="D242">
        <v>1.9981</v>
      </c>
      <c r="E242">
        <v>10.7918</v>
      </c>
      <c r="F242" s="16">
        <f>(((E242/100)+1)^(1/365)-1)</f>
        <v>2.8081360806608835E-4</v>
      </c>
      <c r="G242">
        <f>1+F242</f>
        <v>1.0002808136080661</v>
      </c>
      <c r="H242">
        <f>C242-F242</f>
        <v>2.1709290844929983E-2</v>
      </c>
      <c r="I242" s="47">
        <f>H242^2</f>
        <v>4.7129330898976077E-4</v>
      </c>
      <c r="L242" s="8">
        <f>C242/$K$3</f>
        <v>0.85414255576572817</v>
      </c>
    </row>
    <row r="243" spans="1:12" ht="15.75" x14ac:dyDescent="0.25">
      <c r="A243" s="5">
        <v>41017</v>
      </c>
      <c r="B243">
        <v>18.555</v>
      </c>
      <c r="C243">
        <f>(B243-B242)/B242</f>
        <v>-1.8827326519634288E-3</v>
      </c>
      <c r="D243">
        <v>1.9752999999999998</v>
      </c>
      <c r="E243">
        <v>10.8012</v>
      </c>
      <c r="F243" s="16">
        <f>(((E243/100)+1)^(1/365)-1)</f>
        <v>2.810461123381458E-4</v>
      </c>
      <c r="G243">
        <f>1+F243</f>
        <v>1.0002810461123381</v>
      </c>
      <c r="H243">
        <f>C243-F243</f>
        <v>-2.1637787643015746E-3</v>
      </c>
      <c r="I243" s="47">
        <f>H243^2</f>
        <v>4.6819385408424493E-6</v>
      </c>
      <c r="L243" s="8">
        <f>C243/$K$3</f>
        <v>-7.3129351550330152E-2</v>
      </c>
    </row>
    <row r="244" spans="1:12" ht="15.75" x14ac:dyDescent="0.25">
      <c r="A244" s="5">
        <v>41018</v>
      </c>
      <c r="B244">
        <v>18.05</v>
      </c>
      <c r="C244">
        <f>(B244-B243)/B243</f>
        <v>-2.7216383724063542E-2</v>
      </c>
      <c r="D244">
        <v>1.9664999999999999</v>
      </c>
      <c r="E244">
        <v>10.753500000000001</v>
      </c>
      <c r="F244" s="16">
        <f>(((E244/100)+1)^(1/365)-1)</f>
        <v>2.7986607341401459E-4</v>
      </c>
      <c r="G244">
        <f>1+F244</f>
        <v>1.000279866073414</v>
      </c>
      <c r="H244">
        <f>C244-F244</f>
        <v>-2.7496249797477557E-2</v>
      </c>
      <c r="I244" s="47">
        <f>H244^2</f>
        <v>7.5604375292528459E-4</v>
      </c>
      <c r="L244" s="8">
        <f>C244/$K$3</f>
        <v>-1.0571423888623288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44"/>
  <sheetViews>
    <sheetView topLeftCell="I1" workbookViewId="0">
      <selection activeCell="H12" sqref="H12"/>
    </sheetView>
  </sheetViews>
  <sheetFormatPr defaultRowHeight="15" x14ac:dyDescent="0.25"/>
  <cols>
    <col min="1" max="1" width="13.28515625" customWidth="1"/>
    <col min="2" max="2" width="9.5703125" customWidth="1"/>
    <col min="9" max="9" width="39.42578125" customWidth="1"/>
    <col min="12" max="12" width="10.7109375" style="46" customWidth="1"/>
    <col min="13" max="13" width="27.28515625" customWidth="1"/>
    <col min="16" max="18" width="22.140625" customWidth="1"/>
    <col min="19" max="19" width="29.7109375" customWidth="1"/>
    <col min="20" max="20" width="12" customWidth="1"/>
    <col min="21" max="21" width="10.7109375" customWidth="1"/>
    <col min="22" max="22" width="17.42578125" customWidth="1"/>
  </cols>
  <sheetData>
    <row r="1" spans="1:28" ht="15.75" thickBot="1" x14ac:dyDescent="0.3">
      <c r="A1" t="s">
        <v>77</v>
      </c>
      <c r="Q1" s="40"/>
    </row>
    <row r="2" spans="1:28" x14ac:dyDescent="0.25">
      <c r="A2" t="s">
        <v>7</v>
      </c>
      <c r="B2" t="s">
        <v>8</v>
      </c>
      <c r="C2" t="s">
        <v>19</v>
      </c>
      <c r="D2" t="s">
        <v>43</v>
      </c>
      <c r="E2" t="s">
        <v>11</v>
      </c>
      <c r="F2" t="s">
        <v>12</v>
      </c>
      <c r="G2" t="s">
        <v>66</v>
      </c>
      <c r="H2" t="s">
        <v>67</v>
      </c>
      <c r="I2" t="s">
        <v>35</v>
      </c>
      <c r="J2" t="s">
        <v>36</v>
      </c>
      <c r="K2" t="s">
        <v>64</v>
      </c>
      <c r="L2" s="47" t="s">
        <v>63</v>
      </c>
      <c r="M2" s="6" t="s">
        <v>46</v>
      </c>
      <c r="N2" s="8">
        <f>SUM(L4:L122)/(COUNT(F4:F122)-2)</f>
        <v>6.6271332218550115E-4</v>
      </c>
      <c r="O2" s="12"/>
      <c r="P2" s="6" t="s">
        <v>21</v>
      </c>
      <c r="Q2" s="7" t="s">
        <v>22</v>
      </c>
      <c r="R2" s="7" t="s">
        <v>23</v>
      </c>
      <c r="S2" s="7" t="s">
        <v>24</v>
      </c>
      <c r="T2" s="7" t="s">
        <v>25</v>
      </c>
      <c r="U2" s="18" t="s">
        <v>37</v>
      </c>
      <c r="V2" s="19" t="s">
        <v>38</v>
      </c>
      <c r="W2" s="8" t="s">
        <v>26</v>
      </c>
      <c r="X2">
        <f>SUM(T3:T8)</f>
        <v>5.5304958422731261E-2</v>
      </c>
    </row>
    <row r="3" spans="1:28" ht="15.75" x14ac:dyDescent="0.25">
      <c r="A3" s="4">
        <v>40668</v>
      </c>
      <c r="B3">
        <v>14.05</v>
      </c>
      <c r="C3">
        <v>0</v>
      </c>
      <c r="D3">
        <v>0.90229999999999999</v>
      </c>
      <c r="E3">
        <v>3.1499000000000001</v>
      </c>
      <c r="F3">
        <v>10.2903</v>
      </c>
      <c r="G3">
        <f>E3+F3</f>
        <v>13.440200000000001</v>
      </c>
      <c r="H3">
        <f>E3+D3*(G3-E3)</f>
        <v>12.43483769</v>
      </c>
      <c r="I3" s="16">
        <f>(((H3/100)+1)^(1/365)-1)</f>
        <v>3.2115744305394323E-4</v>
      </c>
      <c r="J3">
        <f>1+I3</f>
        <v>1.0003211574430539</v>
      </c>
      <c r="L3" s="47"/>
      <c r="M3" s="20" t="s">
        <v>47</v>
      </c>
      <c r="N3" s="8">
        <f>SQRT(N2)</f>
        <v>2.5743218955396802E-2</v>
      </c>
      <c r="O3" s="8"/>
      <c r="P3" s="10">
        <v>40841</v>
      </c>
      <c r="Q3" s="8">
        <v>15.82</v>
      </c>
      <c r="R3" s="8">
        <v>-4.6987951807228978E-2</v>
      </c>
      <c r="S3" s="8">
        <f>1+R3</f>
        <v>0.95301204819277108</v>
      </c>
      <c r="T3" s="8">
        <f>R3-I123</f>
        <v>-4.7312317242758806E-2</v>
      </c>
      <c r="W3" s="8" t="s">
        <v>27</v>
      </c>
      <c r="X3">
        <f>PRODUCT(S3:S8)-PRODUCT(J123:J128)</f>
        <v>4.4411973393179371E-2</v>
      </c>
      <c r="AB3">
        <f>1+I3</f>
        <v>1.0003211574430539</v>
      </c>
    </row>
    <row r="4" spans="1:28" ht="15.75" x14ac:dyDescent="0.25">
      <c r="A4" s="5">
        <v>40669</v>
      </c>
      <c r="B4">
        <v>13.98</v>
      </c>
      <c r="C4">
        <f>(B4-B3)/B3</f>
        <v>-4.98220640569397E-3</v>
      </c>
      <c r="D4">
        <v>0.90190000000000003</v>
      </c>
      <c r="E4">
        <v>3.1459000000000001</v>
      </c>
      <c r="F4">
        <v>10.3233</v>
      </c>
      <c r="G4">
        <f>E4+F4</f>
        <v>13.469200000000001</v>
      </c>
      <c r="H4">
        <f>E4+D4*(G4-E4)</f>
        <v>12.456484270000001</v>
      </c>
      <c r="I4" s="16">
        <f>(((H4/100)+1)^(1/365)-1)</f>
        <v>3.2168502909324381E-4</v>
      </c>
      <c r="J4">
        <f>1+I4</f>
        <v>1.0003216850290932</v>
      </c>
      <c r="K4">
        <f>C4-I4</f>
        <v>-5.3038914347872139E-3</v>
      </c>
      <c r="L4" s="47">
        <f>K4^2</f>
        <v>2.8131264352009171E-5</v>
      </c>
      <c r="M4" s="20" t="s">
        <v>48</v>
      </c>
      <c r="N4" s="8">
        <f>X2</f>
        <v>5.5304958422731261E-2</v>
      </c>
      <c r="O4" s="8"/>
      <c r="P4" s="10">
        <v>40842</v>
      </c>
      <c r="Q4" s="8">
        <v>17.98</v>
      </c>
      <c r="R4" s="8">
        <v>0.13653603034134007</v>
      </c>
      <c r="S4" s="8">
        <f>1+R4</f>
        <v>1.1365360303413401</v>
      </c>
      <c r="T4" s="8">
        <f>R4-I124</f>
        <v>0.13620621115803996</v>
      </c>
      <c r="W4" s="8" t="s">
        <v>29</v>
      </c>
      <c r="X4">
        <f>X2/6</f>
        <v>9.2174930704552096E-3</v>
      </c>
    </row>
    <row r="5" spans="1:28" ht="15.75" x14ac:dyDescent="0.25">
      <c r="A5" s="5">
        <v>40672</v>
      </c>
      <c r="B5">
        <v>14.3</v>
      </c>
      <c r="C5">
        <f>(B5-B4)/B4</f>
        <v>2.2889842632331923E-2</v>
      </c>
      <c r="D5">
        <v>0.90859999999999996</v>
      </c>
      <c r="E5">
        <v>3.1604000000000001</v>
      </c>
      <c r="F5">
        <v>10.3483</v>
      </c>
      <c r="G5">
        <f>E5+F5</f>
        <v>13.508700000000001</v>
      </c>
      <c r="H5">
        <f>E5+D5*(G5-E5)</f>
        <v>12.562865380000002</v>
      </c>
      <c r="I5" s="16">
        <f>(((H5/100)+1)^(1/365)-1)</f>
        <v>3.2427635514964415E-4</v>
      </c>
      <c r="J5">
        <f>1+I5</f>
        <v>1.0003242763551496</v>
      </c>
      <c r="K5">
        <f>C5-I5</f>
        <v>2.2565566277182279E-2</v>
      </c>
      <c r="L5" s="47">
        <f>K5^2</f>
        <v>5.0920478140990615E-4</v>
      </c>
      <c r="M5" s="20" t="s">
        <v>49</v>
      </c>
      <c r="N5" s="8">
        <f>X12</f>
        <v>8.6004206969175864E-2</v>
      </c>
      <c r="O5" s="8"/>
      <c r="P5" s="10">
        <v>40843</v>
      </c>
      <c r="Q5" s="8">
        <v>18.829999999999998</v>
      </c>
      <c r="R5" s="8">
        <v>4.7274749721913117E-2</v>
      </c>
      <c r="S5" s="8">
        <f>1+R5</f>
        <v>1.047274749721913</v>
      </c>
      <c r="T5" s="8">
        <f>R5-I125</f>
        <v>4.6942444642632836E-2</v>
      </c>
      <c r="W5" s="12" t="s">
        <v>30</v>
      </c>
      <c r="X5">
        <f>X3/6</f>
        <v>7.4019955655298952E-3</v>
      </c>
    </row>
    <row r="6" spans="1:28" ht="15.75" x14ac:dyDescent="0.25">
      <c r="A6" s="5">
        <v>40673</v>
      </c>
      <c r="B6">
        <v>14.43</v>
      </c>
      <c r="C6">
        <f>(B6-B5)/B5</f>
        <v>9.0909090909090211E-3</v>
      </c>
      <c r="D6">
        <v>0.90880000000000005</v>
      </c>
      <c r="E6">
        <v>3.2134999999999998</v>
      </c>
      <c r="F6">
        <v>10.3208</v>
      </c>
      <c r="G6">
        <f>E6+F6</f>
        <v>13.5343</v>
      </c>
      <c r="H6">
        <f>E6+D6*(G6-E6)</f>
        <v>12.593043040000001</v>
      </c>
      <c r="I6" s="16">
        <f>(((H6/100)+1)^(1/365)-1)</f>
        <v>3.2501100486581613E-4</v>
      </c>
      <c r="J6">
        <f>1+I6</f>
        <v>1.0003250110048658</v>
      </c>
      <c r="K6">
        <f>C6-I6</f>
        <v>8.7658980860432049E-3</v>
      </c>
      <c r="L6" s="47">
        <f>K6^2</f>
        <v>7.6840969254895924E-5</v>
      </c>
      <c r="M6" s="20" t="s">
        <v>50</v>
      </c>
      <c r="N6" s="8">
        <f>SQRT(N2*6)</f>
        <v>6.3057750777465948E-2</v>
      </c>
      <c r="O6" s="8"/>
      <c r="P6" s="10">
        <v>40844</v>
      </c>
      <c r="Q6" s="8">
        <v>18.510000000000002</v>
      </c>
      <c r="R6" s="8">
        <v>-1.6994158258098607E-2</v>
      </c>
      <c r="S6" s="8">
        <f>1+R6</f>
        <v>0.98300584174190142</v>
      </c>
      <c r="T6" s="8">
        <f>R6-I126</f>
        <v>-1.7321346815040412E-2</v>
      </c>
      <c r="W6" s="12" t="s">
        <v>39</v>
      </c>
      <c r="X6">
        <f>SUM(U3:U8)/6</f>
        <v>0</v>
      </c>
    </row>
    <row r="7" spans="1:28" ht="15.75" x14ac:dyDescent="0.25">
      <c r="A7" s="5">
        <v>40674</v>
      </c>
      <c r="B7">
        <v>14.46</v>
      </c>
      <c r="C7">
        <f>(B7-B6)/B6</f>
        <v>2.0790020790021576E-3</v>
      </c>
      <c r="D7">
        <v>0.90629999999999999</v>
      </c>
      <c r="E7">
        <v>3.1593</v>
      </c>
      <c r="F7">
        <v>10.3607</v>
      </c>
      <c r="G7">
        <f>E7+F7</f>
        <v>13.52</v>
      </c>
      <c r="H7">
        <f>E7+D7*(G7-E7)</f>
        <v>12.549202409999999</v>
      </c>
      <c r="I7" s="16">
        <f>(((H7/100)+1)^(1/365)-1)</f>
        <v>3.2394367705501637E-4</v>
      </c>
      <c r="J7">
        <f>1+I7</f>
        <v>1.000323943677055</v>
      </c>
      <c r="K7">
        <f>C7-I7</f>
        <v>1.7550584019471412E-3</v>
      </c>
      <c r="L7" s="47">
        <f>K7^2</f>
        <v>3.0802299942452532E-6</v>
      </c>
      <c r="M7" s="20" t="s">
        <v>51</v>
      </c>
      <c r="N7" s="8">
        <f>SQRT(N2*122)</f>
        <v>0.28434314710685599</v>
      </c>
      <c r="O7" s="8"/>
      <c r="P7" s="10">
        <v>40847</v>
      </c>
      <c r="Q7" s="8">
        <v>17.86</v>
      </c>
      <c r="R7" s="8">
        <v>-3.5116153430578181E-2</v>
      </c>
      <c r="S7" s="8">
        <f>1+R7</f>
        <v>0.96488384656942183</v>
      </c>
      <c r="T7" s="8">
        <f>R7-I127</f>
        <v>-3.5445483484812815E-2</v>
      </c>
      <c r="W7" s="12" t="s">
        <v>40</v>
      </c>
      <c r="X7">
        <f>SQRT(X6)</f>
        <v>0</v>
      </c>
    </row>
    <row r="8" spans="1:28" ht="16.5" thickBot="1" x14ac:dyDescent="0.3">
      <c r="A8" s="5">
        <v>40675</v>
      </c>
      <c r="B8">
        <v>14.56</v>
      </c>
      <c r="C8">
        <f>(B8-B7)/B7</f>
        <v>6.9156293222683018E-3</v>
      </c>
      <c r="D8">
        <v>0.90620000000000001</v>
      </c>
      <c r="E8">
        <v>3.2225000000000001</v>
      </c>
      <c r="F8">
        <v>10.315099999999999</v>
      </c>
      <c r="G8">
        <f>E8+F8</f>
        <v>13.537599999999999</v>
      </c>
      <c r="H8">
        <f>E8+D8*(G8-E8)</f>
        <v>12.57004362</v>
      </c>
      <c r="I8" s="16">
        <f>(((H8/100)+1)^(1/365)-1)</f>
        <v>3.2445112115908614E-4</v>
      </c>
      <c r="J8">
        <f>1+I8</f>
        <v>1.0003244511211591</v>
      </c>
      <c r="K8">
        <f>C8-I8</f>
        <v>6.5911782011092157E-3</v>
      </c>
      <c r="L8" s="47">
        <f>K8^2</f>
        <v>4.3443630078777317E-5</v>
      </c>
      <c r="M8" s="20" t="s">
        <v>52</v>
      </c>
      <c r="N8" s="8">
        <f>N4/N6</f>
        <v>0.87705250727868977</v>
      </c>
      <c r="O8" s="8"/>
      <c r="P8" s="13">
        <v>40848</v>
      </c>
      <c r="Q8" s="14">
        <v>17.37</v>
      </c>
      <c r="R8" s="14">
        <v>-2.7435610302351539E-2</v>
      </c>
      <c r="S8" s="14">
        <f>1+R8</f>
        <v>0.97256438969764847</v>
      </c>
      <c r="T8" s="8">
        <f>R8-I128</f>
        <v>-2.7764549835329506E-2</v>
      </c>
      <c r="W8" s="12" t="s">
        <v>41</v>
      </c>
      <c r="X8">
        <f>SUM(V3:V8)/6</f>
        <v>0</v>
      </c>
    </row>
    <row r="9" spans="1:28" ht="16.5" thickBot="1" x14ac:dyDescent="0.3">
      <c r="A9" s="5">
        <v>40676</v>
      </c>
      <c r="B9">
        <v>14.41</v>
      </c>
      <c r="C9">
        <f>(B9-B8)/B8</f>
        <v>-1.0302197802197826E-2</v>
      </c>
      <c r="D9">
        <v>0.89600000000000002</v>
      </c>
      <c r="E9">
        <v>3.1709000000000001</v>
      </c>
      <c r="F9">
        <v>10.344899999999999</v>
      </c>
      <c r="G9">
        <f>E9+F9</f>
        <v>13.515799999999999</v>
      </c>
      <c r="H9">
        <f>E9+D9*(G9-E9)</f>
        <v>12.4399304</v>
      </c>
      <c r="I9" s="16">
        <f>(((H9/100)+1)^(1/365)-1)</f>
        <v>3.2128157536193136E-4</v>
      </c>
      <c r="J9">
        <f>1+I9</f>
        <v>1.0003212815753619</v>
      </c>
      <c r="K9">
        <f>C9-I9</f>
        <v>-1.0623479377559758E-2</v>
      </c>
      <c r="L9" s="47">
        <f>K9^2</f>
        <v>1.1285831408543745E-4</v>
      </c>
      <c r="M9" s="21" t="s">
        <v>53</v>
      </c>
      <c r="N9" s="8">
        <f>N5/N7</f>
        <v>0.30246625545315337</v>
      </c>
      <c r="O9" s="8"/>
      <c r="T9" s="8"/>
      <c r="W9" s="12" t="s">
        <v>42</v>
      </c>
      <c r="X9">
        <f>SQRT(X8)</f>
        <v>0</v>
      </c>
    </row>
    <row r="10" spans="1:28" ht="15.75" x14ac:dyDescent="0.25">
      <c r="A10" s="5">
        <v>40679</v>
      </c>
      <c r="B10">
        <v>14.45</v>
      </c>
      <c r="C10">
        <f>(B10-B9)/B9</f>
        <v>2.7758501040943198E-3</v>
      </c>
      <c r="D10">
        <v>0.9093</v>
      </c>
      <c r="E10">
        <v>3.1469999999999998</v>
      </c>
      <c r="F10">
        <v>10.3725</v>
      </c>
      <c r="G10">
        <f>E10+F10</f>
        <v>13.519500000000001</v>
      </c>
      <c r="H10">
        <f>E10+D10*(G10-E10)</f>
        <v>12.578714250000001</v>
      </c>
      <c r="I10" s="16">
        <f>(((H10/100)+1)^(1/365)-1)</f>
        <v>3.2466220702787041E-4</v>
      </c>
      <c r="J10">
        <f>1+I10</f>
        <v>1.0003246622070279</v>
      </c>
      <c r="K10">
        <f>C10-I10</f>
        <v>2.4511878970664494E-3</v>
      </c>
      <c r="L10" s="47">
        <f>K10^2</f>
        <v>6.0083221067250425E-6</v>
      </c>
      <c r="M10" s="8"/>
      <c r="N10" s="8"/>
      <c r="O10" s="8"/>
      <c r="P10" s="6" t="s">
        <v>31</v>
      </c>
      <c r="Q10" s="7" t="s">
        <v>22</v>
      </c>
      <c r="R10" s="7" t="s">
        <v>23</v>
      </c>
      <c r="S10" s="7" t="s">
        <v>24</v>
      </c>
      <c r="T10" s="7" t="s">
        <v>25</v>
      </c>
      <c r="U10" s="18" t="s">
        <v>37</v>
      </c>
      <c r="V10" s="19" t="s">
        <v>38</v>
      </c>
    </row>
    <row r="11" spans="1:28" ht="15.75" x14ac:dyDescent="0.25">
      <c r="A11" s="5">
        <v>40680</v>
      </c>
      <c r="B11">
        <v>14.17</v>
      </c>
      <c r="C11">
        <f>(B11-B10)/B10</f>
        <v>-1.9377162629757742E-2</v>
      </c>
      <c r="D11">
        <v>0.90969999999999995</v>
      </c>
      <c r="E11">
        <v>3.1158000000000001</v>
      </c>
      <c r="F11">
        <v>10.373100000000001</v>
      </c>
      <c r="G11">
        <f>E11+F11</f>
        <v>13.488900000000001</v>
      </c>
      <c r="H11">
        <f>E11+D11*(G11-E11)</f>
        <v>12.55220907</v>
      </c>
      <c r="I11" s="16">
        <f>(((H11/100)+1)^(1/365)-1)</f>
        <v>3.2401688933170192E-4</v>
      </c>
      <c r="J11">
        <f>1+I11</f>
        <v>1.0003240168893317</v>
      </c>
      <c r="K11">
        <f>C11-I11</f>
        <v>-1.9701179519089444E-2</v>
      </c>
      <c r="L11" s="47">
        <f>K11^2</f>
        <v>3.8813647444338939E-4</v>
      </c>
      <c r="M11" s="8"/>
      <c r="N11" s="8"/>
      <c r="O11" s="8"/>
      <c r="P11" s="10">
        <v>40841</v>
      </c>
      <c r="Q11" s="8">
        <v>15.82</v>
      </c>
      <c r="R11" s="8">
        <v>-4.6987951807228978E-2</v>
      </c>
      <c r="S11" s="8">
        <f>1+R11</f>
        <v>0.95301204819277108</v>
      </c>
      <c r="T11" s="8">
        <f>R11-I131</f>
        <v>-4.7315599838349487E-2</v>
      </c>
    </row>
    <row r="12" spans="1:28" ht="15.75" x14ac:dyDescent="0.25">
      <c r="A12" s="5">
        <v>40681</v>
      </c>
      <c r="B12">
        <v>14.72</v>
      </c>
      <c r="C12">
        <f>(B12-B11)/B11</f>
        <v>3.8814396612561801E-2</v>
      </c>
      <c r="D12">
        <v>0.91400000000000003</v>
      </c>
      <c r="E12">
        <v>3.1800999999999999</v>
      </c>
      <c r="F12">
        <v>10.34</v>
      </c>
      <c r="G12">
        <f>E12+F12</f>
        <v>13.520099999999999</v>
      </c>
      <c r="H12">
        <f>E12+D12*(G12-E12)</f>
        <v>12.63086</v>
      </c>
      <c r="I12" s="16">
        <f>(((H12/100)+1)^(1/365)-1)</f>
        <v>3.2593134973701865E-4</v>
      </c>
      <c r="J12">
        <f>1+I12</f>
        <v>1.000325931349737</v>
      </c>
      <c r="K12">
        <f>C12-I12</f>
        <v>3.8488465262824782E-2</v>
      </c>
      <c r="L12" s="47">
        <f>K12^2</f>
        <v>1.48136195828767E-3</v>
      </c>
      <c r="M12" s="8"/>
      <c r="N12" s="8"/>
      <c r="O12" s="8"/>
      <c r="P12" s="10">
        <v>40842</v>
      </c>
      <c r="Q12" s="8">
        <v>17.98</v>
      </c>
      <c r="R12" s="8">
        <v>0.13653603034134007</v>
      </c>
      <c r="S12" s="8">
        <f>1+R12</f>
        <v>1.1365360303413401</v>
      </c>
      <c r="T12" s="8">
        <f>R12-I132</f>
        <v>0.13620346312407802</v>
      </c>
      <c r="W12" s="8" t="s">
        <v>26</v>
      </c>
      <c r="X12">
        <f>SUM(T11:T132)</f>
        <v>8.6004206969175864E-2</v>
      </c>
    </row>
    <row r="13" spans="1:28" ht="15.75" x14ac:dyDescent="0.25">
      <c r="A13" s="5">
        <v>40682</v>
      </c>
      <c r="B13">
        <v>14.72</v>
      </c>
      <c r="C13">
        <f>(B13-B12)/B12</f>
        <v>0</v>
      </c>
      <c r="D13">
        <v>0.91439999999999999</v>
      </c>
      <c r="E13">
        <v>3.1709000000000001</v>
      </c>
      <c r="F13">
        <v>10.321199999999999</v>
      </c>
      <c r="G13">
        <f>E13+F13</f>
        <v>13.492099999999999</v>
      </c>
      <c r="H13">
        <f>E13+D13*(G13-E13)</f>
        <v>12.608605279999999</v>
      </c>
      <c r="I13" s="16">
        <f>(((H13/100)+1)^(1/365)-1)</f>
        <v>3.2538977775398159E-4</v>
      </c>
      <c r="J13">
        <f>1+I13</f>
        <v>1.000325389777754</v>
      </c>
      <c r="K13">
        <f>C13-I13</f>
        <v>-3.2538977775398159E-4</v>
      </c>
      <c r="L13" s="47">
        <f>K13^2</f>
        <v>1.0587850746678553E-7</v>
      </c>
      <c r="M13" s="8"/>
      <c r="N13" s="8"/>
      <c r="O13" s="8"/>
      <c r="P13" s="10">
        <v>40843</v>
      </c>
      <c r="Q13" s="8">
        <v>18.829999999999998</v>
      </c>
      <c r="R13" s="8">
        <v>4.7274749721913117E-2</v>
      </c>
      <c r="S13" s="8">
        <f>1+R13</f>
        <v>1.047274749721913</v>
      </c>
      <c r="T13" s="8">
        <f>R13-I133</f>
        <v>4.6943067232002894E-2</v>
      </c>
      <c r="W13" s="8" t="s">
        <v>27</v>
      </c>
      <c r="X13">
        <f>PRODUCT(S11:S132)-PRODUCT(J123:J244)</f>
        <v>4.4794869141917326E-2</v>
      </c>
    </row>
    <row r="14" spans="1:28" ht="15.75" x14ac:dyDescent="0.25">
      <c r="A14" s="5">
        <v>40683</v>
      </c>
      <c r="B14">
        <v>14.71</v>
      </c>
      <c r="C14">
        <f>(B14-B13)/B13</f>
        <v>-6.7934782608694197E-4</v>
      </c>
      <c r="D14">
        <v>0.91300000000000003</v>
      </c>
      <c r="E14">
        <v>3.1451000000000002</v>
      </c>
      <c r="F14">
        <v>10.3559</v>
      </c>
      <c r="G14">
        <f>E14+F14</f>
        <v>13.501000000000001</v>
      </c>
      <c r="H14">
        <f>E14+D14*(G14-E14)</f>
        <v>12.600036700000004</v>
      </c>
      <c r="I14" s="16">
        <f>(((H14/100)+1)^(1/365)-1)</f>
        <v>3.2518123160141243E-4</v>
      </c>
      <c r="J14">
        <f>1+I14</f>
        <v>1.0003251812316014</v>
      </c>
      <c r="K14">
        <f>C14-I14</f>
        <v>-1.0045290576883544E-3</v>
      </c>
      <c r="L14" s="47">
        <f>K14^2</f>
        <v>1.0090786277402533E-6</v>
      </c>
      <c r="M14" s="8"/>
      <c r="N14" s="8"/>
      <c r="O14" s="8"/>
      <c r="P14" s="10">
        <v>40844</v>
      </c>
      <c r="Q14" s="8">
        <v>18.510000000000002</v>
      </c>
      <c r="R14" s="8">
        <v>-1.6994158258098607E-2</v>
      </c>
      <c r="S14" s="8">
        <f>1+R14</f>
        <v>0.98300584174190142</v>
      </c>
      <c r="T14" s="8">
        <f>R14-I134</f>
        <v>-1.7328102829225839E-2</v>
      </c>
      <c r="W14" s="8" t="s">
        <v>29</v>
      </c>
      <c r="X14">
        <f>X12/122</f>
        <v>7.0495251614078572E-4</v>
      </c>
    </row>
    <row r="15" spans="1:28" ht="15.75" x14ac:dyDescent="0.25">
      <c r="A15" s="5">
        <v>40686</v>
      </c>
      <c r="B15">
        <v>14.79</v>
      </c>
      <c r="C15">
        <f>(B15-B14)/B14</f>
        <v>5.438477226376498E-3</v>
      </c>
      <c r="D15">
        <v>0.91349999999999998</v>
      </c>
      <c r="E15">
        <v>3.1286</v>
      </c>
      <c r="F15">
        <v>10.438599999999999</v>
      </c>
      <c r="G15">
        <f>E15+F15</f>
        <v>13.5672</v>
      </c>
      <c r="H15">
        <f>E15+D15*(G15-E15)</f>
        <v>12.664261099999999</v>
      </c>
      <c r="I15" s="16">
        <f>(((H15/100)+1)^(1/365)-1)</f>
        <v>3.2674397032428359E-4</v>
      </c>
      <c r="J15">
        <f>1+I15</f>
        <v>1.0003267439703243</v>
      </c>
      <c r="K15">
        <f>C15-I15</f>
        <v>5.1117332560522144E-3</v>
      </c>
      <c r="L15" s="47">
        <f>K15^2</f>
        <v>2.6129816881030175E-5</v>
      </c>
      <c r="M15" s="8"/>
      <c r="N15" s="8"/>
      <c r="O15" s="8"/>
      <c r="P15" s="10">
        <v>40847</v>
      </c>
      <c r="Q15" s="8">
        <v>17.86</v>
      </c>
      <c r="R15" s="8">
        <v>-3.5116153430578181E-2</v>
      </c>
      <c r="S15" s="8">
        <f>1+R15</f>
        <v>0.96488384656942183</v>
      </c>
      <c r="T15" s="8">
        <f>R15-I135</f>
        <v>-3.5451809528022085E-2</v>
      </c>
      <c r="W15" s="12" t="s">
        <v>30</v>
      </c>
      <c r="X15">
        <f>X13/122</f>
        <v>3.6717105854030597E-4</v>
      </c>
    </row>
    <row r="16" spans="1:28" ht="15.75" x14ac:dyDescent="0.25">
      <c r="A16" s="5">
        <v>40687</v>
      </c>
      <c r="B16">
        <v>14.95</v>
      </c>
      <c r="C16">
        <f>(B16-B15)/B15</f>
        <v>1.0818120351588922E-2</v>
      </c>
      <c r="D16">
        <v>0.91310000000000002</v>
      </c>
      <c r="E16">
        <v>3.1139000000000001</v>
      </c>
      <c r="F16">
        <v>10.454800000000001</v>
      </c>
      <c r="G16">
        <f>E16+F16</f>
        <v>13.5687</v>
      </c>
      <c r="H16">
        <f>E16+D16*(G16-E16)</f>
        <v>12.660177879999999</v>
      </c>
      <c r="I16" s="16">
        <f>(((H16/100)+1)^(1/365)-1)</f>
        <v>3.266446419170066E-4</v>
      </c>
      <c r="J16">
        <f>1+I16</f>
        <v>1.000326644641917</v>
      </c>
      <c r="K16">
        <f>C16-I16</f>
        <v>1.0491475709671915E-2</v>
      </c>
      <c r="L16" s="47">
        <f>K16^2</f>
        <v>1.1007106256663582E-4</v>
      </c>
      <c r="M16" s="8"/>
      <c r="N16" s="8"/>
      <c r="O16" s="8"/>
      <c r="P16" s="10">
        <v>40848</v>
      </c>
      <c r="Q16" s="8">
        <v>17.37</v>
      </c>
      <c r="R16" s="8">
        <v>-2.7435610302351539E-2</v>
      </c>
      <c r="S16" s="8">
        <f>1+R16</f>
        <v>0.97256438969764847</v>
      </c>
      <c r="T16" s="8">
        <f>R16-I136</f>
        <v>-2.7769306341709828E-2</v>
      </c>
      <c r="W16" s="12" t="s">
        <v>39</v>
      </c>
      <c r="X16">
        <f>SUM(U11:U131)/122</f>
        <v>0</v>
      </c>
    </row>
    <row r="17" spans="1:24" ht="15.75" x14ac:dyDescent="0.25">
      <c r="A17" s="5">
        <v>40688</v>
      </c>
      <c r="B17">
        <v>14.98</v>
      </c>
      <c r="C17">
        <f>(B17-B16)/B16</f>
        <v>2.0066889632107785E-3</v>
      </c>
      <c r="D17">
        <v>0.91310000000000002</v>
      </c>
      <c r="E17">
        <v>3.1303999999999998</v>
      </c>
      <c r="F17">
        <v>10.4306</v>
      </c>
      <c r="G17">
        <f>E17+F17</f>
        <v>13.561</v>
      </c>
      <c r="H17">
        <f>E17+D17*(G17-E17)</f>
        <v>12.654580859999999</v>
      </c>
      <c r="I17" s="16">
        <f>(((H17/100)+1)^(1/365)-1)</f>
        <v>3.2650848297843815E-4</v>
      </c>
      <c r="J17">
        <f>1+I17</f>
        <v>1.0003265084829784</v>
      </c>
      <c r="K17">
        <f>C17-I17</f>
        <v>1.6801804802323403E-3</v>
      </c>
      <c r="L17" s="47">
        <f>K17^2</f>
        <v>2.8230064461537778E-6</v>
      </c>
      <c r="M17" s="8"/>
      <c r="N17" s="8"/>
      <c r="O17" s="8"/>
      <c r="P17" s="10">
        <v>40849</v>
      </c>
      <c r="Q17" s="8">
        <v>17.87</v>
      </c>
      <c r="R17" s="8">
        <v>2.8785261945883704E-2</v>
      </c>
      <c r="S17" s="8">
        <f>1+R17</f>
        <v>1.0287852619458837</v>
      </c>
      <c r="T17" s="8">
        <f>R17-I137</f>
        <v>2.8449626031551205E-2</v>
      </c>
      <c r="W17" s="12" t="s">
        <v>40</v>
      </c>
      <c r="X17">
        <f>SQRT(X16)</f>
        <v>0</v>
      </c>
    </row>
    <row r="18" spans="1:24" ht="15.75" x14ac:dyDescent="0.25">
      <c r="A18" s="5">
        <v>40689</v>
      </c>
      <c r="B18">
        <v>15.13</v>
      </c>
      <c r="C18">
        <f>(B18-B17)/B17</f>
        <v>1.0013351134846485E-2</v>
      </c>
      <c r="D18">
        <v>0.91349999999999998</v>
      </c>
      <c r="E18">
        <v>3.0571999999999999</v>
      </c>
      <c r="F18">
        <v>10.416</v>
      </c>
      <c r="G18">
        <f>E18+F18</f>
        <v>13.4732</v>
      </c>
      <c r="H18">
        <f>E18+D18*(G18-E18)</f>
        <v>12.572215999999999</v>
      </c>
      <c r="I18" s="16">
        <f>(((H18/100)+1)^(1/365)-1)</f>
        <v>3.2450400911732125E-4</v>
      </c>
      <c r="J18">
        <f>1+I18</f>
        <v>1.0003245040091173</v>
      </c>
      <c r="K18">
        <f>C18-I18</f>
        <v>9.6888471257291636E-3</v>
      </c>
      <c r="L18" s="47">
        <f>K18^2</f>
        <v>9.3873758625750273E-5</v>
      </c>
      <c r="M18" s="8"/>
      <c r="N18" s="8"/>
      <c r="O18" s="8"/>
      <c r="P18" s="10">
        <v>40850</v>
      </c>
      <c r="Q18" s="8">
        <v>18.27</v>
      </c>
      <c r="R18" s="8">
        <v>2.238388360380518E-2</v>
      </c>
      <c r="S18" s="8">
        <f>1+R18</f>
        <v>1.0223838836038053</v>
      </c>
      <c r="T18" s="8">
        <f>R18-I138</f>
        <v>2.2049013973199152E-2</v>
      </c>
      <c r="W18" s="12" t="s">
        <v>41</v>
      </c>
      <c r="X18">
        <f>SUM(V11:V131)/122</f>
        <v>0</v>
      </c>
    </row>
    <row r="19" spans="1:24" ht="15.75" x14ac:dyDescent="0.25">
      <c r="A19" s="5">
        <v>40690</v>
      </c>
      <c r="B19">
        <v>15.26</v>
      </c>
      <c r="C19">
        <f>(B19-B18)/B18</f>
        <v>8.5922009253138788E-3</v>
      </c>
      <c r="D19">
        <v>0.91839999999999999</v>
      </c>
      <c r="E19">
        <v>3.0735000000000001</v>
      </c>
      <c r="F19">
        <v>10.398300000000001</v>
      </c>
      <c r="G19">
        <f>E19+F19</f>
        <v>13.471800000000002</v>
      </c>
      <c r="H19">
        <f>E19+D19*(G19-E19)</f>
        <v>12.623298720000001</v>
      </c>
      <c r="I19" s="16">
        <f>(((H19/100)+1)^(1/365)-1)</f>
        <v>3.2574735681301092E-4</v>
      </c>
      <c r="J19">
        <f>1+I19</f>
        <v>1.000325747356813</v>
      </c>
      <c r="K19">
        <f>C19-I19</f>
        <v>8.2664535685008679E-3</v>
      </c>
      <c r="L19" s="47">
        <f>K19^2</f>
        <v>6.8334254600180727E-5</v>
      </c>
      <c r="M19" s="8"/>
      <c r="N19" s="8"/>
      <c r="O19" s="8"/>
      <c r="P19" s="10">
        <v>40851</v>
      </c>
      <c r="Q19" s="8">
        <v>17.75</v>
      </c>
      <c r="R19" s="8">
        <v>-2.8461959496442233E-2</v>
      </c>
      <c r="S19" s="8">
        <f>1+R19</f>
        <v>0.97153804050355774</v>
      </c>
      <c r="T19" s="8">
        <f>R19-I139</f>
        <v>-2.8797336633373891E-2</v>
      </c>
      <c r="W19" s="12" t="s">
        <v>42</v>
      </c>
      <c r="X19">
        <f>SQRT(X18)</f>
        <v>0</v>
      </c>
    </row>
    <row r="20" spans="1:24" ht="15.75" x14ac:dyDescent="0.25">
      <c r="A20" s="5">
        <v>40694</v>
      </c>
      <c r="B20">
        <v>15.34</v>
      </c>
      <c r="C20">
        <f>(B20-B19)/B19</f>
        <v>5.2424639580602927E-3</v>
      </c>
      <c r="D20">
        <v>0.88290000000000002</v>
      </c>
      <c r="E20">
        <v>3.0607000000000002</v>
      </c>
      <c r="F20">
        <v>10.3528</v>
      </c>
      <c r="G20">
        <f>E20+F20</f>
        <v>13.413500000000001</v>
      </c>
      <c r="H20">
        <f>E20+D20*(G20-E20)</f>
        <v>12.20118712</v>
      </c>
      <c r="I20" s="16">
        <f>(((H20/100)+1)^(1/365)-1)</f>
        <v>3.1545628679530147E-4</v>
      </c>
      <c r="J20">
        <f>1+I20</f>
        <v>1.0003154562867953</v>
      </c>
      <c r="K20">
        <f>C20-I20</f>
        <v>4.9270076712649912E-3</v>
      </c>
      <c r="L20" s="47">
        <f>K20^2</f>
        <v>2.4275404592704074E-5</v>
      </c>
      <c r="M20" s="8"/>
      <c r="N20" s="8"/>
      <c r="O20" s="8"/>
      <c r="P20" s="10">
        <v>40854</v>
      </c>
      <c r="Q20" s="8">
        <v>17.64</v>
      </c>
      <c r="R20" s="8">
        <v>-6.1971830985915171E-3</v>
      </c>
      <c r="S20" s="8">
        <f>1+R20</f>
        <v>0.99380281690140848</v>
      </c>
      <c r="T20" s="8">
        <f>R20-I140</f>
        <v>-6.5322902169043778E-3</v>
      </c>
    </row>
    <row r="21" spans="1:24" ht="15.75" x14ac:dyDescent="0.25">
      <c r="A21" s="5">
        <v>40695</v>
      </c>
      <c r="B21">
        <v>15.05</v>
      </c>
      <c r="C21">
        <f>(B21-B20)/B20</f>
        <v>-1.8904823989569698E-2</v>
      </c>
      <c r="D21">
        <v>0.88229999999999997</v>
      </c>
      <c r="E21">
        <v>2.9407999999999999</v>
      </c>
      <c r="F21">
        <v>10.453900000000001</v>
      </c>
      <c r="G21">
        <f>E21+F21</f>
        <v>13.3947</v>
      </c>
      <c r="H21">
        <f>E21+D21*(G21-E21)</f>
        <v>12.16427597</v>
      </c>
      <c r="I21" s="16">
        <f>(((H21/100)+1)^(1/365)-1)</f>
        <v>3.1455455893358852E-4</v>
      </c>
      <c r="J21">
        <f>1+I21</f>
        <v>1.0003145545589336</v>
      </c>
      <c r="K21">
        <f>C21-I21</f>
        <v>-1.9219378548503287E-2</v>
      </c>
      <c r="L21" s="47">
        <f>K21^2</f>
        <v>3.6938451179066833E-4</v>
      </c>
      <c r="M21" s="8"/>
      <c r="N21" s="8"/>
      <c r="O21" s="8"/>
      <c r="P21" s="10">
        <v>40855</v>
      </c>
      <c r="Q21" s="8">
        <v>17.77</v>
      </c>
      <c r="R21" s="8">
        <v>7.369614512471599E-3</v>
      </c>
      <c r="S21" s="8">
        <f>1+R21</f>
        <v>1.0073696145124715</v>
      </c>
      <c r="T21" s="8">
        <f>R21-I141</f>
        <v>7.0332899252261811E-3</v>
      </c>
    </row>
    <row r="22" spans="1:24" ht="15.75" x14ac:dyDescent="0.25">
      <c r="A22" s="5">
        <v>40696</v>
      </c>
      <c r="B22">
        <v>15.18</v>
      </c>
      <c r="C22">
        <f>(B22-B21)/B21</f>
        <v>8.6378737541527566E-3</v>
      </c>
      <c r="D22">
        <v>0.88270000000000004</v>
      </c>
      <c r="E22">
        <v>3.0297000000000001</v>
      </c>
      <c r="F22">
        <v>10.4983</v>
      </c>
      <c r="G22">
        <f>E22+F22</f>
        <v>13.528</v>
      </c>
      <c r="H22">
        <f>E22+D22*(G22-E22)</f>
        <v>12.296549410000001</v>
      </c>
      <c r="I22" s="16">
        <f>(((H22/100)+1)^(1/365)-1)</f>
        <v>3.1778458898701345E-4</v>
      </c>
      <c r="J22">
        <f>1+I22</f>
        <v>1.000317784588987</v>
      </c>
      <c r="K22">
        <f>C22-I22</f>
        <v>8.3200891651657432E-3</v>
      </c>
      <c r="L22" s="47">
        <f>K22^2</f>
        <v>6.9223883716308394E-5</v>
      </c>
      <c r="M22" s="8"/>
      <c r="N22" s="8"/>
      <c r="O22" s="8"/>
      <c r="P22" s="10">
        <v>40856</v>
      </c>
      <c r="Q22" s="8">
        <v>16.940000000000001</v>
      </c>
      <c r="R22" s="8">
        <v>-4.6707934721440539E-2</v>
      </c>
      <c r="S22" s="8">
        <f>1+R22</f>
        <v>0.95329206527855948</v>
      </c>
      <c r="T22" s="8">
        <f>R22-I142</f>
        <v>-4.7045399585045736E-2</v>
      </c>
    </row>
    <row r="23" spans="1:24" ht="15.75" x14ac:dyDescent="0.25">
      <c r="A23" s="5">
        <v>40697</v>
      </c>
      <c r="B23">
        <v>14.66</v>
      </c>
      <c r="C23">
        <f>(B23-B22)/B22</f>
        <v>-3.4255599472990748E-2</v>
      </c>
      <c r="D23">
        <v>0.90710000000000002</v>
      </c>
      <c r="E23">
        <v>2.9859</v>
      </c>
      <c r="F23">
        <v>10.5501</v>
      </c>
      <c r="G23">
        <f>E23+F23</f>
        <v>13.536000000000001</v>
      </c>
      <c r="H23">
        <f>E23+D23*(G23-E23)</f>
        <v>12.555895710000001</v>
      </c>
      <c r="I23" s="16">
        <f>(((H23/100)+1)^(1/365)-1)</f>
        <v>3.241066564836359E-4</v>
      </c>
      <c r="J23">
        <f>1+I23</f>
        <v>1.0003241066564836</v>
      </c>
      <c r="K23">
        <f>C23-I23</f>
        <v>-3.4579706129474384E-2</v>
      </c>
      <c r="L23" s="47">
        <f>K23^2</f>
        <v>1.1957560760008084E-3</v>
      </c>
      <c r="M23" s="8"/>
      <c r="N23" s="8"/>
      <c r="O23" s="8"/>
      <c r="P23" s="10">
        <v>40857</v>
      </c>
      <c r="Q23" s="8">
        <v>16.96</v>
      </c>
      <c r="R23" s="8">
        <v>1.1806375442738827E-3</v>
      </c>
      <c r="S23" s="8">
        <f>1+R23</f>
        <v>1.0011806375442738</v>
      </c>
      <c r="T23" s="8">
        <f>R23-I143</f>
        <v>8.4350618134065316E-4</v>
      </c>
    </row>
    <row r="24" spans="1:24" ht="15.75" x14ac:dyDescent="0.25">
      <c r="A24" s="5">
        <v>40700</v>
      </c>
      <c r="B24">
        <v>14.43</v>
      </c>
      <c r="C24">
        <f>(B24-B23)/B23</f>
        <v>-1.5688949522510261E-2</v>
      </c>
      <c r="D24">
        <v>0.90600000000000003</v>
      </c>
      <c r="E24">
        <v>2.9950000000000001</v>
      </c>
      <c r="F24">
        <v>10.5869</v>
      </c>
      <c r="G24">
        <f>E24+F24</f>
        <v>13.581900000000001</v>
      </c>
      <c r="H24">
        <f>E24+D24*(G24-E24)</f>
        <v>12.586731400000001</v>
      </c>
      <c r="I24" s="16">
        <f>(((H24/100)+1)^(1/365)-1)</f>
        <v>3.2485736954712685E-4</v>
      </c>
      <c r="J24">
        <f>1+I24</f>
        <v>1.0003248573695471</v>
      </c>
      <c r="K24">
        <f>C24-I24</f>
        <v>-1.6013806892057388E-2</v>
      </c>
      <c r="L24" s="47">
        <f>K24^2</f>
        <v>2.564420111761047E-4</v>
      </c>
      <c r="M24" s="8"/>
      <c r="N24" s="8"/>
      <c r="O24" s="8"/>
      <c r="P24" s="10">
        <v>40858</v>
      </c>
      <c r="Q24" s="8">
        <v>17.41</v>
      </c>
      <c r="R24" s="8">
        <v>2.6533018867924484E-2</v>
      </c>
      <c r="S24" s="8">
        <f>1+R24</f>
        <v>1.0265330188679245</v>
      </c>
      <c r="T24" s="8">
        <f>R24-I144</f>
        <v>2.6195591331224854E-2</v>
      </c>
    </row>
    <row r="25" spans="1:24" ht="15.75" x14ac:dyDescent="0.25">
      <c r="A25" s="5">
        <v>40701</v>
      </c>
      <c r="B25">
        <v>15.1205</v>
      </c>
      <c r="C25">
        <f>(B25-B24)/B24</f>
        <v>4.7851697851697864E-2</v>
      </c>
      <c r="D25">
        <v>0.90459999999999996</v>
      </c>
      <c r="E25">
        <v>2.9948999999999999</v>
      </c>
      <c r="F25">
        <v>10.6153</v>
      </c>
      <c r="G25">
        <f>E25+F25</f>
        <v>13.610199999999999</v>
      </c>
      <c r="H25">
        <f>E25+D25*(G25-E25)</f>
        <v>12.597500379999998</v>
      </c>
      <c r="I25" s="16">
        <f>(((H25/100)+1)^(1/365)-1)</f>
        <v>3.2511949840996479E-4</v>
      </c>
      <c r="J25">
        <f>1+I25</f>
        <v>1.00032511949841</v>
      </c>
      <c r="K25">
        <f>C25-I25</f>
        <v>4.7526578353287899E-2</v>
      </c>
      <c r="L25" s="47">
        <f>K25^2</f>
        <v>2.2587756499712138E-3</v>
      </c>
      <c r="M25" s="8"/>
      <c r="N25" s="8"/>
      <c r="O25" s="8"/>
      <c r="P25" s="10">
        <v>40861</v>
      </c>
      <c r="Q25" s="8">
        <v>16.899999999999999</v>
      </c>
      <c r="R25" s="8">
        <v>-2.929350947731198E-2</v>
      </c>
      <c r="S25" s="8">
        <f>1+R25</f>
        <v>0.97070649052268798</v>
      </c>
      <c r="T25" s="8">
        <f>R25-I145</f>
        <v>-2.9634426479565896E-2</v>
      </c>
    </row>
    <row r="26" spans="1:24" ht="15.75" x14ac:dyDescent="0.25">
      <c r="A26" s="5">
        <v>40702</v>
      </c>
      <c r="B26">
        <v>15.15</v>
      </c>
      <c r="C26">
        <f>(B26-B25)/B25</f>
        <v>1.9509936840713287E-3</v>
      </c>
      <c r="D26">
        <v>0.90400000000000003</v>
      </c>
      <c r="E26">
        <v>2.9386999999999999</v>
      </c>
      <c r="F26">
        <v>10.637499999999999</v>
      </c>
      <c r="G26">
        <f>E26+F26</f>
        <v>13.5762</v>
      </c>
      <c r="H26">
        <f>E26+D26*(G26-E26)</f>
        <v>12.555</v>
      </c>
      <c r="I26" s="16">
        <f>(((H26/100)+1)^(1/365)-1)</f>
        <v>3.2408484682999728E-4</v>
      </c>
      <c r="J26">
        <f>1+I26</f>
        <v>1.00032408484683</v>
      </c>
      <c r="K26">
        <f>C26-I26</f>
        <v>1.6269088372413314E-3</v>
      </c>
      <c r="L26" s="47">
        <f>K26^2</f>
        <v>2.6468323646939409E-6</v>
      </c>
      <c r="M26" s="8"/>
      <c r="N26" s="8"/>
      <c r="O26" s="8"/>
      <c r="P26" s="10">
        <v>40862</v>
      </c>
      <c r="Q26" s="8">
        <v>17.149999999999999</v>
      </c>
      <c r="R26" s="8">
        <v>1.4792899408284025E-2</v>
      </c>
      <c r="S26" s="8">
        <f>1+R26</f>
        <v>1.014792899408284</v>
      </c>
      <c r="T26" s="8">
        <f>R26-I146</f>
        <v>1.4450164298341487E-2</v>
      </c>
    </row>
    <row r="27" spans="1:24" ht="15.75" x14ac:dyDescent="0.25">
      <c r="A27" s="5">
        <v>40703</v>
      </c>
      <c r="B27">
        <v>15.45</v>
      </c>
      <c r="C27">
        <f>(B27-B26)/B26</f>
        <v>1.9801980198019733E-2</v>
      </c>
      <c r="D27">
        <v>0.90590000000000004</v>
      </c>
      <c r="E27">
        <v>2.9967000000000001</v>
      </c>
      <c r="F27">
        <v>10.6099</v>
      </c>
      <c r="G27">
        <f>E27+F27</f>
        <v>13.6066</v>
      </c>
      <c r="H27">
        <f>E27+D27*(G27-E27)</f>
        <v>12.608208410000001</v>
      </c>
      <c r="I27" s="16">
        <f>(((H27/100)+1)^(1/365)-1)</f>
        <v>3.2538011889382545E-4</v>
      </c>
      <c r="J27">
        <f>1+I27</f>
        <v>1.0003253801188938</v>
      </c>
      <c r="K27">
        <f>C27-I27</f>
        <v>1.9476600079125907E-2</v>
      </c>
      <c r="L27" s="47">
        <f>K27^2</f>
        <v>3.793379506422073E-4</v>
      </c>
      <c r="M27" s="8"/>
      <c r="N27" s="8"/>
      <c r="O27" s="8"/>
      <c r="P27" s="10">
        <v>40863</v>
      </c>
      <c r="Q27" s="8">
        <v>16.88</v>
      </c>
      <c r="R27" s="8">
        <v>-1.5743440233236129E-2</v>
      </c>
      <c r="S27" s="8">
        <f>1+R27</f>
        <v>0.98425655976676385</v>
      </c>
      <c r="T27" s="8">
        <f>R27-I147</f>
        <v>-1.6085737532252932E-2</v>
      </c>
    </row>
    <row r="28" spans="1:24" ht="15.75" x14ac:dyDescent="0.25">
      <c r="A28" s="5">
        <v>40704</v>
      </c>
      <c r="B28">
        <v>15.88</v>
      </c>
      <c r="C28">
        <f>(B28-B27)/B27</f>
        <v>2.7831715210356087E-2</v>
      </c>
      <c r="D28">
        <v>0.89410000000000001</v>
      </c>
      <c r="E28">
        <v>2.9693000000000001</v>
      </c>
      <c r="F28">
        <v>10.678000000000001</v>
      </c>
      <c r="G28">
        <f>E28+F28</f>
        <v>13.647300000000001</v>
      </c>
      <c r="H28">
        <f>E28+D28*(G28-E28)</f>
        <v>12.516499800000002</v>
      </c>
      <c r="I28" s="16">
        <f>(((H28/100)+1)^(1/365)-1)</f>
        <v>3.2314724134785422E-4</v>
      </c>
      <c r="J28">
        <f>1+I28</f>
        <v>1.0003231472413479</v>
      </c>
      <c r="K28">
        <f>C28-I28</f>
        <v>2.7508567969008232E-2</v>
      </c>
      <c r="L28" s="47">
        <f>K28^2</f>
        <v>7.5672131170554573E-4</v>
      </c>
      <c r="M28" s="8"/>
      <c r="N28" s="8"/>
      <c r="O28" s="8"/>
      <c r="P28" s="10">
        <v>40864</v>
      </c>
      <c r="Q28" s="8">
        <v>16.95</v>
      </c>
      <c r="R28" s="8">
        <v>4.1469194312796376E-3</v>
      </c>
      <c r="S28" s="8">
        <f>1+R28</f>
        <v>1.0041469194312795</v>
      </c>
      <c r="T28" s="8">
        <f>R28-I148</f>
        <v>3.8060531318132463E-3</v>
      </c>
    </row>
    <row r="29" spans="1:24" ht="15.75" x14ac:dyDescent="0.25">
      <c r="A29" s="5">
        <v>40707</v>
      </c>
      <c r="B29">
        <v>15.61</v>
      </c>
      <c r="C29">
        <f>(B29-B28)/B28</f>
        <v>-1.7002518891687742E-2</v>
      </c>
      <c r="D29">
        <v>0.88480000000000003</v>
      </c>
      <c r="E29">
        <v>2.9838</v>
      </c>
      <c r="F29">
        <v>10.6607</v>
      </c>
      <c r="G29">
        <f>E29+F29</f>
        <v>13.644500000000001</v>
      </c>
      <c r="H29">
        <f>E29+D29*(G29-E29)</f>
        <v>12.416387360000002</v>
      </c>
      <c r="I29" s="16">
        <f>(((H29/100)+1)^(1/365)-1)</f>
        <v>3.2070767835112868E-4</v>
      </c>
      <c r="J29">
        <f>1+I29</f>
        <v>1.0003207076783511</v>
      </c>
      <c r="K29">
        <f>C29-I29</f>
        <v>-1.7323226570038871E-2</v>
      </c>
      <c r="L29" s="47">
        <f>K29^2</f>
        <v>3.0009417879690072E-4</v>
      </c>
      <c r="M29" s="8"/>
      <c r="N29" s="8"/>
      <c r="O29" s="8"/>
      <c r="P29" s="10">
        <v>40865</v>
      </c>
      <c r="Q29" s="8">
        <v>16.96</v>
      </c>
      <c r="R29" s="8">
        <v>5.8997050147501851E-4</v>
      </c>
      <c r="S29" s="8">
        <f>1+R29</f>
        <v>1.0005899705014749</v>
      </c>
      <c r="T29" s="8">
        <f>R29-I149</f>
        <v>2.4958626184289968E-4</v>
      </c>
    </row>
    <row r="30" spans="1:24" ht="15.75" x14ac:dyDescent="0.25">
      <c r="A30" s="5">
        <v>40708</v>
      </c>
      <c r="B30">
        <v>15.62</v>
      </c>
      <c r="C30">
        <f>(B30-B29)/B29</f>
        <v>6.4061499039076155E-4</v>
      </c>
      <c r="D30">
        <v>0.88260000000000005</v>
      </c>
      <c r="E30">
        <v>3.0972</v>
      </c>
      <c r="F30">
        <v>10.597899999999999</v>
      </c>
      <c r="G30">
        <f>E30+F30</f>
        <v>13.6951</v>
      </c>
      <c r="H30">
        <f>E30+D30*(G30-E30)</f>
        <v>12.450906539999998</v>
      </c>
      <c r="I30" s="16">
        <f>(((H30/100)+1)^(1/365)-1)</f>
        <v>3.2154909432668966E-4</v>
      </c>
      <c r="J30">
        <f>1+I30</f>
        <v>1.0003215490943267</v>
      </c>
      <c r="K30">
        <f>C30-I30</f>
        <v>3.190658960640719E-4</v>
      </c>
      <c r="L30" s="47">
        <f>K30^2</f>
        <v>1.0180304603116913E-7</v>
      </c>
      <c r="M30" s="8"/>
      <c r="N30" s="8"/>
      <c r="O30" s="8"/>
      <c r="P30" s="10">
        <v>40868</v>
      </c>
      <c r="Q30" s="8">
        <v>16.61</v>
      </c>
      <c r="R30" s="8">
        <v>-2.0636792452830271E-2</v>
      </c>
      <c r="S30" s="8">
        <f>1+R30</f>
        <v>0.97936320754716977</v>
      </c>
      <c r="T30" s="8">
        <f>R30-I150</f>
        <v>-2.0975384792421375E-2</v>
      </c>
    </row>
    <row r="31" spans="1:24" ht="15.75" x14ac:dyDescent="0.25">
      <c r="A31" s="5">
        <v>40709</v>
      </c>
      <c r="B31">
        <v>15.25</v>
      </c>
      <c r="C31">
        <f>(B31-B30)/B30</f>
        <v>-2.3687580025608147E-2</v>
      </c>
      <c r="D31">
        <v>0.88519999999999999</v>
      </c>
      <c r="E31">
        <v>2.9691999999999998</v>
      </c>
      <c r="F31">
        <v>10.6645</v>
      </c>
      <c r="G31">
        <f>E31+F31</f>
        <v>13.633700000000001</v>
      </c>
      <c r="H31">
        <f>E31+D31*(G31-E31)</f>
        <v>12.4094154</v>
      </c>
      <c r="I31" s="16">
        <f>(((H31/100)+1)^(1/365)-1)</f>
        <v>3.205377033361767E-4</v>
      </c>
      <c r="J31">
        <f>1+I31</f>
        <v>1.0003205377033362</v>
      </c>
      <c r="K31">
        <f>C31-I31</f>
        <v>-2.4008117728944324E-2</v>
      </c>
      <c r="L31" s="47">
        <f>K31^2</f>
        <v>5.7638971688685073E-4</v>
      </c>
      <c r="M31" s="8"/>
      <c r="N31" s="8"/>
      <c r="O31" s="8"/>
      <c r="P31" s="10">
        <v>40869</v>
      </c>
      <c r="Q31" s="8">
        <v>16.73</v>
      </c>
      <c r="R31" s="8">
        <v>7.2245635159543043E-3</v>
      </c>
      <c r="S31" s="8">
        <f>1+R31</f>
        <v>1.0072245635159542</v>
      </c>
      <c r="T31" s="8">
        <f>R31-I151</f>
        <v>6.8880532852895826E-3</v>
      </c>
    </row>
    <row r="32" spans="1:24" ht="15.75" x14ac:dyDescent="0.25">
      <c r="A32" s="5">
        <v>40710</v>
      </c>
      <c r="B32">
        <v>15.345000000000001</v>
      </c>
      <c r="C32">
        <f>(B32-B31)/B31</f>
        <v>6.2295081967213535E-3</v>
      </c>
      <c r="D32">
        <v>0.87960000000000005</v>
      </c>
      <c r="E32">
        <v>2.9274</v>
      </c>
      <c r="F32">
        <v>10.6577</v>
      </c>
      <c r="G32">
        <f>E32+F32</f>
        <v>13.585100000000001</v>
      </c>
      <c r="H32">
        <f>E32+D32*(G32-E32)</f>
        <v>12.301912920000001</v>
      </c>
      <c r="I32" s="16">
        <f>(((H32/100)+1)^(1/365)-1)</f>
        <v>3.1791548230186706E-4</v>
      </c>
      <c r="J32">
        <f>1+I32</f>
        <v>1.0003179154823019</v>
      </c>
      <c r="K32">
        <f>C32-I32</f>
        <v>5.9115927144194865E-3</v>
      </c>
      <c r="L32" s="47">
        <f>K32^2</f>
        <v>3.494692842117755E-5</v>
      </c>
      <c r="M32" s="8"/>
      <c r="N32" s="8"/>
      <c r="O32" s="8"/>
      <c r="P32" s="10">
        <v>40870</v>
      </c>
      <c r="Q32" s="8">
        <v>16.7</v>
      </c>
      <c r="R32" s="8">
        <v>-1.7931858936043716E-3</v>
      </c>
      <c r="S32" s="8">
        <f>1+R32</f>
        <v>0.99820681410639567</v>
      </c>
      <c r="T32" s="8">
        <f>R32-I152</f>
        <v>-2.1304197104815964E-3</v>
      </c>
    </row>
    <row r="33" spans="1:20" ht="15.75" x14ac:dyDescent="0.25">
      <c r="A33" s="5">
        <v>40711</v>
      </c>
      <c r="B33">
        <v>15.13</v>
      </c>
      <c r="C33">
        <f>(B33-B32)/B32</f>
        <v>-1.401107852720755E-2</v>
      </c>
      <c r="D33">
        <v>0.87949999999999995</v>
      </c>
      <c r="E33">
        <v>2.9445000000000001</v>
      </c>
      <c r="F33">
        <v>10.6419</v>
      </c>
      <c r="G33">
        <f>E33+F33</f>
        <v>13.586399999999999</v>
      </c>
      <c r="H33">
        <f>E33+D33*(G33-E33)</f>
        <v>12.304051049999998</v>
      </c>
      <c r="I33" s="16">
        <f>(((H33/100)+1)^(1/365)-1)</f>
        <v>3.179676603719539E-4</v>
      </c>
      <c r="J33">
        <f>1+I33</f>
        <v>1.000317967660372</v>
      </c>
      <c r="K33">
        <f>C33-I33</f>
        <v>-1.4329046187579504E-2</v>
      </c>
      <c r="L33" s="47">
        <f>K33^2</f>
        <v>2.0532156464578671E-4</v>
      </c>
      <c r="M33" s="8"/>
      <c r="N33" s="8"/>
      <c r="O33" s="8"/>
      <c r="P33" s="10">
        <v>40872</v>
      </c>
      <c r="Q33" s="8">
        <v>16.010000000000002</v>
      </c>
      <c r="R33" s="8">
        <v>-4.1317365269460941E-2</v>
      </c>
      <c r="S33" s="8">
        <f>1+R33</f>
        <v>0.95868263473053905</v>
      </c>
      <c r="T33" s="8">
        <f>R33-I153</f>
        <v>-4.1651894575239316E-2</v>
      </c>
    </row>
    <row r="34" spans="1:20" ht="15.75" x14ac:dyDescent="0.25">
      <c r="A34" s="5">
        <v>40714</v>
      </c>
      <c r="B34">
        <v>15</v>
      </c>
      <c r="C34">
        <f>(B34-B33)/B33</f>
        <v>-8.5922009253139968E-3</v>
      </c>
      <c r="D34">
        <v>0.86729999999999996</v>
      </c>
      <c r="E34">
        <v>2.9580000000000002</v>
      </c>
      <c r="F34">
        <v>10.5715</v>
      </c>
      <c r="G34">
        <f>E34+F34</f>
        <v>13.529500000000001</v>
      </c>
      <c r="H34">
        <f>E34+D34*(G34-E34)</f>
        <v>12.126661950000001</v>
      </c>
      <c r="I34" s="16">
        <f>(((H34/100)+1)^(1/365)-1)</f>
        <v>3.1363535569117751E-4</v>
      </c>
      <c r="J34">
        <f>1+I34</f>
        <v>1.0003136353556912</v>
      </c>
      <c r="K34">
        <f>C34-I34</f>
        <v>-8.9058362810051743E-3</v>
      </c>
      <c r="L34" s="47">
        <f>K34^2</f>
        <v>7.9313919864068072E-5</v>
      </c>
      <c r="M34" s="8"/>
      <c r="N34" s="8"/>
      <c r="O34" s="8"/>
      <c r="P34" s="10">
        <v>40875</v>
      </c>
      <c r="Q34" s="8">
        <v>17.12</v>
      </c>
      <c r="R34" s="8">
        <v>6.9331667707682662E-2</v>
      </c>
      <c r="S34" s="8">
        <f>1+R34</f>
        <v>1.0693316677076827</v>
      </c>
      <c r="T34" s="8">
        <f>R34-I154</f>
        <v>6.8996219656152588E-2</v>
      </c>
    </row>
    <row r="35" spans="1:20" ht="15.75" x14ac:dyDescent="0.25">
      <c r="A35" s="5">
        <v>40715</v>
      </c>
      <c r="B35">
        <v>15.26</v>
      </c>
      <c r="C35">
        <f>(B35-B34)/B34</f>
        <v>1.7333333333333319E-2</v>
      </c>
      <c r="D35">
        <v>0.86860000000000004</v>
      </c>
      <c r="E35">
        <v>2.9835000000000003</v>
      </c>
      <c r="F35">
        <v>10.5519</v>
      </c>
      <c r="G35">
        <f>E35+F35</f>
        <v>13.535399999999999</v>
      </c>
      <c r="H35">
        <f>E35+D35*(G35-E35)</f>
        <v>12.148880340000002</v>
      </c>
      <c r="I35" s="16">
        <f>(((H35/100)+1)^(1/365)-1)</f>
        <v>3.1417836104230545E-4</v>
      </c>
      <c r="J35">
        <f>1+I35</f>
        <v>1.0003141783610423</v>
      </c>
      <c r="K35">
        <f>C35-I35</f>
        <v>1.7019154972291013E-2</v>
      </c>
      <c r="L35" s="47">
        <f>K35^2</f>
        <v>2.8965163597085794E-4</v>
      </c>
      <c r="M35" s="8"/>
      <c r="N35" s="8"/>
      <c r="O35" s="8"/>
      <c r="P35" s="10">
        <v>40876</v>
      </c>
      <c r="Q35" s="8">
        <v>17.190000000000001</v>
      </c>
      <c r="R35" s="8">
        <v>4.088785046728988E-3</v>
      </c>
      <c r="S35" s="8">
        <f>1+R35</f>
        <v>1.004088785046729</v>
      </c>
      <c r="T35" s="8">
        <f>R35-I155</f>
        <v>3.7526006765699563E-3</v>
      </c>
    </row>
    <row r="36" spans="1:20" ht="15.75" x14ac:dyDescent="0.25">
      <c r="A36" s="5">
        <v>40716</v>
      </c>
      <c r="B36">
        <v>14.91</v>
      </c>
      <c r="C36">
        <f>(B36-B35)/B35</f>
        <v>-2.2935779816513738E-2</v>
      </c>
      <c r="D36">
        <v>0.87090000000000001</v>
      </c>
      <c r="E36">
        <v>2.9824999999999999</v>
      </c>
      <c r="F36">
        <v>10.605600000000001</v>
      </c>
      <c r="G36">
        <f>E36+F36</f>
        <v>13.588100000000001</v>
      </c>
      <c r="H36">
        <f>E36+D36*(G36-E36)</f>
        <v>12.218917040000001</v>
      </c>
      <c r="I36" s="16">
        <f>(((H36/100)+1)^(1/365)-1)</f>
        <v>3.1588931802861708E-4</v>
      </c>
      <c r="J36">
        <f>1+I36</f>
        <v>1.0003158893180286</v>
      </c>
      <c r="K36">
        <f>C36-I36</f>
        <v>-2.3251669134542356E-2</v>
      </c>
      <c r="L36" s="47">
        <f>K36^2</f>
        <v>5.4064011754222964E-4</v>
      </c>
      <c r="M36" s="8"/>
      <c r="N36" s="8"/>
      <c r="O36" s="8"/>
      <c r="P36" s="10">
        <v>40877</v>
      </c>
      <c r="Q36" s="8">
        <v>18.149999999999999</v>
      </c>
      <c r="R36" s="8">
        <v>5.5846422338568777E-2</v>
      </c>
      <c r="S36" s="8">
        <f>1+R36</f>
        <v>1.0558464223385688</v>
      </c>
      <c r="T36" s="8">
        <f>R36-I156</f>
        <v>5.5509425136437127E-2</v>
      </c>
    </row>
    <row r="37" spans="1:20" ht="15.75" x14ac:dyDescent="0.25">
      <c r="A37" s="5">
        <v>40717</v>
      </c>
      <c r="B37">
        <v>14.86</v>
      </c>
      <c r="C37">
        <f>(B37-B36)/B36</f>
        <v>-3.3534540576794572E-3</v>
      </c>
      <c r="D37">
        <v>0.87119999999999997</v>
      </c>
      <c r="E37">
        <v>2.9116</v>
      </c>
      <c r="F37">
        <v>10.629099999999999</v>
      </c>
      <c r="G37">
        <f>E37+F37</f>
        <v>13.540699999999999</v>
      </c>
      <c r="H37">
        <f>E37+D37*(G37-E37)</f>
        <v>12.17167192</v>
      </c>
      <c r="I37" s="16">
        <f>(((H37/100)+1)^(1/365)-1)</f>
        <v>3.1473526338610114E-4</v>
      </c>
      <c r="J37">
        <f>1+I37</f>
        <v>1.0003147352633861</v>
      </c>
      <c r="K37">
        <f>C37-I37</f>
        <v>-3.6681893210655583E-3</v>
      </c>
      <c r="L37" s="47">
        <f>K37^2</f>
        <v>1.3455612895179401E-5</v>
      </c>
      <c r="M37" s="8"/>
      <c r="N37" s="8"/>
      <c r="O37" s="8"/>
      <c r="P37" s="10">
        <v>40878</v>
      </c>
      <c r="Q37" s="8">
        <v>17.559999999999999</v>
      </c>
      <c r="R37" s="8">
        <v>-3.2506887052341595E-2</v>
      </c>
      <c r="S37" s="8">
        <f>1+R37</f>
        <v>0.96749311294765838</v>
      </c>
      <c r="T37" s="8">
        <f>R37-I157</f>
        <v>-3.2844728666964286E-2</v>
      </c>
    </row>
    <row r="38" spans="1:20" ht="15.75" x14ac:dyDescent="0.25">
      <c r="A38" s="5">
        <v>40718</v>
      </c>
      <c r="B38">
        <v>14.74</v>
      </c>
      <c r="C38">
        <f>(B38-B37)/B37</f>
        <v>-8.0753701211304998E-3</v>
      </c>
      <c r="D38">
        <v>0.87060000000000004</v>
      </c>
      <c r="E38">
        <v>2.8635999999999999</v>
      </c>
      <c r="F38">
        <v>10.688599999999999</v>
      </c>
      <c r="G38">
        <f>E38+F38</f>
        <v>13.552199999999999</v>
      </c>
      <c r="H38">
        <f>E38+D38*(G38-E38)</f>
        <v>12.169095159999999</v>
      </c>
      <c r="I38" s="16">
        <f>(((H38/100)+1)^(1/365)-1)</f>
        <v>3.1467230703441373E-4</v>
      </c>
      <c r="J38">
        <f>1+I38</f>
        <v>1.0003146723070344</v>
      </c>
      <c r="K38">
        <f>C38-I38</f>
        <v>-8.3900424281649136E-3</v>
      </c>
      <c r="L38" s="47">
        <f>K38^2</f>
        <v>7.0392811946407393E-5</v>
      </c>
      <c r="M38" s="8"/>
      <c r="N38" s="8"/>
      <c r="O38" s="8"/>
      <c r="P38" s="10">
        <v>40879</v>
      </c>
      <c r="Q38" s="8">
        <v>17.55</v>
      </c>
      <c r="R38" s="8">
        <v>-5.6947608200444259E-4</v>
      </c>
      <c r="S38" s="8">
        <f>1+R38</f>
        <v>0.99943052391799558</v>
      </c>
      <c r="T38" s="8">
        <f>R38-I158</f>
        <v>-9.085495537496641E-4</v>
      </c>
    </row>
    <row r="39" spans="1:20" ht="15.75" x14ac:dyDescent="0.25">
      <c r="A39" s="5">
        <v>40721</v>
      </c>
      <c r="B39">
        <v>14.8</v>
      </c>
      <c r="C39">
        <f>(B39-B38)/B38</f>
        <v>4.070556309362313E-3</v>
      </c>
      <c r="D39">
        <v>0.86950000000000005</v>
      </c>
      <c r="E39">
        <v>2.9304999999999999</v>
      </c>
      <c r="F39">
        <v>10.6549</v>
      </c>
      <c r="G39">
        <f>E39+F39</f>
        <v>13.5854</v>
      </c>
      <c r="H39">
        <f>E39+D39*(G39-E39)</f>
        <v>12.19493555</v>
      </c>
      <c r="I39" s="16">
        <f>(((H39/100)+1)^(1/365)-1)</f>
        <v>3.153035837046847E-4</v>
      </c>
      <c r="J39">
        <f>1+I39</f>
        <v>1.0003153035837047</v>
      </c>
      <c r="K39">
        <f>C39-I39</f>
        <v>3.7552527256576283E-3</v>
      </c>
      <c r="L39" s="47">
        <f>K39^2</f>
        <v>1.4101923033559046E-5</v>
      </c>
      <c r="M39" s="8"/>
      <c r="N39" s="8"/>
      <c r="O39" s="8"/>
      <c r="P39" s="10">
        <v>40882</v>
      </c>
      <c r="Q39" s="8">
        <v>17.64</v>
      </c>
      <c r="R39" s="8">
        <v>5.1282051282051195E-3</v>
      </c>
      <c r="S39" s="8">
        <f>1+R39</f>
        <v>1.0051282051282051</v>
      </c>
      <c r="T39" s="8">
        <f>R39-I159</f>
        <v>4.7890573028475198E-3</v>
      </c>
    </row>
    <row r="40" spans="1:20" ht="15.75" x14ac:dyDescent="0.25">
      <c r="A40" s="5">
        <v>40722</v>
      </c>
      <c r="B40">
        <v>14.98</v>
      </c>
      <c r="C40">
        <f>(B40-B39)/B39</f>
        <v>1.2162162162162142E-2</v>
      </c>
      <c r="D40">
        <v>0.86980000000000002</v>
      </c>
      <c r="E40">
        <v>3.0308000000000002</v>
      </c>
      <c r="F40">
        <v>10.617900000000001</v>
      </c>
      <c r="G40">
        <f>E40+F40</f>
        <v>13.648700000000002</v>
      </c>
      <c r="H40">
        <f>E40+D40*(G40-E40)</f>
        <v>12.266249420000001</v>
      </c>
      <c r="I40" s="16">
        <f>(((H40/100)+1)^(1/365)-1)</f>
        <v>3.170450183909157E-4</v>
      </c>
      <c r="J40">
        <f>1+I40</f>
        <v>1.0003170450183909</v>
      </c>
      <c r="K40">
        <f>C40-I40</f>
        <v>1.1845117143771226E-2</v>
      </c>
      <c r="L40" s="47">
        <f>K40^2</f>
        <v>1.4030680014966301E-4</v>
      </c>
      <c r="M40" s="8"/>
      <c r="N40" s="8"/>
      <c r="O40" s="8"/>
      <c r="P40" s="10">
        <v>40883</v>
      </c>
      <c r="Q40" s="8">
        <v>17.61</v>
      </c>
      <c r="R40" s="8">
        <v>-1.7006802721089079E-3</v>
      </c>
      <c r="S40" s="8">
        <f>1+R40</f>
        <v>0.9982993197278911</v>
      </c>
      <c r="T40" s="8">
        <f>R40-I160</f>
        <v>-2.038283519691049E-3</v>
      </c>
    </row>
    <row r="41" spans="1:20" ht="15.75" x14ac:dyDescent="0.25">
      <c r="A41" s="5">
        <v>40723</v>
      </c>
      <c r="B41">
        <v>15.03</v>
      </c>
      <c r="C41">
        <f>(B41-B40)/B40</f>
        <v>3.3377837116154159E-3</v>
      </c>
      <c r="D41">
        <v>0.86929999999999996</v>
      </c>
      <c r="E41">
        <v>3.1118000000000001</v>
      </c>
      <c r="F41">
        <v>10.580299999999999</v>
      </c>
      <c r="G41">
        <f>E41+F41</f>
        <v>13.6921</v>
      </c>
      <c r="H41">
        <f>E41+D41*(G41-E41)</f>
        <v>12.309254789999999</v>
      </c>
      <c r="I41" s="16">
        <f>(((H41/100)+1)^(1/365)-1)</f>
        <v>3.1809464622423178E-4</v>
      </c>
      <c r="J41">
        <f>1+I41</f>
        <v>1.0003180946462242</v>
      </c>
      <c r="K41">
        <f>C41-I41</f>
        <v>3.0196890653911841E-3</v>
      </c>
      <c r="L41" s="47">
        <f>K41^2</f>
        <v>9.1185220516430832E-6</v>
      </c>
      <c r="M41" s="8"/>
      <c r="N41" s="8"/>
      <c r="O41" s="8"/>
      <c r="P41" s="10">
        <v>40884</v>
      </c>
      <c r="Q41" s="8">
        <v>17.829999999999998</v>
      </c>
      <c r="R41" s="8">
        <v>1.2492901760363365E-2</v>
      </c>
      <c r="S41" s="8">
        <f>1+R41</f>
        <v>1.0124929017603634</v>
      </c>
      <c r="T41" s="8">
        <f>R41-I161</f>
        <v>1.2153376397929941E-2</v>
      </c>
    </row>
    <row r="42" spans="1:20" ht="15.75" x14ac:dyDescent="0.25">
      <c r="A42" s="5">
        <v>40724</v>
      </c>
      <c r="B42">
        <v>15.15</v>
      </c>
      <c r="C42">
        <f>(B42-B41)/B41</f>
        <v>7.9840319361278115E-3</v>
      </c>
      <c r="D42">
        <v>0.86970000000000003</v>
      </c>
      <c r="E42">
        <v>3.16</v>
      </c>
      <c r="F42">
        <v>10.532500000000001</v>
      </c>
      <c r="G42">
        <f>E42+F42</f>
        <v>13.692500000000001</v>
      </c>
      <c r="H42">
        <f>E42+D42*(G42-E42)</f>
        <v>12.320115250000001</v>
      </c>
      <c r="I42" s="16">
        <f>(((H42/100)+1)^(1/365)-1)</f>
        <v>3.1835965301030278E-4</v>
      </c>
      <c r="J42">
        <f>1+I42</f>
        <v>1.0003183596530103</v>
      </c>
      <c r="K42">
        <f>C42-I42</f>
        <v>7.6656722831175087E-3</v>
      </c>
      <c r="L42" s="47">
        <f>K42^2</f>
        <v>5.8762531552156001E-5</v>
      </c>
      <c r="M42" s="8"/>
      <c r="N42" s="8"/>
      <c r="O42" s="8"/>
      <c r="P42" s="10">
        <v>40885</v>
      </c>
      <c r="Q42" s="8">
        <v>17.37</v>
      </c>
      <c r="R42" s="8">
        <v>-2.5799214806505742E-2</v>
      </c>
      <c r="S42" s="8">
        <f>1+R42</f>
        <v>0.97420078519349429</v>
      </c>
      <c r="T42" s="8">
        <f>R42-I162</f>
        <v>-2.6136893490787214E-2</v>
      </c>
    </row>
    <row r="43" spans="1:20" ht="15.75" x14ac:dyDescent="0.25">
      <c r="A43" s="5">
        <v>40725</v>
      </c>
      <c r="B43">
        <v>15.3</v>
      </c>
      <c r="C43">
        <f>(B43-B42)/B42</f>
        <v>9.9009900990099237E-3</v>
      </c>
      <c r="D43">
        <v>0.87060000000000004</v>
      </c>
      <c r="E43">
        <v>3.1823000000000001</v>
      </c>
      <c r="F43">
        <v>10.4763</v>
      </c>
      <c r="G43">
        <f>E43+F43</f>
        <v>13.6586</v>
      </c>
      <c r="H43">
        <f>E43+D43*(G43-E43)</f>
        <v>12.30296678</v>
      </c>
      <c r="I43" s="16">
        <f>(((H43/100)+1)^(1/365)-1)</f>
        <v>3.1794120040395946E-4</v>
      </c>
      <c r="J43">
        <f>1+I43</f>
        <v>1.000317941200404</v>
      </c>
      <c r="K43">
        <f>C43-I43</f>
        <v>9.5830488986059642E-3</v>
      </c>
      <c r="L43" s="47">
        <f>K43^2</f>
        <v>9.1834826193072983E-5</v>
      </c>
      <c r="M43" s="8"/>
      <c r="N43" s="8"/>
      <c r="O43" s="8"/>
      <c r="P43" s="10">
        <v>40886</v>
      </c>
      <c r="Q43" s="8">
        <v>17.82</v>
      </c>
      <c r="R43" s="8">
        <v>2.5906735751295294E-2</v>
      </c>
      <c r="S43" s="8">
        <f>1+R43</f>
        <v>1.0259067357512952</v>
      </c>
      <c r="T43" s="8">
        <f>R43-I163</f>
        <v>2.5569142173047819E-2</v>
      </c>
    </row>
    <row r="44" spans="1:20" ht="15.75" x14ac:dyDescent="0.25">
      <c r="A44" s="5">
        <v>40729</v>
      </c>
      <c r="B44">
        <v>15.9</v>
      </c>
      <c r="C44">
        <f>(B44-B43)/B43</f>
        <v>3.9215686274509776E-2</v>
      </c>
      <c r="D44">
        <v>0.87319999999999998</v>
      </c>
      <c r="E44">
        <v>3.121</v>
      </c>
      <c r="F44">
        <v>10.504899999999999</v>
      </c>
      <c r="G44">
        <f>E44+F44</f>
        <v>13.6259</v>
      </c>
      <c r="H44">
        <f>E44+D44*(G44-E44)</f>
        <v>12.293878679999999</v>
      </c>
      <c r="I44" s="16">
        <f>(((H44/100)+1)^(1/365)-1)</f>
        <v>3.177194090631108E-4</v>
      </c>
      <c r="J44">
        <f>1+I44</f>
        <v>1.0003177194090631</v>
      </c>
      <c r="K44">
        <f>C44-I44</f>
        <v>3.8897966865446665E-2</v>
      </c>
      <c r="L44" s="47">
        <f>K44^2</f>
        <v>1.5130518262653867E-3</v>
      </c>
      <c r="M44" s="8"/>
      <c r="N44" s="8"/>
      <c r="O44" s="8"/>
      <c r="P44" s="10">
        <v>40889</v>
      </c>
      <c r="Q44" s="8">
        <v>17.600000000000001</v>
      </c>
      <c r="R44" s="8">
        <v>-1.2345679012345616E-2</v>
      </c>
      <c r="S44" s="8">
        <f>1+R44</f>
        <v>0.98765432098765438</v>
      </c>
      <c r="T44" s="8">
        <f>R44-I164</f>
        <v>-1.2681948851206541E-2</v>
      </c>
    </row>
    <row r="45" spans="1:20" ht="15.75" x14ac:dyDescent="0.25">
      <c r="A45" s="5">
        <v>40730</v>
      </c>
      <c r="B45">
        <v>15.87</v>
      </c>
      <c r="C45">
        <f>(B45-B44)/B44</f>
        <v>-1.88679245283026E-3</v>
      </c>
      <c r="D45">
        <v>0.87319999999999998</v>
      </c>
      <c r="E45">
        <v>3.1080000000000001</v>
      </c>
      <c r="F45">
        <v>10.4909</v>
      </c>
      <c r="G45">
        <f>E45+F45</f>
        <v>13.5989</v>
      </c>
      <c r="H45">
        <f>E45+D45*(G45-E45)</f>
        <v>12.26865388</v>
      </c>
      <c r="I45" s="16">
        <f>(((H45/100)+1)^(1/365)-1)</f>
        <v>3.1710371439119811E-4</v>
      </c>
      <c r="J45">
        <f>1+I45</f>
        <v>1.0003171037143912</v>
      </c>
      <c r="K45">
        <f>C45-I45</f>
        <v>-2.2038961672214584E-3</v>
      </c>
      <c r="L45" s="47">
        <f>K45^2</f>
        <v>4.8571583158934346E-6</v>
      </c>
      <c r="M45" s="8"/>
      <c r="N45" s="8"/>
      <c r="O45" s="8"/>
      <c r="P45" s="10">
        <v>40890</v>
      </c>
      <c r="Q45" s="8">
        <v>16.79</v>
      </c>
      <c r="R45" s="8">
        <v>-4.6022727272727396E-2</v>
      </c>
      <c r="S45" s="8">
        <f>1+R45</f>
        <v>0.95397727272727262</v>
      </c>
      <c r="T45" s="8">
        <f>R45-I165</f>
        <v>-4.6358861570046109E-2</v>
      </c>
    </row>
    <row r="46" spans="1:20" ht="15.75" x14ac:dyDescent="0.25">
      <c r="A46" s="5">
        <v>40731</v>
      </c>
      <c r="B46">
        <v>16</v>
      </c>
      <c r="C46">
        <f>(B46-B45)/B45</f>
        <v>8.1915563957152358E-3</v>
      </c>
      <c r="D46">
        <v>0.87480000000000002</v>
      </c>
      <c r="E46">
        <v>3.1377000000000002</v>
      </c>
      <c r="F46">
        <v>10.446099999999999</v>
      </c>
      <c r="G46">
        <f>E46+F46</f>
        <v>13.5838</v>
      </c>
      <c r="H46">
        <f>E46+D46*(G46-E46)</f>
        <v>12.27594828</v>
      </c>
      <c r="I46" s="16">
        <f>(((H46/100)+1)^(1/365)-1)</f>
        <v>3.1728177252610124E-4</v>
      </c>
      <c r="J46">
        <f>1+I46</f>
        <v>1.0003172817725261</v>
      </c>
      <c r="K46">
        <f>C46-I46</f>
        <v>7.8742746231891345E-3</v>
      </c>
      <c r="L46" s="47">
        <f>K46^2</f>
        <v>6.200420084140038E-5</v>
      </c>
      <c r="M46" s="8"/>
      <c r="N46" s="8"/>
      <c r="O46" s="8"/>
      <c r="P46" s="10">
        <v>40891</v>
      </c>
      <c r="Q46" s="8">
        <v>15.89</v>
      </c>
      <c r="R46" s="8">
        <v>-5.3603335318641969E-2</v>
      </c>
      <c r="S46" s="8">
        <f>1+R46</f>
        <v>0.94639666468135808</v>
      </c>
      <c r="T46" s="8">
        <f>R46-I166</f>
        <v>-5.3938925420349886E-2</v>
      </c>
    </row>
    <row r="47" spans="1:20" ht="15.75" x14ac:dyDescent="0.25">
      <c r="A47" s="5">
        <v>40732</v>
      </c>
      <c r="B47">
        <v>16.03</v>
      </c>
      <c r="C47">
        <f>(B47-B46)/B46</f>
        <v>1.8750000000000711E-3</v>
      </c>
      <c r="D47">
        <v>0.87350000000000005</v>
      </c>
      <c r="E47">
        <v>3.0268000000000002</v>
      </c>
      <c r="F47">
        <v>10.4754</v>
      </c>
      <c r="G47">
        <f>E47+F47</f>
        <v>13.5022</v>
      </c>
      <c r="H47">
        <f>E47+D47*(G47-E47)</f>
        <v>12.1770619</v>
      </c>
      <c r="I47" s="16">
        <f>(((H47/100)+1)^(1/365)-1)</f>
        <v>3.1486694870430654E-4</v>
      </c>
      <c r="J47">
        <f>1+I47</f>
        <v>1.0003148669487043</v>
      </c>
      <c r="K47">
        <f>C47-I47</f>
        <v>1.5601330512957645E-3</v>
      </c>
      <c r="L47" s="47">
        <f>K47^2</f>
        <v>2.4340151377454327E-6</v>
      </c>
      <c r="M47" s="8"/>
      <c r="N47" s="8"/>
      <c r="O47" s="8"/>
      <c r="P47" s="10">
        <v>40892</v>
      </c>
      <c r="Q47" s="8">
        <v>15.9</v>
      </c>
      <c r="R47" s="8">
        <v>6.2932662051603443E-4</v>
      </c>
      <c r="S47" s="8">
        <f>1+R47</f>
        <v>1.000629326620516</v>
      </c>
      <c r="T47" s="8">
        <f>R47-I167</f>
        <v>2.9337325784947103E-4</v>
      </c>
    </row>
    <row r="48" spans="1:20" ht="15.75" x14ac:dyDescent="0.25">
      <c r="A48" s="5">
        <v>40735</v>
      </c>
      <c r="B48">
        <v>15.73</v>
      </c>
      <c r="C48">
        <f>(B48-B47)/B47</f>
        <v>-1.8714909544603912E-2</v>
      </c>
      <c r="D48">
        <v>0.871</v>
      </c>
      <c r="E48">
        <v>2.9188999999999998</v>
      </c>
      <c r="F48">
        <v>10.5557</v>
      </c>
      <c r="G48">
        <f>E48+F48</f>
        <v>13.474599999999999</v>
      </c>
      <c r="H48">
        <f>E48+D48*(G48-E48)</f>
        <v>12.112914699999997</v>
      </c>
      <c r="I48" s="16">
        <f>(((H48/100)+1)^(1/365)-1)</f>
        <v>3.1329932664947435E-4</v>
      </c>
      <c r="J48">
        <f>1+I48</f>
        <v>1.0003132993266495</v>
      </c>
      <c r="K48">
        <f>C48-I48</f>
        <v>-1.9028208871253387E-2</v>
      </c>
      <c r="L48" s="47">
        <f>K48^2</f>
        <v>3.6207273284804609E-4</v>
      </c>
      <c r="M48" s="8"/>
      <c r="N48" s="8"/>
      <c r="O48" s="8"/>
      <c r="P48" s="10">
        <v>40893</v>
      </c>
      <c r="Q48" s="8">
        <v>15.9</v>
      </c>
      <c r="R48" s="8">
        <v>0</v>
      </c>
      <c r="S48" s="8">
        <f>1+R48</f>
        <v>1</v>
      </c>
      <c r="T48" s="8">
        <f>R48-I168</f>
        <v>-3.3427815476372302E-4</v>
      </c>
    </row>
    <row r="49" spans="1:20" ht="15.75" x14ac:dyDescent="0.25">
      <c r="A49" s="5">
        <v>40736</v>
      </c>
      <c r="B49">
        <v>15.7</v>
      </c>
      <c r="C49">
        <f>(B49-B48)/B48</f>
        <v>-1.9071837253656157E-3</v>
      </c>
      <c r="D49">
        <v>0.87080000000000002</v>
      </c>
      <c r="E49">
        <v>2.8769999999999998</v>
      </c>
      <c r="F49">
        <v>10.557499999999999</v>
      </c>
      <c r="G49">
        <f>E49+F49</f>
        <v>13.4345</v>
      </c>
      <c r="H49">
        <f>E49+D49*(G49-E49)</f>
        <v>12.070471000000001</v>
      </c>
      <c r="I49" s="16">
        <f>(((H49/100)+1)^(1/365)-1)</f>
        <v>3.1226160048603013E-4</v>
      </c>
      <c r="J49">
        <f>1+I49</f>
        <v>1.000312261600486</v>
      </c>
      <c r="K49">
        <f>C49-I49</f>
        <v>-2.2194453258516456E-3</v>
      </c>
      <c r="L49" s="47">
        <f>K49^2</f>
        <v>4.9259375544447171E-6</v>
      </c>
      <c r="M49" s="8"/>
      <c r="N49" s="8"/>
      <c r="O49" s="8"/>
      <c r="P49" s="10">
        <v>40896</v>
      </c>
      <c r="Q49" s="8">
        <v>15.42</v>
      </c>
      <c r="R49" s="8">
        <v>-3.0188679245283043E-2</v>
      </c>
      <c r="S49" s="8">
        <f>1+R49</f>
        <v>0.96981132075471699</v>
      </c>
      <c r="T49" s="8">
        <f>R49-I169</f>
        <v>-3.0523041009469485E-2</v>
      </c>
    </row>
    <row r="50" spans="1:20" ht="15.75" x14ac:dyDescent="0.25">
      <c r="A50" s="5">
        <v>40737</v>
      </c>
      <c r="B50">
        <v>15.82</v>
      </c>
      <c r="C50">
        <f>(B50-B49)/B49</f>
        <v>7.6433121019108914E-3</v>
      </c>
      <c r="D50">
        <v>0.871</v>
      </c>
      <c r="E50">
        <v>2.8824000000000001</v>
      </c>
      <c r="F50">
        <v>10.543200000000001</v>
      </c>
      <c r="G50">
        <f>E50+F50</f>
        <v>13.425600000000001</v>
      </c>
      <c r="H50">
        <f>E50+D50*(G50-E50)</f>
        <v>12.065527200000002</v>
      </c>
      <c r="I50" s="16">
        <f>(((H50/100)+1)^(1/365)-1)</f>
        <v>3.1214070168972263E-4</v>
      </c>
      <c r="J50">
        <f>1+I50</f>
        <v>1.0003121407016897</v>
      </c>
      <c r="K50">
        <f>C50-I50</f>
        <v>7.3311714002211687E-3</v>
      </c>
      <c r="L50" s="47">
        <f>K50^2</f>
        <v>5.374607409942081E-5</v>
      </c>
      <c r="M50" s="8"/>
      <c r="N50" s="8"/>
      <c r="O50" s="8"/>
      <c r="P50" s="10">
        <v>40897</v>
      </c>
      <c r="Q50" s="8">
        <v>15.62</v>
      </c>
      <c r="R50" s="8">
        <v>1.2970168612191912E-2</v>
      </c>
      <c r="S50" s="8">
        <f>1+R50</f>
        <v>1.0129701686121919</v>
      </c>
      <c r="T50" s="8">
        <f>R50-I170</f>
        <v>1.2623498010293499E-2</v>
      </c>
    </row>
    <row r="51" spans="1:20" ht="15.75" x14ac:dyDescent="0.25">
      <c r="A51" s="5">
        <v>40738</v>
      </c>
      <c r="B51">
        <v>15.68</v>
      </c>
      <c r="C51">
        <f>(B51-B50)/B50</f>
        <v>-8.8495575221239301E-3</v>
      </c>
      <c r="D51">
        <v>0.87190000000000001</v>
      </c>
      <c r="E51">
        <v>2.9534000000000002</v>
      </c>
      <c r="F51">
        <v>10.5877</v>
      </c>
      <c r="G51">
        <f>E51+F51</f>
        <v>13.5411</v>
      </c>
      <c r="H51">
        <f>E51+D51*(G51-E51)</f>
        <v>12.184815630000001</v>
      </c>
      <c r="I51" s="16">
        <f>(((H51/100)+1)^(1/365)-1)</f>
        <v>3.150563729228395E-4</v>
      </c>
      <c r="J51">
        <f>1+I51</f>
        <v>1.0003150563729228</v>
      </c>
      <c r="K51">
        <f>C51-I51</f>
        <v>-9.1646138950467696E-3</v>
      </c>
      <c r="L51" s="47">
        <f>K51^2</f>
        <v>8.3990147845284328E-5</v>
      </c>
      <c r="M51" s="8"/>
      <c r="N51" s="8"/>
      <c r="O51" s="8"/>
      <c r="P51" s="10">
        <v>40898</v>
      </c>
      <c r="Q51" s="8">
        <v>15.68</v>
      </c>
      <c r="R51" s="8">
        <v>3.8412291933419013E-3</v>
      </c>
      <c r="S51" s="8">
        <f>1+R51</f>
        <v>1.0038412291933418</v>
      </c>
      <c r="T51" s="8">
        <f>R51-I171</f>
        <v>3.4910675754127891E-3</v>
      </c>
    </row>
    <row r="52" spans="1:20" ht="15.75" x14ac:dyDescent="0.25">
      <c r="A52" s="5">
        <v>40739</v>
      </c>
      <c r="B52">
        <v>15.67</v>
      </c>
      <c r="C52">
        <f>(B52-B51)/B51</f>
        <v>-6.3775510204080272E-4</v>
      </c>
      <c r="D52">
        <v>0.86219999999999997</v>
      </c>
      <c r="E52">
        <v>2.9058000000000002</v>
      </c>
      <c r="F52">
        <v>10.609299999999999</v>
      </c>
      <c r="G52">
        <f>E52+F52</f>
        <v>13.5151</v>
      </c>
      <c r="H52">
        <f>E52+D52*(G52-E52)</f>
        <v>12.05313846</v>
      </c>
      <c r="I52" s="16">
        <f>(((H52/100)+1)^(1/365)-1)</f>
        <v>3.118377162796282E-4</v>
      </c>
      <c r="J52">
        <f>1+I52</f>
        <v>1.0003118377162796</v>
      </c>
      <c r="K52">
        <f>C52-I52</f>
        <v>-9.4959281832043092E-4</v>
      </c>
      <c r="L52" s="47">
        <f>K52^2</f>
        <v>9.0172652060573893E-7</v>
      </c>
      <c r="M52" s="8"/>
      <c r="N52" s="8"/>
      <c r="O52" s="8"/>
      <c r="P52" s="10">
        <v>40899</v>
      </c>
      <c r="Q52" s="8">
        <v>15.71</v>
      </c>
      <c r="R52" s="8">
        <v>1.9132653061225216E-3</v>
      </c>
      <c r="S52" s="8">
        <f>1+R52</f>
        <v>1.0019132653061225</v>
      </c>
      <c r="T52" s="8">
        <f>R52-I172</f>
        <v>1.5623839381951412E-3</v>
      </c>
    </row>
    <row r="53" spans="1:20" ht="15.75" x14ac:dyDescent="0.25">
      <c r="A53" s="5">
        <v>40742</v>
      </c>
      <c r="B53">
        <v>15.53</v>
      </c>
      <c r="C53">
        <f>(B53-B52)/B52</f>
        <v>-8.9342693044033548E-3</v>
      </c>
      <c r="D53">
        <v>0.86950000000000005</v>
      </c>
      <c r="E53">
        <v>2.9276</v>
      </c>
      <c r="F53">
        <v>10.5892</v>
      </c>
      <c r="G53">
        <f>E53+F53</f>
        <v>13.5168</v>
      </c>
      <c r="H53">
        <f>E53+D53*(G53-E53)</f>
        <v>12.1349094</v>
      </c>
      <c r="I53" s="16">
        <f>(((H53/100)+1)^(1/365)-1)</f>
        <v>3.138369313993028E-4</v>
      </c>
      <c r="J53">
        <f>1+I53</f>
        <v>1.0003138369313993</v>
      </c>
      <c r="K53">
        <f>C53-I53</f>
        <v>-9.2481062358026576E-3</v>
      </c>
      <c r="L53" s="47">
        <f>K53^2</f>
        <v>8.5527468948691995E-5</v>
      </c>
      <c r="M53" s="8"/>
      <c r="N53" s="8"/>
      <c r="O53" s="8"/>
      <c r="P53" s="10">
        <v>40900</v>
      </c>
      <c r="Q53" s="8">
        <v>15.53</v>
      </c>
      <c r="R53" s="8">
        <v>-1.1457670273711107E-2</v>
      </c>
      <c r="S53" s="8">
        <f>1+R53</f>
        <v>0.98854232972628886</v>
      </c>
      <c r="T53" s="8">
        <f>R53-I173</f>
        <v>-1.1810700550684528E-2</v>
      </c>
    </row>
    <row r="54" spans="1:20" ht="15.75" x14ac:dyDescent="0.25">
      <c r="A54" s="5">
        <v>40743</v>
      </c>
      <c r="B54">
        <v>15.8</v>
      </c>
      <c r="C54">
        <f>(B54-B53)/B53</f>
        <v>1.7385705086928611E-2</v>
      </c>
      <c r="D54">
        <v>0.87050000000000005</v>
      </c>
      <c r="E54">
        <v>2.8801999999999999</v>
      </c>
      <c r="F54">
        <v>10.574999999999999</v>
      </c>
      <c r="G54">
        <f>E54+F54</f>
        <v>13.4552</v>
      </c>
      <c r="H54">
        <f>E54+D54*(G54-E54)</f>
        <v>12.0857375</v>
      </c>
      <c r="I54" s="16">
        <f>(((H54/100)+1)^(1/365)-1)</f>
        <v>3.1263490351607359E-4</v>
      </c>
      <c r="J54">
        <f>1+I54</f>
        <v>1.0003126349035161</v>
      </c>
      <c r="K54">
        <f>C54-I54</f>
        <v>1.7073070183412538E-2</v>
      </c>
      <c r="L54" s="47">
        <f>K54^2</f>
        <v>2.9148972548773025E-4</v>
      </c>
      <c r="M54" s="8"/>
      <c r="N54" s="8"/>
      <c r="O54" s="8"/>
      <c r="P54" s="10">
        <v>40904</v>
      </c>
      <c r="Q54" s="8">
        <v>15.71</v>
      </c>
      <c r="R54" s="8">
        <v>1.1590470057952447E-2</v>
      </c>
      <c r="S54" s="8">
        <f>1+R54</f>
        <v>1.0115904700579526</v>
      </c>
      <c r="T54" s="8">
        <f>R54-I174</f>
        <v>1.1237557567001739E-2</v>
      </c>
    </row>
    <row r="55" spans="1:20" ht="15.75" x14ac:dyDescent="0.25">
      <c r="A55" s="5">
        <v>40744</v>
      </c>
      <c r="B55">
        <v>15.63</v>
      </c>
      <c r="C55">
        <f>(B55-B54)/B54</f>
        <v>-1.0759493670886071E-2</v>
      </c>
      <c r="D55">
        <v>0.87070000000000003</v>
      </c>
      <c r="E55">
        <v>2.9275000000000002</v>
      </c>
      <c r="F55">
        <v>10.6326</v>
      </c>
      <c r="G55">
        <f>E55+F55</f>
        <v>13.5601</v>
      </c>
      <c r="H55">
        <f>E55+D55*(G55-E55)</f>
        <v>12.185304820000001</v>
      </c>
      <c r="I55" s="16">
        <f>(((H55/100)+1)^(1/365)-1)</f>
        <v>3.1506832343408675E-4</v>
      </c>
      <c r="J55">
        <f>1+I55</f>
        <v>1.0003150683234341</v>
      </c>
      <c r="K55">
        <f>C55-I55</f>
        <v>-1.1074561994320158E-2</v>
      </c>
      <c r="L55" s="47">
        <f>K55^2</f>
        <v>1.2264592336604048E-4</v>
      </c>
      <c r="M55" s="8"/>
      <c r="N55" s="8"/>
      <c r="O55" s="8"/>
      <c r="P55" s="10">
        <v>40905</v>
      </c>
      <c r="Q55" s="8">
        <v>15.14</v>
      </c>
      <c r="R55" s="8">
        <v>-3.628262253341822E-2</v>
      </c>
      <c r="S55" s="8">
        <f>1+R55</f>
        <v>0.96371737746658181</v>
      </c>
      <c r="T55" s="8">
        <f>R55-I175</f>
        <v>-3.6635954527998761E-2</v>
      </c>
    </row>
    <row r="56" spans="1:20" ht="15.75" x14ac:dyDescent="0.25">
      <c r="A56" s="5">
        <v>40745</v>
      </c>
      <c r="B56">
        <v>15.91</v>
      </c>
      <c r="C56">
        <f>(B56-B55)/B55</f>
        <v>1.7914267434420945E-2</v>
      </c>
      <c r="D56">
        <v>0.87109999999999999</v>
      </c>
      <c r="E56">
        <v>3.0135999999999998</v>
      </c>
      <c r="F56">
        <v>10.572100000000001</v>
      </c>
      <c r="G56">
        <f>E56+F56</f>
        <v>13.585700000000001</v>
      </c>
      <c r="H56">
        <f>E56+D56*(G56-E56)</f>
        <v>12.222956310000001</v>
      </c>
      <c r="I56" s="16">
        <f>(((H56/100)+1)^(1/365)-1)</f>
        <v>3.1598796262932716E-4</v>
      </c>
      <c r="J56">
        <f>1+I56</f>
        <v>1.0003159879626293</v>
      </c>
      <c r="K56">
        <f>C56-I56</f>
        <v>1.7598279471791618E-2</v>
      </c>
      <c r="L56" s="47">
        <f>K56^2</f>
        <v>3.0969944036728228E-4</v>
      </c>
      <c r="M56" s="8"/>
      <c r="N56" s="8"/>
      <c r="O56" s="8"/>
      <c r="P56" s="10">
        <v>40906</v>
      </c>
      <c r="Q56" s="8">
        <v>15.17</v>
      </c>
      <c r="R56" s="8">
        <v>1.9815059445177914E-3</v>
      </c>
      <c r="S56" s="8">
        <f>1+R56</f>
        <v>1.0019815059445178</v>
      </c>
      <c r="T56" s="8">
        <f>R56-I176</f>
        <v>1.6296726065791463E-3</v>
      </c>
    </row>
    <row r="57" spans="1:20" ht="15.75" x14ac:dyDescent="0.25">
      <c r="A57" s="5">
        <v>40746</v>
      </c>
      <c r="B57">
        <v>15.73</v>
      </c>
      <c r="C57">
        <f>(B57-B56)/B56</f>
        <v>-1.1313639220615946E-2</v>
      </c>
      <c r="D57">
        <v>0.87170000000000003</v>
      </c>
      <c r="E57">
        <v>2.9621</v>
      </c>
      <c r="F57">
        <v>10.5784</v>
      </c>
      <c r="G57">
        <f>E57+F57</f>
        <v>13.5405</v>
      </c>
      <c r="H57">
        <f>E57+D57*(G57-E57)</f>
        <v>12.183291280000001</v>
      </c>
      <c r="I57" s="16">
        <f>(((H57/100)+1)^(1/365)-1)</f>
        <v>3.1501913396647652E-4</v>
      </c>
      <c r="J57">
        <f>1+I57</f>
        <v>1.0003150191339665</v>
      </c>
      <c r="K57">
        <f>C57-I57</f>
        <v>-1.1628658354582423E-2</v>
      </c>
      <c r="L57" s="47">
        <f>K57^2</f>
        <v>1.3522569512759957E-4</v>
      </c>
      <c r="M57" s="8"/>
      <c r="N57" s="8"/>
      <c r="O57" s="8"/>
      <c r="P57" s="10">
        <v>40907</v>
      </c>
      <c r="Q57" s="8">
        <v>15.13</v>
      </c>
      <c r="R57" s="8">
        <v>-2.6367831245879465E-3</v>
      </c>
      <c r="S57" s="8">
        <f>1+R57</f>
        <v>0.99736321687541207</v>
      </c>
      <c r="T57" s="8">
        <f>R57-I177</f>
        <v>-2.9881406955778651E-3</v>
      </c>
    </row>
    <row r="58" spans="1:20" ht="15.75" x14ac:dyDescent="0.25">
      <c r="A58" s="5">
        <v>40749</v>
      </c>
      <c r="B58">
        <v>15.5</v>
      </c>
      <c r="C58">
        <f>(B58-B57)/B57</f>
        <v>-1.4621741894469194E-2</v>
      </c>
      <c r="D58">
        <v>0.88300000000000001</v>
      </c>
      <c r="E58">
        <v>3.0005999999999999</v>
      </c>
      <c r="F58">
        <v>10.6069</v>
      </c>
      <c r="G58">
        <f>E58+F58</f>
        <v>13.6075</v>
      </c>
      <c r="H58">
        <f>E58+D58*(G58-E58)</f>
        <v>12.3664927</v>
      </c>
      <c r="I58" s="16">
        <f>(((H58/100)+1)^(1/365)-1)</f>
        <v>3.1949102468353807E-4</v>
      </c>
      <c r="J58">
        <f>1+I58</f>
        <v>1.0003194910246835</v>
      </c>
      <c r="K58">
        <f>C58-I58</f>
        <v>-1.4941232919152732E-2</v>
      </c>
      <c r="L58" s="47">
        <f>K58^2</f>
        <v>2.2324044114437327E-4</v>
      </c>
      <c r="M58" s="8"/>
      <c r="N58" s="8"/>
      <c r="O58" s="8"/>
      <c r="P58" s="10">
        <v>40911</v>
      </c>
      <c r="Q58" s="8">
        <v>15.61</v>
      </c>
      <c r="R58" s="8">
        <v>3.1725049570389866E-2</v>
      </c>
      <c r="S58" s="8">
        <f>1+R58</f>
        <v>1.0317250495703898</v>
      </c>
      <c r="T58" s="8">
        <f>R58-I178</f>
        <v>3.1375565235082073E-2</v>
      </c>
    </row>
    <row r="59" spans="1:20" ht="15.75" x14ac:dyDescent="0.25">
      <c r="A59" s="5">
        <v>40750</v>
      </c>
      <c r="B59">
        <v>15.4</v>
      </c>
      <c r="C59">
        <f>(B59-B58)/B58</f>
        <v>-6.4516129032257839E-3</v>
      </c>
      <c r="D59">
        <v>0.88319999999999999</v>
      </c>
      <c r="E59">
        <v>2.9529000000000001</v>
      </c>
      <c r="F59">
        <v>10.6386</v>
      </c>
      <c r="G59">
        <f>E59+F59</f>
        <v>13.5915</v>
      </c>
      <c r="H59">
        <f>E59+D59*(G59-E59)</f>
        <v>12.34891152</v>
      </c>
      <c r="I59" s="16">
        <f>(((H59/100)+1)^(1/365)-1)</f>
        <v>3.1906218897015393E-4</v>
      </c>
      <c r="J59">
        <f>1+I59</f>
        <v>1.0003190621889702</v>
      </c>
      <c r="K59">
        <f>C59-I59</f>
        <v>-6.7706750921959378E-3</v>
      </c>
      <c r="L59" s="47">
        <f>K59^2</f>
        <v>4.584204120408247E-5</v>
      </c>
      <c r="M59" s="8"/>
      <c r="N59" s="8"/>
      <c r="O59" s="8"/>
      <c r="P59" s="10">
        <v>40912</v>
      </c>
      <c r="Q59" s="8">
        <v>15.37</v>
      </c>
      <c r="R59" s="8">
        <v>-1.5374759769378618E-2</v>
      </c>
      <c r="S59" s="8">
        <f>1+R59</f>
        <v>0.98462524023062137</v>
      </c>
      <c r="T59" s="8">
        <f>R59-I179</f>
        <v>-1.57236321981261E-2</v>
      </c>
    </row>
    <row r="60" spans="1:20" ht="15.75" x14ac:dyDescent="0.25">
      <c r="A60" s="5">
        <v>40751</v>
      </c>
      <c r="B60">
        <v>14.59</v>
      </c>
      <c r="C60">
        <f>(B60-B59)/B59</f>
        <v>-5.2597402597402629E-2</v>
      </c>
      <c r="D60">
        <v>0.89659999999999995</v>
      </c>
      <c r="E60">
        <v>2.9802999999999997</v>
      </c>
      <c r="F60">
        <v>10.722799999999999</v>
      </c>
      <c r="G60">
        <f>E60+F60</f>
        <v>13.703099999999999</v>
      </c>
      <c r="H60">
        <f>E60+D60*(G60-E60)</f>
        <v>12.594362479999999</v>
      </c>
      <c r="I60" s="16">
        <f>(((H60/100)+1)^(1/365)-1)</f>
        <v>3.2504312104064681E-4</v>
      </c>
      <c r="J60">
        <f>1+I60</f>
        <v>1.0003250431210406</v>
      </c>
      <c r="K60">
        <f>C60-I60</f>
        <v>-5.2922445718443276E-2</v>
      </c>
      <c r="L60" s="47">
        <f>K60^2</f>
        <v>2.8007852608215749E-3</v>
      </c>
      <c r="M60" s="8"/>
      <c r="N60" s="8"/>
      <c r="O60" s="8"/>
      <c r="P60" s="10">
        <v>40913</v>
      </c>
      <c r="Q60" s="8">
        <v>15.47</v>
      </c>
      <c r="R60" s="8">
        <v>6.5061808718283294E-3</v>
      </c>
      <c r="S60" s="8">
        <f>1+R60</f>
        <v>1.0065061808718283</v>
      </c>
      <c r="T60" s="8">
        <f>R60-I180</f>
        <v>6.1585690461585492E-3</v>
      </c>
    </row>
    <row r="61" spans="1:20" ht="15.75" x14ac:dyDescent="0.25">
      <c r="A61" s="5">
        <v>40752</v>
      </c>
      <c r="B61">
        <v>14.64</v>
      </c>
      <c r="C61">
        <f>(B61-B60)/B60</f>
        <v>3.4270047978067655E-3</v>
      </c>
      <c r="D61">
        <v>0.89370000000000005</v>
      </c>
      <c r="E61">
        <v>2.9454000000000002</v>
      </c>
      <c r="F61">
        <v>10.714399999999999</v>
      </c>
      <c r="G61">
        <f>E61+F61</f>
        <v>13.659800000000001</v>
      </c>
      <c r="H61">
        <f>E61+D61*(G61-E61)</f>
        <v>12.520859280000003</v>
      </c>
      <c r="I61" s="16">
        <f>(((H61/100)+1)^(1/365)-1)</f>
        <v>3.2325342497085963E-4</v>
      </c>
      <c r="J61">
        <f>1+I61</f>
        <v>1.0003232534249709</v>
      </c>
      <c r="K61">
        <f>C61-I61</f>
        <v>3.1037513728359059E-3</v>
      </c>
      <c r="L61" s="47">
        <f>K61^2</f>
        <v>9.6332725843807712E-6</v>
      </c>
      <c r="M61" s="8"/>
      <c r="N61" s="8"/>
      <c r="O61" s="8"/>
      <c r="P61" s="10">
        <v>40914</v>
      </c>
      <c r="Q61" s="8">
        <v>15.39</v>
      </c>
      <c r="R61" s="8">
        <v>-5.1712992889463519E-3</v>
      </c>
      <c r="S61" s="8">
        <f>1+R61</f>
        <v>0.99482870071105367</v>
      </c>
      <c r="T61" s="8">
        <f>R61-I181</f>
        <v>-5.5198064627439928E-3</v>
      </c>
    </row>
    <row r="62" spans="1:20" ht="15.75" x14ac:dyDescent="0.25">
      <c r="A62" s="5">
        <v>40753</v>
      </c>
      <c r="B62">
        <v>14.96</v>
      </c>
      <c r="C62">
        <f>(B62-B61)/B61</f>
        <v>2.1857923497267777E-2</v>
      </c>
      <c r="D62">
        <v>0.89119999999999999</v>
      </c>
      <c r="E62">
        <v>2.7961</v>
      </c>
      <c r="F62">
        <v>10.749000000000001</v>
      </c>
      <c r="G62">
        <f>E62+F62</f>
        <v>13.545100000000001</v>
      </c>
      <c r="H62">
        <f>E62+D62*(G62-E62)</f>
        <v>12.375608800000002</v>
      </c>
      <c r="I62" s="16">
        <f>(((H62/100)+1)^(1/365)-1)</f>
        <v>3.1971335595604167E-4</v>
      </c>
      <c r="J62">
        <f>1+I62</f>
        <v>1.000319713355956</v>
      </c>
      <c r="K62">
        <f>C62-I62</f>
        <v>2.1538210141311735E-2</v>
      </c>
      <c r="L62" s="47">
        <f>K62^2</f>
        <v>4.6389449609130368E-4</v>
      </c>
      <c r="M62" s="8"/>
      <c r="N62" s="8"/>
      <c r="O62" s="8"/>
      <c r="P62" s="10">
        <v>40917</v>
      </c>
      <c r="Q62" s="8">
        <v>15.25</v>
      </c>
      <c r="R62" s="8">
        <v>-9.0968161143600099E-3</v>
      </c>
      <c r="S62" s="8">
        <f>1+R62</f>
        <v>0.99090318388564003</v>
      </c>
      <c r="T62" s="8">
        <f>R62-I182</f>
        <v>-9.4459423769929583E-3</v>
      </c>
    </row>
    <row r="63" spans="1:20" ht="15.75" x14ac:dyDescent="0.25">
      <c r="A63" s="5">
        <v>40756</v>
      </c>
      <c r="B63">
        <v>14.62</v>
      </c>
      <c r="C63">
        <f>(B63-B62)/B62</f>
        <v>-2.2727272727272835E-2</v>
      </c>
      <c r="D63">
        <v>0.89480000000000004</v>
      </c>
      <c r="E63">
        <v>2.7437</v>
      </c>
      <c r="F63">
        <v>10.795299999999999</v>
      </c>
      <c r="G63">
        <f>E63+F63</f>
        <v>13.539</v>
      </c>
      <c r="H63">
        <f>E63+D63*(G63-E63)</f>
        <v>12.40333444</v>
      </c>
      <c r="I63" s="16">
        <f>(((H63/100)+1)^(1/365)-1)</f>
        <v>3.2038944214218823E-4</v>
      </c>
      <c r="J63">
        <f>1+I63</f>
        <v>1.0003203894421422</v>
      </c>
      <c r="K63">
        <f>C63-I63</f>
        <v>-2.3047662169415024E-2</v>
      </c>
      <c r="L63" s="47">
        <f>K63^2</f>
        <v>5.3119473147548448E-4</v>
      </c>
      <c r="M63" s="8"/>
      <c r="N63" s="8"/>
      <c r="O63" s="8"/>
      <c r="P63" s="10">
        <v>40918</v>
      </c>
      <c r="Q63" s="8">
        <v>15.46</v>
      </c>
      <c r="R63" s="8">
        <v>1.3770491803278745E-2</v>
      </c>
      <c r="S63" s="8">
        <f>1+R63</f>
        <v>1.0137704918032788</v>
      </c>
      <c r="T63" s="8">
        <f>R63-I183</f>
        <v>1.3422315791561307E-2</v>
      </c>
    </row>
    <row r="64" spans="1:20" ht="15.75" x14ac:dyDescent="0.25">
      <c r="A64" s="5">
        <v>40757</v>
      </c>
      <c r="B64">
        <v>14.32</v>
      </c>
      <c r="C64">
        <f>(B64-B63)/B63</f>
        <v>-2.0519835841313196E-2</v>
      </c>
      <c r="D64">
        <v>0.89349999999999996</v>
      </c>
      <c r="E64">
        <v>2.6114000000000002</v>
      </c>
      <c r="F64">
        <v>10.9292</v>
      </c>
      <c r="G64">
        <f>E64+F64</f>
        <v>13.5406</v>
      </c>
      <c r="H64">
        <f>E64+D64*(G64-E64)</f>
        <v>12.376640199999999</v>
      </c>
      <c r="I64" s="16">
        <f>(((H64/100)+1)^(1/365)-1)</f>
        <v>3.1973850949196247E-4</v>
      </c>
      <c r="J64">
        <f>1+I64</f>
        <v>1.000319738509492</v>
      </c>
      <c r="K64">
        <f>C64-I64</f>
        <v>-2.0839574350805159E-2</v>
      </c>
      <c r="L64" s="47">
        <f>K64^2</f>
        <v>4.3428785912273627E-4</v>
      </c>
      <c r="M64" s="8"/>
      <c r="N64" s="8"/>
      <c r="O64" s="8"/>
      <c r="P64" s="10">
        <v>40919</v>
      </c>
      <c r="Q64" s="8">
        <v>15.73</v>
      </c>
      <c r="R64" s="8">
        <v>1.7464424320827916E-2</v>
      </c>
      <c r="S64" s="8">
        <f>1+R64</f>
        <v>1.017464424320828</v>
      </c>
      <c r="T64" s="8">
        <f>R64-I184</f>
        <v>1.7115841129875704E-2</v>
      </c>
    </row>
    <row r="65" spans="1:20" ht="15.75" x14ac:dyDescent="0.25">
      <c r="A65" s="5">
        <v>40758</v>
      </c>
      <c r="B65">
        <v>14.06</v>
      </c>
      <c r="C65">
        <f>(B65-B64)/B64</f>
        <v>-1.8156424581005571E-2</v>
      </c>
      <c r="D65">
        <v>0.89159999999999995</v>
      </c>
      <c r="E65">
        <v>2.6202000000000001</v>
      </c>
      <c r="F65">
        <v>10.9156</v>
      </c>
      <c r="G65">
        <f>E65+F65</f>
        <v>13.5358</v>
      </c>
      <c r="H65">
        <f>E65+D65*(G65-E65)</f>
        <v>12.35254896</v>
      </c>
      <c r="I65" s="16">
        <f>(((H65/100)+1)^(1/365)-1)</f>
        <v>3.1915091798073725E-4</v>
      </c>
      <c r="J65">
        <f>1+I65</f>
        <v>1.0003191509179807</v>
      </c>
      <c r="K65">
        <f>C65-I65</f>
        <v>-1.8475575498986308E-2</v>
      </c>
      <c r="L65" s="47">
        <f>K65^2</f>
        <v>3.4134689001874319E-4</v>
      </c>
      <c r="M65" s="8"/>
      <c r="N65" s="8"/>
      <c r="O65" s="8"/>
      <c r="P65" s="10">
        <v>40920</v>
      </c>
      <c r="Q65" s="8">
        <v>16.149999999999999</v>
      </c>
      <c r="R65" s="8">
        <v>2.6700572155117491E-2</v>
      </c>
      <c r="S65" s="8">
        <f>1+R65</f>
        <v>1.0267005721551175</v>
      </c>
      <c r="T65" s="8">
        <f>R65-I185</f>
        <v>2.6354894983314819E-2</v>
      </c>
    </row>
    <row r="66" spans="1:20" ht="15.75" x14ac:dyDescent="0.25">
      <c r="A66" s="5">
        <v>40759</v>
      </c>
      <c r="B66">
        <v>13.41</v>
      </c>
      <c r="C66">
        <f>(B66-B65)/B65</f>
        <v>-4.6230440967283098E-2</v>
      </c>
      <c r="D66">
        <v>0.89349999999999996</v>
      </c>
      <c r="E66">
        <v>2.4028</v>
      </c>
      <c r="F66">
        <v>11.160299999999999</v>
      </c>
      <c r="G66">
        <f>E66+F66</f>
        <v>13.563099999999999</v>
      </c>
      <c r="H66">
        <f>E66+D66*(G66-E66)</f>
        <v>12.374528049999999</v>
      </c>
      <c r="I66" s="16">
        <f>(((H66/100)+1)^(1/365)-1)</f>
        <v>3.1968699863704764E-4</v>
      </c>
      <c r="J66">
        <f>1+I66</f>
        <v>1.000319686998637</v>
      </c>
      <c r="K66">
        <f>C66-I66</f>
        <v>-4.6550127965920146E-2</v>
      </c>
      <c r="L66" s="47">
        <f>K66^2</f>
        <v>2.1669144136435407E-3</v>
      </c>
      <c r="M66" s="8"/>
      <c r="N66" s="8"/>
      <c r="O66" s="8"/>
      <c r="P66" s="10">
        <v>40921</v>
      </c>
      <c r="Q66" s="8">
        <v>15.88</v>
      </c>
      <c r="R66" s="8">
        <v>-1.6718266253869834E-2</v>
      </c>
      <c r="S66" s="8">
        <f>1+R66</f>
        <v>0.98328173374613015</v>
      </c>
      <c r="T66" s="8">
        <f>R66-I186</f>
        <v>-1.7062171429471178E-2</v>
      </c>
    </row>
    <row r="67" spans="1:20" ht="15.75" x14ac:dyDescent="0.25">
      <c r="A67" s="5">
        <v>40760</v>
      </c>
      <c r="B67">
        <v>14.06</v>
      </c>
      <c r="C67">
        <f>(B67-B66)/B66</f>
        <v>4.8471290082028363E-2</v>
      </c>
      <c r="D67">
        <v>0.89180000000000004</v>
      </c>
      <c r="E67">
        <v>2.5585</v>
      </c>
      <c r="F67">
        <v>11.1624</v>
      </c>
      <c r="G67">
        <f>E67+F67</f>
        <v>13.7209</v>
      </c>
      <c r="H67">
        <f>E67+D67*(G67-E67)</f>
        <v>12.51312832</v>
      </c>
      <c r="I67" s="16">
        <f>(((H67/100)+1)^(1/365)-1)</f>
        <v>3.2306511957469475E-4</v>
      </c>
      <c r="J67">
        <f>1+I67</f>
        <v>1.0003230651195747</v>
      </c>
      <c r="K67">
        <f>C67-I67</f>
        <v>4.8148224962453669E-2</v>
      </c>
      <c r="L67" s="47">
        <f>K67^2</f>
        <v>2.3182515670350464E-3</v>
      </c>
      <c r="M67" s="8"/>
      <c r="N67" s="8"/>
      <c r="O67" s="8"/>
      <c r="P67" s="10">
        <v>40925</v>
      </c>
      <c r="Q67" s="8">
        <v>15.32</v>
      </c>
      <c r="R67" s="8">
        <v>-3.5264483627204059E-2</v>
      </c>
      <c r="S67" s="8">
        <f>1+R67</f>
        <v>0.96473551637279598</v>
      </c>
      <c r="T67" s="8">
        <f>R67-I187</f>
        <v>-3.5608407950583655E-2</v>
      </c>
    </row>
    <row r="68" spans="1:20" ht="15.75" x14ac:dyDescent="0.25">
      <c r="A68" s="5">
        <v>40763</v>
      </c>
      <c r="B68">
        <v>12.73</v>
      </c>
      <c r="C68">
        <f>(B68-B67)/B67</f>
        <v>-9.45945945945946E-2</v>
      </c>
      <c r="D68">
        <v>0.92390000000000005</v>
      </c>
      <c r="E68">
        <v>2.3178999999999998</v>
      </c>
      <c r="F68">
        <v>11.4834</v>
      </c>
      <c r="G68">
        <f>E68+F68</f>
        <v>13.801299999999999</v>
      </c>
      <c r="H68">
        <f>E68+D68*(G68-E68)</f>
        <v>12.92741326</v>
      </c>
      <c r="I68" s="16">
        <f>(((H68/100)+1)^(1/365)-1)</f>
        <v>3.3313785012389907E-4</v>
      </c>
      <c r="J68">
        <f>1+I68</f>
        <v>1.0003331378501239</v>
      </c>
      <c r="K68">
        <f>C68-I68</f>
        <v>-9.4927732444718499E-2</v>
      </c>
      <c r="L68" s="47">
        <f>K68^2</f>
        <v>9.0112743870960615E-3</v>
      </c>
      <c r="M68" s="8"/>
      <c r="N68" s="8"/>
      <c r="O68" s="8"/>
      <c r="P68" s="10">
        <v>40926</v>
      </c>
      <c r="Q68" s="8">
        <v>15.14</v>
      </c>
      <c r="R68" s="8">
        <v>-1.174934725848562E-2</v>
      </c>
      <c r="S68" s="8">
        <f>1+R68</f>
        <v>0.98825065274151436</v>
      </c>
      <c r="T68" s="8">
        <f>R68-I188</f>
        <v>-1.209211946248998E-2</v>
      </c>
    </row>
    <row r="69" spans="1:20" ht="15.75" x14ac:dyDescent="0.25">
      <c r="A69" s="5">
        <v>40764</v>
      </c>
      <c r="B69">
        <v>13.31</v>
      </c>
      <c r="C69">
        <f>(B69-B68)/B68</f>
        <v>4.5561665357423412E-2</v>
      </c>
      <c r="D69">
        <v>0.92549999999999999</v>
      </c>
      <c r="E69">
        <v>2.2488000000000001</v>
      </c>
      <c r="F69">
        <v>11.3102</v>
      </c>
      <c r="G69">
        <f>E69+F69</f>
        <v>13.559000000000001</v>
      </c>
      <c r="H69">
        <f>E69+D69*(G69-E69)</f>
        <v>12.716390100000002</v>
      </c>
      <c r="I69" s="16">
        <f>(((H69/100)+1)^(1/365)-1)</f>
        <v>3.2801174495977747E-4</v>
      </c>
      <c r="J69">
        <f>1+I69</f>
        <v>1.0003280117449598</v>
      </c>
      <c r="K69">
        <f>C69-I69</f>
        <v>4.5233653612463634E-2</v>
      </c>
      <c r="L69" s="47">
        <f>K69^2</f>
        <v>2.0460834191323445E-3</v>
      </c>
      <c r="M69" s="8"/>
      <c r="N69" s="8"/>
      <c r="O69" s="8"/>
      <c r="P69" s="10">
        <v>40927</v>
      </c>
      <c r="Q69" s="8">
        <v>14.96</v>
      </c>
      <c r="R69" s="8">
        <v>-1.1889035667106982E-2</v>
      </c>
      <c r="S69" s="8">
        <f>1+R69</f>
        <v>0.98811096433289303</v>
      </c>
      <c r="T69" s="8">
        <f>R69-I189</f>
        <v>-1.2231004874641358E-2</v>
      </c>
    </row>
    <row r="70" spans="1:20" ht="15.75" x14ac:dyDescent="0.25">
      <c r="A70" s="5">
        <v>40765</v>
      </c>
      <c r="B70">
        <v>13.1</v>
      </c>
      <c r="C70">
        <f>(B70-B69)/B69</f>
        <v>-1.5777610818933197E-2</v>
      </c>
      <c r="D70">
        <v>0.90800000000000003</v>
      </c>
      <c r="E70">
        <v>2.1061000000000001</v>
      </c>
      <c r="F70">
        <v>11.4992</v>
      </c>
      <c r="G70">
        <f>E70+F70</f>
        <v>13.6053</v>
      </c>
      <c r="H70">
        <f>E70+D70*(G70-E70)</f>
        <v>12.5473736</v>
      </c>
      <c r="I70" s="16">
        <f>(((H70/100)+1)^(1/365)-1)</f>
        <v>3.2389914451314006E-4</v>
      </c>
      <c r="J70">
        <f>1+I70</f>
        <v>1.0003238991445131</v>
      </c>
      <c r="K70">
        <f>C70-I70</f>
        <v>-1.6101509963446337E-2</v>
      </c>
      <c r="L70" s="47">
        <f>K70^2</f>
        <v>2.5925862310296165E-4</v>
      </c>
      <c r="M70" s="8"/>
      <c r="N70" s="8"/>
      <c r="O70" s="8"/>
      <c r="P70" s="10">
        <v>40928</v>
      </c>
      <c r="Q70" s="8">
        <v>14.88</v>
      </c>
      <c r="R70" s="8">
        <v>-5.3475935828877046E-3</v>
      </c>
      <c r="S70" s="8">
        <f>1+R70</f>
        <v>0.99465240641711228</v>
      </c>
      <c r="T70" s="8">
        <f>R70-I190</f>
        <v>-5.6874174492671341E-3</v>
      </c>
    </row>
    <row r="71" spans="1:20" ht="15.75" x14ac:dyDescent="0.25">
      <c r="A71" s="5">
        <v>40766</v>
      </c>
      <c r="B71">
        <v>13.41</v>
      </c>
      <c r="C71">
        <f>(B71-B70)/B70</f>
        <v>2.3664122137404618E-2</v>
      </c>
      <c r="D71">
        <v>0.89649999999999996</v>
      </c>
      <c r="E71">
        <v>2.3399000000000001</v>
      </c>
      <c r="F71">
        <v>11.2995</v>
      </c>
      <c r="G71">
        <f>E71+F71</f>
        <v>13.6394</v>
      </c>
      <c r="H71">
        <f>E71+D71*(G71-E71)</f>
        <v>12.46990175</v>
      </c>
      <c r="I71" s="16">
        <f>(((H71/100)+1)^(1/365)-1)</f>
        <v>3.2201199873949093E-4</v>
      </c>
      <c r="J71">
        <f>1+I71</f>
        <v>1.0003220119987395</v>
      </c>
      <c r="K71">
        <f>C71-I71</f>
        <v>2.3342110138665127E-2</v>
      </c>
      <c r="L71" s="47">
        <f>K71^2</f>
        <v>5.4485410572557337E-4</v>
      </c>
      <c r="M71" s="8"/>
      <c r="N71" s="8"/>
      <c r="O71" s="8"/>
      <c r="P71" s="10">
        <v>40931</v>
      </c>
      <c r="Q71" s="8">
        <v>14.98</v>
      </c>
      <c r="R71" s="8">
        <v>6.7204301075268575E-3</v>
      </c>
      <c r="S71" s="8">
        <f>1+R71</f>
        <v>1.0067204301075268</v>
      </c>
      <c r="T71" s="8">
        <f>R71-I191</f>
        <v>6.3819068574938282E-3</v>
      </c>
    </row>
    <row r="72" spans="1:20" ht="15.75" x14ac:dyDescent="0.25">
      <c r="A72" s="5">
        <v>40767</v>
      </c>
      <c r="B72">
        <v>13.47</v>
      </c>
      <c r="C72">
        <f>(B72-B71)/B71</f>
        <v>4.4742729306488068E-3</v>
      </c>
      <c r="D72">
        <v>0.89410000000000001</v>
      </c>
      <c r="E72">
        <v>2.2547999999999999</v>
      </c>
      <c r="F72">
        <v>11.2508</v>
      </c>
      <c r="G72">
        <f>E72+F72</f>
        <v>13.505599999999999</v>
      </c>
      <c r="H72">
        <f>E72+D72*(G72-E72)</f>
        <v>12.31414028</v>
      </c>
      <c r="I72" s="16">
        <f>(((H72/100)+1)^(1/365)-1)</f>
        <v>3.1821386054353695E-4</v>
      </c>
      <c r="J72">
        <f>1+I72</f>
        <v>1.0003182138605435</v>
      </c>
      <c r="K72">
        <f>C72-I72</f>
        <v>4.1560590701052698E-3</v>
      </c>
      <c r="L72" s="47">
        <f>K72^2</f>
        <v>1.7272826994204281E-5</v>
      </c>
      <c r="M72" s="8"/>
      <c r="N72" s="8"/>
      <c r="O72" s="8"/>
      <c r="P72" s="10">
        <v>40932</v>
      </c>
      <c r="Q72" s="8">
        <v>14.98</v>
      </c>
      <c r="R72" s="8">
        <v>0</v>
      </c>
      <c r="S72" s="8">
        <f>1+R72</f>
        <v>1</v>
      </c>
      <c r="T72" s="8">
        <f>R72-I192</f>
        <v>-3.3913066414137383E-4</v>
      </c>
    </row>
    <row r="73" spans="1:20" ht="15.75" x14ac:dyDescent="0.25">
      <c r="A73" s="5">
        <v>40770</v>
      </c>
      <c r="B73">
        <v>13.65</v>
      </c>
      <c r="C73">
        <f>(B73-B72)/B72</f>
        <v>1.3363028953229376E-2</v>
      </c>
      <c r="D73">
        <v>0.88880000000000003</v>
      </c>
      <c r="E73">
        <v>2.3052999999999999</v>
      </c>
      <c r="F73">
        <v>11.155900000000001</v>
      </c>
      <c r="G73">
        <f>E73+F73</f>
        <v>13.461200000000002</v>
      </c>
      <c r="H73">
        <f>E73+D73*(G73-E73)</f>
        <v>12.220663920000003</v>
      </c>
      <c r="I73" s="16">
        <f>(((H73/100)+1)^(1/365)-1)</f>
        <v>3.1593197970636311E-4</v>
      </c>
      <c r="J73">
        <f>1+I73</f>
        <v>1.0003159319797064</v>
      </c>
      <c r="K73">
        <f>C73-I73</f>
        <v>1.3047096973523013E-2</v>
      </c>
      <c r="L73" s="47">
        <f>K73^2</f>
        <v>1.7022673943651337E-4</v>
      </c>
      <c r="M73" s="8"/>
      <c r="N73" s="8"/>
      <c r="O73" s="8"/>
      <c r="P73" s="10">
        <v>40933</v>
      </c>
      <c r="Q73" s="8">
        <v>14.79</v>
      </c>
      <c r="R73" s="8">
        <v>-1.2683578104138936E-2</v>
      </c>
      <c r="S73" s="8">
        <f>1+R73</f>
        <v>0.98731642189586111</v>
      </c>
      <c r="T73" s="8">
        <f>R73-I193</f>
        <v>-1.3022230670782274E-2</v>
      </c>
    </row>
    <row r="74" spans="1:20" ht="15.75" x14ac:dyDescent="0.25">
      <c r="A74" s="5">
        <v>40771</v>
      </c>
      <c r="B74">
        <v>13.55</v>
      </c>
      <c r="C74">
        <f>(B74-B73)/B73</f>
        <v>-7.3260073260073E-3</v>
      </c>
      <c r="D74">
        <v>0.88859999999999995</v>
      </c>
      <c r="E74">
        <v>2.2195999999999998</v>
      </c>
      <c r="F74">
        <v>11.1647</v>
      </c>
      <c r="G74">
        <f>E74+F74</f>
        <v>13.3843</v>
      </c>
      <c r="H74">
        <f>E74+D74*(G74-E74)</f>
        <v>12.140552419999999</v>
      </c>
      <c r="I74" s="16">
        <f>(((H74/100)+1)^(1/365)-1)</f>
        <v>3.1397484378370422E-4</v>
      </c>
      <c r="J74">
        <f>1+I74</f>
        <v>1.0003139748437837</v>
      </c>
      <c r="K74">
        <f>C74-I74</f>
        <v>-7.6399821697910042E-3</v>
      </c>
      <c r="L74" s="47">
        <f>K74^2</f>
        <v>5.8369327554724463E-5</v>
      </c>
      <c r="M74" s="8"/>
      <c r="N74" s="8"/>
      <c r="O74" s="8"/>
      <c r="P74" s="10">
        <v>40934</v>
      </c>
      <c r="Q74" s="8">
        <v>14.82</v>
      </c>
      <c r="R74" s="8">
        <v>2.0283975659229981E-3</v>
      </c>
      <c r="S74" s="8">
        <f>1+R74</f>
        <v>1.002028397565923</v>
      </c>
      <c r="T74" s="8">
        <f>R74-I194</f>
        <v>1.6891224094188828E-3</v>
      </c>
    </row>
    <row r="75" spans="1:20" ht="15.75" x14ac:dyDescent="0.25">
      <c r="A75" s="5">
        <v>40772</v>
      </c>
      <c r="B75">
        <v>13.65</v>
      </c>
      <c r="C75">
        <f>(B75-B74)/B74</f>
        <v>7.3800738007379811E-3</v>
      </c>
      <c r="D75">
        <v>0.88859999999999995</v>
      </c>
      <c r="E75">
        <v>2.1652</v>
      </c>
      <c r="F75">
        <v>11.1775</v>
      </c>
      <c r="G75">
        <f>E75+F75</f>
        <v>13.342700000000001</v>
      </c>
      <c r="H75">
        <f>E75+D75*(G75-E75)</f>
        <v>12.097526500000001</v>
      </c>
      <c r="I75" s="16">
        <f>(((H75/100)+1)^(1/365)-1)</f>
        <v>3.1292313852460119E-4</v>
      </c>
      <c r="J75">
        <f>1+I75</f>
        <v>1.0003129231385246</v>
      </c>
      <c r="K75">
        <f>C75-I75</f>
        <v>7.06715066221338E-3</v>
      </c>
      <c r="L75" s="47">
        <f>K75^2</f>
        <v>4.9944618482423013E-5</v>
      </c>
      <c r="M75" s="8"/>
      <c r="N75" s="8"/>
      <c r="O75" s="8"/>
      <c r="P75" s="10">
        <v>40935</v>
      </c>
      <c r="Q75" s="8">
        <v>14.91</v>
      </c>
      <c r="R75" s="8">
        <v>6.072874493927116E-3</v>
      </c>
      <c r="S75" s="8">
        <f>1+R75</f>
        <v>1.0060728744939271</v>
      </c>
      <c r="T75" s="8">
        <f>R75-I195</f>
        <v>5.7334015597254482E-3</v>
      </c>
    </row>
    <row r="76" spans="1:20" ht="15.75" x14ac:dyDescent="0.25">
      <c r="A76" s="5">
        <v>40773</v>
      </c>
      <c r="B76">
        <v>13.27</v>
      </c>
      <c r="C76">
        <f>(B76-B75)/B75</f>
        <v>-2.7838827838827896E-2</v>
      </c>
      <c r="D76">
        <v>0.88400000000000001</v>
      </c>
      <c r="E76">
        <v>2.0623999999999998</v>
      </c>
      <c r="F76">
        <v>11.3713</v>
      </c>
      <c r="G76">
        <f>E76+F76</f>
        <v>13.4337</v>
      </c>
      <c r="H76">
        <f>E76+D76*(G76-E76)</f>
        <v>12.1146292</v>
      </c>
      <c r="I76" s="16">
        <f>(((H76/100)+1)^(1/365)-1)</f>
        <v>3.1334123704040984E-4</v>
      </c>
      <c r="J76">
        <f>1+I76</f>
        <v>1.0003133412370404</v>
      </c>
      <c r="K76">
        <f>C76-I76</f>
        <v>-2.8152169075868306E-2</v>
      </c>
      <c r="L76" s="47">
        <f>K76^2</f>
        <v>7.9254462367627572E-4</v>
      </c>
      <c r="M76" s="8"/>
      <c r="N76" s="8"/>
      <c r="O76" s="8"/>
      <c r="P76" s="10">
        <v>40938</v>
      </c>
      <c r="Q76" s="8">
        <v>14.56</v>
      </c>
      <c r="R76" s="8">
        <v>-2.3474178403755843E-2</v>
      </c>
      <c r="S76" s="8">
        <f>1+R76</f>
        <v>0.97652582159624413</v>
      </c>
      <c r="T76" s="8">
        <f>R76-I196</f>
        <v>-2.3816114771828625E-2</v>
      </c>
    </row>
    <row r="77" spans="1:20" ht="15.75" x14ac:dyDescent="0.25">
      <c r="A77" s="5">
        <v>40774</v>
      </c>
      <c r="B77">
        <v>13.4</v>
      </c>
      <c r="C77">
        <f>(B77-B76)/B76</f>
        <v>9.796533534287926E-3</v>
      </c>
      <c r="D77">
        <v>0.87619999999999998</v>
      </c>
      <c r="E77">
        <v>2.0623</v>
      </c>
      <c r="F77">
        <v>11.4503</v>
      </c>
      <c r="G77">
        <f>E77+F77</f>
        <v>13.512600000000001</v>
      </c>
      <c r="H77">
        <f>E77+D77*(G77-E77)</f>
        <v>12.095052860000001</v>
      </c>
      <c r="I77" s="16">
        <f>(((H77/100)+1)^(1/365)-1)</f>
        <v>3.1286266180052813E-4</v>
      </c>
      <c r="J77">
        <f>1+I77</f>
        <v>1.0003128626618005</v>
      </c>
      <c r="K77">
        <f>C77-I77</f>
        <v>9.4836708724873979E-3</v>
      </c>
      <c r="L77" s="47">
        <f>K77^2</f>
        <v>8.9940013217665877E-5</v>
      </c>
      <c r="M77" s="8"/>
      <c r="N77" s="8"/>
      <c r="O77" s="8"/>
      <c r="P77" s="10">
        <v>40939</v>
      </c>
      <c r="Q77" s="8">
        <v>14.3</v>
      </c>
      <c r="R77" s="8">
        <v>-1.7857142857142842E-2</v>
      </c>
      <c r="S77" s="8">
        <f>1+R77</f>
        <v>0.98214285714285721</v>
      </c>
      <c r="T77" s="8">
        <f>R77-I197</f>
        <v>-1.8201091450589284E-2</v>
      </c>
    </row>
    <row r="78" spans="1:20" ht="15.75" x14ac:dyDescent="0.25">
      <c r="A78" s="5">
        <v>40777</v>
      </c>
      <c r="B78">
        <v>13.48</v>
      </c>
      <c r="C78">
        <f>(B78-B77)/B77</f>
        <v>5.9701492537313485E-3</v>
      </c>
      <c r="D78">
        <v>0.87129999999999996</v>
      </c>
      <c r="E78">
        <v>2.1057999999999999</v>
      </c>
      <c r="F78">
        <v>11.4543</v>
      </c>
      <c r="G78">
        <f>E78+F78</f>
        <v>13.5601</v>
      </c>
      <c r="H78">
        <f>E78+D78*(G78-E78)</f>
        <v>12.08593159</v>
      </c>
      <c r="I78" s="16">
        <f>(((H78/100)+1)^(1/365)-1)</f>
        <v>3.1263964916194986E-4</v>
      </c>
      <c r="J78">
        <f>1+I78</f>
        <v>1.0003126396491619</v>
      </c>
      <c r="K78">
        <f>C78-I78</f>
        <v>5.6575096045693987E-3</v>
      </c>
      <c r="L78" s="47">
        <f>K78^2</f>
        <v>3.2007414925794997E-5</v>
      </c>
      <c r="M78" s="8"/>
      <c r="N78" s="8"/>
      <c r="O78" s="8"/>
      <c r="P78" s="10">
        <v>40940</v>
      </c>
      <c r="Q78" s="8">
        <v>14.5</v>
      </c>
      <c r="R78" s="8">
        <v>1.3986013986013936E-2</v>
      </c>
      <c r="S78" s="8">
        <f>1+R78</f>
        <v>1.013986013986014</v>
      </c>
      <c r="T78" s="8">
        <f>R78-I198</f>
        <v>1.3640465273044834E-2</v>
      </c>
    </row>
    <row r="79" spans="1:20" ht="15.75" x14ac:dyDescent="0.25">
      <c r="A79" s="5">
        <v>40778</v>
      </c>
      <c r="B79">
        <v>14.31</v>
      </c>
      <c r="C79">
        <f>(B79-B78)/B78</f>
        <v>6.1572700296735908E-2</v>
      </c>
      <c r="D79">
        <v>0.8871</v>
      </c>
      <c r="E79">
        <v>2.153</v>
      </c>
      <c r="F79">
        <v>11.299300000000001</v>
      </c>
      <c r="G79">
        <f>E79+F79</f>
        <v>13.452300000000001</v>
      </c>
      <c r="H79">
        <f>E79+D79*(G79-E79)</f>
        <v>12.176609030000002</v>
      </c>
      <c r="I79" s="16">
        <f>(((H79/100)+1)^(1/365)-1)</f>
        <v>3.1485588465174352E-4</v>
      </c>
      <c r="J79">
        <f>1+I79</f>
        <v>1.0003148558846517</v>
      </c>
      <c r="K79">
        <f>C79-I79</f>
        <v>6.1257844412084164E-2</v>
      </c>
      <c r="L79" s="47">
        <f>K79^2</f>
        <v>3.7525235020151111E-3</v>
      </c>
      <c r="M79" s="8"/>
      <c r="N79" s="8"/>
      <c r="O79" s="8"/>
      <c r="P79" s="10">
        <v>40941</v>
      </c>
      <c r="Q79" s="8">
        <v>14.51</v>
      </c>
      <c r="R79" s="8">
        <v>6.8965517241377841E-4</v>
      </c>
      <c r="S79" s="8">
        <f>1+R79</f>
        <v>1.0006896551724138</v>
      </c>
      <c r="T79" s="8">
        <f>R79-I199</f>
        <v>3.4486247913663784E-4</v>
      </c>
    </row>
    <row r="80" spans="1:20" ht="15.75" x14ac:dyDescent="0.25">
      <c r="A80" s="5">
        <v>40779</v>
      </c>
      <c r="B80">
        <v>14.54</v>
      </c>
      <c r="C80">
        <f>(B80-B79)/B79</f>
        <v>1.6072676450034847E-2</v>
      </c>
      <c r="D80">
        <v>0.88790000000000002</v>
      </c>
      <c r="E80">
        <v>2.2993999999999999</v>
      </c>
      <c r="F80">
        <v>11.2112</v>
      </c>
      <c r="G80">
        <f>E80+F80</f>
        <v>13.5106</v>
      </c>
      <c r="H80">
        <f>E80+D80*(G80-E80)</f>
        <v>12.25382448</v>
      </c>
      <c r="I80" s="16">
        <f>(((H80/100)+1)^(1/365)-1)</f>
        <v>3.1674168944317849E-4</v>
      </c>
      <c r="J80">
        <f>1+I80</f>
        <v>1.0003167416894432</v>
      </c>
      <c r="K80">
        <f>C80-I80</f>
        <v>1.5755934760591669E-2</v>
      </c>
      <c r="L80" s="47">
        <f>K80^2</f>
        <v>2.4824948018002083E-4</v>
      </c>
      <c r="M80" s="8"/>
      <c r="N80" s="8"/>
      <c r="O80" s="8"/>
      <c r="P80" s="10">
        <v>40942</v>
      </c>
      <c r="Q80" s="8">
        <v>14.64</v>
      </c>
      <c r="R80" s="8">
        <v>8.9593383873191445E-3</v>
      </c>
      <c r="S80" s="8">
        <f>1+R80</f>
        <v>1.0089593383873192</v>
      </c>
      <c r="T80" s="8">
        <f>R80-I200</f>
        <v>8.6127577246734432E-3</v>
      </c>
    </row>
    <row r="81" spans="1:20" ht="15.75" x14ac:dyDescent="0.25">
      <c r="A81" s="5">
        <v>40780</v>
      </c>
      <c r="B81">
        <v>13.97</v>
      </c>
      <c r="C81">
        <f>(B81-B80)/B80</f>
        <v>-3.920220082530939E-2</v>
      </c>
      <c r="D81">
        <v>0.89270000000000005</v>
      </c>
      <c r="E81">
        <v>2.2286000000000001</v>
      </c>
      <c r="F81">
        <v>11.286300000000001</v>
      </c>
      <c r="G81">
        <f>E81+F81</f>
        <v>13.514900000000001</v>
      </c>
      <c r="H81">
        <f>E81+D81*(G81-E81)</f>
        <v>12.303880010000002</v>
      </c>
      <c r="I81" s="16">
        <f>(((H81/100)+1)^(1/365)-1)</f>
        <v>3.1796348641655037E-4</v>
      </c>
      <c r="J81">
        <f>1+I81</f>
        <v>1.0003179634864166</v>
      </c>
      <c r="K81">
        <f>C81-I81</f>
        <v>-3.952016431172594E-2</v>
      </c>
      <c r="L81" s="47">
        <f>K81^2</f>
        <v>1.5618433872258166E-3</v>
      </c>
      <c r="M81" s="8"/>
      <c r="N81" s="8"/>
      <c r="O81" s="8"/>
      <c r="P81" s="10">
        <v>40945</v>
      </c>
      <c r="Q81" s="8">
        <v>14.44</v>
      </c>
      <c r="R81" s="8">
        <v>-1.3661202185792422E-2</v>
      </c>
      <c r="S81" s="8">
        <f>1+R81</f>
        <v>0.98633879781420752</v>
      </c>
      <c r="T81" s="8">
        <f>R81-I201</f>
        <v>-1.4009282094783639E-2</v>
      </c>
    </row>
    <row r="82" spans="1:20" ht="15.75" x14ac:dyDescent="0.25">
      <c r="A82" s="5">
        <v>40781</v>
      </c>
      <c r="B82">
        <v>14.54</v>
      </c>
      <c r="C82">
        <f>(B82-B81)/B81</f>
        <v>4.0801717967072187E-2</v>
      </c>
      <c r="D82">
        <v>0.89859999999999995</v>
      </c>
      <c r="E82">
        <v>2.1899000000000002</v>
      </c>
      <c r="F82">
        <v>11.231299999999999</v>
      </c>
      <c r="G82">
        <f>E82+F82</f>
        <v>13.421199999999999</v>
      </c>
      <c r="H82">
        <f>E82+D82*(G82-E82)</f>
        <v>12.282346179999999</v>
      </c>
      <c r="I82" s="16">
        <f>(((H82/100)+1)^(1/365)-1)</f>
        <v>3.1743793737448733E-4</v>
      </c>
      <c r="J82">
        <f>1+I82</f>
        <v>1.0003174379373745</v>
      </c>
      <c r="K82">
        <f>C82-I82</f>
        <v>4.04842800296977E-2</v>
      </c>
      <c r="L82" s="47">
        <f>K82^2</f>
        <v>1.63897692952298E-3</v>
      </c>
      <c r="M82" s="8"/>
      <c r="N82" s="8"/>
      <c r="O82" s="8"/>
      <c r="P82" s="10">
        <v>40946</v>
      </c>
      <c r="Q82" s="8">
        <v>14.25</v>
      </c>
      <c r="R82" s="8">
        <v>-1.3157894736842072E-2</v>
      </c>
      <c r="S82" s="8">
        <f>1+R82</f>
        <v>0.98684210526315796</v>
      </c>
      <c r="T82" s="8">
        <f>R82-I202</f>
        <v>-1.3505663402770632E-2</v>
      </c>
    </row>
    <row r="83" spans="1:20" ht="15.75" x14ac:dyDescent="0.25">
      <c r="A83" s="5">
        <v>40784</v>
      </c>
      <c r="B83">
        <v>15.11</v>
      </c>
      <c r="C83">
        <f>(B83-B82)/B82</f>
        <v>3.9202200825309515E-2</v>
      </c>
      <c r="D83">
        <v>0.90400000000000003</v>
      </c>
      <c r="E83">
        <v>2.2561</v>
      </c>
      <c r="F83">
        <v>11.0953</v>
      </c>
      <c r="G83">
        <f>E83+F83</f>
        <v>13.3514</v>
      </c>
      <c r="H83">
        <f>E83+D83*(G83-E83)</f>
        <v>12.286251200000001</v>
      </c>
      <c r="I83" s="16">
        <f>(((H83/100)+1)^(1/365)-1)</f>
        <v>3.1753324973560204E-4</v>
      </c>
      <c r="J83">
        <f>1+I83</f>
        <v>1.0003175332497356</v>
      </c>
      <c r="K83">
        <f>C83-I83</f>
        <v>3.8884667575573913E-2</v>
      </c>
      <c r="L83" s="47">
        <f>K83^2</f>
        <v>1.5120173724628891E-3</v>
      </c>
      <c r="M83" s="8"/>
      <c r="N83" s="8"/>
      <c r="O83" s="8"/>
      <c r="P83" s="10">
        <v>40947</v>
      </c>
      <c r="Q83" s="8">
        <v>15.03</v>
      </c>
      <c r="R83" s="8">
        <v>5.4736842105263112E-2</v>
      </c>
      <c r="S83" s="8">
        <f>1+R83</f>
        <v>1.0547368421052632</v>
      </c>
      <c r="T83" s="8">
        <f>R83-I203</f>
        <v>5.4388277286354342E-2</v>
      </c>
    </row>
    <row r="84" spans="1:20" ht="15.75" x14ac:dyDescent="0.25">
      <c r="A84" s="5">
        <v>40785</v>
      </c>
      <c r="B84">
        <v>15.25</v>
      </c>
      <c r="C84">
        <f>(B84-B83)/B83</f>
        <v>9.2653871608206866E-3</v>
      </c>
      <c r="D84">
        <v>0.9042</v>
      </c>
      <c r="E84">
        <v>2.1766999999999999</v>
      </c>
      <c r="F84">
        <v>11.0533</v>
      </c>
      <c r="G84">
        <f>E84+F84</f>
        <v>13.23</v>
      </c>
      <c r="H84">
        <f>E84+D84*(G84-E84)</f>
        <v>12.171093860000001</v>
      </c>
      <c r="I84" s="16">
        <f>(((H84/100)+1)^(1/365)-1)</f>
        <v>3.1472114013642027E-4</v>
      </c>
      <c r="J84">
        <f>1+I84</f>
        <v>1.0003147211401364</v>
      </c>
      <c r="K84">
        <f>C84-I84</f>
        <v>8.9506660206842663E-3</v>
      </c>
      <c r="L84" s="47">
        <f>K84^2</f>
        <v>8.0114422213831916E-5</v>
      </c>
      <c r="M84" s="8"/>
      <c r="N84" s="8"/>
      <c r="O84" s="8"/>
      <c r="P84" s="10">
        <v>40948</v>
      </c>
      <c r="Q84" s="8">
        <v>14.59</v>
      </c>
      <c r="R84" s="8">
        <v>-2.9274783765801698E-2</v>
      </c>
      <c r="S84" s="8">
        <f>1+R84</f>
        <v>0.97072521623419827</v>
      </c>
      <c r="T84" s="8">
        <f>R84-I204</f>
        <v>-2.9622096140789894E-2</v>
      </c>
    </row>
    <row r="85" spans="1:20" ht="15.75" x14ac:dyDescent="0.25">
      <c r="A85" s="5">
        <v>40786</v>
      </c>
      <c r="B85">
        <v>15.28</v>
      </c>
      <c r="C85">
        <f>(B85-B84)/B84</f>
        <v>1.9672131147540563E-3</v>
      </c>
      <c r="D85">
        <v>0.90410000000000001</v>
      </c>
      <c r="E85">
        <v>2.2233999999999998</v>
      </c>
      <c r="F85">
        <v>11.031599999999999</v>
      </c>
      <c r="G85">
        <f>E85+F85</f>
        <v>13.254999999999999</v>
      </c>
      <c r="H85">
        <f>E85+D85*(G85-E85)</f>
        <v>12.197069559999999</v>
      </c>
      <c r="I85" s="16">
        <f>(((H85/100)+1)^(1/365)-1)</f>
        <v>3.1535571075202995E-4</v>
      </c>
      <c r="J85">
        <f>1+I85</f>
        <v>1.000315355710752</v>
      </c>
      <c r="K85">
        <f>C85-I85</f>
        <v>1.6518574040020263E-3</v>
      </c>
      <c r="L85" s="47">
        <f>K85^2</f>
        <v>2.7286328831563135E-6</v>
      </c>
      <c r="M85" s="8"/>
      <c r="N85" s="8"/>
      <c r="O85" s="8"/>
      <c r="P85" s="10">
        <v>40949</v>
      </c>
      <c r="Q85" s="8">
        <v>14.72</v>
      </c>
      <c r="R85" s="8">
        <v>8.9102124742975169E-3</v>
      </c>
      <c r="S85" s="8">
        <f>1+R85</f>
        <v>1.0089102124742975</v>
      </c>
      <c r="T85" s="8">
        <f>R85-I205</f>
        <v>8.5634553838483379E-3</v>
      </c>
    </row>
    <row r="86" spans="1:20" ht="15.75" x14ac:dyDescent="0.25">
      <c r="A86" s="5">
        <v>40787</v>
      </c>
      <c r="B86">
        <v>13.98</v>
      </c>
      <c r="C86">
        <f>(B86-B85)/B85</f>
        <v>-8.507853403141355E-2</v>
      </c>
      <c r="D86">
        <v>0.93010000000000004</v>
      </c>
      <c r="E86">
        <v>2.1301999999999999</v>
      </c>
      <c r="F86">
        <v>11.0787</v>
      </c>
      <c r="G86">
        <f>E86+F86</f>
        <v>13.2089</v>
      </c>
      <c r="H86">
        <f>E86+D86*(G86-E86)</f>
        <v>12.434498870000001</v>
      </c>
      <c r="I86" s="16">
        <f>(((H86/100)+1)^(1/365)-1)</f>
        <v>3.2114918428360895E-4</v>
      </c>
      <c r="J86">
        <f>1+I86</f>
        <v>1.0003211491842836</v>
      </c>
      <c r="K86">
        <f>C86-I86</f>
        <v>-8.5399683215697159E-2</v>
      </c>
      <c r="L86" s="47">
        <f>K86^2</f>
        <v>7.2931058933414271E-3</v>
      </c>
      <c r="M86" s="8"/>
      <c r="N86" s="8"/>
      <c r="O86" s="8"/>
      <c r="P86" s="10">
        <v>40952</v>
      </c>
      <c r="Q86" s="8">
        <v>15.04</v>
      </c>
      <c r="R86" s="8">
        <v>2.1739130434782507E-2</v>
      </c>
      <c r="S86" s="8">
        <f>1+R86</f>
        <v>1.0217391304347825</v>
      </c>
      <c r="T86" s="8">
        <f>R86-I206</f>
        <v>2.1393091615919093E-2</v>
      </c>
    </row>
    <row r="87" spans="1:20" ht="15.75" x14ac:dyDescent="0.25">
      <c r="A87" s="5">
        <v>40788</v>
      </c>
      <c r="B87">
        <v>14.05</v>
      </c>
      <c r="C87">
        <f>(B87-B86)/B86</f>
        <v>5.0071530758226237E-3</v>
      </c>
      <c r="D87">
        <v>0.91979999999999995</v>
      </c>
      <c r="E87">
        <v>1.9857</v>
      </c>
      <c r="F87">
        <v>11.2005</v>
      </c>
      <c r="G87">
        <f>E87+F87</f>
        <v>13.186199999999999</v>
      </c>
      <c r="H87">
        <f>E87+D87*(G87-E87)</f>
        <v>12.287919899999999</v>
      </c>
      <c r="I87" s="16">
        <f>(((H87/100)+1)^(1/365)-1)</f>
        <v>3.1757397777276708E-4</v>
      </c>
      <c r="J87">
        <f>1+I87</f>
        <v>1.0003175739777728</v>
      </c>
      <c r="K87">
        <f>C87-I87</f>
        <v>4.6895790980498566E-3</v>
      </c>
      <c r="L87" s="47">
        <f>K87^2</f>
        <v>2.1992152116866106E-5</v>
      </c>
      <c r="M87" s="8"/>
      <c r="N87" s="8"/>
      <c r="O87" s="8"/>
      <c r="P87" s="10">
        <v>40953</v>
      </c>
      <c r="Q87" s="8">
        <v>14.99</v>
      </c>
      <c r="R87" s="8">
        <v>-3.3244680851063123E-3</v>
      </c>
      <c r="S87" s="8">
        <f>1+R87</f>
        <v>0.99667553191489366</v>
      </c>
      <c r="T87" s="8">
        <f>R87-I207</f>
        <v>-3.6662670553457609E-3</v>
      </c>
    </row>
    <row r="88" spans="1:20" ht="15.75" x14ac:dyDescent="0.25">
      <c r="A88" s="5">
        <v>40792</v>
      </c>
      <c r="B88">
        <v>13.96</v>
      </c>
      <c r="C88">
        <f>(B88-B87)/B87</f>
        <v>-6.4056939501779256E-3</v>
      </c>
      <c r="D88">
        <v>0.91830000000000001</v>
      </c>
      <c r="E88">
        <v>1.984</v>
      </c>
      <c r="F88">
        <v>11.213699999999999</v>
      </c>
      <c r="G88">
        <f>E88+F88</f>
        <v>13.197699999999999</v>
      </c>
      <c r="H88">
        <f>E88+D88*(G88-E88)</f>
        <v>12.28154071</v>
      </c>
      <c r="I88" s="16">
        <f>(((H88/100)+1)^(1/365)-1)</f>
        <v>3.1741827733355876E-4</v>
      </c>
      <c r="J88">
        <f>1+I88</f>
        <v>1.0003174182773336</v>
      </c>
      <c r="K88">
        <f>C88-I88</f>
        <v>-6.7231122275114843E-3</v>
      </c>
      <c r="L88" s="47">
        <f>K88^2</f>
        <v>4.5200238023714434E-5</v>
      </c>
      <c r="M88" s="8"/>
      <c r="N88" s="8"/>
      <c r="O88" s="8"/>
      <c r="P88" s="10">
        <v>40954</v>
      </c>
      <c r="Q88" s="8">
        <v>14.48</v>
      </c>
      <c r="R88" s="8">
        <v>-3.4022681787858555E-2</v>
      </c>
      <c r="S88" s="8">
        <f>1+R88</f>
        <v>0.96597731821214139</v>
      </c>
      <c r="T88" s="8">
        <f>R88-I208</f>
        <v>-3.4363094657401116E-2</v>
      </c>
    </row>
    <row r="89" spans="1:20" ht="15.75" x14ac:dyDescent="0.25">
      <c r="A89" s="5">
        <v>40793</v>
      </c>
      <c r="B89">
        <v>14.93</v>
      </c>
      <c r="C89">
        <f>(B89-B88)/B88</f>
        <v>6.9484240687679E-2</v>
      </c>
      <c r="D89">
        <v>0.9355</v>
      </c>
      <c r="E89">
        <v>2.0428999999999999</v>
      </c>
      <c r="F89">
        <v>11.071999999999999</v>
      </c>
      <c r="G89">
        <f>E89+F89</f>
        <v>13.114899999999999</v>
      </c>
      <c r="H89">
        <f>E89+D89*(G89-E89)</f>
        <v>12.400755999999999</v>
      </c>
      <c r="I89" s="16">
        <f>(((H89/100)+1)^(1/365)-1)</f>
        <v>3.2032657422687016E-4</v>
      </c>
      <c r="J89">
        <f>1+I89</f>
        <v>1.0003203265742269</v>
      </c>
      <c r="K89">
        <f>C89-I89</f>
        <v>6.916391411345213E-2</v>
      </c>
      <c r="L89" s="47">
        <f>K89^2</f>
        <v>4.783647015492983E-3</v>
      </c>
      <c r="M89" s="8"/>
      <c r="N89" s="8"/>
      <c r="O89" s="8"/>
      <c r="P89" s="10">
        <v>40955</v>
      </c>
      <c r="Q89" s="8">
        <v>14.76</v>
      </c>
      <c r="R89" s="8">
        <v>1.9337016574585589E-2</v>
      </c>
      <c r="S89" s="8">
        <f>1+R89</f>
        <v>1.0193370165745856</v>
      </c>
      <c r="T89" s="8">
        <f>R89-I209</f>
        <v>1.8995883732337796E-2</v>
      </c>
    </row>
    <row r="90" spans="1:20" ht="15.75" x14ac:dyDescent="0.25">
      <c r="A90" s="5">
        <v>40794</v>
      </c>
      <c r="B90">
        <v>14.84</v>
      </c>
      <c r="C90">
        <f>(B90-B89)/B89</f>
        <v>-6.0281312793034067E-3</v>
      </c>
      <c r="D90">
        <v>0.93489999999999995</v>
      </c>
      <c r="E90">
        <v>1.9786999999999999</v>
      </c>
      <c r="F90">
        <v>11.1059</v>
      </c>
      <c r="G90">
        <f>E90+F90</f>
        <v>13.0846</v>
      </c>
      <c r="H90">
        <f>E90+D90*(G90-E90)</f>
        <v>12.36160591</v>
      </c>
      <c r="I90" s="16">
        <f>(((H90/100)+1)^(1/365)-1)</f>
        <v>3.1937183404795455E-4</v>
      </c>
      <c r="J90">
        <f>1+I90</f>
        <v>1.000319371834048</v>
      </c>
      <c r="K90">
        <f>C90-I90</f>
        <v>-6.3475031133513613E-3</v>
      </c>
      <c r="L90" s="47">
        <f>K90^2</f>
        <v>4.0290795774005226E-5</v>
      </c>
      <c r="M90" s="8"/>
      <c r="N90" s="8"/>
      <c r="O90" s="8"/>
      <c r="P90" s="10">
        <v>40956</v>
      </c>
      <c r="Q90" s="8">
        <v>14.9</v>
      </c>
      <c r="R90" s="8">
        <v>9.4850948509485489E-3</v>
      </c>
      <c r="S90" s="8">
        <f>1+R90</f>
        <v>1.0094850948509486</v>
      </c>
      <c r="T90" s="8">
        <f>R90-I210</f>
        <v>9.1415385591970145E-3</v>
      </c>
    </row>
    <row r="91" spans="1:20" ht="15.75" x14ac:dyDescent="0.25">
      <c r="A91" s="5">
        <v>40795</v>
      </c>
      <c r="B91">
        <v>14.4</v>
      </c>
      <c r="C91">
        <f>(B91-B90)/B90</f>
        <v>-2.9649595687331502E-2</v>
      </c>
      <c r="D91">
        <v>0.93610000000000004</v>
      </c>
      <c r="E91">
        <v>1.9182999999999999</v>
      </c>
      <c r="F91">
        <v>11.239599999999999</v>
      </c>
      <c r="G91">
        <f>E91+F91</f>
        <v>13.1579</v>
      </c>
      <c r="H91">
        <f>E91+D91*(G91-E91)</f>
        <v>12.43968956</v>
      </c>
      <c r="I91" s="16">
        <f>(((H91/100)+1)^(1/365)-1)</f>
        <v>3.2127570513140746E-4</v>
      </c>
      <c r="J91">
        <f>1+I91</f>
        <v>1.0003212757051314</v>
      </c>
      <c r="K91">
        <f>C91-I91</f>
        <v>-2.9970871392462909E-2</v>
      </c>
      <c r="L91" s="47">
        <f>K91^2</f>
        <v>8.982531320235516E-4</v>
      </c>
      <c r="M91" s="8"/>
      <c r="N91" s="8"/>
      <c r="O91" s="8"/>
      <c r="P91" s="10">
        <v>40960</v>
      </c>
      <c r="Q91" s="8">
        <v>14.72</v>
      </c>
      <c r="R91" s="8">
        <v>-1.2080536912751658E-2</v>
      </c>
      <c r="S91" s="8">
        <f>1+R91</f>
        <v>0.98791946308724832</v>
      </c>
      <c r="T91" s="8">
        <f>R91-I211</f>
        <v>-1.2422802448022383E-2</v>
      </c>
    </row>
    <row r="92" spans="1:20" ht="15.75" x14ac:dyDescent="0.25">
      <c r="A92" s="5">
        <v>40798</v>
      </c>
      <c r="B92">
        <v>14.59</v>
      </c>
      <c r="C92">
        <f>(B92-B91)/B91</f>
        <v>1.319444444444441E-2</v>
      </c>
      <c r="D92">
        <v>0.93379999999999996</v>
      </c>
      <c r="E92">
        <v>1.9475</v>
      </c>
      <c r="F92">
        <v>11.217599999999999</v>
      </c>
      <c r="G92">
        <f>E92+F92</f>
        <v>13.165099999999999</v>
      </c>
      <c r="H92">
        <f>E92+D92*(G92-E92)</f>
        <v>12.422494879999999</v>
      </c>
      <c r="I92" s="16">
        <f>(((H92/100)+1)^(1/365)-1)</f>
        <v>3.2085656985025857E-4</v>
      </c>
      <c r="J92">
        <f>1+I92</f>
        <v>1.0003208565698503</v>
      </c>
      <c r="K92">
        <f>C92-I92</f>
        <v>1.2873587874594151E-2</v>
      </c>
      <c r="L92" s="47">
        <f>K92^2</f>
        <v>1.6572926476489755E-4</v>
      </c>
      <c r="M92" s="8"/>
      <c r="N92" s="8"/>
      <c r="O92" s="8"/>
      <c r="P92" s="10">
        <v>40961</v>
      </c>
      <c r="Q92" s="8">
        <v>14.32</v>
      </c>
      <c r="R92" s="8">
        <v>-2.7173913043478284E-2</v>
      </c>
      <c r="S92" s="8">
        <f>1+R92</f>
        <v>0.97282608695652173</v>
      </c>
      <c r="T92" s="8">
        <f>R92-I212</f>
        <v>-2.7517281080273973E-2</v>
      </c>
    </row>
    <row r="93" spans="1:20" ht="15.75" x14ac:dyDescent="0.25">
      <c r="A93" s="5">
        <v>40799</v>
      </c>
      <c r="B93">
        <v>14.93</v>
      </c>
      <c r="C93">
        <f>(B93-B92)/B92</f>
        <v>2.3303632625085665E-2</v>
      </c>
      <c r="D93">
        <v>0.93569999999999998</v>
      </c>
      <c r="E93">
        <v>1.9906000000000001</v>
      </c>
      <c r="F93">
        <v>11.1722</v>
      </c>
      <c r="G93">
        <f>E93+F93</f>
        <v>13.162800000000001</v>
      </c>
      <c r="H93">
        <f>E93+D93*(G93-E93)</f>
        <v>12.444427540000001</v>
      </c>
      <c r="I93" s="16">
        <f>(((H93/100)+1)^(1/365)-1)</f>
        <v>3.213911862818275E-4</v>
      </c>
      <c r="J93">
        <f>1+I93</f>
        <v>1.0003213911862818</v>
      </c>
      <c r="K93">
        <f>C93-I93</f>
        <v>2.2982241438803837E-2</v>
      </c>
      <c r="L93" s="47">
        <f>K93^2</f>
        <v>5.2818342155147233E-4</v>
      </c>
      <c r="M93" s="8"/>
      <c r="N93" s="8"/>
      <c r="O93" s="8"/>
      <c r="P93" s="10">
        <v>40962</v>
      </c>
      <c r="Q93" s="8">
        <v>14.3</v>
      </c>
      <c r="R93" s="8">
        <v>-1.3966480446927076E-3</v>
      </c>
      <c r="S93" s="8">
        <f>1+R93</f>
        <v>0.99860335195530725</v>
      </c>
      <c r="T93" s="8">
        <f>R93-I213</f>
        <v>-1.7388731354305985E-3</v>
      </c>
    </row>
    <row r="94" spans="1:20" ht="15.75" x14ac:dyDescent="0.25">
      <c r="A94" s="5">
        <v>40800</v>
      </c>
      <c r="B94">
        <v>15.57</v>
      </c>
      <c r="C94">
        <f>(B94-B93)/B93</f>
        <v>4.2866711319490998E-2</v>
      </c>
      <c r="D94">
        <v>0.94130000000000003</v>
      </c>
      <c r="E94">
        <v>1.9837</v>
      </c>
      <c r="F94">
        <v>11.104699999999999</v>
      </c>
      <c r="G94">
        <f>E94+F94</f>
        <v>13.0884</v>
      </c>
      <c r="H94">
        <f>E94+D94*(G94-E94)</f>
        <v>12.436554110000001</v>
      </c>
      <c r="I94" s="16">
        <f>(((H94/100)+1)^(1/365)-1)</f>
        <v>3.2119928057583458E-4</v>
      </c>
      <c r="J94">
        <f>1+I94</f>
        <v>1.0003211992805758</v>
      </c>
      <c r="K94">
        <f>C94-I94</f>
        <v>4.2545512038915163E-2</v>
      </c>
      <c r="L94" s="47">
        <f>K94^2</f>
        <v>1.810120594653475E-3</v>
      </c>
      <c r="M94" s="8"/>
      <c r="N94" s="8"/>
      <c r="O94" s="8"/>
      <c r="P94" s="10">
        <v>40963</v>
      </c>
      <c r="Q94" s="8">
        <v>14.55</v>
      </c>
      <c r="R94" s="8">
        <v>1.748251748251748E-2</v>
      </c>
      <c r="S94" s="8">
        <f>1+R94</f>
        <v>1.0174825174825175</v>
      </c>
      <c r="T94" s="8">
        <f>R94-I214</f>
        <v>1.7138589484214629E-2</v>
      </c>
    </row>
    <row r="95" spans="1:20" ht="15.75" x14ac:dyDescent="0.25">
      <c r="A95" s="5">
        <v>40801</v>
      </c>
      <c r="B95">
        <v>15.45</v>
      </c>
      <c r="C95">
        <f>(B95-B94)/B94</f>
        <v>-7.7071290944123955E-3</v>
      </c>
      <c r="D95">
        <v>0.9365</v>
      </c>
      <c r="E95">
        <v>2.0819999999999999</v>
      </c>
      <c r="F95">
        <v>11.0336</v>
      </c>
      <c r="G95">
        <f>E95+F95</f>
        <v>13.115600000000001</v>
      </c>
      <c r="H95">
        <f>E95+D95*(G95-E95)</f>
        <v>12.414966400000001</v>
      </c>
      <c r="I95" s="16">
        <f>(((H95/100)+1)^(1/365)-1)</f>
        <v>3.2067303647842493E-4</v>
      </c>
      <c r="J95">
        <f>1+I95</f>
        <v>1.0003206730364784</v>
      </c>
      <c r="K95">
        <f>C95-I95</f>
        <v>-8.0278021308908196E-3</v>
      </c>
      <c r="L95" s="47">
        <f>K95^2</f>
        <v>6.4445607052735185E-5</v>
      </c>
      <c r="M95" s="8"/>
      <c r="N95" s="8"/>
      <c r="O95" s="8"/>
      <c r="P95" s="10">
        <v>40966</v>
      </c>
      <c r="Q95" s="8">
        <v>14.55</v>
      </c>
      <c r="R95" s="8">
        <v>0</v>
      </c>
      <c r="S95" s="8">
        <f>1+R95</f>
        <v>1</v>
      </c>
      <c r="T95" s="8">
        <f>R95-I215</f>
        <v>-3.4462343582908339E-4</v>
      </c>
    </row>
    <row r="96" spans="1:20" ht="15.75" x14ac:dyDescent="0.25">
      <c r="A96" s="5">
        <v>40802</v>
      </c>
      <c r="B96">
        <v>15.38</v>
      </c>
      <c r="C96">
        <f>(B96-B95)/B95</f>
        <v>-4.530744336569483E-3</v>
      </c>
      <c r="D96">
        <v>0.94040000000000001</v>
      </c>
      <c r="E96">
        <v>2.0478999999999998</v>
      </c>
      <c r="F96">
        <v>11.0106</v>
      </c>
      <c r="G96">
        <f>E96+F96</f>
        <v>13.0585</v>
      </c>
      <c r="H96">
        <f>E96+D96*(G96-E96)</f>
        <v>12.40226824</v>
      </c>
      <c r="I96" s="16">
        <f>(((H96/100)+1)^(1/365)-1)</f>
        <v>3.2036344606645173E-4</v>
      </c>
      <c r="J96">
        <f>1+I96</f>
        <v>1.0003203634460665</v>
      </c>
      <c r="K96">
        <f>C96-I96</f>
        <v>-4.8511077826359347E-3</v>
      </c>
      <c r="L96" s="47">
        <f>K96^2</f>
        <v>2.3533246718750935E-5</v>
      </c>
      <c r="M96" s="8"/>
      <c r="N96" s="8"/>
      <c r="O96" s="8"/>
      <c r="P96" s="10">
        <v>40967</v>
      </c>
      <c r="Q96" s="8">
        <v>14.45</v>
      </c>
      <c r="R96" s="8">
        <v>-6.872852233677073E-3</v>
      </c>
      <c r="S96" s="8">
        <f>1+R96</f>
        <v>0.99312714776632294</v>
      </c>
      <c r="T96" s="8">
        <f>R96-I216</f>
        <v>-7.2172559061812851E-3</v>
      </c>
    </row>
    <row r="97" spans="1:20" ht="15.75" x14ac:dyDescent="0.25">
      <c r="A97" s="5">
        <v>40805</v>
      </c>
      <c r="B97">
        <v>15.01</v>
      </c>
      <c r="C97">
        <f>(B97-B96)/B96</f>
        <v>-2.4057217165149608E-2</v>
      </c>
      <c r="D97">
        <v>0.93959999999999999</v>
      </c>
      <c r="E97">
        <v>1.9506000000000001</v>
      </c>
      <c r="F97">
        <v>11.0588</v>
      </c>
      <c r="G97">
        <f>E97+F97</f>
        <v>13.009399999999999</v>
      </c>
      <c r="H97">
        <f>E97+D97*(G97-E97)</f>
        <v>12.341448479999999</v>
      </c>
      <c r="I97" s="16">
        <f>(((H97/100)+1)^(1/365)-1)</f>
        <v>3.1888013214453892E-4</v>
      </c>
      <c r="J97">
        <f>1+I97</f>
        <v>1.0003188801321445</v>
      </c>
      <c r="K97">
        <f>C97-I97</f>
        <v>-2.4376097297294147E-2</v>
      </c>
      <c r="L97" s="47">
        <f>K97^2</f>
        <v>5.9419411944715099E-4</v>
      </c>
      <c r="M97" s="8"/>
      <c r="N97" s="8"/>
      <c r="O97" s="8"/>
      <c r="P97" s="10">
        <v>40968</v>
      </c>
      <c r="Q97" s="8">
        <v>14.18</v>
      </c>
      <c r="R97" s="8">
        <v>-1.8685121107266407E-2</v>
      </c>
      <c r="S97" s="8">
        <f>1+R97</f>
        <v>0.98131487889273361</v>
      </c>
      <c r="T97" s="8">
        <f>R97-I217</f>
        <v>-1.9029737812593112E-2</v>
      </c>
    </row>
    <row r="98" spans="1:20" ht="15.75" x14ac:dyDescent="0.25">
      <c r="A98" s="5">
        <v>40806</v>
      </c>
      <c r="B98">
        <v>14.8</v>
      </c>
      <c r="C98">
        <f>(B98-B97)/B97</f>
        <v>-1.3990672884743443E-2</v>
      </c>
      <c r="D98">
        <v>0.94</v>
      </c>
      <c r="E98">
        <v>1.9384999999999999</v>
      </c>
      <c r="F98">
        <v>11.0601</v>
      </c>
      <c r="G98">
        <f>E98+F98</f>
        <v>12.9986</v>
      </c>
      <c r="H98">
        <f>E98+D98*(G98-E98)</f>
        <v>12.334993999999998</v>
      </c>
      <c r="I98" s="16">
        <f>(((H98/100)+1)^(1/365)-1)</f>
        <v>3.1872266886812106E-4</v>
      </c>
      <c r="J98">
        <f>1+I98</f>
        <v>1.0003187226688681</v>
      </c>
      <c r="K98">
        <f>C98-I98</f>
        <v>-1.4309395553611564E-2</v>
      </c>
      <c r="L98" s="47">
        <f>K98^2</f>
        <v>2.0475880110971839E-4</v>
      </c>
      <c r="M98" s="8"/>
      <c r="N98" s="8"/>
      <c r="O98" s="8"/>
      <c r="P98" s="10">
        <v>40969</v>
      </c>
      <c r="Q98" s="8">
        <v>15.49</v>
      </c>
      <c r="R98" s="8">
        <v>9.2383638928067738E-2</v>
      </c>
      <c r="S98" s="8">
        <f>1+R98</f>
        <v>1.0923836389280677</v>
      </c>
      <c r="T98" s="8">
        <f>R98-I218</f>
        <v>9.203923742504079E-2</v>
      </c>
    </row>
    <row r="99" spans="1:20" ht="15.75" x14ac:dyDescent="0.25">
      <c r="A99" s="5">
        <v>40807</v>
      </c>
      <c r="B99">
        <v>14.82</v>
      </c>
      <c r="C99">
        <f>(B99-B98)/B98</f>
        <v>1.3513513513513226E-3</v>
      </c>
      <c r="D99">
        <v>0.92810000000000004</v>
      </c>
      <c r="E99">
        <v>1.8576000000000001</v>
      </c>
      <c r="F99">
        <v>11.2096</v>
      </c>
      <c r="G99">
        <f>E99+F99</f>
        <v>13.0672</v>
      </c>
      <c r="H99">
        <f>E99+D99*(G99-E99)</f>
        <v>12.261229760000001</v>
      </c>
      <c r="I99" s="16">
        <f>(((H99/100)+1)^(1/365)-1)</f>
        <v>3.169224779113744E-4</v>
      </c>
      <c r="J99">
        <f>1+I99</f>
        <v>1.0003169224779114</v>
      </c>
      <c r="K99">
        <f>C99-I99</f>
        <v>1.0344288734399482E-3</v>
      </c>
      <c r="L99" s="47">
        <f>K99^2</f>
        <v>1.0700430942062404E-6</v>
      </c>
      <c r="M99" s="8"/>
      <c r="N99" s="8"/>
      <c r="O99" s="8"/>
      <c r="P99" s="10">
        <v>40970</v>
      </c>
      <c r="Q99" s="8">
        <v>15.19</v>
      </c>
      <c r="R99" s="8">
        <v>-1.9367333763718575E-2</v>
      </c>
      <c r="S99" s="8">
        <f>1+R99</f>
        <v>0.98063266623628143</v>
      </c>
      <c r="T99" s="8">
        <f>R99-I219</f>
        <v>-1.9714830538023476E-2</v>
      </c>
    </row>
    <row r="100" spans="1:20" ht="15.75" x14ac:dyDescent="0.25">
      <c r="A100" s="5">
        <v>40808</v>
      </c>
      <c r="B100">
        <v>14.39</v>
      </c>
      <c r="C100">
        <f>(B100-B99)/B99</f>
        <v>-2.9014844804318467E-2</v>
      </c>
      <c r="D100">
        <v>0.93010000000000004</v>
      </c>
      <c r="E100">
        <v>1.718</v>
      </c>
      <c r="F100">
        <v>11.3635</v>
      </c>
      <c r="G100">
        <f>E100+F100</f>
        <v>13.0815</v>
      </c>
      <c r="H100">
        <f>E100+D100*(G100-E100)</f>
        <v>12.287191350000001</v>
      </c>
      <c r="I100" s="16">
        <f>(((H100/100)+1)^(1/365)-1)</f>
        <v>3.1755619609374897E-4</v>
      </c>
      <c r="J100">
        <f>1+I100</f>
        <v>1.0003175561960937</v>
      </c>
      <c r="K100">
        <f>C100-I100</f>
        <v>-2.9332401000412216E-2</v>
      </c>
      <c r="L100" s="47">
        <f>K100^2</f>
        <v>8.6038974844898359E-4</v>
      </c>
      <c r="M100" s="8"/>
      <c r="N100" s="8"/>
      <c r="O100" s="8"/>
      <c r="P100" s="10">
        <v>40973</v>
      </c>
      <c r="Q100" s="8">
        <v>15.24</v>
      </c>
      <c r="R100" s="8">
        <v>3.2916392363397441E-3</v>
      </c>
      <c r="S100" s="8">
        <f>1+R100</f>
        <v>1.0032916392363398</v>
      </c>
      <c r="T100" s="8">
        <f>R100-I220</f>
        <v>2.9446502402101283E-3</v>
      </c>
    </row>
    <row r="101" spans="1:20" ht="15.75" x14ac:dyDescent="0.25">
      <c r="A101" s="5">
        <v>40809</v>
      </c>
      <c r="B101">
        <v>15.3</v>
      </c>
      <c r="C101">
        <f>(B101-B100)/B100</f>
        <v>6.3238359972202923E-2</v>
      </c>
      <c r="D101">
        <v>0.93420000000000003</v>
      </c>
      <c r="E101">
        <v>1.8334000000000001</v>
      </c>
      <c r="F101">
        <v>11.334899999999999</v>
      </c>
      <c r="G101">
        <f>E101+F101</f>
        <v>13.168299999999999</v>
      </c>
      <c r="H101">
        <f>E101+D101*(G101-E101)</f>
        <v>12.422463579999999</v>
      </c>
      <c r="I101" s="16">
        <f>(((H101/100)+1)^(1/365)-1)</f>
        <v>3.2085580682728043E-4</v>
      </c>
      <c r="J101">
        <f>1+I101</f>
        <v>1.0003208558068273</v>
      </c>
      <c r="K101">
        <f>C101-I101</f>
        <v>6.2917504165375643E-2</v>
      </c>
      <c r="L101" s="47">
        <f>K101^2</f>
        <v>3.9586123304000617E-3</v>
      </c>
      <c r="M101" s="8"/>
      <c r="N101" s="8"/>
      <c r="O101" s="8"/>
      <c r="P101" s="10">
        <v>40974</v>
      </c>
      <c r="Q101" s="8">
        <v>15.26</v>
      </c>
      <c r="R101" s="8">
        <v>1.3123359580052214E-3</v>
      </c>
      <c r="S101" s="8">
        <f>1+R101</f>
        <v>1.0013123359580052</v>
      </c>
      <c r="T101" s="8">
        <f>R101-I221</f>
        <v>9.6506037029824693E-4</v>
      </c>
    </row>
    <row r="102" spans="1:20" ht="15.75" x14ac:dyDescent="0.25">
      <c r="A102" s="5">
        <v>40812</v>
      </c>
      <c r="B102">
        <v>15.58</v>
      </c>
      <c r="C102">
        <f>(B102-B101)/B101</f>
        <v>1.8300653594771198E-2</v>
      </c>
      <c r="D102">
        <v>0.93140000000000001</v>
      </c>
      <c r="E102">
        <v>1.9001999999999999</v>
      </c>
      <c r="F102">
        <v>11.226599999999999</v>
      </c>
      <c r="G102">
        <f>E102+F102</f>
        <v>13.126799999999999</v>
      </c>
      <c r="H102">
        <f>E102+D102*(G102-E102)</f>
        <v>12.35665524</v>
      </c>
      <c r="I102" s="16">
        <f>(((H102/100)+1)^(1/365)-1)</f>
        <v>3.1925108008379333E-4</v>
      </c>
      <c r="J102">
        <f>1+I102</f>
        <v>1.0003192510800838</v>
      </c>
      <c r="K102">
        <f>C102-I102</f>
        <v>1.7981402514687404E-2</v>
      </c>
      <c r="L102" s="47">
        <f>K102^2</f>
        <v>3.2333083639520649E-4</v>
      </c>
      <c r="M102" s="8"/>
      <c r="N102" s="8"/>
      <c r="O102" s="8"/>
      <c r="P102" s="10">
        <v>40975</v>
      </c>
      <c r="Q102" s="8">
        <v>15.57</v>
      </c>
      <c r="R102" s="8">
        <v>2.0314547837483651E-2</v>
      </c>
      <c r="S102" s="8">
        <f>1+R102</f>
        <v>1.0203145478374835</v>
      </c>
      <c r="T102" s="8">
        <f>R102-I222</f>
        <v>1.9965326519886802E-2</v>
      </c>
    </row>
    <row r="103" spans="1:20" ht="15.75" x14ac:dyDescent="0.25">
      <c r="A103" s="5">
        <v>40813</v>
      </c>
      <c r="B103">
        <v>16.010000000000002</v>
      </c>
      <c r="C103">
        <f>(B103-B102)/B102</f>
        <v>2.7599486521181098E-2</v>
      </c>
      <c r="D103">
        <v>0.93389999999999995</v>
      </c>
      <c r="E103">
        <v>1.9710999999999999</v>
      </c>
      <c r="F103">
        <v>11.1938</v>
      </c>
      <c r="G103">
        <f>E103+F103</f>
        <v>13.164899999999999</v>
      </c>
      <c r="H103">
        <f>E103+D103*(G103-E103)</f>
        <v>12.424989819999999</v>
      </c>
      <c r="I103" s="16">
        <f>(((H103/100)+1)^(1/365)-1)</f>
        <v>3.2091739014794562E-4</v>
      </c>
      <c r="J103">
        <f>1+I103</f>
        <v>1.0003209173901479</v>
      </c>
      <c r="K103">
        <f>C103-I103</f>
        <v>2.7278569131033152E-2</v>
      </c>
      <c r="L103" s="47">
        <f>K103^2</f>
        <v>7.4412033383655478E-4</v>
      </c>
      <c r="M103" s="8"/>
      <c r="N103" s="8"/>
      <c r="O103" s="8"/>
      <c r="P103" s="10">
        <v>40976</v>
      </c>
      <c r="Q103" s="8">
        <v>15.91</v>
      </c>
      <c r="R103" s="8">
        <v>2.1836865767501597E-2</v>
      </c>
      <c r="S103" s="8">
        <f>1+R103</f>
        <v>1.0218368657675017</v>
      </c>
      <c r="T103" s="8">
        <f>R103-I223</f>
        <v>2.1487843235367506E-2</v>
      </c>
    </row>
    <row r="104" spans="1:20" ht="15.75" x14ac:dyDescent="0.25">
      <c r="A104" s="5">
        <v>40814</v>
      </c>
      <c r="B104">
        <v>15.53</v>
      </c>
      <c r="C104">
        <f>(B104-B103)/B103</f>
        <v>-2.998126171143049E-2</v>
      </c>
      <c r="D104">
        <v>0.93689999999999996</v>
      </c>
      <c r="E104">
        <v>1.9797</v>
      </c>
      <c r="F104">
        <v>11.268599999999999</v>
      </c>
      <c r="G104">
        <f>E104+F104</f>
        <v>13.248299999999999</v>
      </c>
      <c r="H104">
        <f>E104+D104*(G104-E104)</f>
        <v>12.537251339999997</v>
      </c>
      <c r="I104" s="16">
        <f>(((H104/100)+1)^(1/365)-1)</f>
        <v>3.2365264879419264E-4</v>
      </c>
      <c r="J104">
        <f>1+I104</f>
        <v>1.0003236526487942</v>
      </c>
      <c r="K104">
        <f>C104-I104</f>
        <v>-3.0304914360224682E-2</v>
      </c>
      <c r="L104" s="47">
        <f>K104^2</f>
        <v>9.1838783438055217E-4</v>
      </c>
      <c r="M104" s="8"/>
      <c r="N104" s="8"/>
      <c r="O104" s="8"/>
      <c r="P104" s="10">
        <v>40977</v>
      </c>
      <c r="Q104" s="8">
        <v>16.14</v>
      </c>
      <c r="R104" s="8">
        <v>1.4456316781898204E-2</v>
      </c>
      <c r="S104" s="8">
        <f>1+R104</f>
        <v>1.0144563167818983</v>
      </c>
      <c r="T104" s="8">
        <f>R104-I224</f>
        <v>1.4108688905043599E-2</v>
      </c>
    </row>
    <row r="105" spans="1:20" ht="15.75" x14ac:dyDescent="0.25">
      <c r="A105" s="5">
        <v>40815</v>
      </c>
      <c r="B105">
        <v>16.25</v>
      </c>
      <c r="C105">
        <f>(B105-B104)/B104</f>
        <v>4.6361880231809441E-2</v>
      </c>
      <c r="D105">
        <v>0.94069999999999998</v>
      </c>
      <c r="E105">
        <v>1.9962</v>
      </c>
      <c r="F105">
        <v>11.218</v>
      </c>
      <c r="G105">
        <f>E105+F105</f>
        <v>13.2142</v>
      </c>
      <c r="H105">
        <f>E105+D105*(G105-E105)</f>
        <v>12.548972599999999</v>
      </c>
      <c r="I105" s="16">
        <f>(((H105/100)+1)^(1/365)-1)</f>
        <v>3.2393808109310029E-4</v>
      </c>
      <c r="J105">
        <f>1+I105</f>
        <v>1.0003239380810931</v>
      </c>
      <c r="K105">
        <f>C105-I105</f>
        <v>4.6037942150716341E-2</v>
      </c>
      <c r="L105" s="47">
        <f>K105^2</f>
        <v>2.1194921174727045E-3</v>
      </c>
      <c r="M105" s="8"/>
      <c r="N105" s="8"/>
      <c r="O105" s="8"/>
      <c r="P105" s="10">
        <v>40980</v>
      </c>
      <c r="Q105" s="8">
        <v>16.11</v>
      </c>
      <c r="R105" s="8">
        <v>-1.8587360594796243E-3</v>
      </c>
      <c r="S105" s="8">
        <f>1+R105</f>
        <v>0.99814126394052038</v>
      </c>
      <c r="T105" s="8">
        <f>R105-I225</f>
        <v>-2.20492066613843E-3</v>
      </c>
    </row>
    <row r="106" spans="1:20" ht="15.75" x14ac:dyDescent="0.25">
      <c r="A106" s="5">
        <v>40816</v>
      </c>
      <c r="B106">
        <v>16.37</v>
      </c>
      <c r="C106">
        <f>(B106-B105)/B105</f>
        <v>7.384615384615446E-3</v>
      </c>
      <c r="D106">
        <v>0.93</v>
      </c>
      <c r="E106">
        <v>1.9154</v>
      </c>
      <c r="F106">
        <v>11.3286</v>
      </c>
      <c r="G106">
        <f>E106+F106</f>
        <v>13.244</v>
      </c>
      <c r="H106">
        <f>E106+D106*(G106-E106)</f>
        <v>12.450998</v>
      </c>
      <c r="I106" s="16">
        <f>(((H106/100)+1)^(1/365)-1)</f>
        <v>3.2155132335098813E-4</v>
      </c>
      <c r="J106">
        <f>1+I106</f>
        <v>1.000321551323351</v>
      </c>
      <c r="K106">
        <f>C106-I106</f>
        <v>7.0630640612644579E-3</v>
      </c>
      <c r="L106" s="47">
        <f>K106^2</f>
        <v>4.988687393352558E-5</v>
      </c>
      <c r="M106" s="8"/>
      <c r="N106" s="8"/>
      <c r="O106" s="8"/>
      <c r="P106" s="10">
        <v>40981</v>
      </c>
      <c r="Q106" s="8">
        <v>16.16</v>
      </c>
      <c r="R106" s="8">
        <v>3.1036623215394609E-3</v>
      </c>
      <c r="S106" s="8">
        <f>1+R106</f>
        <v>1.0031036623215395</v>
      </c>
      <c r="T106" s="8">
        <f>R106-I226</f>
        <v>2.759315444656788E-3</v>
      </c>
    </row>
    <row r="107" spans="1:20" ht="15.75" x14ac:dyDescent="0.25">
      <c r="A107" s="5">
        <v>40819</v>
      </c>
      <c r="B107">
        <v>15.99</v>
      </c>
      <c r="C107">
        <f>(B107-B106)/B106</f>
        <v>-2.3213194868662232E-2</v>
      </c>
      <c r="D107">
        <v>0.92620000000000002</v>
      </c>
      <c r="E107">
        <v>1.756</v>
      </c>
      <c r="F107">
        <v>11.525</v>
      </c>
      <c r="G107">
        <f>E107+F107</f>
        <v>13.281000000000001</v>
      </c>
      <c r="H107">
        <f>E107+D107*(G107-E107)</f>
        <v>12.430455</v>
      </c>
      <c r="I107" s="16">
        <f>(((H107/100)+1)^(1/365)-1)</f>
        <v>3.2105061264586787E-4</v>
      </c>
      <c r="J107">
        <f>1+I107</f>
        <v>1.0003210506126459</v>
      </c>
      <c r="K107">
        <f>C107-I107</f>
        <v>-2.35342454813081E-2</v>
      </c>
      <c r="L107" s="47">
        <f>K107^2</f>
        <v>5.5386071037447071E-4</v>
      </c>
      <c r="M107" s="8"/>
      <c r="N107" s="8"/>
      <c r="O107" s="8"/>
      <c r="P107" s="10">
        <v>40982</v>
      </c>
      <c r="Q107" s="8">
        <v>16.100000000000001</v>
      </c>
      <c r="R107" s="8">
        <v>-3.7128712871286338E-3</v>
      </c>
      <c r="S107" s="8">
        <f>1+R107</f>
        <v>0.99628712871287139</v>
      </c>
      <c r="T107" s="8">
        <f>R107-I227</f>
        <v>-4.0566482730313444E-3</v>
      </c>
    </row>
    <row r="108" spans="1:20" ht="15.75" x14ac:dyDescent="0.25">
      <c r="A108" s="5">
        <v>40820</v>
      </c>
      <c r="B108">
        <v>16.89</v>
      </c>
      <c r="C108">
        <f>(B108-B107)/B107</f>
        <v>5.6285178236397768E-2</v>
      </c>
      <c r="D108">
        <v>0.9365</v>
      </c>
      <c r="E108">
        <v>1.8207</v>
      </c>
      <c r="F108">
        <v>11.458</v>
      </c>
      <c r="G108">
        <f>E108+F108</f>
        <v>13.278700000000001</v>
      </c>
      <c r="H108">
        <f>E108+D108*(G108-E108)</f>
        <v>12.551117000000001</v>
      </c>
      <c r="I108" s="16">
        <f>(((H108/100)+1)^(1/365)-1)</f>
        <v>3.2399029761442932E-4</v>
      </c>
      <c r="J108">
        <f>1+I108</f>
        <v>1.0003239902976144</v>
      </c>
      <c r="K108">
        <f>C108-I108</f>
        <v>5.5961187938783338E-2</v>
      </c>
      <c r="L108" s="47">
        <f>K108^2</f>
        <v>3.1316545555198296E-3</v>
      </c>
      <c r="M108" s="8"/>
      <c r="N108" s="8"/>
      <c r="O108" s="8"/>
      <c r="P108" s="10">
        <v>40983</v>
      </c>
      <c r="Q108" s="8">
        <v>16.23</v>
      </c>
      <c r="R108" s="8">
        <v>8.0745341614906208E-3</v>
      </c>
      <c r="S108" s="8">
        <f>1+R108</f>
        <v>1.0080745341614907</v>
      </c>
      <c r="T108" s="8">
        <f>R108-I228</f>
        <v>7.7330743294578008E-3</v>
      </c>
    </row>
    <row r="109" spans="1:20" ht="15.75" x14ac:dyDescent="0.25">
      <c r="A109" s="5">
        <v>40821</v>
      </c>
      <c r="B109">
        <v>17.03</v>
      </c>
      <c r="C109">
        <f>(B109-B108)/B108</f>
        <v>8.28892835997635E-3</v>
      </c>
      <c r="D109">
        <v>0.9345</v>
      </c>
      <c r="E109">
        <v>1.8877000000000002</v>
      </c>
      <c r="F109">
        <v>11.4046</v>
      </c>
      <c r="G109">
        <f>E109+F109</f>
        <v>13.292300000000001</v>
      </c>
      <c r="H109">
        <f>E109+D109*(G109-E109)</f>
        <v>12.5452987</v>
      </c>
      <c r="I109" s="16">
        <f>(((H109/100)+1)^(1/365)-1)</f>
        <v>3.2384861866896486E-4</v>
      </c>
      <c r="J109">
        <f>1+I109</f>
        <v>1.000323848618669</v>
      </c>
      <c r="K109">
        <f>C109-I109</f>
        <v>7.9650797413073852E-3</v>
      </c>
      <c r="L109" s="47">
        <f>K109^2</f>
        <v>6.3442495285385316E-5</v>
      </c>
      <c r="M109" s="8"/>
      <c r="N109" s="8"/>
      <c r="O109" s="8"/>
      <c r="P109" s="10">
        <v>40984</v>
      </c>
      <c r="Q109" s="8">
        <v>16.36</v>
      </c>
      <c r="R109" s="8">
        <v>8.0098582871225513E-3</v>
      </c>
      <c r="S109" s="8">
        <f>1+R109</f>
        <v>1.0080098582871226</v>
      </c>
      <c r="T109" s="8">
        <f>R109-I229</f>
        <v>7.6680601704003596E-3</v>
      </c>
    </row>
    <row r="110" spans="1:20" ht="15.75" x14ac:dyDescent="0.25">
      <c r="A110" s="5">
        <v>40822</v>
      </c>
      <c r="B110">
        <v>17.09</v>
      </c>
      <c r="C110">
        <f>(B110-B109)/B109</f>
        <v>3.523194362888944E-3</v>
      </c>
      <c r="D110">
        <v>0.93030000000000002</v>
      </c>
      <c r="E110">
        <v>1.9872000000000001</v>
      </c>
      <c r="F110">
        <v>11.3207</v>
      </c>
      <c r="G110">
        <f>E110+F110</f>
        <v>13.3079</v>
      </c>
      <c r="H110">
        <f>E110+D110*(G110-E110)</f>
        <v>12.518847210000001</v>
      </c>
      <c r="I110" s="16">
        <f>(((H110/100)+1)^(1/365)-1)</f>
        <v>3.2320441759847718E-4</v>
      </c>
      <c r="J110">
        <f>1+I110</f>
        <v>1.0003232044175985</v>
      </c>
      <c r="K110">
        <f>C110-I110</f>
        <v>3.1999899452904669E-3</v>
      </c>
      <c r="L110" s="47">
        <f>K110^2</f>
        <v>1.0239935649960086E-5</v>
      </c>
      <c r="M110" s="8"/>
      <c r="N110" s="8"/>
      <c r="O110" s="8"/>
      <c r="P110" s="10">
        <v>40987</v>
      </c>
      <c r="Q110" s="8">
        <v>16.62</v>
      </c>
      <c r="R110" s="8">
        <v>1.5892420537897408E-2</v>
      </c>
      <c r="S110" s="8">
        <f>1+R110</f>
        <v>1.0158924205378974</v>
      </c>
      <c r="T110" s="8">
        <f>R110-I230</f>
        <v>1.5551194796405984E-2</v>
      </c>
    </row>
    <row r="111" spans="1:20" ht="15.75" x14ac:dyDescent="0.25">
      <c r="A111" s="5">
        <v>40823</v>
      </c>
      <c r="B111">
        <v>16.8</v>
      </c>
      <c r="C111">
        <f>(B111-B110)/B110</f>
        <v>-1.6968987712112298E-2</v>
      </c>
      <c r="D111">
        <v>0.93140000000000001</v>
      </c>
      <c r="E111">
        <v>2.0764</v>
      </c>
      <c r="F111">
        <v>11.3246</v>
      </c>
      <c r="G111">
        <f>E111+F111</f>
        <v>13.401</v>
      </c>
      <c r="H111">
        <f>E111+D111*(G111-E111)</f>
        <v>12.62413244</v>
      </c>
      <c r="I111" s="16">
        <f>(((H111/100)+1)^(1/365)-1)</f>
        <v>3.2576764479985698E-4</v>
      </c>
      <c r="J111">
        <f>1+I111</f>
        <v>1.0003257676447999</v>
      </c>
      <c r="K111">
        <f>C111-I111</f>
        <v>-1.7294755356912155E-2</v>
      </c>
      <c r="L111" s="47">
        <f>K111^2</f>
        <v>2.9910856285544164E-4</v>
      </c>
      <c r="M111" s="8"/>
      <c r="N111" s="8"/>
      <c r="O111" s="8"/>
      <c r="P111" s="10">
        <v>40988</v>
      </c>
      <c r="Q111" s="8">
        <v>16.510000000000002</v>
      </c>
      <c r="R111" s="8">
        <v>-6.6185318892899771E-3</v>
      </c>
      <c r="S111" s="8">
        <f>1+R111</f>
        <v>0.99338146811071004</v>
      </c>
      <c r="T111" s="8">
        <f>R111-I231</f>
        <v>-6.9606873143493089E-3</v>
      </c>
    </row>
    <row r="112" spans="1:20" ht="15.75" x14ac:dyDescent="0.25">
      <c r="A112" s="5">
        <v>40826</v>
      </c>
      <c r="B112">
        <v>16.8</v>
      </c>
      <c r="C112">
        <f>(B112-B111)/B111</f>
        <v>0</v>
      </c>
      <c r="D112">
        <v>0.92120000000000002</v>
      </c>
      <c r="E112">
        <v>2.0764</v>
      </c>
      <c r="F112">
        <v>11.1838</v>
      </c>
      <c r="G112">
        <f>E112+F112</f>
        <v>13.260199999999999</v>
      </c>
      <c r="H112">
        <f>E112+D112*(G112-E112)</f>
        <v>12.37891656</v>
      </c>
      <c r="I112" s="16">
        <f>(((H112/100)+1)^(1/365)-1)</f>
        <v>3.1979402399939794E-4</v>
      </c>
      <c r="J112">
        <f>1+I112</f>
        <v>1.0003197940239994</v>
      </c>
      <c r="K112">
        <f>C112-I112</f>
        <v>-3.1979402399939794E-4</v>
      </c>
      <c r="L112" s="47">
        <f>K112^2</f>
        <v>1.022682177857275E-7</v>
      </c>
      <c r="M112" s="8"/>
      <c r="N112" s="8"/>
      <c r="O112" s="8"/>
      <c r="P112" s="10">
        <v>40989</v>
      </c>
      <c r="Q112" s="8">
        <v>16.690000000000001</v>
      </c>
      <c r="R112" s="8">
        <v>1.0902483343428207E-2</v>
      </c>
      <c r="S112" s="8">
        <f>1+R112</f>
        <v>1.0109024833434281</v>
      </c>
      <c r="T112" s="8">
        <f>R112-I232</f>
        <v>1.055795740953587E-2</v>
      </c>
    </row>
    <row r="113" spans="1:20" ht="15.75" x14ac:dyDescent="0.25">
      <c r="A113" s="5">
        <v>40827</v>
      </c>
      <c r="B113">
        <v>16.48</v>
      </c>
      <c r="C113">
        <f>(B113-B112)/B112</f>
        <v>-1.9047619047619063E-2</v>
      </c>
      <c r="D113">
        <v>0.92120000000000002</v>
      </c>
      <c r="E113">
        <v>2.1496</v>
      </c>
      <c r="F113">
        <v>11.151</v>
      </c>
      <c r="G113">
        <f>E113+F113</f>
        <v>13.300599999999999</v>
      </c>
      <c r="H113">
        <f>E113+D113*(G113-E113)</f>
        <v>12.421901199999999</v>
      </c>
      <c r="I113" s="16">
        <f>(((H113/100)+1)^(1/365)-1)</f>
        <v>3.2084209724225765E-4</v>
      </c>
      <c r="J113">
        <f>1+I113</f>
        <v>1.0003208420972423</v>
      </c>
      <c r="K113">
        <f>C113-I113</f>
        <v>-1.9368461144861321E-2</v>
      </c>
      <c r="L113" s="47">
        <f>K113^2</f>
        <v>3.7513728712000268E-4</v>
      </c>
      <c r="M113" s="8"/>
      <c r="N113" s="8"/>
      <c r="O113" s="8"/>
      <c r="P113" s="10">
        <v>40990</v>
      </c>
      <c r="Q113" s="8">
        <v>17.62</v>
      </c>
      <c r="R113" s="8">
        <v>5.5721989215098841E-2</v>
      </c>
      <c r="S113" s="8">
        <f>1+R113</f>
        <v>1.0557219892150989</v>
      </c>
      <c r="T113" s="8">
        <f>R113-I233</f>
        <v>5.5373917185784757E-2</v>
      </c>
    </row>
    <row r="114" spans="1:20" ht="15.75" x14ac:dyDescent="0.25">
      <c r="A114" s="5">
        <v>40828</v>
      </c>
      <c r="B114">
        <v>16.5</v>
      </c>
      <c r="C114">
        <f>(B114-B113)/B113</f>
        <v>1.2135922330096828E-3</v>
      </c>
      <c r="D114">
        <v>0.92020000000000002</v>
      </c>
      <c r="E114">
        <v>2.2101000000000002</v>
      </c>
      <c r="F114">
        <v>11.1289</v>
      </c>
      <c r="G114">
        <f>E114+F114</f>
        <v>13.339</v>
      </c>
      <c r="H114">
        <f>E114+D114*(G114-E114)</f>
        <v>12.45091378</v>
      </c>
      <c r="I114" s="16">
        <f>(((H114/100)+1)^(1/365)-1)</f>
        <v>3.2154927077687745E-4</v>
      </c>
      <c r="J114">
        <f>1+I114</f>
        <v>1.0003215492707769</v>
      </c>
      <c r="K114">
        <f>C114-I114</f>
        <v>8.9204296223280538E-4</v>
      </c>
      <c r="L114" s="47">
        <f>K114^2</f>
        <v>7.9574064646907829E-7</v>
      </c>
      <c r="M114" s="8"/>
      <c r="N114" s="8"/>
      <c r="O114" s="8"/>
      <c r="P114" s="10">
        <v>40991</v>
      </c>
      <c r="Q114" s="8">
        <v>17.77</v>
      </c>
      <c r="R114" s="8">
        <v>8.5130533484675686E-3</v>
      </c>
      <c r="S114" s="8">
        <f>1+R114</f>
        <v>1.0085130533484676</v>
      </c>
      <c r="T114" s="8">
        <f>R114-I234</f>
        <v>8.1652085298088862E-3</v>
      </c>
    </row>
    <row r="115" spans="1:20" ht="15.75" x14ac:dyDescent="0.25">
      <c r="A115" s="5">
        <v>40829</v>
      </c>
      <c r="B115">
        <v>16.55</v>
      </c>
      <c r="C115">
        <f>(B115-B114)/B114</f>
        <v>3.0303030303030732E-3</v>
      </c>
      <c r="D115">
        <v>0.92020000000000002</v>
      </c>
      <c r="E115">
        <v>2.1833999999999998</v>
      </c>
      <c r="F115">
        <v>11.135199999999999</v>
      </c>
      <c r="G115">
        <f>E115+F115</f>
        <v>13.3186</v>
      </c>
      <c r="H115">
        <f>E115+D115*(G115-E115)</f>
        <v>12.43001104</v>
      </c>
      <c r="I115" s="16">
        <f>(((H115/100)+1)^(1/365)-1)</f>
        <v>3.2103979065234434E-4</v>
      </c>
      <c r="J115">
        <f>1+I115</f>
        <v>1.0003210397906523</v>
      </c>
      <c r="K115">
        <f>C115-I115</f>
        <v>2.7092632396507289E-3</v>
      </c>
      <c r="L115" s="47">
        <f>K115^2</f>
        <v>7.3401073017227626E-6</v>
      </c>
      <c r="M115" s="8"/>
      <c r="N115" s="8"/>
      <c r="O115" s="8"/>
      <c r="P115" s="10">
        <v>40994</v>
      </c>
      <c r="Q115" s="8">
        <v>17.84</v>
      </c>
      <c r="R115" s="8">
        <v>3.939223410241997E-3</v>
      </c>
      <c r="S115" s="8">
        <f>1+R115</f>
        <v>1.003939223410242</v>
      </c>
      <c r="T115" s="8">
        <f>R115-I235</f>
        <v>3.5917364441100368E-3</v>
      </c>
    </row>
    <row r="116" spans="1:20" ht="15.75" x14ac:dyDescent="0.25">
      <c r="A116" s="5">
        <v>40830</v>
      </c>
      <c r="B116">
        <v>16.21</v>
      </c>
      <c r="C116">
        <f>(B116-B115)/B115</f>
        <v>-2.0543806646525671E-2</v>
      </c>
      <c r="D116">
        <v>0.90959999999999996</v>
      </c>
      <c r="E116">
        <v>2.2477</v>
      </c>
      <c r="F116">
        <v>11.0877</v>
      </c>
      <c r="G116">
        <f>E116+F116</f>
        <v>13.3354</v>
      </c>
      <c r="H116">
        <f>E116+D116*(G116-E116)</f>
        <v>12.33307192</v>
      </c>
      <c r="I116" s="16">
        <f>(((H116/100)+1)^(1/365)-1)</f>
        <v>3.1867577612576525E-4</v>
      </c>
      <c r="J116">
        <f>1+I116</f>
        <v>1.0003186757761258</v>
      </c>
      <c r="K116">
        <f>C116-I116</f>
        <v>-2.0862482422651436E-2</v>
      </c>
      <c r="L116" s="47">
        <f>K116^2</f>
        <v>4.3524317283544017E-4</v>
      </c>
      <c r="M116" s="8"/>
      <c r="N116" s="8"/>
      <c r="O116" s="8"/>
      <c r="P116" s="10">
        <v>40995</v>
      </c>
      <c r="Q116" s="8">
        <v>18.239999999999998</v>
      </c>
      <c r="R116" s="8">
        <v>2.2421524663677049E-2</v>
      </c>
      <c r="S116" s="8">
        <f>1+R116</f>
        <v>1.022421524663677</v>
      </c>
      <c r="T116" s="8">
        <f>R116-I236</f>
        <v>2.207532044638446E-2</v>
      </c>
    </row>
    <row r="117" spans="1:20" ht="15.75" x14ac:dyDescent="0.25">
      <c r="A117" s="5">
        <v>40833</v>
      </c>
      <c r="B117">
        <v>15.94</v>
      </c>
      <c r="C117">
        <f>(B117-B116)/B116</f>
        <v>-1.6656384947563316E-2</v>
      </c>
      <c r="D117">
        <v>0.9264</v>
      </c>
      <c r="E117">
        <v>2.1549999999999998</v>
      </c>
      <c r="F117">
        <v>10.860900000000001</v>
      </c>
      <c r="G117">
        <f>E117+F117</f>
        <v>13.0159</v>
      </c>
      <c r="H117">
        <f>E117+D117*(G117-E117)</f>
        <v>12.21653776</v>
      </c>
      <c r="I117" s="16">
        <f>(((H117/100)+1)^(1/365)-1)</f>
        <v>3.1583121103917478E-4</v>
      </c>
      <c r="J117">
        <f>1+I117</f>
        <v>1.0003158312110392</v>
      </c>
      <c r="K117">
        <f>C117-I117</f>
        <v>-1.6972216158602491E-2</v>
      </c>
      <c r="L117" s="47">
        <f>K117^2</f>
        <v>2.8805612133432748E-4</v>
      </c>
      <c r="M117" s="8"/>
      <c r="N117" s="8"/>
      <c r="O117" s="8"/>
      <c r="P117" s="10">
        <v>40996</v>
      </c>
      <c r="Q117" s="8">
        <v>18.309999999999999</v>
      </c>
      <c r="R117" s="8">
        <v>3.8377192982456299E-3</v>
      </c>
      <c r="S117" s="8">
        <f>1+R117</f>
        <v>1.0038377192982457</v>
      </c>
      <c r="T117" s="8">
        <f>R117-I237</f>
        <v>3.4904270914461089E-3</v>
      </c>
    </row>
    <row r="118" spans="1:20" ht="15.75" x14ac:dyDescent="0.25">
      <c r="A118" s="5">
        <v>40834</v>
      </c>
      <c r="B118">
        <v>16.329999999999998</v>
      </c>
      <c r="C118">
        <f>(B118-B117)/B117</f>
        <v>2.4466750313676212E-2</v>
      </c>
      <c r="D118">
        <v>0.92779999999999996</v>
      </c>
      <c r="E118">
        <v>2.1762999999999999</v>
      </c>
      <c r="F118">
        <v>11.128</v>
      </c>
      <c r="G118">
        <f>E118+F118</f>
        <v>13.3043</v>
      </c>
      <c r="H118">
        <f>E118+D118*(G118-E118)</f>
        <v>12.500858399999998</v>
      </c>
      <c r="I118" s="16">
        <f>(((H118/100)+1)^(1/365)-1)</f>
        <v>3.2276623082649891E-4</v>
      </c>
      <c r="J118">
        <f>1+I118</f>
        <v>1.0003227662308265</v>
      </c>
      <c r="K118">
        <f>C118-I118</f>
        <v>2.4143984082849713E-2</v>
      </c>
      <c r="L118" s="47">
        <f>K118^2</f>
        <v>5.8293196739290034E-4</v>
      </c>
      <c r="M118" s="8"/>
      <c r="N118" s="8"/>
      <c r="O118" s="8"/>
      <c r="P118" s="10">
        <v>40997</v>
      </c>
      <c r="Q118" s="8">
        <v>18.38</v>
      </c>
      <c r="R118" s="8">
        <v>3.8230475150191311E-3</v>
      </c>
      <c r="S118" s="8">
        <f>1+R118</f>
        <v>1.0038230475150192</v>
      </c>
      <c r="T118" s="8">
        <f>R118-I238</f>
        <v>3.4738892288392574E-3</v>
      </c>
    </row>
    <row r="119" spans="1:20" ht="15.75" x14ac:dyDescent="0.25">
      <c r="A119" s="5">
        <v>40835</v>
      </c>
      <c r="B119">
        <v>16.03</v>
      </c>
      <c r="C119">
        <f>(B119-B118)/B118</f>
        <v>-1.8371096142069637E-2</v>
      </c>
      <c r="D119">
        <v>0.92889999999999995</v>
      </c>
      <c r="E119">
        <v>2.1602999999999999</v>
      </c>
      <c r="F119">
        <v>11.220700000000001</v>
      </c>
      <c r="G119">
        <f>E119+F119</f>
        <v>13.381</v>
      </c>
      <c r="H119">
        <f>E119+D119*(G119-E119)</f>
        <v>12.58320823</v>
      </c>
      <c r="I119" s="16">
        <f>(((H119/100)+1)^(1/365)-1)</f>
        <v>3.2477160627131241E-4</v>
      </c>
      <c r="J119">
        <f>1+I119</f>
        <v>1.0003247716062713</v>
      </c>
      <c r="K119">
        <f>C119-I119</f>
        <v>-1.869586774834095E-2</v>
      </c>
      <c r="L119" s="47">
        <f>K119^2</f>
        <v>3.4953547086345532E-4</v>
      </c>
      <c r="M119" s="8"/>
      <c r="N119" s="8"/>
      <c r="O119" s="8"/>
      <c r="P119" s="10">
        <v>40998</v>
      </c>
      <c r="Q119" s="8">
        <v>18.37</v>
      </c>
      <c r="R119" s="8">
        <v>-5.4406964091392881E-4</v>
      </c>
      <c r="S119" s="8">
        <f>1+R119</f>
        <v>0.99945593035908609</v>
      </c>
      <c r="T119" s="8">
        <f>R119-I239</f>
        <v>-8.9243834228515547E-4</v>
      </c>
    </row>
    <row r="120" spans="1:20" ht="15.75" x14ac:dyDescent="0.25">
      <c r="A120" s="5">
        <v>40836</v>
      </c>
      <c r="B120">
        <v>15.91</v>
      </c>
      <c r="C120">
        <f>(B120-B119)/B119</f>
        <v>-7.4859638178416087E-3</v>
      </c>
      <c r="D120">
        <v>0.93120000000000003</v>
      </c>
      <c r="E120">
        <v>2.1888000000000001</v>
      </c>
      <c r="F120">
        <v>11.1515</v>
      </c>
      <c r="G120">
        <f>E120+F120</f>
        <v>13.340300000000001</v>
      </c>
      <c r="H120">
        <f>E120+D120*(G120-E120)</f>
        <v>12.573076800000001</v>
      </c>
      <c r="I120" s="16">
        <f>(((H120/100)+1)^(1/365)-1)</f>
        <v>3.2452496555368526E-4</v>
      </c>
      <c r="J120">
        <f>1+I120</f>
        <v>1.0003245249655537</v>
      </c>
      <c r="K120">
        <f>C120-I120</f>
        <v>-7.8104887833952939E-3</v>
      </c>
      <c r="L120" s="47">
        <f>K120^2</f>
        <v>6.10037350355437E-5</v>
      </c>
      <c r="M120" s="8"/>
      <c r="N120" s="8"/>
      <c r="O120" s="8"/>
      <c r="P120" s="10">
        <v>41001</v>
      </c>
      <c r="Q120" s="8">
        <v>18.899999999999999</v>
      </c>
      <c r="R120" s="8">
        <v>2.8851388132825125E-2</v>
      </c>
      <c r="S120" s="8">
        <f>1+R120</f>
        <v>1.0288513881328252</v>
      </c>
      <c r="T120" s="8">
        <f>R120-I240</f>
        <v>2.8504748373555162E-2</v>
      </c>
    </row>
    <row r="121" spans="1:20" ht="15.75" x14ac:dyDescent="0.25">
      <c r="A121" s="5">
        <v>40837</v>
      </c>
      <c r="B121">
        <v>16.37</v>
      </c>
      <c r="C121">
        <f>(B121-B120)/B120</f>
        <v>2.8912633563796409E-2</v>
      </c>
      <c r="D121">
        <v>0.93369999999999997</v>
      </c>
      <c r="E121">
        <v>2.2191999999999998</v>
      </c>
      <c r="F121">
        <v>11.116</v>
      </c>
      <c r="G121">
        <f>E121+F121</f>
        <v>13.3352</v>
      </c>
      <c r="H121">
        <f>E121+D121*(G121-E121)</f>
        <v>12.598209199999999</v>
      </c>
      <c r="I121" s="16">
        <f>(((H121/100)+1)^(1/365)-1)</f>
        <v>3.2513675099421491E-4</v>
      </c>
      <c r="J121">
        <f>1+I121</f>
        <v>1.0003251367509942</v>
      </c>
      <c r="K121">
        <f>C121-I121</f>
        <v>2.8587496812802194E-2</v>
      </c>
      <c r="L121" s="47">
        <f>K121^2</f>
        <v>8.1724497402197555E-4</v>
      </c>
      <c r="M121" s="8"/>
      <c r="N121" s="8"/>
      <c r="O121" s="8"/>
      <c r="P121" s="10">
        <v>41002</v>
      </c>
      <c r="Q121" s="8">
        <v>18.88</v>
      </c>
      <c r="R121" s="8">
        <v>-1.0582010582010357E-3</v>
      </c>
      <c r="S121" s="8">
        <f>1+R121</f>
        <v>0.99894179894179902</v>
      </c>
      <c r="T121" s="8">
        <f>R121-I241</f>
        <v>-1.405077684122402E-3</v>
      </c>
    </row>
    <row r="122" spans="1:20" s="27" customFormat="1" ht="15.75" x14ac:dyDescent="0.25">
      <c r="A122" s="26">
        <v>40840</v>
      </c>
      <c r="B122" s="27">
        <v>16.600000000000001</v>
      </c>
      <c r="C122" s="27">
        <f>(B122-B121)/B121</f>
        <v>1.4050091631032402E-2</v>
      </c>
      <c r="D122">
        <v>0.93310000000000004</v>
      </c>
      <c r="E122" s="27">
        <v>2.2336</v>
      </c>
      <c r="F122" s="27">
        <v>11.0426</v>
      </c>
      <c r="G122">
        <f>E122+F122</f>
        <v>13.276199999999999</v>
      </c>
      <c r="H122">
        <f>E122+D122*(G122-E122)</f>
        <v>12.537450060000001</v>
      </c>
      <c r="I122" s="16">
        <f>(((H122/100)+1)^(1/365)-1)</f>
        <v>3.2365748820595286E-4</v>
      </c>
      <c r="J122" s="27">
        <f>1+I122</f>
        <v>1.000323657488206</v>
      </c>
      <c r="K122" s="27">
        <f>C122-I122</f>
        <v>1.3726434142826449E-2</v>
      </c>
      <c r="L122" s="48">
        <f>K122^2</f>
        <v>1.884149942773517E-4</v>
      </c>
      <c r="P122" s="10">
        <v>41003</v>
      </c>
      <c r="Q122" s="8">
        <v>18.38</v>
      </c>
      <c r="R122" s="8">
        <v>-2.6483050847457629E-2</v>
      </c>
      <c r="S122" s="8">
        <f>1+R122</f>
        <v>0.97351694915254239</v>
      </c>
      <c r="T122" s="8">
        <f>R122-I242</f>
        <v>-2.6828955126801297E-2</v>
      </c>
    </row>
    <row r="123" spans="1:20" ht="15.75" x14ac:dyDescent="0.25">
      <c r="A123" s="5">
        <v>40841</v>
      </c>
      <c r="B123">
        <v>15.82</v>
      </c>
      <c r="C123">
        <f>(B123-B122)/B122</f>
        <v>-4.6987951807228978E-2</v>
      </c>
      <c r="D123">
        <v>0.94040000000000001</v>
      </c>
      <c r="E123">
        <v>2.1089000000000002</v>
      </c>
      <c r="F123">
        <v>11.1204</v>
      </c>
      <c r="G123">
        <f>E123+F123</f>
        <v>13.2293</v>
      </c>
      <c r="H123">
        <f>E123+D123*(G123-E123)</f>
        <v>12.56652416</v>
      </c>
      <c r="I123" s="16">
        <f>(((H123/100)+1)^(1/365)-1)</f>
        <v>3.2436543552982755E-4</v>
      </c>
      <c r="J123">
        <f>1+I123</f>
        <v>1.0003243654355298</v>
      </c>
      <c r="K123">
        <f>C123-I123</f>
        <v>-4.7312317242758806E-2</v>
      </c>
      <c r="L123" s="47">
        <f>K123^2</f>
        <v>2.2384553628794521E-3</v>
      </c>
      <c r="M123" s="8"/>
      <c r="N123" s="8"/>
      <c r="O123" s="8"/>
      <c r="P123" s="10">
        <v>41004</v>
      </c>
      <c r="Q123" s="8">
        <v>18.23</v>
      </c>
      <c r="R123" s="8">
        <v>-8.1610446137104775E-3</v>
      </c>
      <c r="S123" s="8">
        <f>1+R123</f>
        <v>0.99183895538628952</v>
      </c>
      <c r="T123" s="8">
        <f>R123-I243</f>
        <v>-8.506586975093211E-3</v>
      </c>
    </row>
    <row r="124" spans="1:20" ht="15.75" x14ac:dyDescent="0.25">
      <c r="A124" s="5">
        <v>40842</v>
      </c>
      <c r="B124">
        <v>17.98</v>
      </c>
      <c r="C124">
        <f>(B124-B123)/B123</f>
        <v>0.13653603034134007</v>
      </c>
      <c r="D124">
        <v>0.95669999999999999</v>
      </c>
      <c r="E124">
        <v>2.2040999999999999</v>
      </c>
      <c r="F124">
        <v>11.065799999999999</v>
      </c>
      <c r="G124">
        <f>E124+F124</f>
        <v>13.2699</v>
      </c>
      <c r="H124">
        <f>E124+D124*(G124-E124)</f>
        <v>12.790750859999999</v>
      </c>
      <c r="I124" s="16">
        <f>(((H124/100)+1)^(1/365)-1)</f>
        <v>3.2981918330010629E-4</v>
      </c>
      <c r="J124">
        <f>1+I124</f>
        <v>1.0003298191833001</v>
      </c>
      <c r="K124">
        <f>C124-I124</f>
        <v>0.13620621115803996</v>
      </c>
      <c r="L124" s="47">
        <f>K124^2</f>
        <v>1.8552131958028569E-2</v>
      </c>
      <c r="M124" s="8"/>
      <c r="N124" s="8"/>
      <c r="O124" s="8"/>
      <c r="P124" s="10">
        <v>41008</v>
      </c>
      <c r="Q124" s="8">
        <v>18.010000000000002</v>
      </c>
      <c r="R124" s="8">
        <v>-1.2068019747668616E-2</v>
      </c>
      <c r="S124" s="8">
        <f>1+R124</f>
        <v>0.98793198025233142</v>
      </c>
      <c r="T124" s="8">
        <f>R124-I244</f>
        <v>-1.2412541818921411E-2</v>
      </c>
    </row>
    <row r="125" spans="1:20" ht="15.75" x14ac:dyDescent="0.25">
      <c r="A125" s="5">
        <v>40843</v>
      </c>
      <c r="B125">
        <v>18.829999999999998</v>
      </c>
      <c r="C125">
        <f>(B125-B124)/B124</f>
        <v>4.7274749721913117E-2</v>
      </c>
      <c r="D125">
        <v>0.96240000000000003</v>
      </c>
      <c r="E125">
        <v>2.3963999999999999</v>
      </c>
      <c r="F125">
        <v>10.9068</v>
      </c>
      <c r="G125">
        <f>E125+F125</f>
        <v>13.3032</v>
      </c>
      <c r="H125">
        <f>E125+D125*(G125-E125)</f>
        <v>12.893104320000001</v>
      </c>
      <c r="I125" s="16">
        <f>(((H125/100)+1)^(1/365)-1)</f>
        <v>3.3230507928028175E-4</v>
      </c>
      <c r="J125">
        <f>1+I125</f>
        <v>1.0003323050792803</v>
      </c>
      <c r="K125">
        <f>C125-I125</f>
        <v>4.6942444642632836E-2</v>
      </c>
      <c r="L125" s="47">
        <f>K125^2</f>
        <v>2.2035931090266482E-3</v>
      </c>
      <c r="M125" s="8"/>
      <c r="N125" s="8"/>
      <c r="O125" s="8"/>
      <c r="P125" s="10">
        <v>41009</v>
      </c>
      <c r="Q125" s="8">
        <v>17.600000000000001</v>
      </c>
      <c r="R125" s="8">
        <v>-2.2765130483064971E-2</v>
      </c>
      <c r="S125" s="8">
        <f>1+R125</f>
        <v>0.97723486951693506</v>
      </c>
      <c r="T125" s="8">
        <f>R125-I245</f>
        <v>-2.2765130483064971E-2</v>
      </c>
    </row>
    <row r="126" spans="1:20" ht="15.75" x14ac:dyDescent="0.25">
      <c r="A126" s="5">
        <v>40844</v>
      </c>
      <c r="B126">
        <v>18.510000000000002</v>
      </c>
      <c r="C126">
        <f>(B126-B125)/B125</f>
        <v>-1.6994158258098607E-2</v>
      </c>
      <c r="D126">
        <v>0.96020000000000005</v>
      </c>
      <c r="E126">
        <v>2.3167</v>
      </c>
      <c r="F126">
        <v>10.795500000000001</v>
      </c>
      <c r="G126">
        <f>E126+F126</f>
        <v>13.112200000000001</v>
      </c>
      <c r="H126">
        <f>E126+D126*(G126-E126)</f>
        <v>12.6825391</v>
      </c>
      <c r="I126" s="16">
        <f>(((H126/100)+1)^(1/365)-1)</f>
        <v>3.2718855694180426E-4</v>
      </c>
      <c r="J126">
        <f>1+I126</f>
        <v>1.0003271885569418</v>
      </c>
      <c r="K126">
        <f>C126-I126</f>
        <v>-1.7321346815040412E-2</v>
      </c>
      <c r="L126" s="47">
        <f>K126^2</f>
        <v>3.0002905548691058E-4</v>
      </c>
      <c r="M126" s="8"/>
      <c r="N126" s="8"/>
      <c r="O126" s="8"/>
      <c r="P126" s="10">
        <v>41010</v>
      </c>
      <c r="Q126" s="8">
        <v>18.010000000000002</v>
      </c>
      <c r="R126" s="8">
        <v>2.3295454545454553E-2</v>
      </c>
      <c r="S126" s="8">
        <f>1+R126</f>
        <v>1.0232954545454545</v>
      </c>
      <c r="T126" s="8">
        <f>R126-I246</f>
        <v>2.3295454545454553E-2</v>
      </c>
    </row>
    <row r="127" spans="1:20" ht="15.75" x14ac:dyDescent="0.25">
      <c r="A127" s="5">
        <v>40847</v>
      </c>
      <c r="B127">
        <v>17.86</v>
      </c>
      <c r="C127">
        <f>(B127-B126)/B126</f>
        <v>-3.5116153430578181E-2</v>
      </c>
      <c r="D127">
        <v>0.98019999999999996</v>
      </c>
      <c r="E127">
        <v>2.1133000000000002</v>
      </c>
      <c r="F127">
        <v>10.8726</v>
      </c>
      <c r="G127">
        <f>E127+F127</f>
        <v>12.985900000000001</v>
      </c>
      <c r="H127">
        <f>E127+D127*(G127-E127)</f>
        <v>12.77062252</v>
      </c>
      <c r="I127" s="16">
        <f>(((H127/100)+1)^(1/365)-1)</f>
        <v>3.2933005423463335E-4</v>
      </c>
      <c r="J127">
        <f>1+I127</f>
        <v>1.0003293300542346</v>
      </c>
      <c r="K127">
        <f>C127-I127</f>
        <v>-3.5445483484812815E-2</v>
      </c>
      <c r="L127" s="47">
        <f>K127^2</f>
        <v>1.256382299472138E-3</v>
      </c>
      <c r="M127" s="8"/>
      <c r="N127" s="8"/>
      <c r="O127" s="8"/>
      <c r="P127" s="10">
        <v>41011</v>
      </c>
      <c r="Q127" s="8">
        <v>18.260000000000002</v>
      </c>
      <c r="R127" s="8">
        <v>1.3881177123820098E-2</v>
      </c>
      <c r="S127" s="8">
        <f>1+R127</f>
        <v>1.0138811771238201</v>
      </c>
      <c r="T127" s="8">
        <f>R127-I247</f>
        <v>1.3881177123820098E-2</v>
      </c>
    </row>
    <row r="128" spans="1:20" ht="15.75" x14ac:dyDescent="0.25">
      <c r="A128" s="5">
        <v>40848</v>
      </c>
      <c r="B128">
        <v>17.37</v>
      </c>
      <c r="C128">
        <f>(B128-B127)/B127</f>
        <v>-2.7435610302351539E-2</v>
      </c>
      <c r="D128">
        <v>0.98029999999999995</v>
      </c>
      <c r="E128">
        <v>1.9889000000000001</v>
      </c>
      <c r="F128">
        <v>10.981999999999999</v>
      </c>
      <c r="G128">
        <f>E128+F128</f>
        <v>12.9709</v>
      </c>
      <c r="H128">
        <f>E128+D128*(G128-E128)</f>
        <v>12.754554599999999</v>
      </c>
      <c r="I128" s="16">
        <f>(((H128/100)+1)^(1/365)-1)</f>
        <v>3.2893953297796763E-4</v>
      </c>
      <c r="J128">
        <f>1+I128</f>
        <v>1.000328939532978</v>
      </c>
      <c r="K128">
        <f>C128-I128</f>
        <v>-2.7764549835329506E-2</v>
      </c>
      <c r="L128" s="47">
        <f>K128^2</f>
        <v>7.708702275584957E-4</v>
      </c>
      <c r="M128" s="8"/>
      <c r="N128" s="8"/>
      <c r="O128" s="8"/>
      <c r="P128" s="10">
        <v>41012</v>
      </c>
      <c r="Q128" s="8">
        <v>18.239999999999998</v>
      </c>
      <c r="R128" s="8">
        <v>-1.095290251916929E-3</v>
      </c>
      <c r="S128" s="8">
        <f>1+R128</f>
        <v>0.9989047097480831</v>
      </c>
      <c r="T128" s="8">
        <f>R128-I248</f>
        <v>-1.095290251916929E-3</v>
      </c>
    </row>
    <row r="129" spans="1:20" ht="15.75" x14ac:dyDescent="0.25">
      <c r="A129" s="5">
        <v>40849</v>
      </c>
      <c r="B129">
        <v>17.87</v>
      </c>
      <c r="C129">
        <f>(B129-B128)/B128</f>
        <v>2.8785261945883704E-2</v>
      </c>
      <c r="D129">
        <v>0.98280000000000001</v>
      </c>
      <c r="E129">
        <v>1.9854000000000001</v>
      </c>
      <c r="F129">
        <v>10.923400000000001</v>
      </c>
      <c r="G129">
        <f>E129+F129</f>
        <v>12.908800000000001</v>
      </c>
      <c r="H129">
        <f>E129+D129*(G129-E129)</f>
        <v>12.72091752</v>
      </c>
      <c r="I129" s="16">
        <f>(((H129/100)+1)^(1/365)-1)</f>
        <v>3.281218239865602E-4</v>
      </c>
      <c r="J129">
        <f>1+I129</f>
        <v>1.0003281218239866</v>
      </c>
      <c r="K129">
        <f>C129-I129</f>
        <v>2.8457140121897144E-2</v>
      </c>
      <c r="L129" s="47">
        <f>K129^2</f>
        <v>8.0980882391728821E-4</v>
      </c>
      <c r="M129" s="8"/>
      <c r="N129" s="8"/>
      <c r="O129" s="8"/>
      <c r="P129" s="10">
        <v>41015</v>
      </c>
      <c r="Q129" s="8">
        <v>18.190000000000001</v>
      </c>
      <c r="R129" s="8">
        <v>-2.7412280701752832E-3</v>
      </c>
      <c r="S129" s="8">
        <f>1+R129</f>
        <v>0.99725877192982471</v>
      </c>
      <c r="T129" s="8">
        <f>R129-I249</f>
        <v>-2.7412280701752832E-3</v>
      </c>
    </row>
    <row r="130" spans="1:20" ht="15.75" x14ac:dyDescent="0.25">
      <c r="A130" s="5">
        <v>40850</v>
      </c>
      <c r="B130">
        <v>18.27</v>
      </c>
      <c r="C130">
        <f>(B130-B129)/B129</f>
        <v>2.238388360380518E-2</v>
      </c>
      <c r="D130">
        <v>0.98280000000000001</v>
      </c>
      <c r="E130">
        <v>2.0733999999999999</v>
      </c>
      <c r="F130">
        <v>10.828900000000001</v>
      </c>
      <c r="G130">
        <f>E130+F130</f>
        <v>12.9023</v>
      </c>
      <c r="H130">
        <f>E130+D130*(G130-E130)</f>
        <v>12.71604292</v>
      </c>
      <c r="I130" s="16">
        <f>(((H130/100)+1)^(1/365)-1)</f>
        <v>3.2800330349402884E-4</v>
      </c>
      <c r="J130">
        <f>1+I130</f>
        <v>1.000328003303494</v>
      </c>
      <c r="K130">
        <f>C130-I130</f>
        <v>2.2055880300311151E-2</v>
      </c>
      <c r="L130" s="47">
        <f>K130^2</f>
        <v>4.864618558216535E-4</v>
      </c>
      <c r="M130" s="8"/>
      <c r="N130" s="8"/>
      <c r="O130" s="8"/>
      <c r="P130" s="10">
        <v>41016</v>
      </c>
      <c r="Q130" s="8">
        <v>18.59</v>
      </c>
      <c r="R130" s="8">
        <v>2.1990104452996071E-2</v>
      </c>
      <c r="S130" s="8">
        <f>1+R130</f>
        <v>1.021990104452996</v>
      </c>
      <c r="T130" s="8">
        <f>R130-I250</f>
        <v>2.1990104452996071E-2</v>
      </c>
    </row>
    <row r="131" spans="1:20" ht="15.75" x14ac:dyDescent="0.25">
      <c r="A131" s="5">
        <v>40851</v>
      </c>
      <c r="B131">
        <v>17.75</v>
      </c>
      <c r="C131">
        <f>(B131-B130)/B130</f>
        <v>-2.8461959496442233E-2</v>
      </c>
      <c r="D131">
        <v>0.9849</v>
      </c>
      <c r="E131">
        <v>2.0327000000000002</v>
      </c>
      <c r="F131">
        <v>10.8323</v>
      </c>
      <c r="G131">
        <f>E131+F131</f>
        <v>12.865</v>
      </c>
      <c r="H131">
        <f>E131+D131*(G131-E131)</f>
        <v>12.70143227</v>
      </c>
      <c r="I131" s="16">
        <f>(((H131/100)+1)^(1/365)-1)</f>
        <v>3.2764803112050878E-4</v>
      </c>
      <c r="J131">
        <f>1+I131</f>
        <v>1.0003276480311205</v>
      </c>
      <c r="K131">
        <f>C131-I131</f>
        <v>-2.8789607527562742E-2</v>
      </c>
      <c r="L131" s="47">
        <f>K131^2</f>
        <v>8.288415015910973E-4</v>
      </c>
      <c r="M131" s="8"/>
      <c r="N131" s="8"/>
      <c r="O131" s="8"/>
      <c r="P131" s="10">
        <v>41017</v>
      </c>
      <c r="Q131" s="8">
        <v>18.555</v>
      </c>
      <c r="R131" s="8">
        <v>-1.8827326519634288E-3</v>
      </c>
      <c r="S131" s="8">
        <f>1+R131</f>
        <v>0.99811726734803652</v>
      </c>
      <c r="T131" s="8">
        <f>R131-I251</f>
        <v>-1.8827326519634288E-3</v>
      </c>
    </row>
    <row r="132" spans="1:20" ht="16.5" thickBot="1" x14ac:dyDescent="0.3">
      <c r="A132" s="5">
        <v>40854</v>
      </c>
      <c r="B132">
        <v>17.64</v>
      </c>
      <c r="C132">
        <f>(B132-B131)/B131</f>
        <v>-6.1971830985915171E-3</v>
      </c>
      <c r="D132">
        <v>1.0029999999999999</v>
      </c>
      <c r="E132">
        <v>2.0371000000000001</v>
      </c>
      <c r="F132">
        <v>10.834300000000001</v>
      </c>
      <c r="G132">
        <f>E132+F132</f>
        <v>12.871400000000001</v>
      </c>
      <c r="H132">
        <f>E132+D132*(G132-E132)</f>
        <v>12.9039029</v>
      </c>
      <c r="I132" s="16">
        <f>(((H132/100)+1)^(1/365)-1)</f>
        <v>3.3256721726204752E-4</v>
      </c>
      <c r="J132">
        <f>1+I132</f>
        <v>1.000332567217262</v>
      </c>
      <c r="K132">
        <f>C132-I132</f>
        <v>-6.5297503158535646E-3</v>
      </c>
      <c r="L132" s="47">
        <f>K132^2</f>
        <v>4.2637639187389729E-5</v>
      </c>
      <c r="M132" s="8"/>
      <c r="N132" s="8"/>
      <c r="O132" s="8"/>
      <c r="P132" s="13">
        <v>41018</v>
      </c>
      <c r="Q132" s="14">
        <v>18.05</v>
      </c>
      <c r="R132" s="14">
        <v>-2.7216383724063542E-2</v>
      </c>
      <c r="S132" s="14">
        <f>1+R132</f>
        <v>0.97278361627593646</v>
      </c>
      <c r="T132" s="8">
        <f>R132-I252</f>
        <v>-2.7216383724063542E-2</v>
      </c>
    </row>
    <row r="133" spans="1:20" ht="15.75" x14ac:dyDescent="0.25">
      <c r="A133" s="5">
        <v>40855</v>
      </c>
      <c r="B133">
        <v>17.77</v>
      </c>
      <c r="C133">
        <f>(B133-B132)/B132</f>
        <v>7.369614512471599E-3</v>
      </c>
      <c r="D133">
        <v>1.0023</v>
      </c>
      <c r="E133">
        <v>2.0769000000000002</v>
      </c>
      <c r="F133">
        <v>10.7658</v>
      </c>
      <c r="G133">
        <f>E133+F133</f>
        <v>12.842700000000001</v>
      </c>
      <c r="H133">
        <f>E133+D133*(G133-E133)</f>
        <v>12.86746134</v>
      </c>
      <c r="I133" s="16">
        <f>(((H133/100)+1)^(1/365)-1)</f>
        <v>3.3168248991022331E-4</v>
      </c>
      <c r="J133">
        <f>1+I133</f>
        <v>1.0003316824899102</v>
      </c>
      <c r="K133">
        <f>C133-I133</f>
        <v>7.0379320225613757E-3</v>
      </c>
      <c r="L133" s="47">
        <f>K133^2</f>
        <v>4.9532487154194859E-5</v>
      </c>
      <c r="O133" s="8"/>
    </row>
    <row r="134" spans="1:20" ht="15.75" x14ac:dyDescent="0.25">
      <c r="A134" s="5">
        <v>40856</v>
      </c>
      <c r="B134">
        <v>16.940000000000001</v>
      </c>
      <c r="C134">
        <f>(B134-B133)/B133</f>
        <v>-4.6707934721440539E-2</v>
      </c>
      <c r="D134">
        <v>1.0069999999999999</v>
      </c>
      <c r="E134">
        <v>1.9615</v>
      </c>
      <c r="F134">
        <v>10.922700000000001</v>
      </c>
      <c r="G134">
        <f>E134+F134</f>
        <v>12.8842</v>
      </c>
      <c r="H134">
        <f>E134+D134*(G134-E134)</f>
        <v>12.960658899999999</v>
      </c>
      <c r="I134" s="16">
        <f>(((H134/100)+1)^(1/365)-1)</f>
        <v>3.3394457112723153E-4</v>
      </c>
      <c r="J134">
        <f>1+I134</f>
        <v>1.0003339445711272</v>
      </c>
      <c r="K134">
        <f>C134-I134</f>
        <v>-4.704187929256777E-2</v>
      </c>
      <c r="L134" s="47">
        <f>K134^2</f>
        <v>2.2129384073765164E-3</v>
      </c>
      <c r="O134" s="8"/>
    </row>
    <row r="135" spans="1:20" ht="15.75" x14ac:dyDescent="0.25">
      <c r="A135" s="5">
        <v>40857</v>
      </c>
      <c r="B135">
        <v>16.96</v>
      </c>
      <c r="C135">
        <f>(B135-B134)/B134</f>
        <v>1.1806375442738827E-3</v>
      </c>
      <c r="D135">
        <v>1.0062</v>
      </c>
      <c r="E135">
        <v>2.0564</v>
      </c>
      <c r="F135">
        <v>10.9072</v>
      </c>
      <c r="G135">
        <f>E135+F135</f>
        <v>12.9636</v>
      </c>
      <c r="H135">
        <f>E135+D135*(G135-E135)</f>
        <v>13.03122464</v>
      </c>
      <c r="I135" s="16">
        <f>(((H135/100)+1)^(1/365)-1)</f>
        <v>3.3565609744390379E-4</v>
      </c>
      <c r="J135">
        <f>1+I135</f>
        <v>1.0003356560974439</v>
      </c>
      <c r="K135">
        <f>C135-I135</f>
        <v>8.4498144682997891E-4</v>
      </c>
      <c r="L135" s="47">
        <f>K135^2</f>
        <v>7.1399364548688448E-7</v>
      </c>
      <c r="O135" s="8"/>
    </row>
    <row r="136" spans="1:20" ht="15.75" x14ac:dyDescent="0.25">
      <c r="A136" s="5">
        <v>40858</v>
      </c>
      <c r="B136">
        <v>17.41</v>
      </c>
      <c r="C136">
        <f>(B136-B135)/B135</f>
        <v>2.6533018867924484E-2</v>
      </c>
      <c r="D136">
        <v>1.0078</v>
      </c>
      <c r="E136">
        <v>2.0564</v>
      </c>
      <c r="F136">
        <v>10.809699999999999</v>
      </c>
      <c r="G136">
        <f>E136+F136</f>
        <v>12.866099999999999</v>
      </c>
      <c r="H136">
        <f>E136+D136*(G136-E136)</f>
        <v>12.950415659999999</v>
      </c>
      <c r="I136" s="16">
        <f>(((H136/100)+1)^(1/365)-1)</f>
        <v>3.3369603935828884E-4</v>
      </c>
      <c r="J136">
        <f>1+I136</f>
        <v>1.0003336960393583</v>
      </c>
      <c r="K136">
        <f>C136-I136</f>
        <v>2.6199322828566195E-2</v>
      </c>
      <c r="L136" s="47">
        <f>K136^2</f>
        <v>6.8640451667542981E-4</v>
      </c>
      <c r="O136" s="8"/>
    </row>
    <row r="137" spans="1:20" ht="15.75" x14ac:dyDescent="0.25">
      <c r="A137" s="5">
        <v>40861</v>
      </c>
      <c r="B137">
        <v>16.899999999999999</v>
      </c>
      <c r="C137">
        <f>(B137-B136)/B136</f>
        <v>-2.929350947731198E-2</v>
      </c>
      <c r="D137">
        <v>1.0118</v>
      </c>
      <c r="E137">
        <v>2.0556000000000001</v>
      </c>
      <c r="F137">
        <v>10.8468</v>
      </c>
      <c r="G137">
        <f>E137+F137</f>
        <v>12.9024</v>
      </c>
      <c r="H137">
        <f>E137+D137*(G137-E137)</f>
        <v>13.030392240000001</v>
      </c>
      <c r="I137" s="16">
        <f>(((H137/100)+1)^(1/365)-1)</f>
        <v>3.356359143324994E-4</v>
      </c>
      <c r="J137">
        <f>1+I137</f>
        <v>1.0003356359143325</v>
      </c>
      <c r="K137">
        <f>C137-I137</f>
        <v>-2.962914539164448E-2</v>
      </c>
      <c r="L137" s="47">
        <f>K137^2</f>
        <v>8.7788625663920731E-4</v>
      </c>
      <c r="O137" s="8"/>
    </row>
    <row r="138" spans="1:20" ht="15.75" x14ac:dyDescent="0.25">
      <c r="A138" s="5">
        <v>40862</v>
      </c>
      <c r="B138">
        <v>17.149999999999999</v>
      </c>
      <c r="C138">
        <f>(B138-B137)/B137</f>
        <v>1.4792899408284025E-2</v>
      </c>
      <c r="D138">
        <v>1.0123</v>
      </c>
      <c r="E138">
        <v>2.0451000000000001</v>
      </c>
      <c r="F138">
        <v>10.820600000000001</v>
      </c>
      <c r="G138">
        <f>E138+F138</f>
        <v>12.8657</v>
      </c>
      <c r="H138">
        <f>E138+D138*(G138-E138)</f>
        <v>12.99879338</v>
      </c>
      <c r="I138" s="16">
        <f>(((H138/100)+1)^(1/365)-1)</f>
        <v>3.3486963060602726E-4</v>
      </c>
      <c r="J138">
        <f>1+I138</f>
        <v>1.000334869630606</v>
      </c>
      <c r="K138">
        <f>C138-I138</f>
        <v>1.4458029777677997E-2</v>
      </c>
      <c r="L138" s="47">
        <f>K138^2</f>
        <v>2.0903462505222369E-4</v>
      </c>
      <c r="O138" s="8"/>
    </row>
    <row r="139" spans="1:20" ht="15.75" x14ac:dyDescent="0.25">
      <c r="A139" s="5">
        <v>40863</v>
      </c>
      <c r="B139">
        <v>16.88</v>
      </c>
      <c r="C139">
        <f>(B139-B138)/B138</f>
        <v>-1.5743440233236129E-2</v>
      </c>
      <c r="D139">
        <v>1.0122</v>
      </c>
      <c r="E139">
        <v>2</v>
      </c>
      <c r="F139">
        <v>10.886900000000001</v>
      </c>
      <c r="G139">
        <f>E139+F139</f>
        <v>12.886900000000001</v>
      </c>
      <c r="H139">
        <f>E139+D139*(G139-E139)</f>
        <v>13.01972018</v>
      </c>
      <c r="I139" s="16">
        <f>(((H139/100)+1)^(1/365)-1)</f>
        <v>3.3537713693165827E-4</v>
      </c>
      <c r="J139">
        <f>1+I139</f>
        <v>1.0003353771369317</v>
      </c>
      <c r="K139">
        <f>C139-I139</f>
        <v>-1.6078817370167788E-2</v>
      </c>
      <c r="L139" s="47">
        <f>K139^2</f>
        <v>2.5852836802320935E-4</v>
      </c>
      <c r="O139" s="8"/>
    </row>
    <row r="140" spans="1:20" ht="15.75" x14ac:dyDescent="0.25">
      <c r="A140" s="5">
        <v>40864</v>
      </c>
      <c r="B140">
        <v>16.95</v>
      </c>
      <c r="C140">
        <f>(B140-B139)/B139</f>
        <v>4.1469194312796376E-3</v>
      </c>
      <c r="D140">
        <v>1.008</v>
      </c>
      <c r="E140">
        <v>1.9601999999999999</v>
      </c>
      <c r="F140">
        <v>10.960699999999999</v>
      </c>
      <c r="G140">
        <f>E140+F140</f>
        <v>12.9209</v>
      </c>
      <c r="H140">
        <f>E140+D140*(G140-E140)</f>
        <v>13.0085856</v>
      </c>
      <c r="I140" s="16">
        <f>(((H140/100)+1)^(1/365)-1)</f>
        <v>3.3510711831286066E-4</v>
      </c>
      <c r="J140">
        <f>1+I140</f>
        <v>1.0003351071183129</v>
      </c>
      <c r="K140">
        <f>C140-I140</f>
        <v>3.811812312966777E-3</v>
      </c>
      <c r="L140" s="47">
        <f>K140^2</f>
        <v>1.452991310928513E-5</v>
      </c>
      <c r="O140" s="8"/>
    </row>
    <row r="141" spans="1:20" ht="15.75" x14ac:dyDescent="0.25">
      <c r="A141" s="5">
        <v>40865</v>
      </c>
      <c r="B141">
        <v>16.96</v>
      </c>
      <c r="C141">
        <f>(B141-B140)/B140</f>
        <v>5.8997050147501851E-4</v>
      </c>
      <c r="D141">
        <v>1.0079</v>
      </c>
      <c r="E141">
        <v>2.0104000000000002</v>
      </c>
      <c r="F141">
        <v>10.9618</v>
      </c>
      <c r="G141">
        <f>E141+F141</f>
        <v>12.972200000000001</v>
      </c>
      <c r="H141">
        <f>E141+D141*(G141-E141)</f>
        <v>13.058798220000002</v>
      </c>
      <c r="I141" s="16">
        <f>(((H141/100)+1)^(1/365)-1)</f>
        <v>3.3632458724541792E-4</v>
      </c>
      <c r="J141">
        <f>1+I141</f>
        <v>1.0003363245872454</v>
      </c>
      <c r="K141">
        <f>C141-I141</f>
        <v>2.5364591422960059E-4</v>
      </c>
      <c r="L141" s="47">
        <f>K141^2</f>
        <v>6.4336249805369902E-8</v>
      </c>
      <c r="O141" s="8"/>
    </row>
    <row r="142" spans="1:20" ht="15.75" x14ac:dyDescent="0.25">
      <c r="A142" s="5">
        <v>40868</v>
      </c>
      <c r="B142">
        <v>16.61</v>
      </c>
      <c r="C142">
        <f>(B142-B141)/B141</f>
        <v>-2.0636792452830271E-2</v>
      </c>
      <c r="D142">
        <v>1.0093000000000001</v>
      </c>
      <c r="E142">
        <v>1.9550000000000001</v>
      </c>
      <c r="F142">
        <v>11.0481</v>
      </c>
      <c r="G142">
        <f>E142+F142</f>
        <v>13.0031</v>
      </c>
      <c r="H142">
        <f>E142+D142*(G142-E142)</f>
        <v>13.105847330000001</v>
      </c>
      <c r="I142" s="16">
        <f>(((H142/100)+1)^(1/365)-1)</f>
        <v>3.374648636051969E-4</v>
      </c>
      <c r="J142">
        <f>1+I142</f>
        <v>1.0003374648636052</v>
      </c>
      <c r="K142">
        <f>C142-I142</f>
        <v>-2.0974257316435468E-2</v>
      </c>
      <c r="L142" s="47">
        <f>K142^2</f>
        <v>4.3991946997604673E-4</v>
      </c>
      <c r="O142" s="8"/>
    </row>
    <row r="143" spans="1:20" ht="15.75" x14ac:dyDescent="0.25">
      <c r="A143" s="5">
        <v>40869</v>
      </c>
      <c r="B143">
        <v>16.73</v>
      </c>
      <c r="C143">
        <f>(B143-B142)/B142</f>
        <v>7.2245635159543043E-3</v>
      </c>
      <c r="D143">
        <v>1.0086999999999999</v>
      </c>
      <c r="E143">
        <v>1.917</v>
      </c>
      <c r="F143">
        <v>11.0787</v>
      </c>
      <c r="G143">
        <f>E143+F143</f>
        <v>12.995699999999999</v>
      </c>
      <c r="H143">
        <f>E143+D143*(G143-E143)</f>
        <v>13.092084689999998</v>
      </c>
      <c r="I143" s="16">
        <f>(((H143/100)+1)^(1/365)-1)</f>
        <v>3.3713136293322954E-4</v>
      </c>
      <c r="J143">
        <f>1+I143</f>
        <v>1.0003371313629332</v>
      </c>
      <c r="K143">
        <f>C143-I143</f>
        <v>6.8874321530210747E-3</v>
      </c>
      <c r="L143" s="47">
        <f>K143^2</f>
        <v>4.7436721662468517E-5</v>
      </c>
      <c r="O143" s="8"/>
    </row>
    <row r="144" spans="1:20" ht="15.75" x14ac:dyDescent="0.25">
      <c r="A144" s="5">
        <v>40870</v>
      </c>
      <c r="B144">
        <v>16.7</v>
      </c>
      <c r="C144">
        <f>(B144-B143)/B143</f>
        <v>-1.7931858936043716E-3</v>
      </c>
      <c r="D144">
        <v>1.0033000000000001</v>
      </c>
      <c r="E144">
        <v>1.8835</v>
      </c>
      <c r="F144">
        <v>11.1839</v>
      </c>
      <c r="G144">
        <f>E144+F144</f>
        <v>13.067399999999999</v>
      </c>
      <c r="H144">
        <f>E144+D144*(G144-E144)</f>
        <v>13.10430687</v>
      </c>
      <c r="I144" s="16">
        <f>(((H144/100)+1)^(1/365)-1)</f>
        <v>3.3742753669963044E-4</v>
      </c>
      <c r="J144">
        <f>1+I144</f>
        <v>1.0003374275366996</v>
      </c>
      <c r="K144">
        <f>C144-I144</f>
        <v>-2.130613430304002E-3</v>
      </c>
      <c r="L144" s="47">
        <f>K144^2</f>
        <v>4.5395135893917862E-6</v>
      </c>
      <c r="O144" s="8"/>
    </row>
    <row r="145" spans="1:15" ht="15.75" x14ac:dyDescent="0.25">
      <c r="A145" s="5">
        <v>40872</v>
      </c>
      <c r="B145">
        <v>16.010000000000002</v>
      </c>
      <c r="C145">
        <f>(B145-B144)/B144</f>
        <v>-4.1317365269460941E-2</v>
      </c>
      <c r="D145">
        <v>1.006</v>
      </c>
      <c r="E145">
        <v>1.9635</v>
      </c>
      <c r="F145">
        <v>11.217599999999999</v>
      </c>
      <c r="G145">
        <f>E145+F145</f>
        <v>13.181099999999999</v>
      </c>
      <c r="H145">
        <f>E145+D145*(G145-E145)</f>
        <v>13.248405599999998</v>
      </c>
      <c r="I145" s="16">
        <f>(((H145/100)+1)^(1/365)-1)</f>
        <v>3.4091700225391541E-4</v>
      </c>
      <c r="J145">
        <f>1+I145</f>
        <v>1.0003409170022539</v>
      </c>
      <c r="K145">
        <f>C145-I145</f>
        <v>-4.1658282271714857E-2</v>
      </c>
      <c r="L145" s="47">
        <f>K145^2</f>
        <v>1.7354124818298724E-3</v>
      </c>
      <c r="O145" s="8"/>
    </row>
    <row r="146" spans="1:15" ht="15.75" x14ac:dyDescent="0.25">
      <c r="A146" s="5">
        <v>40875</v>
      </c>
      <c r="B146">
        <v>17.12</v>
      </c>
      <c r="C146">
        <f>(B146-B145)/B145</f>
        <v>6.9331667707682662E-2</v>
      </c>
      <c r="D146">
        <v>1.0230999999999999</v>
      </c>
      <c r="E146">
        <v>1.9739</v>
      </c>
      <c r="F146">
        <v>11.093400000000001</v>
      </c>
      <c r="G146">
        <f>E146+F146</f>
        <v>13.067300000000001</v>
      </c>
      <c r="H146">
        <f>E146+D146*(G146-E146)</f>
        <v>13.323557539999999</v>
      </c>
      <c r="I146" s="16">
        <f>(((H146/100)+1)^(1/365)-1)</f>
        <v>3.4273510994253797E-4</v>
      </c>
      <c r="J146">
        <f>1+I146</f>
        <v>1.0003427351099425</v>
      </c>
      <c r="K146">
        <f>C146-I146</f>
        <v>6.8988932597740124E-2</v>
      </c>
      <c r="L146" s="47">
        <f>K146^2</f>
        <v>4.7594728209755296E-3</v>
      </c>
      <c r="O146" s="8"/>
    </row>
    <row r="147" spans="1:15" ht="15.75" x14ac:dyDescent="0.25">
      <c r="A147" s="5">
        <v>40876</v>
      </c>
      <c r="B147">
        <v>17.190000000000001</v>
      </c>
      <c r="C147">
        <f>(B147-B146)/B146</f>
        <v>4.088785046728988E-3</v>
      </c>
      <c r="D147">
        <v>1.0230999999999999</v>
      </c>
      <c r="E147">
        <v>1.9912999999999998</v>
      </c>
      <c r="F147">
        <v>11.0587</v>
      </c>
      <c r="G147">
        <f>E147+F147</f>
        <v>13.05</v>
      </c>
      <c r="H147">
        <f>E147+D147*(G147-E147)</f>
        <v>13.305455970000001</v>
      </c>
      <c r="I147" s="16">
        <f>(((H147/100)+1)^(1/365)-1)</f>
        <v>3.4229729901680273E-4</v>
      </c>
      <c r="J147">
        <f>1+I147</f>
        <v>1.0003422972990168</v>
      </c>
      <c r="K147">
        <f>C147-I147</f>
        <v>3.7464877477121853E-3</v>
      </c>
      <c r="L147" s="47">
        <f>K147^2</f>
        <v>1.4036170443757523E-5</v>
      </c>
      <c r="O147" s="8"/>
    </row>
    <row r="148" spans="1:15" ht="15.75" x14ac:dyDescent="0.25">
      <c r="A148" s="5">
        <v>40877</v>
      </c>
      <c r="B148">
        <v>18.149999999999999</v>
      </c>
      <c r="C148">
        <f>(B148-B147)/B147</f>
        <v>5.5846422338568777E-2</v>
      </c>
      <c r="D148">
        <v>1.0286</v>
      </c>
      <c r="E148">
        <v>2.0680000000000001</v>
      </c>
      <c r="F148">
        <v>10.8675</v>
      </c>
      <c r="G148">
        <f>E148+F148</f>
        <v>12.935499999999999</v>
      </c>
      <c r="H148">
        <f>E148+D148*(G148-E148)</f>
        <v>13.246310499999998</v>
      </c>
      <c r="I148" s="16">
        <f>(((H148/100)+1)^(1/365)-1)</f>
        <v>3.4086629946639135E-4</v>
      </c>
      <c r="J148">
        <f>1+I148</f>
        <v>1.0003408662994664</v>
      </c>
      <c r="K148">
        <f>C148-I148</f>
        <v>5.5505556039102386E-2</v>
      </c>
      <c r="L148" s="47">
        <f>K148^2</f>
        <v>3.0808667512099352E-3</v>
      </c>
      <c r="O148" s="8"/>
    </row>
    <row r="149" spans="1:15" ht="15.75" x14ac:dyDescent="0.25">
      <c r="A149" s="5">
        <v>40878</v>
      </c>
      <c r="B149">
        <v>17.559999999999999</v>
      </c>
      <c r="C149">
        <f>(B149-B148)/B148</f>
        <v>-3.2506887052341595E-2</v>
      </c>
      <c r="D149">
        <v>1.0262</v>
      </c>
      <c r="E149">
        <v>2.0872999999999999</v>
      </c>
      <c r="F149">
        <v>10.854699999999999</v>
      </c>
      <c r="G149">
        <f>E149+F149</f>
        <v>12.942</v>
      </c>
      <c r="H149">
        <f>E149+D149*(G149-E149)</f>
        <v>13.226393140000003</v>
      </c>
      <c r="I149" s="16">
        <f>(((H149/100)+1)^(1/365)-1)</f>
        <v>3.4038423963211883E-4</v>
      </c>
      <c r="J149">
        <f>1+I149</f>
        <v>1.0003403842396321</v>
      </c>
      <c r="K149">
        <f>C149-I149</f>
        <v>-3.2847271291973713E-2</v>
      </c>
      <c r="L149" s="47">
        <f>K149^2</f>
        <v>1.0789432313285205E-3</v>
      </c>
      <c r="O149" s="8"/>
    </row>
    <row r="150" spans="1:15" ht="15.75" x14ac:dyDescent="0.25">
      <c r="A150" s="5">
        <v>40879</v>
      </c>
      <c r="B150">
        <v>17.55</v>
      </c>
      <c r="C150">
        <f>(B150-B149)/B149</f>
        <v>-5.6947608200444259E-4</v>
      </c>
      <c r="D150">
        <v>1.0262</v>
      </c>
      <c r="E150">
        <v>2.0331000000000001</v>
      </c>
      <c r="F150">
        <v>10.8354</v>
      </c>
      <c r="G150">
        <f>E150+F150</f>
        <v>12.868500000000001</v>
      </c>
      <c r="H150">
        <f>E150+D150*(G150-E150)</f>
        <v>13.152387480000002</v>
      </c>
      <c r="I150" s="16">
        <f>(((H150/100)+1)^(1/365)-1)</f>
        <v>3.3859233959110391E-4</v>
      </c>
      <c r="J150">
        <f>1+I150</f>
        <v>1.0003385923395911</v>
      </c>
      <c r="K150">
        <f>C150-I150</f>
        <v>-9.080684215955465E-4</v>
      </c>
      <c r="L150" s="47">
        <f>K150^2</f>
        <v>8.2458825829902718E-7</v>
      </c>
      <c r="O150" s="8"/>
    </row>
    <row r="151" spans="1:15" ht="15.75" x14ac:dyDescent="0.25">
      <c r="A151" s="5">
        <v>40882</v>
      </c>
      <c r="B151">
        <v>17.64</v>
      </c>
      <c r="C151">
        <f>(B151-B150)/B150</f>
        <v>5.1282051282051195E-3</v>
      </c>
      <c r="D151">
        <v>1.0225</v>
      </c>
      <c r="E151">
        <v>2.0436000000000001</v>
      </c>
      <c r="F151">
        <v>10.7803</v>
      </c>
      <c r="G151">
        <f>E151+F151</f>
        <v>12.8239</v>
      </c>
      <c r="H151">
        <f>E151+D151*(G151-E151)</f>
        <v>13.06645675</v>
      </c>
      <c r="I151" s="16">
        <f>(((H151/100)+1)^(1/365)-1)</f>
        <v>3.3651023066472163E-4</v>
      </c>
      <c r="J151">
        <f>1+I151</f>
        <v>1.0003365102306647</v>
      </c>
      <c r="K151">
        <f>C151-I151</f>
        <v>4.7916948975403979E-3</v>
      </c>
      <c r="L151" s="47">
        <f>K151^2</f>
        <v>2.2960339991114686E-5</v>
      </c>
      <c r="O151" s="8"/>
    </row>
    <row r="152" spans="1:15" ht="15.75" x14ac:dyDescent="0.25">
      <c r="A152" s="5">
        <v>40883</v>
      </c>
      <c r="B152">
        <v>17.61</v>
      </c>
      <c r="C152">
        <f>(B152-B151)/B151</f>
        <v>-1.7006802721089079E-3</v>
      </c>
      <c r="D152">
        <v>1.0225</v>
      </c>
      <c r="E152">
        <v>2.0891000000000002</v>
      </c>
      <c r="F152">
        <v>10.765000000000001</v>
      </c>
      <c r="G152">
        <f>E152+F152</f>
        <v>12.854100000000001</v>
      </c>
      <c r="H152">
        <f>E152+D152*(G152-E152)</f>
        <v>13.0963125</v>
      </c>
      <c r="I152" s="16">
        <f>(((H152/100)+1)^(1/365)-1)</f>
        <v>3.3723381687722487E-4</v>
      </c>
      <c r="J152">
        <f>1+I152</f>
        <v>1.0003372338168772</v>
      </c>
      <c r="K152">
        <f>C152-I152</f>
        <v>-2.0379140889861327E-3</v>
      </c>
      <c r="L152" s="47">
        <f>K152^2</f>
        <v>4.1530938340881791E-6</v>
      </c>
      <c r="O152" s="8"/>
    </row>
    <row r="153" spans="1:15" ht="15.75" x14ac:dyDescent="0.25">
      <c r="A153" s="5">
        <v>40884</v>
      </c>
      <c r="B153">
        <v>17.829999999999998</v>
      </c>
      <c r="C153">
        <f>(B153-B152)/B152</f>
        <v>1.2492901760363365E-2</v>
      </c>
      <c r="D153">
        <v>1.0226999999999999</v>
      </c>
      <c r="E153">
        <v>2.0295999999999998</v>
      </c>
      <c r="F153">
        <v>10.712</v>
      </c>
      <c r="G153">
        <f>E153+F153</f>
        <v>12.7416</v>
      </c>
      <c r="H153">
        <f>E153+D153*(G153-E153)</f>
        <v>12.984762399999999</v>
      </c>
      <c r="I153" s="16">
        <f>(((H153/100)+1)^(1/365)-1)</f>
        <v>3.3452930577837492E-4</v>
      </c>
      <c r="J153">
        <f>1+I153</f>
        <v>1.0003345293057784</v>
      </c>
      <c r="K153">
        <f>C153-I153</f>
        <v>1.215837245458499E-2</v>
      </c>
      <c r="L153" s="47">
        <f>K153^2</f>
        <v>1.4782602074441104E-4</v>
      </c>
      <c r="O153" s="8"/>
    </row>
    <row r="154" spans="1:15" ht="15.75" x14ac:dyDescent="0.25">
      <c r="A154" s="5">
        <v>40885</v>
      </c>
      <c r="B154">
        <v>17.37</v>
      </c>
      <c r="C154">
        <f>(B154-B153)/B153</f>
        <v>-2.5799214806505742E-2</v>
      </c>
      <c r="D154">
        <v>1.0242</v>
      </c>
      <c r="E154">
        <v>1.9704000000000002</v>
      </c>
      <c r="F154">
        <v>10.7911</v>
      </c>
      <c r="G154">
        <f>E154+F154</f>
        <v>12.7615</v>
      </c>
      <c r="H154">
        <f>E154+D154*(G154-E154)</f>
        <v>13.022644619999999</v>
      </c>
      <c r="I154" s="16">
        <f>(((H154/100)+1)^(1/365)-1)</f>
        <v>3.3544805153007395E-4</v>
      </c>
      <c r="J154">
        <f>1+I154</f>
        <v>1.0003354480515301</v>
      </c>
      <c r="K154">
        <f>C154-I154</f>
        <v>-2.6134662858035815E-2</v>
      </c>
      <c r="L154" s="47">
        <f>K154^2</f>
        <v>6.8302060270319682E-4</v>
      </c>
      <c r="O154" s="8"/>
    </row>
    <row r="155" spans="1:15" ht="15.75" x14ac:dyDescent="0.25">
      <c r="A155" s="5">
        <v>40886</v>
      </c>
      <c r="B155">
        <v>17.82</v>
      </c>
      <c r="C155">
        <f>(B155-B154)/B154</f>
        <v>2.5906735751295294E-2</v>
      </c>
      <c r="D155">
        <v>1.0257000000000001</v>
      </c>
      <c r="E155">
        <v>2.0611000000000002</v>
      </c>
      <c r="F155">
        <v>10.7165</v>
      </c>
      <c r="G155">
        <f>E155+F155</f>
        <v>12.7776</v>
      </c>
      <c r="H155">
        <f>E155+D155*(G155-E155)</f>
        <v>13.05301405</v>
      </c>
      <c r="I155" s="16">
        <f>(((H155/100)+1)^(1/365)-1)</f>
        <v>3.3618437015903169E-4</v>
      </c>
      <c r="J155">
        <f>1+I155</f>
        <v>1.000336184370159</v>
      </c>
      <c r="K155">
        <f>C155-I155</f>
        <v>2.5570551381136262E-2</v>
      </c>
      <c r="L155" s="47">
        <f>K155^2</f>
        <v>6.5385309793532958E-4</v>
      </c>
      <c r="O155" s="8"/>
    </row>
    <row r="156" spans="1:15" ht="15.75" x14ac:dyDescent="0.25">
      <c r="A156" s="5">
        <v>40889</v>
      </c>
      <c r="B156">
        <v>17.600000000000001</v>
      </c>
      <c r="C156">
        <f>(B156-B155)/B155</f>
        <v>-1.2345679012345616E-2</v>
      </c>
      <c r="D156">
        <v>1.0267999999999999</v>
      </c>
      <c r="E156">
        <v>2.0121000000000002</v>
      </c>
      <c r="F156">
        <v>10.785399999999999</v>
      </c>
      <c r="G156">
        <f>E156+F156</f>
        <v>12.797499999999999</v>
      </c>
      <c r="H156">
        <f>E156+D156*(G156-E156)</f>
        <v>13.086548719999998</v>
      </c>
      <c r="I156" s="16">
        <f>(((H156/100)+1)^(1/365)-1)</f>
        <v>3.369972021316503E-4</v>
      </c>
      <c r="J156">
        <f>1+I156</f>
        <v>1.0003369972021317</v>
      </c>
      <c r="K156">
        <f>C156-I156</f>
        <v>-1.2682676214477266E-2</v>
      </c>
      <c r="L156" s="47">
        <f>K156^2</f>
        <v>1.6085027596126741E-4</v>
      </c>
      <c r="O156" s="8"/>
    </row>
    <row r="157" spans="1:15" ht="15.75" x14ac:dyDescent="0.25">
      <c r="A157" s="5">
        <v>40890</v>
      </c>
      <c r="B157">
        <v>16.79</v>
      </c>
      <c r="C157">
        <f>(B157-B156)/B156</f>
        <v>-4.6022727272727396E-2</v>
      </c>
      <c r="D157">
        <v>1.0306999999999999</v>
      </c>
      <c r="E157">
        <v>1.9651000000000001</v>
      </c>
      <c r="F157">
        <v>10.824</v>
      </c>
      <c r="G157">
        <f>E157+F157</f>
        <v>12.789099999999999</v>
      </c>
      <c r="H157">
        <f>E157+D157*(G157-E157)</f>
        <v>13.121396799999999</v>
      </c>
      <c r="I157" s="16">
        <f>(((H157/100)+1)^(1/365)-1)</f>
        <v>3.3784161462269147E-4</v>
      </c>
      <c r="J157">
        <f>1+I157</f>
        <v>1.0003378416146227</v>
      </c>
      <c r="K157">
        <f>C157-I157</f>
        <v>-4.6360568887350087E-2</v>
      </c>
      <c r="L157" s="47">
        <f>K157^2</f>
        <v>2.1493023475587327E-3</v>
      </c>
      <c r="O157" s="8"/>
    </row>
    <row r="158" spans="1:15" ht="15.75" x14ac:dyDescent="0.25">
      <c r="A158" s="5">
        <v>40891</v>
      </c>
      <c r="B158">
        <v>15.89</v>
      </c>
      <c r="C158">
        <f>(B158-B157)/B157</f>
        <v>-5.3603335318641969E-2</v>
      </c>
      <c r="D158">
        <v>1.0365</v>
      </c>
      <c r="E158">
        <v>1.9026999999999998</v>
      </c>
      <c r="F158">
        <v>10.8727</v>
      </c>
      <c r="G158">
        <f>E158+F158</f>
        <v>12.775399999999999</v>
      </c>
      <c r="H158">
        <f>E158+D158*(G158-E158)</f>
        <v>13.172253549999999</v>
      </c>
      <c r="I158" s="16">
        <f>(((H158/100)+1)^(1/365)-1)</f>
        <v>3.3907347174522151E-4</v>
      </c>
      <c r="J158">
        <f>1+I158</f>
        <v>1.0003390734717452</v>
      </c>
      <c r="K158">
        <f>C158-I158</f>
        <v>-5.394240879038719E-2</v>
      </c>
      <c r="L158" s="47">
        <f>K158^2</f>
        <v>2.909783466109241E-3</v>
      </c>
      <c r="O158" s="8"/>
    </row>
    <row r="159" spans="1:15" ht="15.75" x14ac:dyDescent="0.25">
      <c r="A159" s="5">
        <v>40892</v>
      </c>
      <c r="B159">
        <v>15.9</v>
      </c>
      <c r="C159">
        <f>(B159-B158)/B158</f>
        <v>6.2932662051603443E-4</v>
      </c>
      <c r="D159">
        <v>1.0383</v>
      </c>
      <c r="E159">
        <v>1.9079000000000002</v>
      </c>
      <c r="F159">
        <v>10.851800000000001</v>
      </c>
      <c r="G159">
        <f>E159+F159</f>
        <v>12.7597</v>
      </c>
      <c r="H159">
        <f>E159+D159*(G159-E159)</f>
        <v>13.17532394</v>
      </c>
      <c r="I159" s="16">
        <f>(((H159/100)+1)^(1/365)-1)</f>
        <v>3.3914782535759969E-4</v>
      </c>
      <c r="J159">
        <f>1+I159</f>
        <v>1.0003391478253576</v>
      </c>
      <c r="K159">
        <f>C159-I159</f>
        <v>2.9017879515843474E-4</v>
      </c>
      <c r="L159" s="47">
        <f>K159^2</f>
        <v>8.4203733159600835E-8</v>
      </c>
      <c r="O159" s="8"/>
    </row>
    <row r="160" spans="1:15" ht="15.75" x14ac:dyDescent="0.25">
      <c r="A160" s="5">
        <v>40893</v>
      </c>
      <c r="B160">
        <v>15.9</v>
      </c>
      <c r="C160">
        <f>(B160-B159)/B159</f>
        <v>0</v>
      </c>
      <c r="D160">
        <v>1.0382</v>
      </c>
      <c r="E160">
        <v>1.8473999999999999</v>
      </c>
      <c r="F160">
        <v>10.8497</v>
      </c>
      <c r="G160">
        <f>E160+F160</f>
        <v>12.697100000000001</v>
      </c>
      <c r="H160">
        <f>E160+D160*(G160-E160)</f>
        <v>13.111558540000001</v>
      </c>
      <c r="I160" s="16">
        <f>(((H160/100)+1)^(1/365)-1)</f>
        <v>3.3760324758214111E-4</v>
      </c>
      <c r="J160">
        <f>1+I160</f>
        <v>1.0003376032475821</v>
      </c>
      <c r="K160">
        <f>C160-I160</f>
        <v>-3.3760324758214111E-4</v>
      </c>
      <c r="L160" s="47">
        <f>K160^2</f>
        <v>1.1397595277800847E-7</v>
      </c>
      <c r="O160" s="8"/>
    </row>
    <row r="161" spans="1:15" ht="15.75" x14ac:dyDescent="0.25">
      <c r="A161" s="5">
        <v>40896</v>
      </c>
      <c r="B161">
        <v>15.42</v>
      </c>
      <c r="C161">
        <f>(B161-B160)/B160</f>
        <v>-3.0188679245283043E-2</v>
      </c>
      <c r="D161">
        <v>1.0465</v>
      </c>
      <c r="E161">
        <v>1.8096000000000001</v>
      </c>
      <c r="F161">
        <v>10.8756</v>
      </c>
      <c r="G161">
        <f>E161+F161</f>
        <v>12.6852</v>
      </c>
      <c r="H161">
        <f>E161+D161*(G161-E161)</f>
        <v>13.1909154</v>
      </c>
      <c r="I161" s="16">
        <f>(((H161/100)+1)^(1/365)-1)</f>
        <v>3.3952536243342379E-4</v>
      </c>
      <c r="J161">
        <f>1+I161</f>
        <v>1.0003395253624334</v>
      </c>
      <c r="K161">
        <f>C161-I161</f>
        <v>-3.0528204607716467E-2</v>
      </c>
      <c r="L161" s="47">
        <f>K161^2</f>
        <v>9.3197127657060092E-4</v>
      </c>
      <c r="O161" s="8"/>
    </row>
    <row r="162" spans="1:15" ht="15.75" x14ac:dyDescent="0.25">
      <c r="A162" s="5">
        <v>40897</v>
      </c>
      <c r="B162">
        <v>15.62</v>
      </c>
      <c r="C162">
        <f>(B162-B161)/B161</f>
        <v>1.2970168612191912E-2</v>
      </c>
      <c r="D162">
        <v>1.0401</v>
      </c>
      <c r="E162">
        <v>1.9233</v>
      </c>
      <c r="F162">
        <v>10.7599</v>
      </c>
      <c r="G162">
        <f>E162+F162</f>
        <v>12.683199999999999</v>
      </c>
      <c r="H162">
        <f>E162+D162*(G162-E162)</f>
        <v>13.11467199</v>
      </c>
      <c r="I162" s="16">
        <f>(((H162/100)+1)^(1/365)-1)</f>
        <v>3.3767868428147274E-4</v>
      </c>
      <c r="J162">
        <f>1+I162</f>
        <v>1.0003376786842815</v>
      </c>
      <c r="K162">
        <f>C162-I162</f>
        <v>1.263248992791044E-2</v>
      </c>
      <c r="L162" s="47">
        <f>K162^2</f>
        <v>1.595798017787587E-4</v>
      </c>
      <c r="O162" s="8"/>
    </row>
    <row r="163" spans="1:15" ht="15.75" x14ac:dyDescent="0.25">
      <c r="A163" s="5">
        <v>40898</v>
      </c>
      <c r="B163">
        <v>15.68</v>
      </c>
      <c r="C163">
        <f>(B163-B162)/B162</f>
        <v>3.8412291933419013E-3</v>
      </c>
      <c r="D163">
        <v>1.0401</v>
      </c>
      <c r="E163">
        <v>1.9668000000000001</v>
      </c>
      <c r="F163">
        <v>10.714700000000001</v>
      </c>
      <c r="G163">
        <f>E163+F163</f>
        <v>12.6815</v>
      </c>
      <c r="H163">
        <f>E163+D163*(G163-E163)</f>
        <v>13.11115947</v>
      </c>
      <c r="I163" s="16">
        <f>(((H163/100)+1)^(1/365)-1)</f>
        <v>3.3759357824747482E-4</v>
      </c>
      <c r="J163">
        <f>1+I163</f>
        <v>1.0003375935782475</v>
      </c>
      <c r="K163">
        <f>C163-I163</f>
        <v>3.5036356150944265E-3</v>
      </c>
      <c r="L163" s="47">
        <f>K163^2</f>
        <v>1.2275462523358101E-5</v>
      </c>
      <c r="O163" s="8"/>
    </row>
    <row r="164" spans="1:15" ht="15.75" x14ac:dyDescent="0.25">
      <c r="A164" s="5">
        <v>40899</v>
      </c>
      <c r="B164">
        <v>15.71</v>
      </c>
      <c r="C164">
        <f>(B164-B163)/B163</f>
        <v>1.9132653061225216E-3</v>
      </c>
      <c r="D164">
        <v>1.0399</v>
      </c>
      <c r="E164">
        <v>1.9476</v>
      </c>
      <c r="F164">
        <v>10.682700000000001</v>
      </c>
      <c r="G164">
        <f>E164+F164</f>
        <v>12.6303</v>
      </c>
      <c r="H164">
        <f>E164+D164*(G164-E164)</f>
        <v>13.056539730000001</v>
      </c>
      <c r="I164" s="16">
        <f>(((H164/100)+1)^(1/365)-1)</f>
        <v>3.3626983886092532E-4</v>
      </c>
      <c r="J164">
        <f>1+I164</f>
        <v>1.0003362698388609</v>
      </c>
      <c r="K164">
        <f>C164-I164</f>
        <v>1.5769954672615963E-3</v>
      </c>
      <c r="L164" s="47">
        <f>K164^2</f>
        <v>2.4869147037636205E-6</v>
      </c>
      <c r="O164" s="8"/>
    </row>
    <row r="165" spans="1:15" ht="15.75" x14ac:dyDescent="0.25">
      <c r="A165" s="5">
        <v>40900</v>
      </c>
      <c r="B165">
        <v>15.53</v>
      </c>
      <c r="C165">
        <f>(B165-B164)/B164</f>
        <v>-1.1457670273711107E-2</v>
      </c>
      <c r="D165">
        <v>1.0367</v>
      </c>
      <c r="E165">
        <v>2.0244</v>
      </c>
      <c r="F165">
        <v>10.636200000000001</v>
      </c>
      <c r="G165">
        <f>E165+F165</f>
        <v>12.660600000000001</v>
      </c>
      <c r="H165">
        <f>E165+D165*(G165-E165)</f>
        <v>13.05094854</v>
      </c>
      <c r="I165" s="16">
        <f>(((H165/100)+1)^(1/365)-1)</f>
        <v>3.3613429731871314E-4</v>
      </c>
      <c r="J165">
        <f>1+I165</f>
        <v>1.0003361342973187</v>
      </c>
      <c r="K165">
        <f>C165-I165</f>
        <v>-1.179380457102982E-2</v>
      </c>
      <c r="L165" s="47">
        <f>K165^2</f>
        <v>1.3909382625964389E-4</v>
      </c>
      <c r="O165" s="8"/>
    </row>
    <row r="166" spans="1:15" ht="15.75" x14ac:dyDescent="0.25">
      <c r="A166" s="5">
        <v>40904</v>
      </c>
      <c r="B166">
        <v>15.71</v>
      </c>
      <c r="C166">
        <f>(B166-B165)/B165</f>
        <v>1.1590470057952447E-2</v>
      </c>
      <c r="D166">
        <v>1.0362</v>
      </c>
      <c r="E166">
        <v>2.0051999999999999</v>
      </c>
      <c r="F166">
        <v>10.638199999999999</v>
      </c>
      <c r="G166">
        <f>E166+F166</f>
        <v>12.6434</v>
      </c>
      <c r="H166">
        <f>E166+D166*(G166-E166)</f>
        <v>13.02850284</v>
      </c>
      <c r="I166" s="16">
        <f>(((H166/100)+1)^(1/365)-1)</f>
        <v>3.3559010170791659E-4</v>
      </c>
      <c r="J166">
        <f>1+I166</f>
        <v>1.0003355901017079</v>
      </c>
      <c r="K166">
        <f>C166-I166</f>
        <v>1.125487995624453E-2</v>
      </c>
      <c r="L166" s="47">
        <f>K166^2</f>
        <v>1.2667232282947489E-4</v>
      </c>
      <c r="O166" s="8"/>
    </row>
    <row r="167" spans="1:15" ht="15.75" x14ac:dyDescent="0.25">
      <c r="A167" s="5">
        <v>40905</v>
      </c>
      <c r="B167">
        <v>15.14</v>
      </c>
      <c r="C167">
        <f>(B167-B166)/B166</f>
        <v>-3.628262253341822E-2</v>
      </c>
      <c r="D167">
        <v>1.0397000000000001</v>
      </c>
      <c r="E167">
        <v>1.9161999999999999</v>
      </c>
      <c r="F167">
        <v>10.702400000000001</v>
      </c>
      <c r="G167">
        <f>E167+F167</f>
        <v>12.618600000000001</v>
      </c>
      <c r="H167">
        <f>E167+D167*(G167-E167)</f>
        <v>13.043485280000002</v>
      </c>
      <c r="I167" s="16">
        <f>(((H167/100)+1)^(1/365)-1)</f>
        <v>3.3595336266656339E-4</v>
      </c>
      <c r="J167">
        <f>1+I167</f>
        <v>1.0003359533626666</v>
      </c>
      <c r="K167">
        <f>C167-I167</f>
        <v>-3.6618575896084783E-2</v>
      </c>
      <c r="L167" s="47">
        <f>K167^2</f>
        <v>1.3409201006573215E-3</v>
      </c>
      <c r="O167" s="8"/>
    </row>
    <row r="168" spans="1:15" ht="15.75" x14ac:dyDescent="0.25">
      <c r="A168" s="5">
        <v>40906</v>
      </c>
      <c r="B168">
        <v>15.17</v>
      </c>
      <c r="C168">
        <f>(B168-B167)/B167</f>
        <v>1.9815059445177914E-3</v>
      </c>
      <c r="D168">
        <v>1.0388999999999999</v>
      </c>
      <c r="E168">
        <v>1.8988</v>
      </c>
      <c r="F168">
        <v>10.6609</v>
      </c>
      <c r="G168">
        <f>E168+F168</f>
        <v>12.559699999999999</v>
      </c>
      <c r="H168">
        <f>E168+D168*(G168-E168)</f>
        <v>12.974409009999999</v>
      </c>
      <c r="I168" s="16">
        <f>(((H168/100)+1)^(1/365)-1)</f>
        <v>3.3427815476372302E-4</v>
      </c>
      <c r="J168">
        <f>1+I168</f>
        <v>1.0003342781547637</v>
      </c>
      <c r="K168">
        <f>C168-I168</f>
        <v>1.6472277897540684E-3</v>
      </c>
      <c r="L168" s="47">
        <f>K168^2</f>
        <v>2.7133593913380732E-6</v>
      </c>
      <c r="O168" s="8"/>
    </row>
    <row r="169" spans="1:15" ht="15.75" x14ac:dyDescent="0.25">
      <c r="A169" s="5">
        <v>40907</v>
      </c>
      <c r="B169">
        <v>15.13</v>
      </c>
      <c r="C169">
        <f>(B169-B168)/B168</f>
        <v>-2.6367831245879465E-3</v>
      </c>
      <c r="D169">
        <v>1.0387999999999999</v>
      </c>
      <c r="E169">
        <v>1.8761999999999999</v>
      </c>
      <c r="F169">
        <v>10.686999999999999</v>
      </c>
      <c r="G169">
        <f>E169+F169</f>
        <v>12.563199999999998</v>
      </c>
      <c r="H169">
        <f>E169+D169*(G169-E169)</f>
        <v>12.977855599999998</v>
      </c>
      <c r="I169" s="16">
        <f>(((H169/100)+1)^(1/365)-1)</f>
        <v>3.3436176418644159E-4</v>
      </c>
      <c r="J169">
        <f>1+I169</f>
        <v>1.0003343617641864</v>
      </c>
      <c r="K169">
        <f>C169-I169</f>
        <v>-2.9711448887743881E-3</v>
      </c>
      <c r="L169" s="47">
        <f>K169^2</f>
        <v>8.8277019500901716E-6</v>
      </c>
      <c r="O169" s="8"/>
    </row>
    <row r="170" spans="1:15" ht="15.75" x14ac:dyDescent="0.25">
      <c r="A170" s="5">
        <v>40911</v>
      </c>
      <c r="B170">
        <v>15.61</v>
      </c>
      <c r="C170">
        <f>(B170-B169)/B169</f>
        <v>3.1725049570389866E-2</v>
      </c>
      <c r="D170">
        <v>1.0488</v>
      </c>
      <c r="E170">
        <v>1.9474</v>
      </c>
      <c r="F170">
        <v>11.0021</v>
      </c>
      <c r="G170">
        <f>E170+F170</f>
        <v>12.9495</v>
      </c>
      <c r="H170">
        <f>E170+D170*(G170-E170)</f>
        <v>13.486402480000001</v>
      </c>
      <c r="I170" s="16">
        <f>(((H170/100)+1)^(1/365)-1)</f>
        <v>3.4667060189841337E-4</v>
      </c>
      <c r="J170">
        <f>1+I170</f>
        <v>1.0003466706018984</v>
      </c>
      <c r="K170">
        <f>C170-I170</f>
        <v>3.1378378968491452E-2</v>
      </c>
      <c r="L170" s="47">
        <f>K170^2</f>
        <v>9.8460266669026658E-4</v>
      </c>
      <c r="O170" s="8"/>
    </row>
    <row r="171" spans="1:15" ht="15.75" x14ac:dyDescent="0.25">
      <c r="A171" s="5">
        <v>40912</v>
      </c>
      <c r="B171">
        <v>15.37</v>
      </c>
      <c r="C171">
        <f>(B171-B170)/B170</f>
        <v>-1.5374759769378618E-2</v>
      </c>
      <c r="D171">
        <v>1.0488</v>
      </c>
      <c r="E171">
        <v>1.9771000000000001</v>
      </c>
      <c r="F171">
        <v>11.111700000000001</v>
      </c>
      <c r="G171">
        <f>E171+F171</f>
        <v>13.088800000000001</v>
      </c>
      <c r="H171">
        <f>E171+D171*(G171-E171)</f>
        <v>13.63105096</v>
      </c>
      <c r="I171" s="16">
        <f>(((H171/100)+1)^(1/365)-1)</f>
        <v>3.5016161792911227E-4</v>
      </c>
      <c r="J171">
        <f>1+I171</f>
        <v>1.0003501616179291</v>
      </c>
      <c r="K171">
        <f>C171-I171</f>
        <v>-1.572492138730773E-2</v>
      </c>
      <c r="L171" s="47">
        <f>K171^2</f>
        <v>2.4727315263700807E-4</v>
      </c>
      <c r="O171" s="8"/>
    </row>
    <row r="172" spans="1:15" ht="15.75" x14ac:dyDescent="0.25">
      <c r="A172" s="5">
        <v>40913</v>
      </c>
      <c r="B172">
        <v>15.47</v>
      </c>
      <c r="C172">
        <f>(B172-B171)/B171</f>
        <v>6.5061808718283294E-3</v>
      </c>
      <c r="D172">
        <v>1.0481</v>
      </c>
      <c r="E172">
        <v>1.9946000000000002</v>
      </c>
      <c r="F172">
        <v>11.1309</v>
      </c>
      <c r="G172">
        <f>E172+F172</f>
        <v>13.125500000000001</v>
      </c>
      <c r="H172">
        <f>E172+D172*(G172-E172)</f>
        <v>13.66089629</v>
      </c>
      <c r="I172" s="16">
        <f>(((H172/100)+1)^(1/365)-1)</f>
        <v>3.5088136792738034E-4</v>
      </c>
      <c r="J172">
        <f>1+I172</f>
        <v>1.0003508813679274</v>
      </c>
      <c r="K172">
        <f>C172-I172</f>
        <v>6.1552995039009491E-3</v>
      </c>
      <c r="L172" s="47">
        <f>K172^2</f>
        <v>3.7887711982723272E-5</v>
      </c>
      <c r="O172" s="8"/>
    </row>
    <row r="173" spans="1:15" ht="15.75" x14ac:dyDescent="0.25">
      <c r="A173" s="5">
        <v>40914</v>
      </c>
      <c r="B173">
        <v>15.39</v>
      </c>
      <c r="C173">
        <f>(B173-B172)/B172</f>
        <v>-5.1712992889463519E-3</v>
      </c>
      <c r="D173">
        <v>1.0482</v>
      </c>
      <c r="E173">
        <v>1.9578</v>
      </c>
      <c r="F173">
        <v>11.25</v>
      </c>
      <c r="G173">
        <f>E173+F173</f>
        <v>13.207800000000001</v>
      </c>
      <c r="H173">
        <f>E173+D173*(G173-E173)</f>
        <v>13.750050000000002</v>
      </c>
      <c r="I173" s="16">
        <f>(((H173/100)+1)^(1/365)-1)</f>
        <v>3.530302769734206E-4</v>
      </c>
      <c r="J173">
        <f>1+I173</f>
        <v>1.0003530302769734</v>
      </c>
      <c r="K173">
        <f>C173-I173</f>
        <v>-5.5243295659197725E-3</v>
      </c>
      <c r="L173" s="47">
        <f>K173^2</f>
        <v>3.0518217152895344E-5</v>
      </c>
      <c r="O173" s="8"/>
    </row>
    <row r="174" spans="1:15" ht="15.75" x14ac:dyDescent="0.25">
      <c r="A174" s="5">
        <v>40917</v>
      </c>
      <c r="B174">
        <v>15.25</v>
      </c>
      <c r="C174">
        <f>(B174-B173)/B173</f>
        <v>-9.0968161143600099E-3</v>
      </c>
      <c r="D174">
        <v>1.0472999999999999</v>
      </c>
      <c r="E174">
        <v>1.9578</v>
      </c>
      <c r="F174">
        <v>11.255000000000001</v>
      </c>
      <c r="G174">
        <f>E174+F174</f>
        <v>13.212800000000001</v>
      </c>
      <c r="H174">
        <f>E174+D174*(G174-E174)</f>
        <v>13.7451615</v>
      </c>
      <c r="I174" s="16">
        <f>(((H174/100)+1)^(1/365)-1)</f>
        <v>3.5291249095070754E-4</v>
      </c>
      <c r="J174">
        <f>1+I174</f>
        <v>1.0003529124909507</v>
      </c>
      <c r="K174">
        <f>C174-I174</f>
        <v>-9.4497286053107175E-3</v>
      </c>
      <c r="L174" s="47">
        <f>K174^2</f>
        <v>8.9297370714027641E-5</v>
      </c>
      <c r="O174" s="8"/>
    </row>
    <row r="175" spans="1:15" ht="15.75" x14ac:dyDescent="0.25">
      <c r="A175" s="5">
        <v>40918</v>
      </c>
      <c r="B175">
        <v>15.46</v>
      </c>
      <c r="C175">
        <f>(B175-B174)/B174</f>
        <v>1.3770491803278745E-2</v>
      </c>
      <c r="D175">
        <v>1.0477000000000001</v>
      </c>
      <c r="E175">
        <v>1.9683000000000002</v>
      </c>
      <c r="F175">
        <v>11.257300000000001</v>
      </c>
      <c r="G175">
        <f>E175+F175</f>
        <v>13.2256</v>
      </c>
      <c r="H175">
        <f>E175+D175*(G175-E175)</f>
        <v>13.762573210000003</v>
      </c>
      <c r="I175" s="16">
        <f>(((H175/100)+1)^(1/365)-1)</f>
        <v>3.5333199458054132E-4</v>
      </c>
      <c r="J175">
        <f>1+I175</f>
        <v>1.0003533319945805</v>
      </c>
      <c r="K175">
        <f>C175-I175</f>
        <v>1.3417159808698204E-2</v>
      </c>
      <c r="L175" s="47">
        <f>K175^2</f>
        <v>1.8002017733214642E-4</v>
      </c>
      <c r="O175" s="8"/>
    </row>
    <row r="176" spans="1:15" ht="15.75" x14ac:dyDescent="0.25">
      <c r="A176" s="5">
        <v>40919</v>
      </c>
      <c r="B176">
        <v>15.73</v>
      </c>
      <c r="C176">
        <f>(B176-B175)/B175</f>
        <v>1.7464424320827916E-2</v>
      </c>
      <c r="D176">
        <v>1.0477000000000001</v>
      </c>
      <c r="E176">
        <v>1.9036999999999999</v>
      </c>
      <c r="F176">
        <v>11.259600000000001</v>
      </c>
      <c r="G176">
        <f>E176+F176</f>
        <v>13.163300000000001</v>
      </c>
      <c r="H176">
        <f>E176+D176*(G176-E176)</f>
        <v>13.700382920000003</v>
      </c>
      <c r="I176" s="16">
        <f>(((H176/100)+1)^(1/365)-1)</f>
        <v>3.5183333793864513E-4</v>
      </c>
      <c r="J176">
        <f>1+I176</f>
        <v>1.0003518333379386</v>
      </c>
      <c r="K176">
        <f>C176-I176</f>
        <v>1.711259098288927E-2</v>
      </c>
      <c r="L176" s="47">
        <f>K176^2</f>
        <v>2.9284077014766314E-4</v>
      </c>
      <c r="O176" s="8"/>
    </row>
    <row r="177" spans="1:15" ht="15.75" x14ac:dyDescent="0.25">
      <c r="A177" s="5">
        <v>40920</v>
      </c>
      <c r="B177">
        <v>16.149999999999999</v>
      </c>
      <c r="C177">
        <f>(B177-B176)/B176</f>
        <v>2.6700572155117491E-2</v>
      </c>
      <c r="D177">
        <v>1.0486</v>
      </c>
      <c r="E177">
        <v>1.9228000000000001</v>
      </c>
      <c r="F177">
        <v>11.212899999999999</v>
      </c>
      <c r="G177">
        <f>E177+F177</f>
        <v>13.1357</v>
      </c>
      <c r="H177">
        <f>E177+D177*(G177-E177)</f>
        <v>13.680646939999999</v>
      </c>
      <c r="I177" s="16">
        <f>(((H177/100)+1)^(1/365)-1)</f>
        <v>3.513575709899186E-4</v>
      </c>
      <c r="J177">
        <f>1+I177</f>
        <v>1.0003513575709899</v>
      </c>
      <c r="K177">
        <f>C177-I177</f>
        <v>2.6349214584127572E-2</v>
      </c>
      <c r="L177" s="47">
        <f>K177^2</f>
        <v>6.9428110920040115E-4</v>
      </c>
      <c r="O177" s="8"/>
    </row>
    <row r="178" spans="1:15" ht="15.75" x14ac:dyDescent="0.25">
      <c r="A178" s="5">
        <v>40921</v>
      </c>
      <c r="B178">
        <v>15.88</v>
      </c>
      <c r="C178">
        <f>(B178-B177)/B177</f>
        <v>-1.6718266253869834E-2</v>
      </c>
      <c r="D178">
        <v>1.0477000000000001</v>
      </c>
      <c r="E178">
        <v>1.8635999999999999</v>
      </c>
      <c r="F178">
        <v>11.2049</v>
      </c>
      <c r="G178">
        <f>E178+F178</f>
        <v>13.0685</v>
      </c>
      <c r="H178">
        <f>E178+D178*(G178-E178)</f>
        <v>13.60297373</v>
      </c>
      <c r="I178" s="16">
        <f>(((H178/100)+1)^(1/365)-1)</f>
        <v>3.4948433530779255E-4</v>
      </c>
      <c r="J178">
        <f>1+I178</f>
        <v>1.0003494843353078</v>
      </c>
      <c r="K178">
        <f>C178-I178</f>
        <v>-1.7067750589177626E-2</v>
      </c>
      <c r="L178" s="47">
        <f>K178^2</f>
        <v>2.913081101743732E-4</v>
      </c>
      <c r="O178" s="8"/>
    </row>
    <row r="179" spans="1:15" ht="15.75" x14ac:dyDescent="0.25">
      <c r="A179" s="5">
        <v>40925</v>
      </c>
      <c r="B179">
        <v>15.32</v>
      </c>
      <c r="C179">
        <f>(B179-B178)/B178</f>
        <v>-3.5264483627204059E-2</v>
      </c>
      <c r="D179">
        <v>1.0458000000000001</v>
      </c>
      <c r="E179">
        <v>1.8566</v>
      </c>
      <c r="F179">
        <v>11.207699999999999</v>
      </c>
      <c r="G179">
        <f>E179+F179</f>
        <v>13.064299999999999</v>
      </c>
      <c r="H179">
        <f>E179+D179*(G179-E179)</f>
        <v>13.57761266</v>
      </c>
      <c r="I179" s="16">
        <f>(((H179/100)+1)^(1/365)-1)</f>
        <v>3.4887242874748203E-4</v>
      </c>
      <c r="J179">
        <f>1+I179</f>
        <v>1.0003488724287475</v>
      </c>
      <c r="K179">
        <f>C179-I179</f>
        <v>-3.5613356055951541E-2</v>
      </c>
      <c r="L179" s="47">
        <f>K179^2</f>
        <v>1.2683111295679803E-3</v>
      </c>
      <c r="O179" s="8"/>
    </row>
    <row r="180" spans="1:15" ht="15.75" x14ac:dyDescent="0.25">
      <c r="A180" s="5">
        <v>40926</v>
      </c>
      <c r="B180">
        <v>15.14</v>
      </c>
      <c r="C180">
        <f>(B180-B179)/B179</f>
        <v>-1.174934725848562E-2</v>
      </c>
      <c r="D180">
        <v>1.0428999999999999</v>
      </c>
      <c r="E180">
        <v>1.8982999999999999</v>
      </c>
      <c r="F180">
        <v>11.1488</v>
      </c>
      <c r="G180">
        <f>E180+F180</f>
        <v>13.0471</v>
      </c>
      <c r="H180">
        <f>E180+D180*(G180-E180)</f>
        <v>13.525383520000002</v>
      </c>
      <c r="I180" s="16">
        <f>(((H180/100)+1)^(1/365)-1)</f>
        <v>3.4761182566978022E-4</v>
      </c>
      <c r="J180">
        <f>1+I180</f>
        <v>1.0003476118256698</v>
      </c>
      <c r="K180">
        <f>C180-I180</f>
        <v>-1.2096959084155401E-2</v>
      </c>
      <c r="L180" s="47">
        <f>K180^2</f>
        <v>1.4633641908372988E-4</v>
      </c>
      <c r="O180" s="8"/>
    </row>
    <row r="181" spans="1:15" ht="15.75" x14ac:dyDescent="0.25">
      <c r="A181" s="5">
        <v>40927</v>
      </c>
      <c r="B181">
        <v>14.96</v>
      </c>
      <c r="C181">
        <f>(B181-B180)/B180</f>
        <v>-1.1889035667106982E-2</v>
      </c>
      <c r="D181">
        <v>1.042</v>
      </c>
      <c r="E181">
        <v>1.9769999999999999</v>
      </c>
      <c r="F181">
        <v>11.118499999999999</v>
      </c>
      <c r="G181">
        <f>E181+F181</f>
        <v>13.095499999999999</v>
      </c>
      <c r="H181">
        <f>E181+D181*(G181-E181)</f>
        <v>13.562476999999999</v>
      </c>
      <c r="I181" s="16">
        <f>(((H181/100)+1)^(1/365)-1)</f>
        <v>3.4850717379764085E-4</v>
      </c>
      <c r="J181">
        <f>1+I181</f>
        <v>1.0003485071737976</v>
      </c>
      <c r="K181">
        <f>C181-I181</f>
        <v>-1.2237542840904623E-2</v>
      </c>
      <c r="L181" s="47">
        <f>K181^2</f>
        <v>1.4975745478297599E-4</v>
      </c>
      <c r="O181" s="8"/>
    </row>
    <row r="182" spans="1:15" ht="15.75" x14ac:dyDescent="0.25">
      <c r="A182" s="5">
        <v>40928</v>
      </c>
      <c r="B182">
        <v>14.88</v>
      </c>
      <c r="C182">
        <f>(B182-B181)/B181</f>
        <v>-5.3475935828877046E-3</v>
      </c>
      <c r="D182">
        <v>1.0413000000000001</v>
      </c>
      <c r="E182">
        <v>2.0246</v>
      </c>
      <c r="F182">
        <v>11.104900000000001</v>
      </c>
      <c r="G182">
        <f>E182+F182</f>
        <v>13.1295</v>
      </c>
      <c r="H182">
        <f>E182+D182*(G182-E182)</f>
        <v>13.588132370000002</v>
      </c>
      <c r="I182" s="16">
        <f>(((H182/100)+1)^(1/365)-1)</f>
        <v>3.4912626263294833E-4</v>
      </c>
      <c r="J182">
        <f>1+I182</f>
        <v>1.0003491262626329</v>
      </c>
      <c r="K182">
        <f>C182-I182</f>
        <v>-5.6967198455206529E-3</v>
      </c>
      <c r="L182" s="47">
        <f>K182^2</f>
        <v>3.245261699834885E-5</v>
      </c>
      <c r="O182" s="8"/>
    </row>
    <row r="183" spans="1:15" ht="15.75" x14ac:dyDescent="0.25">
      <c r="A183" s="5">
        <v>40931</v>
      </c>
      <c r="B183">
        <v>14.98</v>
      </c>
      <c r="C183">
        <f>(B183-B182)/B182</f>
        <v>6.7204301075268575E-3</v>
      </c>
      <c r="D183">
        <v>1.0351999999999999</v>
      </c>
      <c r="E183">
        <v>2.0510999999999999</v>
      </c>
      <c r="F183">
        <v>11.1067</v>
      </c>
      <c r="G183">
        <f>E183+F183</f>
        <v>13.1578</v>
      </c>
      <c r="H183">
        <f>E183+D183*(G183-E183)</f>
        <v>13.548755839999998</v>
      </c>
      <c r="I183" s="16">
        <f>(((H183/100)+1)^(1/365)-1)</f>
        <v>3.4817601171743817E-4</v>
      </c>
      <c r="J183">
        <f>1+I183</f>
        <v>1.0003481760117174</v>
      </c>
      <c r="K183">
        <f>C183-I183</f>
        <v>6.3722540958094194E-3</v>
      </c>
      <c r="L183" s="47">
        <f>K183^2</f>
        <v>4.0605622261559922E-5</v>
      </c>
      <c r="O183" s="8"/>
    </row>
    <row r="184" spans="1:15" ht="15.75" x14ac:dyDescent="0.25">
      <c r="A184" s="5">
        <v>40932</v>
      </c>
      <c r="B184">
        <v>14.98</v>
      </c>
      <c r="C184">
        <f>(B184-B183)/B183</f>
        <v>0</v>
      </c>
      <c r="D184">
        <v>1.0351999999999999</v>
      </c>
      <c r="E184">
        <v>2.06</v>
      </c>
      <c r="F184">
        <v>11.1144</v>
      </c>
      <c r="G184">
        <f>E184+F184</f>
        <v>13.1744</v>
      </c>
      <c r="H184">
        <f>E184+D184*(G184-E184)</f>
        <v>13.56562688</v>
      </c>
      <c r="I184" s="16">
        <f>(((H184/100)+1)^(1/365)-1)</f>
        <v>3.4858319095221191E-4</v>
      </c>
      <c r="J184">
        <f>1+I184</f>
        <v>1.0003485831909522</v>
      </c>
      <c r="K184">
        <f>C184-I184</f>
        <v>-3.4858319095221191E-4</v>
      </c>
      <c r="L184" s="47">
        <f>K184^2</f>
        <v>1.2151024101442622E-7</v>
      </c>
      <c r="O184" s="8"/>
    </row>
    <row r="185" spans="1:15" ht="15.75" x14ac:dyDescent="0.25">
      <c r="A185" s="5">
        <v>40933</v>
      </c>
      <c r="B185">
        <v>14.79</v>
      </c>
      <c r="C185">
        <f>(B185-B184)/B184</f>
        <v>-1.2683578104138936E-2</v>
      </c>
      <c r="D185">
        <v>1.0330999999999999</v>
      </c>
      <c r="E185">
        <v>1.9946000000000002</v>
      </c>
      <c r="F185">
        <v>11.0838</v>
      </c>
      <c r="G185">
        <f>E185+F185</f>
        <v>13.0784</v>
      </c>
      <c r="H185">
        <f>E185+D185*(G185-E185)</f>
        <v>13.445273779999999</v>
      </c>
      <c r="I185" s="16">
        <f>(((H185/100)+1)^(1/365)-1)</f>
        <v>3.4567717180267188E-4</v>
      </c>
      <c r="J185">
        <f>1+I185</f>
        <v>1.0003456771718027</v>
      </c>
      <c r="K185">
        <f>C185-I185</f>
        <v>-1.3029255275941608E-2</v>
      </c>
      <c r="L185" s="47">
        <f>K185^2</f>
        <v>1.6976149304565223E-4</v>
      </c>
      <c r="O185" s="8"/>
    </row>
    <row r="186" spans="1:15" ht="15.75" x14ac:dyDescent="0.25">
      <c r="A186" s="5">
        <v>40934</v>
      </c>
      <c r="B186">
        <v>14.82</v>
      </c>
      <c r="C186">
        <f>(B186-B185)/B185</f>
        <v>2.0283975659229981E-3</v>
      </c>
      <c r="D186">
        <v>1.032</v>
      </c>
      <c r="E186">
        <v>1.9313</v>
      </c>
      <c r="F186">
        <v>11.085900000000001</v>
      </c>
      <c r="G186">
        <f>E186+F186</f>
        <v>13.017200000000001</v>
      </c>
      <c r="H186">
        <f>E186+D186*(G186-E186)</f>
        <v>13.371948800000002</v>
      </c>
      <c r="I186" s="16">
        <f>(((H186/100)+1)^(1/365)-1)</f>
        <v>3.4390517560134448E-4</v>
      </c>
      <c r="J186">
        <f>1+I186</f>
        <v>1.0003439051756013</v>
      </c>
      <c r="K186">
        <f>C186-I186</f>
        <v>1.6844923903216536E-3</v>
      </c>
      <c r="L186" s="47">
        <f>K186^2</f>
        <v>2.8375146130515579E-6</v>
      </c>
      <c r="O186" s="8"/>
    </row>
    <row r="187" spans="1:15" ht="15.75" x14ac:dyDescent="0.25">
      <c r="A187" s="5">
        <v>40935</v>
      </c>
      <c r="B187">
        <v>14.91</v>
      </c>
      <c r="C187">
        <f>(B187-B186)/B186</f>
        <v>6.072874493927116E-3</v>
      </c>
      <c r="D187">
        <v>1.0327999999999999</v>
      </c>
      <c r="E187">
        <v>1.891</v>
      </c>
      <c r="F187">
        <v>11.117100000000001</v>
      </c>
      <c r="G187">
        <f>E187+F187</f>
        <v>13.008100000000001</v>
      </c>
      <c r="H187">
        <f>E187+D187*(G187-E187)</f>
        <v>13.37274088</v>
      </c>
      <c r="I187" s="16">
        <f>(((H187/100)+1)^(1/365)-1)</f>
        <v>3.4392432337959633E-4</v>
      </c>
      <c r="J187">
        <f>1+I187</f>
        <v>1.0003439243233796</v>
      </c>
      <c r="K187">
        <f>C187-I187</f>
        <v>5.7289501705475197E-3</v>
      </c>
      <c r="L187" s="47">
        <f>K187^2</f>
        <v>3.2820870056616455E-5</v>
      </c>
      <c r="O187" s="8"/>
    </row>
    <row r="188" spans="1:15" ht="15.75" x14ac:dyDescent="0.25">
      <c r="A188" s="5">
        <v>40938</v>
      </c>
      <c r="B188">
        <v>14.56</v>
      </c>
      <c r="C188">
        <f>(B188-B187)/B187</f>
        <v>-2.3474178403755843E-2</v>
      </c>
      <c r="D188">
        <v>1.0345</v>
      </c>
      <c r="E188">
        <v>1.8439000000000001</v>
      </c>
      <c r="F188">
        <v>11.0983</v>
      </c>
      <c r="G188">
        <f>E188+F188</f>
        <v>12.9422</v>
      </c>
      <c r="H188">
        <f>E188+D188*(G188-E188)</f>
        <v>13.325091349999999</v>
      </c>
      <c r="I188" s="16">
        <f>(((H188/100)+1)^(1/365)-1)</f>
        <v>3.4277220400436015E-4</v>
      </c>
      <c r="J188">
        <f>1+I188</f>
        <v>1.0003427722040044</v>
      </c>
      <c r="K188">
        <f>C188-I188</f>
        <v>-2.3816950607760203E-2</v>
      </c>
      <c r="L188" s="47">
        <f>K188^2</f>
        <v>5.6724713625248911E-4</v>
      </c>
      <c r="O188" s="8"/>
    </row>
    <row r="189" spans="1:15" ht="15.75" x14ac:dyDescent="0.25">
      <c r="A189" s="5">
        <v>40939</v>
      </c>
      <c r="B189">
        <v>14.3</v>
      </c>
      <c r="C189">
        <f>(B189-B188)/B188</f>
        <v>-1.7857142857142842E-2</v>
      </c>
      <c r="D189">
        <v>1.0347</v>
      </c>
      <c r="E189">
        <v>1.7970999999999999</v>
      </c>
      <c r="F189">
        <v>11.109299999999999</v>
      </c>
      <c r="G189">
        <f>E189+F189</f>
        <v>12.9064</v>
      </c>
      <c r="H189">
        <f>E189+D189*(G189-E189)</f>
        <v>13.291892709999999</v>
      </c>
      <c r="I189" s="16">
        <f>(((H189/100)+1)^(1/365)-1)</f>
        <v>3.419692075343761E-4</v>
      </c>
      <c r="J189">
        <f>1+I189</f>
        <v>1.0003419692075344</v>
      </c>
      <c r="K189">
        <f>C189-I189</f>
        <v>-1.8199112064677218E-2</v>
      </c>
      <c r="L189" s="47">
        <f>K189^2</f>
        <v>3.3120767994267988E-4</v>
      </c>
      <c r="O189" s="8"/>
    </row>
    <row r="190" spans="1:15" ht="15.75" x14ac:dyDescent="0.25">
      <c r="A190" s="5">
        <v>40940</v>
      </c>
      <c r="B190">
        <v>14.5</v>
      </c>
      <c r="C190">
        <f>(B190-B189)/B189</f>
        <v>1.3986013986013936E-2</v>
      </c>
      <c r="D190">
        <v>1.0351999999999999</v>
      </c>
      <c r="E190">
        <v>1.8265</v>
      </c>
      <c r="F190">
        <v>10.9899</v>
      </c>
      <c r="G190">
        <f>E190+F190</f>
        <v>12.8164</v>
      </c>
      <c r="H190">
        <f>E190+D190*(G190-E190)</f>
        <v>13.203244479999999</v>
      </c>
      <c r="I190" s="16">
        <f>(((H190/100)+1)^(1/365)-1)</f>
        <v>3.3982386637942952E-4</v>
      </c>
      <c r="J190">
        <f>1+I190</f>
        <v>1.0003398238663794</v>
      </c>
      <c r="K190">
        <f>C190-I190</f>
        <v>1.3646190119634506E-2</v>
      </c>
      <c r="L190" s="47">
        <f>K190^2</f>
        <v>1.8621850478121041E-4</v>
      </c>
      <c r="O190" s="8"/>
    </row>
    <row r="191" spans="1:15" ht="15.75" x14ac:dyDescent="0.25">
      <c r="A191" s="5">
        <v>40941</v>
      </c>
      <c r="B191">
        <v>14.51</v>
      </c>
      <c r="C191">
        <f>(B191-B190)/B190</f>
        <v>6.8965517241377841E-4</v>
      </c>
      <c r="D191">
        <v>1.0344</v>
      </c>
      <c r="E191">
        <v>1.8212000000000002</v>
      </c>
      <c r="F191">
        <v>10.951599999999999</v>
      </c>
      <c r="G191">
        <f>E191+F191</f>
        <v>12.7728</v>
      </c>
      <c r="H191">
        <f>E191+D191*(G191-E191)</f>
        <v>13.14953504</v>
      </c>
      <c r="I191" s="16">
        <f>(((H191/100)+1)^(1/365)-1)</f>
        <v>3.385232500330293E-4</v>
      </c>
      <c r="J191">
        <f>1+I191</f>
        <v>1.000338523250033</v>
      </c>
      <c r="K191">
        <f>C191-I191</f>
        <v>3.5113192238074911E-4</v>
      </c>
      <c r="L191" s="47">
        <f>K191^2</f>
        <v>1.2329362691480041E-7</v>
      </c>
      <c r="O191" s="8"/>
    </row>
    <row r="192" spans="1:15" ht="15.75" x14ac:dyDescent="0.25">
      <c r="A192" s="5">
        <v>40942</v>
      </c>
      <c r="B192">
        <v>14.64</v>
      </c>
      <c r="C192">
        <f>(B192-B191)/B191</f>
        <v>8.9593383873191445E-3</v>
      </c>
      <c r="D192">
        <v>1.0330999999999999</v>
      </c>
      <c r="E192">
        <v>1.9224000000000001</v>
      </c>
      <c r="F192">
        <v>10.8917</v>
      </c>
      <c r="G192">
        <f>E192+F192</f>
        <v>12.8141</v>
      </c>
      <c r="H192">
        <f>E192+D192*(G192-E192)</f>
        <v>13.174615269999999</v>
      </c>
      <c r="I192" s="16">
        <f>(((H192/100)+1)^(1/365)-1)</f>
        <v>3.3913066414137383E-4</v>
      </c>
      <c r="J192">
        <f>1+I192</f>
        <v>1.0003391306641414</v>
      </c>
      <c r="K192">
        <f>C192-I192</f>
        <v>8.6202077231777707E-3</v>
      </c>
      <c r="L192" s="47">
        <f>K192^2</f>
        <v>7.4307981190733689E-5</v>
      </c>
      <c r="O192" s="8"/>
    </row>
    <row r="193" spans="1:15" ht="15.75" x14ac:dyDescent="0.25">
      <c r="A193" s="5">
        <v>40945</v>
      </c>
      <c r="B193">
        <v>14.44</v>
      </c>
      <c r="C193">
        <f>(B193-B192)/B192</f>
        <v>-1.3661202185792422E-2</v>
      </c>
      <c r="D193">
        <v>1.0382</v>
      </c>
      <c r="E193">
        <v>1.9066000000000001</v>
      </c>
      <c r="F193">
        <v>10.8344</v>
      </c>
      <c r="G193">
        <f>E193+F193</f>
        <v>12.741</v>
      </c>
      <c r="H193">
        <f>E193+D193*(G193-E193)</f>
        <v>13.154874079999999</v>
      </c>
      <c r="I193" s="16">
        <f>(((H193/100)+1)^(1/365)-1)</f>
        <v>3.386525666433382E-4</v>
      </c>
      <c r="J193">
        <f>1+I193</f>
        <v>1.0003386525666433</v>
      </c>
      <c r="K193">
        <f>C193-I193</f>
        <v>-1.399985475243576E-2</v>
      </c>
      <c r="L193" s="47">
        <f>K193^2</f>
        <v>1.9599593308929815E-4</v>
      </c>
      <c r="O193" s="8"/>
    </row>
    <row r="194" spans="1:15" ht="15.75" x14ac:dyDescent="0.25">
      <c r="A194" s="5">
        <v>40946</v>
      </c>
      <c r="B194">
        <v>14.25</v>
      </c>
      <c r="C194">
        <f>(B194-B193)/B193</f>
        <v>-1.3157894736842072E-2</v>
      </c>
      <c r="D194">
        <v>1.038</v>
      </c>
      <c r="E194">
        <v>1.9734</v>
      </c>
      <c r="F194">
        <v>10.796900000000001</v>
      </c>
      <c r="G194">
        <f>E194+F194</f>
        <v>12.770300000000001</v>
      </c>
      <c r="H194">
        <f>E194+D194*(G194-E194)</f>
        <v>13.180582200000002</v>
      </c>
      <c r="I194" s="16">
        <f>(((H194/100)+1)^(1/365)-1)</f>
        <v>3.3927515650411522E-4</v>
      </c>
      <c r="J194">
        <f>1+I194</f>
        <v>1.0003392751565041</v>
      </c>
      <c r="K194">
        <f>C194-I194</f>
        <v>-1.3497169893346187E-2</v>
      </c>
      <c r="L194" s="47">
        <f>K194^2</f>
        <v>1.8217359512985072E-4</v>
      </c>
      <c r="O194" s="8"/>
    </row>
    <row r="195" spans="1:15" ht="15.75" x14ac:dyDescent="0.25">
      <c r="A195" s="5">
        <v>40947</v>
      </c>
      <c r="B195">
        <v>15.03</v>
      </c>
      <c r="C195">
        <f>(B195-B194)/B194</f>
        <v>5.4736842105263112E-2</v>
      </c>
      <c r="D195">
        <v>1.0389999999999999</v>
      </c>
      <c r="E195">
        <v>1.9822</v>
      </c>
      <c r="F195">
        <v>10.7859</v>
      </c>
      <c r="G195">
        <f>E195+F195</f>
        <v>12.7681</v>
      </c>
      <c r="H195">
        <f>E195+D195*(G195-E195)</f>
        <v>13.1887501</v>
      </c>
      <c r="I195" s="16">
        <f>(((H195/100)+1)^(1/365)-1)</f>
        <v>3.394729342016678E-4</v>
      </c>
      <c r="J195">
        <f>1+I195</f>
        <v>1.0003394729342017</v>
      </c>
      <c r="K195">
        <f>C195-I195</f>
        <v>5.4397369171061444E-2</v>
      </c>
      <c r="L195" s="47">
        <f>K195^2</f>
        <v>2.9590737727327458E-3</v>
      </c>
      <c r="O195" s="8"/>
    </row>
    <row r="196" spans="1:15" ht="15.75" x14ac:dyDescent="0.25">
      <c r="A196" s="5">
        <v>40948</v>
      </c>
      <c r="B196">
        <v>14.59</v>
      </c>
      <c r="C196">
        <f>(B196-B195)/B195</f>
        <v>-2.9274783765801698E-2</v>
      </c>
      <c r="D196">
        <v>1.0447</v>
      </c>
      <c r="E196">
        <v>2.0364</v>
      </c>
      <c r="F196">
        <v>10.772600000000001</v>
      </c>
      <c r="G196">
        <f>E196+F196</f>
        <v>12.809000000000001</v>
      </c>
      <c r="H196">
        <f>E196+D196*(G196-E196)</f>
        <v>13.290535220000001</v>
      </c>
      <c r="I196" s="16">
        <f>(((H196/100)+1)^(1/365)-1)</f>
        <v>3.419363680727816E-4</v>
      </c>
      <c r="J196">
        <f>1+I196</f>
        <v>1.0003419363680728</v>
      </c>
      <c r="K196">
        <f>C196-I196</f>
        <v>-2.961672013387448E-2</v>
      </c>
      <c r="L196" s="47">
        <f>K196^2</f>
        <v>8.7715011148824598E-4</v>
      </c>
      <c r="O196" s="8"/>
    </row>
    <row r="197" spans="1:15" ht="15.75" x14ac:dyDescent="0.25">
      <c r="A197" s="5">
        <v>40949</v>
      </c>
      <c r="B197">
        <v>14.72</v>
      </c>
      <c r="C197">
        <f>(B197-B196)/B196</f>
        <v>8.9102124742975169E-3</v>
      </c>
      <c r="D197">
        <v>1.0438000000000001</v>
      </c>
      <c r="E197">
        <v>1.9862</v>
      </c>
      <c r="F197">
        <v>10.909700000000001</v>
      </c>
      <c r="G197">
        <f>E197+F197</f>
        <v>12.895900000000001</v>
      </c>
      <c r="H197">
        <f>E197+D197*(G197-E197)</f>
        <v>13.373744860000002</v>
      </c>
      <c r="I197" s="16">
        <f>(((H197/100)+1)^(1/365)-1)</f>
        <v>3.4394859344644146E-4</v>
      </c>
      <c r="J197">
        <f>1+I197</f>
        <v>1.0003439485934464</v>
      </c>
      <c r="K197">
        <f>C197-I197</f>
        <v>8.5662638808510754E-3</v>
      </c>
      <c r="L197" s="47">
        <f>K197^2</f>
        <v>7.3380876876373723E-5</v>
      </c>
      <c r="O197" s="8"/>
    </row>
    <row r="198" spans="1:15" ht="15.75" x14ac:dyDescent="0.25">
      <c r="A198" s="5">
        <v>40952</v>
      </c>
      <c r="B198">
        <v>15.04</v>
      </c>
      <c r="C198">
        <f>(B198-B197)/B197</f>
        <v>2.1739130434782507E-2</v>
      </c>
      <c r="D198">
        <v>1.0487</v>
      </c>
      <c r="E198">
        <v>1.9741</v>
      </c>
      <c r="F198">
        <v>10.933400000000001</v>
      </c>
      <c r="G198">
        <f>E198+F198</f>
        <v>12.907500000000001</v>
      </c>
      <c r="H198">
        <f>E198+D198*(G198-E198)</f>
        <v>13.43995658</v>
      </c>
      <c r="I198" s="16">
        <f>(((H198/100)+1)^(1/365)-1)</f>
        <v>3.455487129691015E-4</v>
      </c>
      <c r="J198">
        <f>1+I198</f>
        <v>1.0003455487129691</v>
      </c>
      <c r="K198">
        <f>C198-I198</f>
        <v>2.1393581721813406E-2</v>
      </c>
      <c r="L198" s="47">
        <f>K198^2</f>
        <v>4.5768533888790867E-4</v>
      </c>
      <c r="O198" s="8"/>
    </row>
    <row r="199" spans="1:15" ht="15.75" x14ac:dyDescent="0.25">
      <c r="A199" s="5">
        <v>40953</v>
      </c>
      <c r="B199">
        <v>14.99</v>
      </c>
      <c r="C199">
        <f>(B199-B198)/B198</f>
        <v>-3.3244680851063123E-3</v>
      </c>
      <c r="D199">
        <v>1.0487</v>
      </c>
      <c r="E199">
        <v>1.9361000000000002</v>
      </c>
      <c r="F199">
        <v>10.9398</v>
      </c>
      <c r="G199">
        <f>E199+F199</f>
        <v>12.8759</v>
      </c>
      <c r="H199">
        <f>E199+D199*(G199-E199)</f>
        <v>13.408668259999999</v>
      </c>
      <c r="I199" s="16">
        <f>(((H199/100)+1)^(1/365)-1)</f>
        <v>3.4479269327714057E-4</v>
      </c>
      <c r="J199">
        <f>1+I199</f>
        <v>1.0003447926932771</v>
      </c>
      <c r="K199">
        <f>C199-I199</f>
        <v>-3.6692607783834529E-3</v>
      </c>
      <c r="L199" s="47">
        <f>K199^2</f>
        <v>1.3463474659783143E-5</v>
      </c>
      <c r="O199" s="8"/>
    </row>
    <row r="200" spans="1:15" ht="15.75" x14ac:dyDescent="0.25">
      <c r="A200" s="5">
        <v>40954</v>
      </c>
      <c r="B200">
        <v>14.48</v>
      </c>
      <c r="C200">
        <f>(B200-B199)/B199</f>
        <v>-3.4022681787858555E-2</v>
      </c>
      <c r="D200">
        <v>1.0507</v>
      </c>
      <c r="E200">
        <v>1.9275</v>
      </c>
      <c r="F200">
        <v>10.9976</v>
      </c>
      <c r="G200">
        <f>E200+F200</f>
        <v>12.9251</v>
      </c>
      <c r="H200">
        <f>E200+D200*(G200-E200)</f>
        <v>13.48267832</v>
      </c>
      <c r="I200" s="16">
        <f>(((H200/100)+1)^(1/365)-1)</f>
        <v>3.4658066264570131E-4</v>
      </c>
      <c r="J200">
        <f>1+I200</f>
        <v>1.0003465806626457</v>
      </c>
      <c r="K200">
        <f>C200-I200</f>
        <v>-3.4369262450504257E-2</v>
      </c>
      <c r="L200" s="47">
        <f>K200^2</f>
        <v>1.1812462013916418E-3</v>
      </c>
      <c r="O200" s="8"/>
    </row>
    <row r="201" spans="1:15" ht="15.75" x14ac:dyDescent="0.25">
      <c r="A201" s="5">
        <v>40955</v>
      </c>
      <c r="B201">
        <v>14.76</v>
      </c>
      <c r="C201">
        <f>(B201-B200)/B200</f>
        <v>1.9337016574585589E-2</v>
      </c>
      <c r="D201">
        <v>1.0517000000000001</v>
      </c>
      <c r="E201">
        <v>1.9826999999999999</v>
      </c>
      <c r="F201">
        <v>10.9937</v>
      </c>
      <c r="G201">
        <f>E201+F201</f>
        <v>12.9764</v>
      </c>
      <c r="H201">
        <f>E201+D201*(G201-E201)</f>
        <v>13.544774290000001</v>
      </c>
      <c r="I201" s="16">
        <f>(((H201/100)+1)^(1/365)-1)</f>
        <v>3.4807990899121677E-4</v>
      </c>
      <c r="J201">
        <f>1+I201</f>
        <v>1.0003480799089912</v>
      </c>
      <c r="K201">
        <f>C201-I201</f>
        <v>1.8988936665594373E-2</v>
      </c>
      <c r="L201" s="47">
        <f>K201^2</f>
        <v>3.6057971568995433E-4</v>
      </c>
      <c r="O201" s="8"/>
    </row>
    <row r="202" spans="1:15" ht="15.75" x14ac:dyDescent="0.25">
      <c r="A202" s="5">
        <v>40956</v>
      </c>
      <c r="B202">
        <v>14.9</v>
      </c>
      <c r="C202">
        <f>(B202-B201)/B201</f>
        <v>9.4850948509485489E-3</v>
      </c>
      <c r="D202">
        <v>1.0526</v>
      </c>
      <c r="E202">
        <v>2.0017</v>
      </c>
      <c r="F202">
        <v>10.954000000000001</v>
      </c>
      <c r="G202">
        <f>E202+F202</f>
        <v>12.9557</v>
      </c>
      <c r="H202">
        <f>E202+D202*(G202-E202)</f>
        <v>13.5318804</v>
      </c>
      <c r="I202" s="16">
        <f>(((H202/100)+1)^(1/365)-1)</f>
        <v>3.4776866592856059E-4</v>
      </c>
      <c r="J202">
        <f>1+I202</f>
        <v>1.0003477686659286</v>
      </c>
      <c r="K202">
        <f>C202-I202</f>
        <v>9.1373261850199883E-3</v>
      </c>
      <c r="L202" s="47">
        <f>K202^2</f>
        <v>8.3490729811451928E-5</v>
      </c>
      <c r="O202" s="8"/>
    </row>
    <row r="203" spans="1:15" ht="15.75" x14ac:dyDescent="0.25">
      <c r="A203" s="5">
        <v>40960</v>
      </c>
      <c r="B203">
        <v>14.72</v>
      </c>
      <c r="C203">
        <f>(B203-B202)/B202</f>
        <v>-1.2080536912751658E-2</v>
      </c>
      <c r="D203">
        <v>1.0521</v>
      </c>
      <c r="E203">
        <v>2.0590999999999999</v>
      </c>
      <c r="F203">
        <v>10.936</v>
      </c>
      <c r="G203">
        <f>E203+F203</f>
        <v>12.995100000000001</v>
      </c>
      <c r="H203">
        <f>E203+D203*(G203-E203)</f>
        <v>13.564865600000001</v>
      </c>
      <c r="I203" s="16">
        <f>(((H203/100)+1)^(1/365)-1)</f>
        <v>3.4856481890876978E-4</v>
      </c>
      <c r="J203">
        <f>1+I203</f>
        <v>1.0003485648189088</v>
      </c>
      <c r="K203">
        <f>C203-I203</f>
        <v>-1.2429101731660428E-2</v>
      </c>
      <c r="L203" s="47">
        <f>K203^2</f>
        <v>1.5448256985596426E-4</v>
      </c>
      <c r="O203" s="8"/>
    </row>
    <row r="204" spans="1:15" ht="15.75" x14ac:dyDescent="0.25">
      <c r="A204" s="5">
        <v>40961</v>
      </c>
      <c r="B204">
        <v>14.32</v>
      </c>
      <c r="C204">
        <f>(B204-B203)/B203</f>
        <v>-2.7173913043478284E-2</v>
      </c>
      <c r="D204">
        <v>1.0531999999999999</v>
      </c>
      <c r="E204">
        <v>2.0034000000000001</v>
      </c>
      <c r="F204">
        <v>10.9282</v>
      </c>
      <c r="G204">
        <f>E204+F204</f>
        <v>12.9316</v>
      </c>
      <c r="H204">
        <f>E204+D204*(G204-E204)</f>
        <v>13.512980240000001</v>
      </c>
      <c r="I204" s="16">
        <f>(((H204/100)+1)^(1/365)-1)</f>
        <v>3.4731237498819567E-4</v>
      </c>
      <c r="J204">
        <f>1+I204</f>
        <v>1.0003473123749882</v>
      </c>
      <c r="K204">
        <f>C204-I204</f>
        <v>-2.752122541846648E-2</v>
      </c>
      <c r="L204" s="47">
        <f>K204^2</f>
        <v>7.5741784853404547E-4</v>
      </c>
      <c r="O204" s="8"/>
    </row>
    <row r="205" spans="1:15" ht="15.75" x14ac:dyDescent="0.25">
      <c r="A205" s="5">
        <v>40962</v>
      </c>
      <c r="B205">
        <v>14.3</v>
      </c>
      <c r="C205">
        <f>(B205-B204)/B204</f>
        <v>-1.3966480446927076E-3</v>
      </c>
      <c r="D205">
        <v>1.0527</v>
      </c>
      <c r="E205">
        <v>1.9965000000000002</v>
      </c>
      <c r="F205">
        <v>10.918100000000001</v>
      </c>
      <c r="G205">
        <f>E205+F205</f>
        <v>12.9146</v>
      </c>
      <c r="H205">
        <f>E205+D205*(G205-E205)</f>
        <v>13.48998387</v>
      </c>
      <c r="I205" s="16">
        <f>(((H205/100)+1)^(1/365)-1)</f>
        <v>3.4675709044917902E-4</v>
      </c>
      <c r="J205">
        <f>1+I205</f>
        <v>1.0003467570904492</v>
      </c>
      <c r="K205">
        <f>C205-I205</f>
        <v>-1.7434051351418866E-3</v>
      </c>
      <c r="L205" s="47">
        <f>K205^2</f>
        <v>3.0394614652390998E-6</v>
      </c>
      <c r="O205" s="8"/>
    </row>
    <row r="206" spans="1:15" ht="15.75" x14ac:dyDescent="0.25">
      <c r="A206" s="5">
        <v>40963</v>
      </c>
      <c r="B206">
        <v>14.55</v>
      </c>
      <c r="C206">
        <f>(B206-B205)/B205</f>
        <v>1.748251748251748E-2</v>
      </c>
      <c r="D206">
        <v>1.0529999999999999</v>
      </c>
      <c r="E206">
        <v>1.9757</v>
      </c>
      <c r="F206">
        <v>10.906499999999999</v>
      </c>
      <c r="G206">
        <f>E206+F206</f>
        <v>12.882199999999999</v>
      </c>
      <c r="H206">
        <f>E206+D206*(G206-E206)</f>
        <v>13.460244499999998</v>
      </c>
      <c r="I206" s="16">
        <f>(((H206/100)+1)^(1/365)-1)</f>
        <v>3.4603881886341448E-4</v>
      </c>
      <c r="J206">
        <f>1+I206</f>
        <v>1.0003460388188634</v>
      </c>
      <c r="K206">
        <f>C206-I206</f>
        <v>1.7136478663654066E-2</v>
      </c>
      <c r="L206" s="47">
        <f>K206^2</f>
        <v>2.9365890098987106E-4</v>
      </c>
      <c r="O206" s="8"/>
    </row>
    <row r="207" spans="1:15" ht="15.75" x14ac:dyDescent="0.25">
      <c r="A207" s="5">
        <v>40966</v>
      </c>
      <c r="B207">
        <v>14.55</v>
      </c>
      <c r="C207">
        <f>(B207-B206)/B206</f>
        <v>0</v>
      </c>
      <c r="D207">
        <v>1.0539000000000001</v>
      </c>
      <c r="E207">
        <v>1.9255</v>
      </c>
      <c r="F207">
        <v>10.7784</v>
      </c>
      <c r="G207">
        <f>E207+F207</f>
        <v>12.703899999999999</v>
      </c>
      <c r="H207">
        <f>E207+D207*(G207-E207)</f>
        <v>13.284855759999999</v>
      </c>
      <c r="I207" s="16">
        <f>(((H207/100)+1)^(1/365)-1)</f>
        <v>3.4179897023944861E-4</v>
      </c>
      <c r="J207">
        <f>1+I207</f>
        <v>1.0003417989702394</v>
      </c>
      <c r="K207">
        <f>C207-I207</f>
        <v>-3.4179897023944861E-4</v>
      </c>
      <c r="L207" s="47">
        <f>K207^2</f>
        <v>1.1682653605674748E-7</v>
      </c>
      <c r="O207" s="8"/>
    </row>
    <row r="208" spans="1:15" ht="15.75" x14ac:dyDescent="0.25">
      <c r="A208" s="5">
        <v>40967</v>
      </c>
      <c r="B208">
        <v>14.45</v>
      </c>
      <c r="C208">
        <f>(B208-B207)/B207</f>
        <v>-6.872852233677073E-3</v>
      </c>
      <c r="D208">
        <v>1.0535000000000001</v>
      </c>
      <c r="E208">
        <v>1.9428000000000001</v>
      </c>
      <c r="F208">
        <v>10.7117</v>
      </c>
      <c r="G208">
        <f>E208+F208</f>
        <v>12.654500000000001</v>
      </c>
      <c r="H208">
        <f>E208+D208*(G208-E208)</f>
        <v>13.227575950000002</v>
      </c>
      <c r="I208" s="16">
        <f>(((H208/100)+1)^(1/365)-1)</f>
        <v>3.4041286954256122E-4</v>
      </c>
      <c r="J208">
        <f>1+I208</f>
        <v>1.0003404128695426</v>
      </c>
      <c r="K208">
        <f>C208-I208</f>
        <v>-7.2132651032196342E-3</v>
      </c>
      <c r="L208" s="47">
        <f>K208^2</f>
        <v>5.2031193449326162E-5</v>
      </c>
      <c r="O208" s="8"/>
    </row>
    <row r="209" spans="1:15" ht="15.75" x14ac:dyDescent="0.25">
      <c r="A209" s="5">
        <v>40968</v>
      </c>
      <c r="B209">
        <v>14.18</v>
      </c>
      <c r="C209">
        <f>(B209-B208)/B208</f>
        <v>-1.8685121107266407E-2</v>
      </c>
      <c r="D209">
        <v>1.0544</v>
      </c>
      <c r="E209">
        <v>1.9704999999999999</v>
      </c>
      <c r="F209">
        <v>10.704499999999999</v>
      </c>
      <c r="G209">
        <f>E209+F209</f>
        <v>12.674999999999999</v>
      </c>
      <c r="H209">
        <f>E209+D209*(G209-E209)</f>
        <v>13.257324799999999</v>
      </c>
      <c r="I209" s="16">
        <f>(((H209/100)+1)^(1/365)-1)</f>
        <v>3.4113284224779328E-4</v>
      </c>
      <c r="J209">
        <f>1+I209</f>
        <v>1.0003411328422478</v>
      </c>
      <c r="K209">
        <f>C209-I209</f>
        <v>-1.90262539495142E-2</v>
      </c>
      <c r="L209" s="47">
        <f>K209^2</f>
        <v>3.6199833935140471E-4</v>
      </c>
      <c r="O209" s="8"/>
    </row>
    <row r="210" spans="1:15" ht="15.75" x14ac:dyDescent="0.25">
      <c r="A210" s="5">
        <v>40969</v>
      </c>
      <c r="B210">
        <v>15.49</v>
      </c>
      <c r="C210">
        <f>(B210-B209)/B209</f>
        <v>9.2383638928067738E-2</v>
      </c>
      <c r="D210">
        <v>1.0602</v>
      </c>
      <c r="E210">
        <v>2.0261</v>
      </c>
      <c r="F210">
        <v>10.688000000000001</v>
      </c>
      <c r="G210">
        <f>E210+F210</f>
        <v>12.7141</v>
      </c>
      <c r="H210">
        <f>E210+D210*(G210-E210)</f>
        <v>13.357517600000001</v>
      </c>
      <c r="I210" s="16">
        <f>(((H210/100)+1)^(1/365)-1)</f>
        <v>3.4355629175153446E-4</v>
      </c>
      <c r="J210">
        <f>1+I210</f>
        <v>1.0003435562917515</v>
      </c>
      <c r="K210">
        <f>C210-I210</f>
        <v>9.2040082636316203E-2</v>
      </c>
      <c r="L210" s="47">
        <f>K210^2</f>
        <v>8.4713768116999148E-3</v>
      </c>
      <c r="O210" s="8"/>
    </row>
    <row r="211" spans="1:15" ht="15.75" x14ac:dyDescent="0.25">
      <c r="A211" s="5">
        <v>40970</v>
      </c>
      <c r="B211">
        <v>15.19</v>
      </c>
      <c r="C211">
        <f>(B211-B210)/B210</f>
        <v>-1.9367333763718575E-2</v>
      </c>
      <c r="D211">
        <v>1.0601</v>
      </c>
      <c r="E211">
        <v>1.9739</v>
      </c>
      <c r="F211">
        <v>10.687899999999999</v>
      </c>
      <c r="G211">
        <f>E211+F211</f>
        <v>12.661799999999999</v>
      </c>
      <c r="H211">
        <f>E211+D211*(G211-E211)</f>
        <v>13.30414279</v>
      </c>
      <c r="I211" s="16">
        <f>(((H211/100)+1)^(1/365)-1)</f>
        <v>3.422655352707249E-4</v>
      </c>
      <c r="J211">
        <f>1+I211</f>
        <v>1.0003422655352707</v>
      </c>
      <c r="K211">
        <f>C211-I211</f>
        <v>-1.97095992989893E-2</v>
      </c>
      <c r="L211" s="47">
        <f>K211^2</f>
        <v>3.8846830452671948E-4</v>
      </c>
      <c r="O211" s="8"/>
    </row>
    <row r="212" spans="1:15" ht="15.75" x14ac:dyDescent="0.25">
      <c r="A212" s="5">
        <v>40973</v>
      </c>
      <c r="B212">
        <v>15.24</v>
      </c>
      <c r="C212">
        <f>(B212-B211)/B211</f>
        <v>3.2916392363397441E-3</v>
      </c>
      <c r="D212">
        <v>1.0609999999999999</v>
      </c>
      <c r="E212">
        <v>2.0104000000000002</v>
      </c>
      <c r="F212">
        <v>10.6874</v>
      </c>
      <c r="G212">
        <f>E212+F212</f>
        <v>12.697800000000001</v>
      </c>
      <c r="H212">
        <f>E212+D212*(G212-E212)</f>
        <v>13.3497314</v>
      </c>
      <c r="I212" s="16">
        <f>(((H212/100)+1)^(1/365)-1)</f>
        <v>3.4336803679568817E-4</v>
      </c>
      <c r="J212">
        <f>1+I212</f>
        <v>1.0003433680367957</v>
      </c>
      <c r="K212">
        <f>C212-I212</f>
        <v>2.9482711995440559E-3</v>
      </c>
      <c r="L212" s="47">
        <f>K212^2</f>
        <v>8.6923030660609462E-6</v>
      </c>
      <c r="O212" s="8"/>
    </row>
    <row r="213" spans="1:15" ht="15.75" x14ac:dyDescent="0.25">
      <c r="A213" s="5">
        <v>40974</v>
      </c>
      <c r="B213">
        <v>15.26</v>
      </c>
      <c r="C213">
        <f>(B213-B212)/B212</f>
        <v>1.3123359580052214E-3</v>
      </c>
      <c r="D213">
        <v>1.0575000000000001</v>
      </c>
      <c r="E213">
        <v>1.9426999999999999</v>
      </c>
      <c r="F213">
        <v>10.742100000000001</v>
      </c>
      <c r="G213">
        <f>E213+F213</f>
        <v>12.684800000000001</v>
      </c>
      <c r="H213">
        <f>E213+D213*(G213-E213)</f>
        <v>13.302470750000003</v>
      </c>
      <c r="I213" s="16">
        <f>(((H213/100)+1)^(1/365)-1)</f>
        <v>3.4222509073789098E-4</v>
      </c>
      <c r="J213">
        <f>1+I213</f>
        <v>1.0003422250907379</v>
      </c>
      <c r="K213">
        <f>C213-I213</f>
        <v>9.7011086726733037E-4</v>
      </c>
      <c r="L213" s="47">
        <f>K213^2</f>
        <v>9.4111509479017193E-7</v>
      </c>
      <c r="O213" s="8"/>
    </row>
    <row r="214" spans="1:15" ht="15.75" x14ac:dyDescent="0.25">
      <c r="A214" s="5">
        <v>40975</v>
      </c>
      <c r="B214">
        <v>15.57</v>
      </c>
      <c r="C214">
        <f>(B214-B213)/B213</f>
        <v>2.0314547837483651E-2</v>
      </c>
      <c r="D214">
        <v>1.0585</v>
      </c>
      <c r="E214">
        <v>1.9756</v>
      </c>
      <c r="F214">
        <v>10.7674</v>
      </c>
      <c r="G214">
        <f>E214+F214</f>
        <v>12.743</v>
      </c>
      <c r="H214">
        <f>E214+D214*(G214-E214)</f>
        <v>13.3728929</v>
      </c>
      <c r="I214" s="16">
        <f>(((H214/100)+1)^(1/365)-1)</f>
        <v>3.4392799830285092E-4</v>
      </c>
      <c r="J214">
        <f>1+I214</f>
        <v>1.0003439279983029</v>
      </c>
      <c r="K214">
        <f>C214-I214</f>
        <v>1.99706198391808E-2</v>
      </c>
      <c r="L214" s="47">
        <f>K214^2</f>
        <v>3.9882565676108178E-4</v>
      </c>
      <c r="O214" s="8"/>
    </row>
    <row r="215" spans="1:15" ht="15.75" x14ac:dyDescent="0.25">
      <c r="A215" s="5">
        <v>40976</v>
      </c>
      <c r="B215">
        <v>15.91</v>
      </c>
      <c r="C215">
        <f>(B215-B214)/B214</f>
        <v>2.1836865767501597E-2</v>
      </c>
      <c r="D215">
        <v>1.0598000000000001</v>
      </c>
      <c r="E215">
        <v>2.0121000000000002</v>
      </c>
      <c r="F215">
        <v>10.7469</v>
      </c>
      <c r="G215">
        <f>E215+F215</f>
        <v>12.759</v>
      </c>
      <c r="H215">
        <f>E215+D215*(G215-E215)</f>
        <v>13.401664620000002</v>
      </c>
      <c r="I215" s="16">
        <f>(((H215/100)+1)^(1/365)-1)</f>
        <v>3.4462343582908339E-4</v>
      </c>
      <c r="J215">
        <f>1+I215</f>
        <v>1.0003446234358291</v>
      </c>
      <c r="K215">
        <f>C215-I215</f>
        <v>2.1492242331672514E-2</v>
      </c>
      <c r="L215" s="47">
        <f>K215^2</f>
        <v>4.6191648044333598E-4</v>
      </c>
      <c r="O215" s="8"/>
    </row>
    <row r="216" spans="1:15" ht="15.75" x14ac:dyDescent="0.25">
      <c r="A216" s="5">
        <v>40977</v>
      </c>
      <c r="B216">
        <v>16.14</v>
      </c>
      <c r="C216">
        <f>(B216-B215)/B215</f>
        <v>1.4456316781898204E-2</v>
      </c>
      <c r="D216">
        <v>1.0599000000000001</v>
      </c>
      <c r="E216">
        <v>2.0278999999999998</v>
      </c>
      <c r="F216">
        <v>10.7224</v>
      </c>
      <c r="G216">
        <f>E216+F216</f>
        <v>12.750299999999999</v>
      </c>
      <c r="H216">
        <f>E216+D216*(G216-E216)</f>
        <v>13.392571759999999</v>
      </c>
      <c r="I216" s="16">
        <f>(((H216/100)+1)^(1/365)-1)</f>
        <v>3.4440367250421211E-4</v>
      </c>
      <c r="J216">
        <f>1+I216</f>
        <v>1.0003444036725042</v>
      </c>
      <c r="K216">
        <f>C216-I216</f>
        <v>1.4111913109393992E-2</v>
      </c>
      <c r="L216" s="47">
        <f>K216^2</f>
        <v>1.9914609160708602E-4</v>
      </c>
      <c r="O216" s="8"/>
    </row>
    <row r="217" spans="1:15" ht="15.75" x14ac:dyDescent="0.25">
      <c r="A217" s="5">
        <v>40980</v>
      </c>
      <c r="B217">
        <v>16.11</v>
      </c>
      <c r="C217">
        <f>(B217-B216)/B216</f>
        <v>-1.8587360594796243E-3</v>
      </c>
      <c r="D217">
        <v>1.0609</v>
      </c>
      <c r="E217">
        <v>2.0331000000000001</v>
      </c>
      <c r="F217">
        <v>10.7157</v>
      </c>
      <c r="G217">
        <f>E217+F217</f>
        <v>12.748799999999999</v>
      </c>
      <c r="H217">
        <f>E217+D217*(G217-E217)</f>
        <v>13.401386129999999</v>
      </c>
      <c r="I217" s="16">
        <f>(((H217/100)+1)^(1/365)-1)</f>
        <v>3.4461670532670574E-4</v>
      </c>
      <c r="J217">
        <f>1+I217</f>
        <v>1.0003446167053267</v>
      </c>
      <c r="K217">
        <f>C217-I217</f>
        <v>-2.2033527648063298E-3</v>
      </c>
      <c r="L217" s="47">
        <f>K217^2</f>
        <v>4.8547634061796982E-6</v>
      </c>
      <c r="O217" s="8"/>
    </row>
    <row r="218" spans="1:15" ht="15.75" x14ac:dyDescent="0.25">
      <c r="A218" s="5">
        <v>40981</v>
      </c>
      <c r="B218">
        <v>16.16</v>
      </c>
      <c r="C218">
        <f>(B218-B217)/B217</f>
        <v>3.1036623215394609E-3</v>
      </c>
      <c r="D218">
        <v>1.0575000000000001</v>
      </c>
      <c r="E218">
        <v>2.1263000000000001</v>
      </c>
      <c r="F218">
        <v>10.653600000000001</v>
      </c>
      <c r="G218">
        <f>E218+F218</f>
        <v>12.779900000000001</v>
      </c>
      <c r="H218">
        <f>E218+D218*(G218-E218)</f>
        <v>13.392482000000003</v>
      </c>
      <c r="I218" s="16">
        <f>(((H218/100)+1)^(1/365)-1)</f>
        <v>3.4440150302694761E-4</v>
      </c>
      <c r="J218">
        <f>1+I218</f>
        <v>1.0003444015030269</v>
      </c>
      <c r="K218">
        <f>C218-I218</f>
        <v>2.7592608185125133E-3</v>
      </c>
      <c r="L218" s="47">
        <f>K218^2</f>
        <v>7.6135202645783446E-6</v>
      </c>
      <c r="O218" s="8"/>
    </row>
    <row r="219" spans="1:15" ht="15.75" x14ac:dyDescent="0.25">
      <c r="A219" s="5">
        <v>40982</v>
      </c>
      <c r="B219">
        <v>16.100000000000001</v>
      </c>
      <c r="C219">
        <f>(B219-B218)/B218</f>
        <v>-3.7128712871286338E-3</v>
      </c>
      <c r="D219">
        <v>1.0576000000000001</v>
      </c>
      <c r="E219">
        <v>2.2686000000000002</v>
      </c>
      <c r="F219">
        <v>10.639200000000001</v>
      </c>
      <c r="G219">
        <f>E219+F219</f>
        <v>12.907800000000002</v>
      </c>
      <c r="H219">
        <f>E219+D219*(G219-E219)</f>
        <v>13.520617920000003</v>
      </c>
      <c r="I219" s="16">
        <f>(((H219/100)+1)^(1/365)-1)</f>
        <v>3.4749677430490067E-4</v>
      </c>
      <c r="J219">
        <f>1+I219</f>
        <v>1.0003474967743049</v>
      </c>
      <c r="K219">
        <f>C219-I219</f>
        <v>-4.0603680614335344E-3</v>
      </c>
      <c r="L219" s="47">
        <f>K219^2</f>
        <v>1.648658879430952E-5</v>
      </c>
      <c r="O219" s="8"/>
    </row>
    <row r="220" spans="1:15" ht="15.75" x14ac:dyDescent="0.25">
      <c r="A220" s="5">
        <v>40983</v>
      </c>
      <c r="B220">
        <v>16.23</v>
      </c>
      <c r="C220">
        <f>(B220-B219)/B219</f>
        <v>8.0745341614906208E-3</v>
      </c>
      <c r="D220">
        <v>1.0577000000000001</v>
      </c>
      <c r="E220">
        <v>2.2793999999999999</v>
      </c>
      <c r="F220">
        <v>10.6081</v>
      </c>
      <c r="G220">
        <f>E220+F220</f>
        <v>12.887499999999999</v>
      </c>
      <c r="H220">
        <f>E220+D220*(G220-E220)</f>
        <v>13.49958737</v>
      </c>
      <c r="I220" s="16">
        <f>(((H220/100)+1)^(1/365)-1)</f>
        <v>3.4698899612961576E-4</v>
      </c>
      <c r="J220">
        <f>1+I220</f>
        <v>1.0003469889961296</v>
      </c>
      <c r="K220">
        <f>C220-I220</f>
        <v>7.727545165361005E-3</v>
      </c>
      <c r="L220" s="47">
        <f>K220^2</f>
        <v>5.9714954282694245E-5</v>
      </c>
      <c r="O220" s="8"/>
    </row>
    <row r="221" spans="1:15" ht="15.75" x14ac:dyDescent="0.25">
      <c r="A221" s="5">
        <v>40984</v>
      </c>
      <c r="B221">
        <v>16.36</v>
      </c>
      <c r="C221">
        <f>(B221-B220)/B220</f>
        <v>8.0098582871225513E-3</v>
      </c>
      <c r="D221">
        <v>1.0588</v>
      </c>
      <c r="E221">
        <v>2.294</v>
      </c>
      <c r="F221">
        <v>10.5945</v>
      </c>
      <c r="G221">
        <f>E221+F221</f>
        <v>12.888500000000001</v>
      </c>
      <c r="H221">
        <f>E221+D221*(G221-E221)</f>
        <v>13.511456600000001</v>
      </c>
      <c r="I221" s="16">
        <f>(((H221/100)+1)^(1/365)-1)</f>
        <v>3.4727558770697442E-4</v>
      </c>
      <c r="J221">
        <f>1+I221</f>
        <v>1.000347275587707</v>
      </c>
      <c r="K221">
        <f>C221-I221</f>
        <v>7.6625826994155769E-3</v>
      </c>
      <c r="L221" s="47">
        <f>K221^2</f>
        <v>5.8715173625382907E-5</v>
      </c>
      <c r="O221" s="8"/>
    </row>
    <row r="222" spans="1:15" ht="15.75" x14ac:dyDescent="0.25">
      <c r="A222" s="5">
        <v>40987</v>
      </c>
      <c r="B222">
        <v>16.62</v>
      </c>
      <c r="C222">
        <f>(B222-B221)/B221</f>
        <v>1.5892420537897408E-2</v>
      </c>
      <c r="D222">
        <v>1.0610999999999999</v>
      </c>
      <c r="E222">
        <v>2.3772000000000002</v>
      </c>
      <c r="F222">
        <v>10.569100000000001</v>
      </c>
      <c r="G222">
        <f>E222+F222</f>
        <v>12.946300000000001</v>
      </c>
      <c r="H222">
        <f>E222+D222*(G222-E222)</f>
        <v>13.592072010000001</v>
      </c>
      <c r="I222" s="16">
        <f>(((H222/100)+1)^(1/365)-1)</f>
        <v>3.4922131759684838E-4</v>
      </c>
      <c r="J222">
        <f>1+I222</f>
        <v>1.0003492213175968</v>
      </c>
      <c r="K222">
        <f>C222-I222</f>
        <v>1.554319922030056E-2</v>
      </c>
      <c r="L222" s="47">
        <f>K222^2</f>
        <v>2.4159104200195192E-4</v>
      </c>
      <c r="O222" s="8"/>
    </row>
    <row r="223" spans="1:15" ht="15.75" x14ac:dyDescent="0.25">
      <c r="A223" s="5">
        <v>40988</v>
      </c>
      <c r="B223">
        <v>16.510000000000002</v>
      </c>
      <c r="C223">
        <f>(B223-B222)/B222</f>
        <v>-6.6185318892899771E-3</v>
      </c>
      <c r="D223">
        <v>1.0612999999999999</v>
      </c>
      <c r="E223">
        <v>2.3590999999999998</v>
      </c>
      <c r="F223">
        <v>10.5764</v>
      </c>
      <c r="G223">
        <f>E223+F223</f>
        <v>12.935499999999999</v>
      </c>
      <c r="H223">
        <f>E223+D223*(G223-E223)</f>
        <v>13.583833319999998</v>
      </c>
      <c r="I223" s="16">
        <f>(((H223/100)+1)^(1/365)-1)</f>
        <v>3.4902253213409118E-4</v>
      </c>
      <c r="J223">
        <f>1+I223</f>
        <v>1.0003490225321341</v>
      </c>
      <c r="K223">
        <f>C223-I223</f>
        <v>-6.9675544214240683E-3</v>
      </c>
      <c r="L223" s="47">
        <f>K223^2</f>
        <v>4.8546814615506085E-5</v>
      </c>
      <c r="O223" s="8"/>
    </row>
    <row r="224" spans="1:15" ht="15.75" x14ac:dyDescent="0.25">
      <c r="A224" s="5">
        <v>40989</v>
      </c>
      <c r="B224">
        <v>16.690000000000001</v>
      </c>
      <c r="C224">
        <f>(B224-B223)/B223</f>
        <v>1.0902483343428207E-2</v>
      </c>
      <c r="D224">
        <v>1.0609999999999999</v>
      </c>
      <c r="E224">
        <v>2.2959999999999998</v>
      </c>
      <c r="F224">
        <v>10.5844</v>
      </c>
      <c r="G224">
        <f>E224+F224</f>
        <v>12.8804</v>
      </c>
      <c r="H224">
        <f>E224+D224*(G224-E224)</f>
        <v>13.526048399999999</v>
      </c>
      <c r="I224" s="16">
        <f>(((H224/100)+1)^(1/365)-1)</f>
        <v>3.4762787685460594E-4</v>
      </c>
      <c r="J224">
        <f>1+I224</f>
        <v>1.0003476278768546</v>
      </c>
      <c r="K224">
        <f>C224-I224</f>
        <v>1.0554855466573601E-2</v>
      </c>
      <c r="L224" s="47">
        <f>K224^2</f>
        <v>1.1140497392025863E-4</v>
      </c>
      <c r="O224" s="8"/>
    </row>
    <row r="225" spans="1:15" ht="15.75" x14ac:dyDescent="0.25">
      <c r="A225" s="5">
        <v>40990</v>
      </c>
      <c r="B225">
        <v>17.62</v>
      </c>
      <c r="C225">
        <f>(B225-B224)/B224</f>
        <v>5.5721989215098841E-2</v>
      </c>
      <c r="D225">
        <v>1.0551999999999999</v>
      </c>
      <c r="E225">
        <v>2.2781000000000002</v>
      </c>
      <c r="F225">
        <v>10.6029</v>
      </c>
      <c r="G225">
        <f>E225+F225</f>
        <v>12.881</v>
      </c>
      <c r="H225">
        <f>E225+D225*(G225-E225)</f>
        <v>13.466280079999999</v>
      </c>
      <c r="I225" s="16">
        <f>(((H225/100)+1)^(1/365)-1)</f>
        <v>3.461846066588059E-4</v>
      </c>
      <c r="J225">
        <f>1+I225</f>
        <v>1.0003461846066588</v>
      </c>
      <c r="K225">
        <f>C225-I225</f>
        <v>5.5375804608440035E-2</v>
      </c>
      <c r="L225" s="47">
        <f>K225^2</f>
        <v>3.0664797360321285E-3</v>
      </c>
      <c r="O225" s="8"/>
    </row>
    <row r="226" spans="1:15" ht="15.75" x14ac:dyDescent="0.25">
      <c r="A226" s="5">
        <v>40991</v>
      </c>
      <c r="B226">
        <v>17.77</v>
      </c>
      <c r="C226">
        <f>(B226-B225)/B225</f>
        <v>8.5130533484675686E-3</v>
      </c>
      <c r="D226">
        <v>1.0528</v>
      </c>
      <c r="E226">
        <v>2.2317</v>
      </c>
      <c r="F226">
        <v>10.5989</v>
      </c>
      <c r="G226">
        <f>E226+F226</f>
        <v>12.8306</v>
      </c>
      <c r="H226">
        <f>E226+D226*(G226-E226)</f>
        <v>13.39022192</v>
      </c>
      <c r="I226" s="16">
        <f>(((H226/100)+1)^(1/365)-1)</f>
        <v>3.4434687688267296E-4</v>
      </c>
      <c r="J226">
        <f>1+I226</f>
        <v>1.0003443468768827</v>
      </c>
      <c r="K226">
        <f>C226-I226</f>
        <v>8.1687064715848957E-3</v>
      </c>
      <c r="L226" s="47">
        <f>K226^2</f>
        <v>6.6727765418912957E-5</v>
      </c>
      <c r="O226" s="8"/>
    </row>
    <row r="227" spans="1:15" ht="15.75" x14ac:dyDescent="0.25">
      <c r="A227" s="5">
        <v>40994</v>
      </c>
      <c r="B227">
        <v>17.84</v>
      </c>
      <c r="C227">
        <f>(B227-B226)/B226</f>
        <v>3.939223410241997E-3</v>
      </c>
      <c r="D227">
        <v>1.0536000000000001</v>
      </c>
      <c r="E227">
        <v>2.2479</v>
      </c>
      <c r="F227">
        <v>10.553100000000001</v>
      </c>
      <c r="G227">
        <f>E227+F227</f>
        <v>12.801</v>
      </c>
      <c r="H227">
        <f>E227+D227*(G227-E227)</f>
        <v>13.366646160000002</v>
      </c>
      <c r="I227" s="16">
        <f>(((H227/100)+1)^(1/365)-1)</f>
        <v>3.4377698590271066E-4</v>
      </c>
      <c r="J227">
        <f>1+I227</f>
        <v>1.0003437769859027</v>
      </c>
      <c r="K227">
        <f>C227-I227</f>
        <v>3.5954464243392863E-3</v>
      </c>
      <c r="L227" s="47">
        <f>K227^2</f>
        <v>1.2927234990294159E-5</v>
      </c>
      <c r="O227" s="8"/>
    </row>
    <row r="228" spans="1:15" ht="15.75" x14ac:dyDescent="0.25">
      <c r="A228" s="5">
        <v>40995</v>
      </c>
      <c r="B228">
        <v>18.239999999999998</v>
      </c>
      <c r="C228">
        <f>(B228-B227)/B227</f>
        <v>2.2421524663677049E-2</v>
      </c>
      <c r="D228">
        <v>1.052</v>
      </c>
      <c r="E228">
        <v>2.1836000000000002</v>
      </c>
      <c r="F228">
        <v>10.539199999999999</v>
      </c>
      <c r="G228">
        <f>E228+F228</f>
        <v>12.722799999999999</v>
      </c>
      <c r="H228">
        <f>E228+D228*(G228-E228)</f>
        <v>13.270838400000001</v>
      </c>
      <c r="I228" s="16">
        <f>(((H228/100)+1)^(1/365)-1)</f>
        <v>3.4145983203281993E-4</v>
      </c>
      <c r="J228">
        <f>1+I228</f>
        <v>1.0003414598320328</v>
      </c>
      <c r="K228">
        <f>C228-I228</f>
        <v>2.2080064831644229E-2</v>
      </c>
      <c r="L228" s="47">
        <f>K228^2</f>
        <v>4.8752926296961229E-4</v>
      </c>
      <c r="O228" s="8"/>
    </row>
    <row r="229" spans="1:15" ht="15.75" x14ac:dyDescent="0.25">
      <c r="A229" s="5">
        <v>40996</v>
      </c>
      <c r="B229">
        <v>18.309999999999999</v>
      </c>
      <c r="C229">
        <f>(B229-B228)/B228</f>
        <v>3.8377192982456299E-3</v>
      </c>
      <c r="D229">
        <v>1.0514000000000001</v>
      </c>
      <c r="E229">
        <v>2.1997</v>
      </c>
      <c r="F229">
        <v>10.543200000000001</v>
      </c>
      <c r="G229">
        <f>E229+F229</f>
        <v>12.742900000000001</v>
      </c>
      <c r="H229">
        <f>E229+D229*(G229-E229)</f>
        <v>13.284820480000002</v>
      </c>
      <c r="I229" s="16">
        <f>(((H229/100)+1)^(1/365)-1)</f>
        <v>3.4179811672219174E-4</v>
      </c>
      <c r="J229">
        <f>1+I229</f>
        <v>1.0003417981167222</v>
      </c>
      <c r="K229">
        <f>C229-I229</f>
        <v>3.4959211815234381E-3</v>
      </c>
      <c r="L229" s="47">
        <f>K229^2</f>
        <v>1.2221464907424231E-5</v>
      </c>
      <c r="O229" s="8"/>
    </row>
    <row r="230" spans="1:15" ht="15.75" x14ac:dyDescent="0.25">
      <c r="A230" s="5">
        <v>40997</v>
      </c>
      <c r="B230">
        <v>18.38</v>
      </c>
      <c r="C230">
        <f>(B230-B229)/B229</f>
        <v>3.8230475150191311E-3</v>
      </c>
      <c r="D230">
        <v>1.0512999999999999</v>
      </c>
      <c r="E230">
        <v>2.1587000000000001</v>
      </c>
      <c r="F230">
        <v>10.560700000000001</v>
      </c>
      <c r="G230">
        <f>E230+F230</f>
        <v>12.7194</v>
      </c>
      <c r="H230">
        <f>E230+D230*(G230-E230)</f>
        <v>13.261163909999999</v>
      </c>
      <c r="I230" s="16">
        <f>(((H230/100)+1)^(1/365)-1)</f>
        <v>3.4122574149142437E-4</v>
      </c>
      <c r="J230">
        <f>1+I230</f>
        <v>1.0003412257414914</v>
      </c>
      <c r="K230">
        <f>C230-I230</f>
        <v>3.4818217735277067E-3</v>
      </c>
      <c r="L230" s="47">
        <f>K230^2</f>
        <v>1.2123082862611625E-5</v>
      </c>
      <c r="O230" s="8"/>
    </row>
    <row r="231" spans="1:15" ht="15.75" x14ac:dyDescent="0.25">
      <c r="A231" s="5">
        <v>40998</v>
      </c>
      <c r="B231">
        <v>18.37</v>
      </c>
      <c r="C231">
        <f>(B231-B230)/B230</f>
        <v>-5.4406964091392881E-4</v>
      </c>
      <c r="D231">
        <v>1.0511999999999999</v>
      </c>
      <c r="E231">
        <v>2.2088000000000001</v>
      </c>
      <c r="F231">
        <v>10.550599999999999</v>
      </c>
      <c r="G231">
        <f>E231+F231</f>
        <v>12.759399999999999</v>
      </c>
      <c r="H231">
        <f>E231+D231*(G231-E231)</f>
        <v>13.299590719999998</v>
      </c>
      <c r="I231" s="16">
        <f>(((H231/100)+1)^(1/365)-1)</f>
        <v>3.4215542505933172E-4</v>
      </c>
      <c r="J231">
        <f>1+I231</f>
        <v>1.0003421554250593</v>
      </c>
      <c r="K231">
        <f>C231-I231</f>
        <v>-8.8622506597326053E-4</v>
      </c>
      <c r="L231" s="47">
        <f>K231^2</f>
        <v>7.8539486755930998E-7</v>
      </c>
      <c r="O231" s="8"/>
    </row>
    <row r="232" spans="1:15" ht="15.75" x14ac:dyDescent="0.25">
      <c r="A232" s="5">
        <v>41001</v>
      </c>
      <c r="B232">
        <v>18.899999999999999</v>
      </c>
      <c r="C232">
        <f>(B232-B231)/B231</f>
        <v>2.8851388132825125E-2</v>
      </c>
      <c r="D232">
        <v>1.0573999999999999</v>
      </c>
      <c r="E232">
        <v>2.1819999999999999</v>
      </c>
      <c r="F232">
        <v>10.6068</v>
      </c>
      <c r="G232">
        <f>E232+F232</f>
        <v>12.7888</v>
      </c>
      <c r="H232">
        <f>E232+D232*(G232-E232)</f>
        <v>13.397630319999999</v>
      </c>
      <c r="I232" s="16">
        <f>(((H232/100)+1)^(1/365)-1)</f>
        <v>3.4452593389233677E-4</v>
      </c>
      <c r="J232">
        <f>1+I232</f>
        <v>1.0003445259338923</v>
      </c>
      <c r="K232">
        <f>C232-I232</f>
        <v>2.8506862198932788E-2</v>
      </c>
      <c r="L232" s="47">
        <f>K232^2</f>
        <v>8.1264119242894313E-4</v>
      </c>
      <c r="O232" s="8"/>
    </row>
    <row r="233" spans="1:15" ht="15.75" x14ac:dyDescent="0.25">
      <c r="A233" s="5">
        <v>41002</v>
      </c>
      <c r="B233">
        <v>18.88</v>
      </c>
      <c r="C233">
        <f>(B233-B232)/B232</f>
        <v>-1.0582010582010357E-3</v>
      </c>
      <c r="D233">
        <v>1.0571999999999999</v>
      </c>
      <c r="E233">
        <v>2.2988</v>
      </c>
      <c r="F233">
        <v>10.6372</v>
      </c>
      <c r="G233">
        <f>E233+F233</f>
        <v>12.936</v>
      </c>
      <c r="H233">
        <f>E233+D233*(G233-E233)</f>
        <v>13.544447839999998</v>
      </c>
      <c r="I233" s="16">
        <f>(((H233/100)+1)^(1/365)-1)</f>
        <v>3.4807202931408376E-4</v>
      </c>
      <c r="J233">
        <f>1+I233</f>
        <v>1.0003480720293141</v>
      </c>
      <c r="K233">
        <f>C233-I233</f>
        <v>-1.4062730875151195E-3</v>
      </c>
      <c r="L233" s="47">
        <f>K233^2</f>
        <v>1.9776039966693068E-6</v>
      </c>
      <c r="O233" s="8"/>
    </row>
    <row r="234" spans="1:15" ht="15.75" x14ac:dyDescent="0.25">
      <c r="A234" s="5">
        <v>41003</v>
      </c>
      <c r="B234">
        <v>18.38</v>
      </c>
      <c r="C234">
        <f>(B234-B233)/B233</f>
        <v>-2.6483050847457629E-2</v>
      </c>
      <c r="D234">
        <v>1.0592999999999999</v>
      </c>
      <c r="E234">
        <v>2.2233000000000001</v>
      </c>
      <c r="F234">
        <v>10.6785</v>
      </c>
      <c r="G234">
        <f>E234+F234</f>
        <v>12.9018</v>
      </c>
      <c r="H234">
        <f>E234+D234*(G234-E234)</f>
        <v>13.535035049999999</v>
      </c>
      <c r="I234" s="16">
        <f>(((H234/100)+1)^(1/365)-1)</f>
        <v>3.4784481865868244E-4</v>
      </c>
      <c r="J234">
        <f>1+I234</f>
        <v>1.0003478448186587</v>
      </c>
      <c r="K234">
        <f>C234-I234</f>
        <v>-2.6830895666116312E-2</v>
      </c>
      <c r="L234" s="47">
        <f>K234^2</f>
        <v>7.1989696224601912E-4</v>
      </c>
      <c r="O234" s="8"/>
    </row>
    <row r="235" spans="1:15" ht="15.75" x14ac:dyDescent="0.25">
      <c r="A235" s="5">
        <v>41004</v>
      </c>
      <c r="B235">
        <v>18.23</v>
      </c>
      <c r="C235">
        <f>(B235-B234)/B234</f>
        <v>-8.1610446137104775E-3</v>
      </c>
      <c r="D235">
        <v>1.0593999999999999</v>
      </c>
      <c r="E235">
        <v>2.1804999999999999</v>
      </c>
      <c r="F235">
        <v>10.703900000000001</v>
      </c>
      <c r="G235">
        <f>E235+F235</f>
        <v>12.884400000000001</v>
      </c>
      <c r="H235">
        <f>E235+D235*(G235-E235)</f>
        <v>13.520211659999999</v>
      </c>
      <c r="I235" s="16">
        <f>(((H235/100)+1)^(1/365)-1)</f>
        <v>3.4748696613196017E-4</v>
      </c>
      <c r="J235">
        <f>1+I235</f>
        <v>1.000347486966132</v>
      </c>
      <c r="K235">
        <f>C235-I235</f>
        <v>-8.5085315798424377E-3</v>
      </c>
      <c r="L235" s="47">
        <f>K235^2</f>
        <v>7.239510964517605E-5</v>
      </c>
      <c r="O235" s="8"/>
    </row>
    <row r="236" spans="1:15" ht="15.75" x14ac:dyDescent="0.25">
      <c r="A236" s="5">
        <v>41008</v>
      </c>
      <c r="B236">
        <v>18.010000000000002</v>
      </c>
      <c r="C236">
        <f>(B236-B235)/B235</f>
        <v>-1.2068019747668616E-2</v>
      </c>
      <c r="D236">
        <v>1.0583</v>
      </c>
      <c r="E236">
        <v>2.0474000000000001</v>
      </c>
      <c r="F236">
        <v>10.7906</v>
      </c>
      <c r="G236">
        <f>E236+F236</f>
        <v>12.837999999999999</v>
      </c>
      <c r="H236">
        <f>E236+D236*(G236-E236)</f>
        <v>13.467091979999999</v>
      </c>
      <c r="I236" s="16">
        <f>(((H236/100)+1)^(1/365)-1)</f>
        <v>3.4620421729258943E-4</v>
      </c>
      <c r="J236">
        <f>1+I236</f>
        <v>1.0003462042172926</v>
      </c>
      <c r="K236">
        <f>C236-I236</f>
        <v>-1.2414223964961205E-2</v>
      </c>
      <c r="L236" s="47">
        <f>K236^2</f>
        <v>1.5411295665221711E-4</v>
      </c>
      <c r="O236" s="8"/>
    </row>
    <row r="237" spans="1:15" ht="15.75" x14ac:dyDescent="0.25">
      <c r="A237" s="5">
        <v>41009</v>
      </c>
      <c r="B237">
        <v>17.600000000000001</v>
      </c>
      <c r="C237">
        <f>(B237-B236)/B236</f>
        <v>-2.2765130483064971E-2</v>
      </c>
      <c r="D237">
        <v>1.0592999999999999</v>
      </c>
      <c r="E237">
        <v>1.9823</v>
      </c>
      <c r="F237">
        <v>10.884399999999999</v>
      </c>
      <c r="G237">
        <f>E237+F237</f>
        <v>12.8667</v>
      </c>
      <c r="H237">
        <f>E237+D237*(G237-E237)</f>
        <v>13.512144919999999</v>
      </c>
      <c r="I237" s="16">
        <f>(((H237/100)+1)^(1/365)-1)</f>
        <v>3.47292206799521E-4</v>
      </c>
      <c r="J237">
        <f>1+I237</f>
        <v>1.0003472922067995</v>
      </c>
      <c r="K237">
        <f>C237-I237</f>
        <v>-2.3112422689864492E-2</v>
      </c>
      <c r="L237" s="47">
        <f>K237^2</f>
        <v>5.3418408259496303E-4</v>
      </c>
      <c r="O237" s="8"/>
    </row>
    <row r="238" spans="1:15" ht="15.75" x14ac:dyDescent="0.25">
      <c r="A238" s="5">
        <v>41010</v>
      </c>
      <c r="B238">
        <v>18.010000000000002</v>
      </c>
      <c r="C238">
        <f>(B238-B237)/B237</f>
        <v>2.3295454545454553E-2</v>
      </c>
      <c r="D238">
        <v>1.0605</v>
      </c>
      <c r="E238">
        <v>2.0350999999999999</v>
      </c>
      <c r="F238">
        <v>10.895199999999999</v>
      </c>
      <c r="G238">
        <f>E238+F238</f>
        <v>12.930299999999999</v>
      </c>
      <c r="H238">
        <f>E238+D238*(G238-E238)</f>
        <v>13.5894596</v>
      </c>
      <c r="I238" s="16">
        <f>(((H238/100)+1)^(1/365)-1)</f>
        <v>3.4915828617987366E-4</v>
      </c>
      <c r="J238">
        <f>1+I238</f>
        <v>1.0003491582861799</v>
      </c>
      <c r="K238">
        <f>C238-I238</f>
        <v>2.294629625927468E-2</v>
      </c>
      <c r="L238" s="47">
        <f>K238^2</f>
        <v>5.2653251201840317E-4</v>
      </c>
      <c r="O238" s="8"/>
    </row>
    <row r="239" spans="1:15" ht="15.75" x14ac:dyDescent="0.25">
      <c r="A239" s="5">
        <v>41011</v>
      </c>
      <c r="B239">
        <v>18.260000000000002</v>
      </c>
      <c r="C239">
        <f>(B239-B238)/B238</f>
        <v>1.3881177123820098E-2</v>
      </c>
      <c r="D239">
        <v>1.0603</v>
      </c>
      <c r="E239">
        <v>2.0510000000000002</v>
      </c>
      <c r="F239">
        <v>10.8514</v>
      </c>
      <c r="G239">
        <f>E239+F239</f>
        <v>12.9024</v>
      </c>
      <c r="H239">
        <f>E239+D239*(G239-E239)</f>
        <v>13.55673942</v>
      </c>
      <c r="I239" s="16">
        <f>(((H239/100)+1)^(1/365)-1)</f>
        <v>3.4836870137122666E-4</v>
      </c>
      <c r="J239">
        <f>1+I239</f>
        <v>1.0003483687013712</v>
      </c>
      <c r="K239">
        <f>C239-I239</f>
        <v>1.3532808422448871E-2</v>
      </c>
      <c r="L239" s="47">
        <f>K239^2</f>
        <v>1.8313690379870312E-4</v>
      </c>
      <c r="O239" s="8"/>
    </row>
    <row r="240" spans="1:15" ht="15.75" x14ac:dyDescent="0.25">
      <c r="A240" s="5">
        <v>41012</v>
      </c>
      <c r="B240">
        <v>18.239999999999998</v>
      </c>
      <c r="C240">
        <f>(B240-B239)/B239</f>
        <v>-1.095290251916929E-3</v>
      </c>
      <c r="D240">
        <v>1.0585</v>
      </c>
      <c r="E240">
        <v>1.9823</v>
      </c>
      <c r="F240">
        <v>10.867100000000001</v>
      </c>
      <c r="G240">
        <f>E240+F240</f>
        <v>12.849400000000001</v>
      </c>
      <c r="H240">
        <f>E240+D240*(G240-E240)</f>
        <v>13.485125350000001</v>
      </c>
      <c r="I240" s="16">
        <f>(((H240/100)+1)^(1/365)-1)</f>
        <v>3.4663975926996216E-4</v>
      </c>
      <c r="J240">
        <f>1+I240</f>
        <v>1.00034663975927</v>
      </c>
      <c r="K240">
        <f>C240-I240</f>
        <v>-1.4419300111868912E-3</v>
      </c>
      <c r="L240" s="47">
        <f>K240^2</f>
        <v>2.0791621571614282E-6</v>
      </c>
      <c r="O240" s="8"/>
    </row>
    <row r="241" spans="1:15" ht="15.75" x14ac:dyDescent="0.25">
      <c r="A241" s="5">
        <v>41015</v>
      </c>
      <c r="B241">
        <v>18.190000000000001</v>
      </c>
      <c r="C241">
        <f>(B241-B240)/B240</f>
        <v>-2.7412280701752832E-3</v>
      </c>
      <c r="D241">
        <v>1.0603</v>
      </c>
      <c r="E241">
        <v>1.9805000000000001</v>
      </c>
      <c r="F241">
        <v>10.8596</v>
      </c>
      <c r="G241">
        <f>E241+F241</f>
        <v>12.8401</v>
      </c>
      <c r="H241">
        <f>E241+D241*(G241-E241)</f>
        <v>13.494933880000001</v>
      </c>
      <c r="I241" s="16">
        <f>(((H241/100)+1)^(1/365)-1)</f>
        <v>3.4687662592136626E-4</v>
      </c>
      <c r="J241">
        <f>1+I241</f>
        <v>1.0003468766259214</v>
      </c>
      <c r="K241">
        <f>C241-I241</f>
        <v>-3.0881046960966494E-3</v>
      </c>
      <c r="L241" s="47">
        <f>K241^2</f>
        <v>9.5363906140541804E-6</v>
      </c>
      <c r="O241" s="8"/>
    </row>
    <row r="242" spans="1:15" ht="15.75" x14ac:dyDescent="0.25">
      <c r="A242" s="5">
        <v>41016</v>
      </c>
      <c r="B242">
        <v>18.59</v>
      </c>
      <c r="C242">
        <f>(B242-B241)/B241</f>
        <v>2.1990104452996071E-2</v>
      </c>
      <c r="D242">
        <v>1.0616000000000001</v>
      </c>
      <c r="E242">
        <v>1.9981</v>
      </c>
      <c r="F242">
        <v>10.7918</v>
      </c>
      <c r="G242">
        <f>E242+F242</f>
        <v>12.789899999999999</v>
      </c>
      <c r="H242">
        <f>E242+D242*(G242-E242)</f>
        <v>13.454674879999999</v>
      </c>
      <c r="I242" s="16">
        <f>(((H242/100)+1)^(1/365)-1)</f>
        <v>3.459042793436673E-4</v>
      </c>
      <c r="J242">
        <f>1+I242</f>
        <v>1.0003459042793437</v>
      </c>
      <c r="K242">
        <f>C242-I242</f>
        <v>2.1644200173652404E-2</v>
      </c>
      <c r="L242" s="47">
        <f>K242^2</f>
        <v>4.6847140115713473E-4</v>
      </c>
      <c r="O242" s="8"/>
    </row>
    <row r="243" spans="1:15" ht="15.75" x14ac:dyDescent="0.25">
      <c r="A243" s="5">
        <v>41017</v>
      </c>
      <c r="B243">
        <v>18.555</v>
      </c>
      <c r="C243">
        <f>(B243-B242)/B242</f>
        <v>-1.8827326519634288E-3</v>
      </c>
      <c r="D243">
        <v>1.0613999999999999</v>
      </c>
      <c r="E243">
        <v>1.9752999999999998</v>
      </c>
      <c r="F243">
        <v>10.8012</v>
      </c>
      <c r="G243">
        <f>E243+F243</f>
        <v>12.776499999999999</v>
      </c>
      <c r="H243">
        <f>E243+D243*(G243-E243)</f>
        <v>13.439693679999998</v>
      </c>
      <c r="I243" s="16">
        <f>(((H243/100)+1)^(1/365)-1)</f>
        <v>3.4554236138273353E-4</v>
      </c>
      <c r="J243">
        <f>1+I243</f>
        <v>1.0003455423613827</v>
      </c>
      <c r="K243">
        <f>C243-I243</f>
        <v>-2.2282750133461623E-3</v>
      </c>
      <c r="L243" s="47">
        <f>K243^2</f>
        <v>4.9652095351028398E-6</v>
      </c>
      <c r="O243" s="8"/>
    </row>
    <row r="244" spans="1:15" ht="15.75" x14ac:dyDescent="0.25">
      <c r="A244" s="5">
        <v>41018</v>
      </c>
      <c r="B244">
        <v>18.05</v>
      </c>
      <c r="C244">
        <f>(B244-B243)/B243</f>
        <v>-2.7216383724063542E-2</v>
      </c>
      <c r="D244">
        <v>1.0629999999999999</v>
      </c>
      <c r="E244">
        <v>1.9664999999999999</v>
      </c>
      <c r="F244">
        <v>10.753500000000001</v>
      </c>
      <c r="G244">
        <f>E244+F244</f>
        <v>12.72</v>
      </c>
      <c r="H244">
        <f>E244+D244*(G244-E244)</f>
        <v>13.397470500000001</v>
      </c>
      <c r="I244" s="16">
        <f>(((H244/100)+1)^(1/365)-1)</f>
        <v>3.4452207125279521E-4</v>
      </c>
      <c r="J244">
        <f>1+I244</f>
        <v>1.0003445220712528</v>
      </c>
      <c r="K244">
        <f>C244-I244</f>
        <v>-2.7560905795316337E-2</v>
      </c>
      <c r="L244" s="47">
        <f>K244^2</f>
        <v>7.5960352825830166E-4</v>
      </c>
      <c r="O244" s="8"/>
    </row>
  </sheetData>
  <pageMargins left="0.7" right="0.7" top="0.75" bottom="0.75" header="0.3" footer="0.3"/>
  <pageSetup paperSize="9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44"/>
  <sheetViews>
    <sheetView topLeftCell="K106" workbookViewId="0">
      <selection activeCell="H12" sqref="H12"/>
    </sheetView>
  </sheetViews>
  <sheetFormatPr defaultRowHeight="15" x14ac:dyDescent="0.25"/>
  <cols>
    <col min="1" max="1" width="13.28515625" customWidth="1"/>
    <col min="2" max="2" width="9.5703125" customWidth="1"/>
    <col min="9" max="9" width="39.42578125" customWidth="1"/>
    <col min="12" max="12" width="10.7109375" style="46" customWidth="1"/>
    <col min="13" max="13" width="27.28515625" customWidth="1"/>
    <col min="16" max="18" width="22.140625" customWidth="1"/>
    <col min="19" max="19" width="29.7109375" customWidth="1"/>
    <col min="20" max="20" width="12" customWidth="1"/>
    <col min="21" max="21" width="10.7109375" customWidth="1"/>
    <col min="22" max="22" width="17.42578125" customWidth="1"/>
  </cols>
  <sheetData>
    <row r="1" spans="1:28" ht="15.75" thickBot="1" x14ac:dyDescent="0.3">
      <c r="A1" t="s">
        <v>77</v>
      </c>
      <c r="V1" t="s">
        <v>54</v>
      </c>
      <c r="W1" t="s">
        <v>69</v>
      </c>
      <c r="X1" t="s">
        <v>70</v>
      </c>
      <c r="Y1" t="s">
        <v>71</v>
      </c>
      <c r="Z1" t="s">
        <v>54</v>
      </c>
      <c r="AA1" t="s">
        <v>69</v>
      </c>
      <c r="AB1" t="s">
        <v>70</v>
      </c>
    </row>
    <row r="2" spans="1:28" x14ac:dyDescent="0.25">
      <c r="A2" t="s">
        <v>7</v>
      </c>
      <c r="B2" t="s">
        <v>8</v>
      </c>
      <c r="C2" t="s">
        <v>19</v>
      </c>
      <c r="D2" t="s">
        <v>43</v>
      </c>
      <c r="E2" t="s">
        <v>11</v>
      </c>
      <c r="F2" t="s">
        <v>12</v>
      </c>
      <c r="G2" t="s">
        <v>66</v>
      </c>
      <c r="H2" t="s">
        <v>67</v>
      </c>
      <c r="I2" t="s">
        <v>35</v>
      </c>
      <c r="J2" t="s">
        <v>36</v>
      </c>
      <c r="K2" t="s">
        <v>64</v>
      </c>
      <c r="L2" s="47" t="s">
        <v>63</v>
      </c>
      <c r="M2" s="6" t="s">
        <v>46</v>
      </c>
      <c r="N2" s="8">
        <f>SUM(L4:L122)/(COUNT(F4:F122)-2)</f>
        <v>6.6271332218550115E-4</v>
      </c>
      <c r="O2" s="12" t="s">
        <v>55</v>
      </c>
      <c r="P2" s="12"/>
      <c r="Q2" s="12" t="s">
        <v>56</v>
      </c>
      <c r="R2" s="12" t="s">
        <v>57</v>
      </c>
      <c r="S2" s="12" t="s">
        <v>58</v>
      </c>
      <c r="T2" s="12" t="s">
        <v>59</v>
      </c>
      <c r="U2" s="12" t="s">
        <v>68</v>
      </c>
      <c r="V2" s="12" t="s">
        <v>60</v>
      </c>
      <c r="W2" s="12"/>
      <c r="X2" s="12"/>
      <c r="Y2" s="12"/>
      <c r="Z2" s="12" t="s">
        <v>61</v>
      </c>
      <c r="AA2" s="12"/>
      <c r="AB2" s="8"/>
    </row>
    <row r="3" spans="1:28" ht="15.75" x14ac:dyDescent="0.25">
      <c r="A3" s="4">
        <v>40668</v>
      </c>
      <c r="B3">
        <v>14.05</v>
      </c>
      <c r="C3">
        <v>0</v>
      </c>
      <c r="D3">
        <v>0.90229999999999999</v>
      </c>
      <c r="E3">
        <v>3.1499000000000001</v>
      </c>
      <c r="F3">
        <v>10.2903</v>
      </c>
      <c r="G3">
        <f>E3+F3</f>
        <v>13.440200000000001</v>
      </c>
      <c r="H3">
        <f>E3+D3*(G3-E3)</f>
        <v>12.43483769</v>
      </c>
      <c r="I3" s="16">
        <f>(((H3/100)+1)^(1/365)-1)</f>
        <v>3.2115744305394323E-4</v>
      </c>
      <c r="J3">
        <f>1+I3</f>
        <v>1.0003211574430539</v>
      </c>
      <c r="L3" s="47"/>
      <c r="M3" s="20" t="s">
        <v>47</v>
      </c>
      <c r="N3" s="8">
        <f>SQRT(N2)</f>
        <v>2.5743218955396802E-2</v>
      </c>
      <c r="O3" s="8"/>
      <c r="P3" s="8"/>
      <c r="Q3" s="8"/>
      <c r="R3" s="8"/>
      <c r="S3" s="8"/>
      <c r="T3" s="8"/>
      <c r="V3" t="s">
        <v>28</v>
      </c>
      <c r="W3">
        <f>1+I3</f>
        <v>1.0003211574430539</v>
      </c>
    </row>
    <row r="4" spans="1:28" ht="15.75" x14ac:dyDescent="0.25">
      <c r="A4" s="5">
        <v>40669</v>
      </c>
      <c r="B4">
        <v>13.98</v>
      </c>
      <c r="C4">
        <f>(B4-B3)/B3</f>
        <v>-4.98220640569397E-3</v>
      </c>
      <c r="D4">
        <v>0.90190000000000003</v>
      </c>
      <c r="E4">
        <v>3.1459000000000001</v>
      </c>
      <c r="F4">
        <v>10.3233</v>
      </c>
      <c r="G4">
        <f>E4+F4</f>
        <v>13.469200000000001</v>
      </c>
      <c r="H4">
        <f>E4+D4*(G4-E4)</f>
        <v>12.456484270000001</v>
      </c>
      <c r="I4" s="16">
        <f>(((H4/100)+1)^(1/365)-1)</f>
        <v>3.2168502909324381E-4</v>
      </c>
      <c r="J4">
        <f>1+I4</f>
        <v>1.0003216850290932</v>
      </c>
      <c r="K4">
        <f>C4-I4</f>
        <v>-5.3038914347872139E-3</v>
      </c>
      <c r="L4" s="47">
        <f>K4^2</f>
        <v>2.8131264352009171E-5</v>
      </c>
      <c r="M4" s="8"/>
      <c r="N4" s="8"/>
      <c r="O4" s="8">
        <f>C4/$N$3</f>
        <v>-0.19353470963853578</v>
      </c>
      <c r="P4" s="8"/>
      <c r="Q4" s="8">
        <f>O4</f>
        <v>-0.19353470963853578</v>
      </c>
      <c r="R4" s="8">
        <f>RANK(Q4,$Q$4:$Q$123)</f>
        <v>76</v>
      </c>
      <c r="S4" s="8">
        <f>O4</f>
        <v>-0.19353470963853578</v>
      </c>
      <c r="T4" s="8">
        <f>RANK(S4,$S$4:$S$123)</f>
        <v>76</v>
      </c>
      <c r="U4">
        <v>1</v>
      </c>
      <c r="V4">
        <f>R4/(COUNT($U$4:$U$123)+1)-0.5</f>
        <v>0.12809917355371903</v>
      </c>
      <c r="W4">
        <f>SUM($V$4:V4)/U4</f>
        <v>0.12809917355371903</v>
      </c>
      <c r="X4">
        <f>(U4/11)*W4^2</f>
        <v>1.4917634786496207E-3</v>
      </c>
      <c r="Z4">
        <f>T4/(COUNT($O$4:$O$123)+1)-0.5</f>
        <v>0.12809917355371903</v>
      </c>
      <c r="AA4">
        <f>SUM($Z$4:Z4)/U4</f>
        <v>0.12809917355371903</v>
      </c>
      <c r="AB4">
        <f>(U4/11)*AA4^2</f>
        <v>1.4917634786496207E-3</v>
      </c>
    </row>
    <row r="5" spans="1:28" ht="15.75" x14ac:dyDescent="0.25">
      <c r="A5" s="5">
        <v>40672</v>
      </c>
      <c r="B5">
        <v>14.3</v>
      </c>
      <c r="C5">
        <f>(B5-B4)/B4</f>
        <v>2.2889842632331923E-2</v>
      </c>
      <c r="D5">
        <v>0.90859999999999996</v>
      </c>
      <c r="E5">
        <v>3.1604000000000001</v>
      </c>
      <c r="F5">
        <v>10.3483</v>
      </c>
      <c r="G5">
        <f>E5+F5</f>
        <v>13.508700000000001</v>
      </c>
      <c r="H5">
        <f>E5+D5*(G5-E5)</f>
        <v>12.562865380000002</v>
      </c>
      <c r="I5" s="16">
        <f>(((H5/100)+1)^(1/365)-1)</f>
        <v>3.2427635514964415E-4</v>
      </c>
      <c r="J5">
        <f>1+I5</f>
        <v>1.0003242763551496</v>
      </c>
      <c r="K5">
        <f>C5-I5</f>
        <v>2.2565566277182279E-2</v>
      </c>
      <c r="L5" s="47">
        <f>K5^2</f>
        <v>5.0920478140990615E-4</v>
      </c>
      <c r="M5" s="8"/>
      <c r="N5" s="8"/>
      <c r="O5" s="8">
        <f>C5/$N$3</f>
        <v>0.88916008025225235</v>
      </c>
      <c r="P5" s="8"/>
      <c r="Q5" s="8">
        <f>O5</f>
        <v>0.88916008025225235</v>
      </c>
      <c r="R5" s="8">
        <f>RANK(Q5,$Q$4:$Q$123)</f>
        <v>20</v>
      </c>
      <c r="S5" s="8">
        <f>O5</f>
        <v>0.88916008025225235</v>
      </c>
      <c r="T5" s="8">
        <f>RANK(S5,$S$4:$S$123)</f>
        <v>20</v>
      </c>
      <c r="U5">
        <v>2</v>
      </c>
      <c r="V5">
        <f>R5/(COUNT($U$4:$U$123)+1)-0.5</f>
        <v>-0.33471074380165289</v>
      </c>
      <c r="W5">
        <f>SUM($V$4:V5)/U5</f>
        <v>-0.10330578512396693</v>
      </c>
      <c r="X5">
        <f>(U5/11)*W5^2</f>
        <v>1.9403791345598595E-3</v>
      </c>
      <c r="Z5">
        <f>T5/(COUNT($O$4:$O$123)+1)-0.5</f>
        <v>-0.33471074380165289</v>
      </c>
      <c r="AA5">
        <f>SUM($Z$4:Z5)/U5</f>
        <v>-0.10330578512396693</v>
      </c>
      <c r="AB5">
        <f>(U5/11)*AA5^2</f>
        <v>1.9403791345598595E-3</v>
      </c>
    </row>
    <row r="6" spans="1:28" ht="15.75" x14ac:dyDescent="0.25">
      <c r="A6" s="5">
        <v>40673</v>
      </c>
      <c r="B6">
        <v>14.43</v>
      </c>
      <c r="C6">
        <f>(B6-B5)/B5</f>
        <v>9.0909090909090211E-3</v>
      </c>
      <c r="D6">
        <v>0.90880000000000005</v>
      </c>
      <c r="E6">
        <v>3.2134999999999998</v>
      </c>
      <c r="F6">
        <v>10.3208</v>
      </c>
      <c r="G6">
        <f>E6+F6</f>
        <v>13.5343</v>
      </c>
      <c r="H6">
        <f>E6+D6*(G6-E6)</f>
        <v>12.593043040000001</v>
      </c>
      <c r="I6" s="16">
        <f>(((H6/100)+1)^(1/365)-1)</f>
        <v>3.2501100486581613E-4</v>
      </c>
      <c r="J6">
        <f>1+I6</f>
        <v>1.0003250110048658</v>
      </c>
      <c r="K6">
        <f>C6-I6</f>
        <v>8.7658980860432049E-3</v>
      </c>
      <c r="L6" s="47">
        <f>K6^2</f>
        <v>7.6840969254895924E-5</v>
      </c>
      <c r="M6" s="8"/>
      <c r="N6" s="8"/>
      <c r="O6" s="8">
        <f>C6/$N$3</f>
        <v>0.35313800914563581</v>
      </c>
      <c r="P6" s="8"/>
      <c r="Q6" s="8">
        <f>O6</f>
        <v>0.35313800914563581</v>
      </c>
      <c r="R6" s="8">
        <f>RANK(Q6,$Q$4:$Q$123)</f>
        <v>37</v>
      </c>
      <c r="S6" s="8">
        <f>O6</f>
        <v>0.35313800914563581</v>
      </c>
      <c r="T6" s="8">
        <f>RANK(S6,$S$4:$S$123)</f>
        <v>37</v>
      </c>
      <c r="U6">
        <v>3</v>
      </c>
      <c r="V6">
        <f>R6/(COUNT($U$4:$U$123)+1)-0.5</f>
        <v>-0.19421487603305787</v>
      </c>
      <c r="W6">
        <f>SUM($V$4:V6)/U6</f>
        <v>-0.13360881542699724</v>
      </c>
      <c r="X6">
        <f>(U6/11)*W6^2</f>
        <v>4.8685406072196576E-3</v>
      </c>
      <c r="Z6">
        <f>T6/(COUNT($O$4:$O$123)+1)-0.5</f>
        <v>-0.19421487603305787</v>
      </c>
      <c r="AA6">
        <f>SUM($Z$4:Z6)/U6</f>
        <v>-0.13360881542699724</v>
      </c>
      <c r="AB6">
        <f>(U6/11)*AA6^2</f>
        <v>4.8685406072196576E-3</v>
      </c>
    </row>
    <row r="7" spans="1:28" ht="15.75" x14ac:dyDescent="0.25">
      <c r="A7" s="5">
        <v>40674</v>
      </c>
      <c r="B7">
        <v>14.46</v>
      </c>
      <c r="C7">
        <f>(B7-B6)/B6</f>
        <v>2.0790020790021576E-3</v>
      </c>
      <c r="D7">
        <v>0.90629999999999999</v>
      </c>
      <c r="E7">
        <v>3.1593</v>
      </c>
      <c r="F7">
        <v>10.3607</v>
      </c>
      <c r="G7">
        <f>E7+F7</f>
        <v>13.52</v>
      </c>
      <c r="H7">
        <f>E7+D7*(G7-E7)</f>
        <v>12.549202409999999</v>
      </c>
      <c r="I7" s="16">
        <f>(((H7/100)+1)^(1/365)-1)</f>
        <v>3.2394367705501637E-4</v>
      </c>
      <c r="J7">
        <f>1+I7</f>
        <v>1.000323943677055</v>
      </c>
      <c r="K7">
        <f>C7-I7</f>
        <v>1.7550584019471412E-3</v>
      </c>
      <c r="L7" s="47">
        <f>K7^2</f>
        <v>3.0802299942452532E-6</v>
      </c>
      <c r="M7" s="8"/>
      <c r="N7" s="8"/>
      <c r="O7" s="8">
        <f>C7/$N$3</f>
        <v>8.0759212070731196E-2</v>
      </c>
      <c r="P7" s="8"/>
      <c r="Q7" s="8">
        <f>O7</f>
        <v>8.0759212070731196E-2</v>
      </c>
      <c r="R7" s="8">
        <f>RANK(Q7,$Q$4:$Q$123)</f>
        <v>60</v>
      </c>
      <c r="S7" s="8">
        <f>O7</f>
        <v>8.0759212070731196E-2</v>
      </c>
      <c r="T7" s="8">
        <f>RANK(S7,$S$4:$S$123)</f>
        <v>60</v>
      </c>
      <c r="U7">
        <v>4</v>
      </c>
      <c r="V7">
        <f>R7/(COUNT($U$4:$U$123)+1)-0.5</f>
        <v>-4.1322314049586639E-3</v>
      </c>
      <c r="W7">
        <f>SUM($V$4:V7)/U7</f>
        <v>-0.1012396694214876</v>
      </c>
      <c r="X7">
        <f>(U7/11)*W7^2</f>
        <v>3.7270802416625791E-3</v>
      </c>
      <c r="Z7">
        <f>T7/(COUNT($O$4:$O$123)+1)-0.5</f>
        <v>-4.1322314049586639E-3</v>
      </c>
      <c r="AA7">
        <f>SUM($Z$4:Z7)/U7</f>
        <v>-0.1012396694214876</v>
      </c>
      <c r="AB7">
        <f>(U7/11)*AA7^2</f>
        <v>3.7270802416625791E-3</v>
      </c>
    </row>
    <row r="8" spans="1:28" ht="15.75" x14ac:dyDescent="0.25">
      <c r="A8" s="5">
        <v>40675</v>
      </c>
      <c r="B8">
        <v>14.56</v>
      </c>
      <c r="C8">
        <f>(B8-B7)/B7</f>
        <v>6.9156293222683018E-3</v>
      </c>
      <c r="D8">
        <v>0.90620000000000001</v>
      </c>
      <c r="E8">
        <v>3.2225000000000001</v>
      </c>
      <c r="F8">
        <v>10.315099999999999</v>
      </c>
      <c r="G8">
        <f>E8+F8</f>
        <v>13.537599999999999</v>
      </c>
      <c r="H8">
        <f>E8+D8*(G8-E8)</f>
        <v>12.57004362</v>
      </c>
      <c r="I8" s="16">
        <f>(((H8/100)+1)^(1/365)-1)</f>
        <v>3.2445112115908614E-4</v>
      </c>
      <c r="J8">
        <f>1+I8</f>
        <v>1.0003244511211591</v>
      </c>
      <c r="K8">
        <f>C8-I8</f>
        <v>6.5911782011092157E-3</v>
      </c>
      <c r="L8" s="47">
        <f>K8^2</f>
        <v>4.3443630078777317E-5</v>
      </c>
      <c r="M8" s="8"/>
      <c r="N8" s="8"/>
      <c r="O8" s="8">
        <f>C8/$N$3</f>
        <v>0.26863887279405324</v>
      </c>
      <c r="P8" s="8"/>
      <c r="Q8" s="8">
        <f>O8</f>
        <v>0.26863887279405324</v>
      </c>
      <c r="R8" s="8">
        <f>RANK(Q8,$Q$4:$Q$123)</f>
        <v>46</v>
      </c>
      <c r="S8" s="8">
        <f>O8</f>
        <v>0.26863887279405324</v>
      </c>
      <c r="T8" s="8">
        <f>RANK(S8,$S$4:$S$123)</f>
        <v>47</v>
      </c>
      <c r="U8">
        <v>5</v>
      </c>
      <c r="V8">
        <f>R8/(COUNT($U$4:$U$123)+1)-0.5</f>
        <v>-0.11983471074380164</v>
      </c>
      <c r="W8">
        <f>SUM($V$4:V8)/U8</f>
        <v>-0.10495867768595039</v>
      </c>
      <c r="X8">
        <f>(U8/11)*W8^2</f>
        <v>5.0074200098105546E-3</v>
      </c>
      <c r="Z8">
        <f>T8/(COUNT($O$4:$O$123)+1)-0.5</f>
        <v>-0.11157024793388431</v>
      </c>
      <c r="AA8">
        <f>SUM($Z$4:Z8)/U8</f>
        <v>-0.10330578512396693</v>
      </c>
      <c r="AB8">
        <f>(U8/11)*AA8^2</f>
        <v>4.8509478363996487E-3</v>
      </c>
    </row>
    <row r="9" spans="1:28" ht="15.75" x14ac:dyDescent="0.25">
      <c r="A9" s="5">
        <v>40676</v>
      </c>
      <c r="B9">
        <v>14.41</v>
      </c>
      <c r="C9">
        <f>(B9-B8)/B8</f>
        <v>-1.0302197802197826E-2</v>
      </c>
      <c r="D9">
        <v>0.89600000000000002</v>
      </c>
      <c r="E9">
        <v>3.1709000000000001</v>
      </c>
      <c r="F9">
        <v>10.344899999999999</v>
      </c>
      <c r="G9">
        <f>E9+F9</f>
        <v>13.515799999999999</v>
      </c>
      <c r="H9">
        <f>E9+D9*(G9-E9)</f>
        <v>12.4399304</v>
      </c>
      <c r="I9" s="16">
        <f>(((H9/100)+1)^(1/365)-1)</f>
        <v>3.2128157536193136E-4</v>
      </c>
      <c r="J9">
        <f>1+I9</f>
        <v>1.0003212815753619</v>
      </c>
      <c r="K9">
        <f>C9-I9</f>
        <v>-1.0623479377559758E-2</v>
      </c>
      <c r="L9" s="47">
        <f>K9^2</f>
        <v>1.1285831408543745E-4</v>
      </c>
      <c r="M9" s="8"/>
      <c r="N9" s="8"/>
      <c r="O9" s="8">
        <f>C9/$N$3</f>
        <v>-0.40019073838619845</v>
      </c>
      <c r="P9" s="8"/>
      <c r="Q9" s="8">
        <f>O9</f>
        <v>-0.40019073838619845</v>
      </c>
      <c r="R9" s="8">
        <f>RANK(Q9,$Q$4:$Q$123)</f>
        <v>87</v>
      </c>
      <c r="S9" s="8">
        <f>O9</f>
        <v>-0.40019073838619845</v>
      </c>
      <c r="T9" s="8">
        <f>RANK(S9,$S$4:$S$123)</f>
        <v>87</v>
      </c>
      <c r="U9">
        <v>6</v>
      </c>
      <c r="V9">
        <f>R9/(COUNT($U$4:$U$123)+1)-0.5</f>
        <v>0.21900826446280997</v>
      </c>
      <c r="W9">
        <f>SUM($V$4:V9)/U9</f>
        <v>-5.0964187327823672E-2</v>
      </c>
      <c r="X9">
        <f>(U9/11)*W9^2</f>
        <v>1.4167354854466379E-3</v>
      </c>
      <c r="Z9">
        <f>T9/(COUNT($O$4:$O$123)+1)-0.5</f>
        <v>0.21900826446280997</v>
      </c>
      <c r="AA9">
        <f>SUM($Z$4:Z9)/U9</f>
        <v>-4.9586776859504113E-2</v>
      </c>
      <c r="AB9">
        <f>(U9/11)*AA9^2</f>
        <v>1.3411900578077741E-3</v>
      </c>
    </row>
    <row r="10" spans="1:28" ht="15.75" x14ac:dyDescent="0.25">
      <c r="A10" s="5">
        <v>40679</v>
      </c>
      <c r="B10">
        <v>14.45</v>
      </c>
      <c r="C10">
        <f>(B10-B9)/B9</f>
        <v>2.7758501040943198E-3</v>
      </c>
      <c r="D10">
        <v>0.9093</v>
      </c>
      <c r="E10">
        <v>3.1469999999999998</v>
      </c>
      <c r="F10">
        <v>10.3725</v>
      </c>
      <c r="G10">
        <f>E10+F10</f>
        <v>13.519500000000001</v>
      </c>
      <c r="H10">
        <f>E10+D10*(G10-E10)</f>
        <v>12.578714250000001</v>
      </c>
      <c r="I10" s="16">
        <f>(((H10/100)+1)^(1/365)-1)</f>
        <v>3.2466220702787041E-4</v>
      </c>
      <c r="J10">
        <f>1+I10</f>
        <v>1.0003246622070279</v>
      </c>
      <c r="K10">
        <f>C10-I10</f>
        <v>2.4511878970664494E-3</v>
      </c>
      <c r="L10" s="47">
        <f>K10^2</f>
        <v>6.0083221067250425E-6</v>
      </c>
      <c r="M10" s="8"/>
      <c r="N10" s="8"/>
      <c r="O10" s="8">
        <f>C10/$N$3</f>
        <v>0.10782839973912398</v>
      </c>
      <c r="P10" s="8"/>
      <c r="Q10" s="8">
        <f>O10</f>
        <v>0.10782839973912398</v>
      </c>
      <c r="R10" s="8">
        <f>RANK(Q10,$Q$4:$Q$123)</f>
        <v>59</v>
      </c>
      <c r="S10" s="8">
        <f>O10</f>
        <v>0.10782839973912398</v>
      </c>
      <c r="T10" s="8">
        <f>RANK(S10,$S$4:$S$123)</f>
        <v>59</v>
      </c>
      <c r="U10">
        <v>7</v>
      </c>
      <c r="V10">
        <f>R10/(COUNT($U$4:$U$123)+1)-0.5</f>
        <v>-1.2396694214876047E-2</v>
      </c>
      <c r="W10">
        <f>SUM($V$4:V10)/U10</f>
        <v>-4.5454545454545435E-2</v>
      </c>
      <c r="X10">
        <f>(U10/11)*W10^2</f>
        <v>1.31480090157776E-3</v>
      </c>
      <c r="Z10">
        <f>T10/(COUNT($O$4:$O$123)+1)-0.5</f>
        <v>-1.2396694214876047E-2</v>
      </c>
      <c r="AA10">
        <f>SUM($Z$4:Z10)/U10</f>
        <v>-4.4273907910271533E-2</v>
      </c>
      <c r="AB10">
        <f>(U10/11)*AA10^2</f>
        <v>1.2473865865027663E-3</v>
      </c>
    </row>
    <row r="11" spans="1:28" ht="15.75" x14ac:dyDescent="0.25">
      <c r="A11" s="5">
        <v>40680</v>
      </c>
      <c r="B11">
        <v>14.17</v>
      </c>
      <c r="C11">
        <f>(B11-B10)/B10</f>
        <v>-1.9377162629757742E-2</v>
      </c>
      <c r="D11">
        <v>0.90969999999999995</v>
      </c>
      <c r="E11">
        <v>3.1158000000000001</v>
      </c>
      <c r="F11">
        <v>10.373100000000001</v>
      </c>
      <c r="G11">
        <f>E11+F11</f>
        <v>13.488900000000001</v>
      </c>
      <c r="H11">
        <f>E11+D11*(G11-E11)</f>
        <v>12.55220907</v>
      </c>
      <c r="I11" s="16">
        <f>(((H11/100)+1)^(1/365)-1)</f>
        <v>3.2401688933170192E-4</v>
      </c>
      <c r="J11">
        <f>1+I11</f>
        <v>1.0003240168893317</v>
      </c>
      <c r="K11">
        <f>C11-I11</f>
        <v>-1.9701179519089444E-2</v>
      </c>
      <c r="L11" s="47">
        <f>K11^2</f>
        <v>3.8813647444338939E-4</v>
      </c>
      <c r="M11" s="8"/>
      <c r="N11" s="8"/>
      <c r="O11" s="8">
        <f>C11/$N$3</f>
        <v>-0.75270938973603063</v>
      </c>
      <c r="P11" s="8"/>
      <c r="Q11" s="8">
        <f>O11</f>
        <v>-0.75270938973603063</v>
      </c>
      <c r="R11" s="8">
        <f>RANK(Q11,$Q$4:$Q$123)</f>
        <v>103</v>
      </c>
      <c r="S11" s="8">
        <f>O11</f>
        <v>-0.75270938973603063</v>
      </c>
      <c r="T11" s="8">
        <f>RANK(S11,$S$4:$S$123)</f>
        <v>103</v>
      </c>
      <c r="U11">
        <v>8</v>
      </c>
      <c r="V11">
        <f>R11/(COUNT($U$4:$U$123)+1)-0.5</f>
        <v>0.35123966942148765</v>
      </c>
      <c r="W11">
        <f>SUM($V$4:V11)/U11</f>
        <v>4.1322314049586986E-3</v>
      </c>
      <c r="X11">
        <f>(U11/11)*W11^2</f>
        <v>1.2418426461183232E-5</v>
      </c>
      <c r="Z11">
        <f>T11/(COUNT($O$4:$O$123)+1)-0.5</f>
        <v>0.35123966942148765</v>
      </c>
      <c r="AA11">
        <f>SUM($Z$4:Z11)/U11</f>
        <v>5.1652892561983646E-3</v>
      </c>
      <c r="AB11">
        <f>(U11/11)*AA11^2</f>
        <v>1.9403791345598734E-5</v>
      </c>
    </row>
    <row r="12" spans="1:28" ht="15.75" x14ac:dyDescent="0.25">
      <c r="A12" s="5">
        <v>40681</v>
      </c>
      <c r="B12">
        <v>14.72</v>
      </c>
      <c r="C12">
        <f>(B12-B11)/B11</f>
        <v>3.8814396612561801E-2</v>
      </c>
      <c r="D12">
        <v>0.91400000000000003</v>
      </c>
      <c r="E12">
        <v>3.1800999999999999</v>
      </c>
      <c r="F12">
        <v>10.34</v>
      </c>
      <c r="G12">
        <f>E12+F12</f>
        <v>13.520099999999999</v>
      </c>
      <c r="H12">
        <f>E12+D12*(G12-E12)</f>
        <v>12.63086</v>
      </c>
      <c r="I12" s="16">
        <f>(((H12/100)+1)^(1/365)-1)</f>
        <v>3.2593134973701865E-4</v>
      </c>
      <c r="J12">
        <f>1+I12</f>
        <v>1.000325931349737</v>
      </c>
      <c r="K12">
        <f>C12-I12</f>
        <v>3.8488465262824782E-2</v>
      </c>
      <c r="L12" s="47">
        <f>K12^2</f>
        <v>1.48136195828767E-3</v>
      </c>
      <c r="M12" s="8"/>
      <c r="N12" s="8"/>
      <c r="O12" s="8">
        <f>C12/$N$3</f>
        <v>1.5077522620544219</v>
      </c>
      <c r="P12" s="8"/>
      <c r="Q12" s="8">
        <f>O12</f>
        <v>1.5077522620544219</v>
      </c>
      <c r="R12" s="8">
        <f>RANK(Q12,$Q$4:$Q$123)</f>
        <v>13</v>
      </c>
      <c r="S12" s="8">
        <f>O12</f>
        <v>1.5077522620544219</v>
      </c>
      <c r="T12" s="8">
        <f>RANK(S12,$S$4:$S$123)</f>
        <v>13</v>
      </c>
      <c r="U12">
        <v>9</v>
      </c>
      <c r="V12">
        <f>R12/(COUNT($U$4:$U$123)+1)-0.5</f>
        <v>-0.3925619834710744</v>
      </c>
      <c r="W12">
        <f>SUM($V$4:V12)/U12</f>
        <v>-3.9944903581267205E-2</v>
      </c>
      <c r="X12">
        <f>(U12/11)*W12^2</f>
        <v>1.3054870817318731E-3</v>
      </c>
      <c r="Z12">
        <f>T12/(COUNT($O$4:$O$123)+1)-0.5</f>
        <v>-0.3925619834710744</v>
      </c>
      <c r="AA12">
        <f>SUM($Z$4:Z12)/U12</f>
        <v>-3.9026629935720834E-2</v>
      </c>
      <c r="AB12">
        <f>(U12/11)*AA12^2</f>
        <v>1.2461545997506649E-3</v>
      </c>
    </row>
    <row r="13" spans="1:28" ht="15.75" x14ac:dyDescent="0.25">
      <c r="A13" s="5">
        <v>40682</v>
      </c>
      <c r="B13">
        <v>14.72</v>
      </c>
      <c r="C13">
        <f>(B13-B12)/B12</f>
        <v>0</v>
      </c>
      <c r="D13">
        <v>0.91439999999999999</v>
      </c>
      <c r="E13">
        <v>3.1709000000000001</v>
      </c>
      <c r="F13">
        <v>10.321199999999999</v>
      </c>
      <c r="G13">
        <f>E13+F13</f>
        <v>13.492099999999999</v>
      </c>
      <c r="H13">
        <f>E13+D13*(G13-E13)</f>
        <v>12.608605279999999</v>
      </c>
      <c r="I13" s="16">
        <f>(((H13/100)+1)^(1/365)-1)</f>
        <v>3.2538977775398159E-4</v>
      </c>
      <c r="J13">
        <f>1+I13</f>
        <v>1.000325389777754</v>
      </c>
      <c r="K13">
        <f>C13-I13</f>
        <v>-3.2538977775398159E-4</v>
      </c>
      <c r="L13" s="47">
        <f>K13^2</f>
        <v>1.0587850746678553E-7</v>
      </c>
      <c r="M13" s="8"/>
      <c r="N13" s="8"/>
      <c r="O13" s="8">
        <f>C13/$N$3</f>
        <v>0</v>
      </c>
      <c r="P13" s="8"/>
      <c r="Q13" s="8">
        <f>O13</f>
        <v>0</v>
      </c>
      <c r="R13" s="8">
        <f>RANK(Q13,$Q$4:$Q$123)</f>
        <v>68</v>
      </c>
      <c r="S13" s="8">
        <f>O13</f>
        <v>0</v>
      </c>
      <c r="T13" s="8">
        <f>RANK(S13,$S$4:$S$123)</f>
        <v>68</v>
      </c>
      <c r="U13">
        <v>10</v>
      </c>
      <c r="V13">
        <f>R13/(COUNT($U$4:$U$123)+1)-0.5</f>
        <v>6.1983471074380181E-2</v>
      </c>
      <c r="W13">
        <f>SUM($V$4:V13)/U13</f>
        <v>-2.9752066115702462E-2</v>
      </c>
      <c r="X13">
        <f>(U13/11)*W13^2</f>
        <v>8.047140346846641E-4</v>
      </c>
      <c r="Z13">
        <f>T13/(COUNT($O$4:$O$123)+1)-0.5</f>
        <v>6.1983471074380181E-2</v>
      </c>
      <c r="AA13">
        <f>SUM($Z$4:Z13)/U13</f>
        <v>-2.8925619834710731E-2</v>
      </c>
      <c r="AB13">
        <f>(U13/11)*AA13^2</f>
        <v>7.6062862074746434E-4</v>
      </c>
    </row>
    <row r="14" spans="1:28" ht="15.75" x14ac:dyDescent="0.25">
      <c r="A14" s="5">
        <v>40683</v>
      </c>
      <c r="B14">
        <v>14.71</v>
      </c>
      <c r="C14">
        <f>(B14-B13)/B13</f>
        <v>-6.7934782608694197E-4</v>
      </c>
      <c r="D14">
        <v>0.91300000000000003</v>
      </c>
      <c r="E14">
        <v>3.1451000000000002</v>
      </c>
      <c r="F14">
        <v>10.3559</v>
      </c>
      <c r="G14">
        <f>E14+F14</f>
        <v>13.501000000000001</v>
      </c>
      <c r="H14">
        <f>E14+D14*(G14-E14)</f>
        <v>12.600036700000004</v>
      </c>
      <c r="I14" s="16">
        <f>(((H14/100)+1)^(1/365)-1)</f>
        <v>3.2518123160141243E-4</v>
      </c>
      <c r="J14">
        <f>1+I14</f>
        <v>1.0003251812316014</v>
      </c>
      <c r="K14">
        <f>C14-I14</f>
        <v>-1.0045290576883544E-3</v>
      </c>
      <c r="L14" s="47">
        <f>K14^2</f>
        <v>1.0090786277402533E-6</v>
      </c>
      <c r="M14" s="8"/>
      <c r="N14" s="8"/>
      <c r="O14" s="8">
        <f>C14/$N$3</f>
        <v>-2.638938927039362E-2</v>
      </c>
      <c r="P14" s="8"/>
      <c r="Q14" s="8">
        <f>O14</f>
        <v>-2.638938927039362E-2</v>
      </c>
      <c r="R14" s="8">
        <f>RANK(Q14,$Q$4:$Q$123)</f>
        <v>71</v>
      </c>
      <c r="S14" s="8">
        <f>O14</f>
        <v>-2.638938927039362E-2</v>
      </c>
      <c r="T14" s="8">
        <f>RANK(S14,$S$4:$S$123)</f>
        <v>71</v>
      </c>
      <c r="U14">
        <v>11</v>
      </c>
      <c r="V14">
        <f>R14/(COUNT($U$4:$U$123)+1)-0.5</f>
        <v>8.6776859504132275E-2</v>
      </c>
      <c r="W14">
        <f>SUM($V$4:V14)/U14</f>
        <v>-1.9158527422990214E-2</v>
      </c>
      <c r="X14">
        <f>(U14/11)*W14^2</f>
        <v>3.6704917301746807E-4</v>
      </c>
      <c r="Z14">
        <f>T14/(COUNT($O$4:$O$123)+1)-0.5</f>
        <v>8.6776859504132275E-2</v>
      </c>
      <c r="AA14">
        <f>SUM($Z$4:Z14)/U14</f>
        <v>-1.840721262208864E-2</v>
      </c>
      <c r="AB14">
        <f>(U14/11)*AA14^2</f>
        <v>3.3882547651477936E-4</v>
      </c>
    </row>
    <row r="15" spans="1:28" ht="15.75" x14ac:dyDescent="0.25">
      <c r="A15" s="5">
        <v>40686</v>
      </c>
      <c r="B15">
        <v>14.79</v>
      </c>
      <c r="C15">
        <f>(B15-B14)/B14</f>
        <v>5.438477226376498E-3</v>
      </c>
      <c r="D15">
        <v>0.91349999999999998</v>
      </c>
      <c r="E15">
        <v>3.1286</v>
      </c>
      <c r="F15">
        <v>10.438599999999999</v>
      </c>
      <c r="G15">
        <f>E15+F15</f>
        <v>13.5672</v>
      </c>
      <c r="H15">
        <f>E15+D15*(G15-E15)</f>
        <v>12.664261099999999</v>
      </c>
      <c r="I15" s="16">
        <f>(((H15/100)+1)^(1/365)-1)</f>
        <v>3.2674397032428359E-4</v>
      </c>
      <c r="J15">
        <f>1+I15</f>
        <v>1.0003267439703243</v>
      </c>
      <c r="K15">
        <f>C15-I15</f>
        <v>5.1117332560522144E-3</v>
      </c>
      <c r="L15" s="47">
        <f>K15^2</f>
        <v>2.6129816881030175E-5</v>
      </c>
      <c r="M15" s="8"/>
      <c r="N15" s="8"/>
      <c r="O15" s="8">
        <f>C15/$N$3</f>
        <v>0.21125863225571398</v>
      </c>
      <c r="P15" s="8"/>
      <c r="Q15" s="8">
        <f>O15</f>
        <v>0.21125863225571398</v>
      </c>
      <c r="R15" s="8">
        <f>RANK(Q15,$Q$4:$Q$123)</f>
        <v>49</v>
      </c>
      <c r="S15" s="8">
        <f>O15</f>
        <v>0.21125863225571398</v>
      </c>
      <c r="T15" s="8">
        <f>RANK(S15,$S$4:$S$123)</f>
        <v>50</v>
      </c>
      <c r="U15">
        <v>12</v>
      </c>
      <c r="V15">
        <f>R15/(COUNT($U$4:$U$123)+1)-0.5</f>
        <v>-9.5041322314049603E-2</v>
      </c>
      <c r="W15">
        <f>SUM($V$4:V15)/U15</f>
        <v>-2.5482093663911829E-2</v>
      </c>
      <c r="X15">
        <f>(U15/11)*W15^2</f>
        <v>7.0836774272331851E-4</v>
      </c>
      <c r="Z15">
        <f>T15/(COUNT($O$4:$O$123)+1)-0.5</f>
        <v>-8.677685950413222E-2</v>
      </c>
      <c r="AA15">
        <f>SUM($Z$4:Z15)/U15</f>
        <v>-2.410468319559227E-2</v>
      </c>
      <c r="AB15">
        <f>(U15/11)*AA15^2</f>
        <v>6.3385718395621998E-4</v>
      </c>
    </row>
    <row r="16" spans="1:28" ht="15.75" x14ac:dyDescent="0.25">
      <c r="A16" s="5">
        <v>40687</v>
      </c>
      <c r="B16">
        <v>14.95</v>
      </c>
      <c r="C16">
        <f>(B16-B15)/B15</f>
        <v>1.0818120351588922E-2</v>
      </c>
      <c r="D16">
        <v>0.91310000000000002</v>
      </c>
      <c r="E16">
        <v>3.1139000000000001</v>
      </c>
      <c r="F16">
        <v>10.454800000000001</v>
      </c>
      <c r="G16">
        <f>E16+F16</f>
        <v>13.5687</v>
      </c>
      <c r="H16">
        <f>E16+D16*(G16-E16)</f>
        <v>12.660177879999999</v>
      </c>
      <c r="I16" s="16">
        <f>(((H16/100)+1)^(1/365)-1)</f>
        <v>3.266446419170066E-4</v>
      </c>
      <c r="J16">
        <f>1+I16</f>
        <v>1.000326644641917</v>
      </c>
      <c r="K16">
        <f>C16-I16</f>
        <v>1.0491475709671915E-2</v>
      </c>
      <c r="L16" s="47">
        <f>K16^2</f>
        <v>1.1007106256663582E-4</v>
      </c>
      <c r="M16" s="8"/>
      <c r="N16" s="8"/>
      <c r="O16" s="8">
        <f>C16/$N$3</f>
        <v>0.42023184320238294</v>
      </c>
      <c r="P16" s="8"/>
      <c r="Q16" s="8">
        <f>O16</f>
        <v>0.42023184320238294</v>
      </c>
      <c r="R16" s="8">
        <f>RANK(Q16,$Q$4:$Q$123)</f>
        <v>32</v>
      </c>
      <c r="S16" s="8">
        <f>O16</f>
        <v>0.42023184320238294</v>
      </c>
      <c r="T16" s="8">
        <f>RANK(S16,$S$4:$S$123)</f>
        <v>32</v>
      </c>
      <c r="U16">
        <v>13</v>
      </c>
      <c r="V16">
        <f>R16/(COUNT($U$4:$U$123)+1)-0.5</f>
        <v>-0.23553719008264462</v>
      </c>
      <c r="W16">
        <f>SUM($V$4:V16)/U16</f>
        <v>-4.1640178003814358E-2</v>
      </c>
      <c r="X16">
        <f>(U16/11)*W16^2</f>
        <v>2.0491597740419534E-3</v>
      </c>
      <c r="Z16">
        <f>T16/(COUNT($O$4:$O$123)+1)-0.5</f>
        <v>-0.23553719008264462</v>
      </c>
      <c r="AA16">
        <f>SUM($Z$4:Z16)/U16</f>
        <v>-4.0368722186903988E-2</v>
      </c>
      <c r="AB16">
        <f>(U16/11)*AA16^2</f>
        <v>1.9259307730040589E-3</v>
      </c>
    </row>
    <row r="17" spans="1:28" ht="15.75" x14ac:dyDescent="0.25">
      <c r="A17" s="5">
        <v>40688</v>
      </c>
      <c r="B17">
        <v>14.98</v>
      </c>
      <c r="C17">
        <f>(B17-B16)/B16</f>
        <v>2.0066889632107785E-3</v>
      </c>
      <c r="D17">
        <v>0.91310000000000002</v>
      </c>
      <c r="E17">
        <v>3.1303999999999998</v>
      </c>
      <c r="F17">
        <v>10.4306</v>
      </c>
      <c r="G17">
        <f>E17+F17</f>
        <v>13.561</v>
      </c>
      <c r="H17">
        <f>E17+D17*(G17-E17)</f>
        <v>12.654580859999999</v>
      </c>
      <c r="I17" s="16">
        <f>(((H17/100)+1)^(1/365)-1)</f>
        <v>3.2650848297843815E-4</v>
      </c>
      <c r="J17">
        <f>1+I17</f>
        <v>1.0003265084829784</v>
      </c>
      <c r="K17">
        <f>C17-I17</f>
        <v>1.6801804802323403E-3</v>
      </c>
      <c r="L17" s="47">
        <f>K17^2</f>
        <v>2.8230064461537778E-6</v>
      </c>
      <c r="M17" s="8"/>
      <c r="N17" s="8"/>
      <c r="O17" s="8">
        <f>C17/$N$3</f>
        <v>7.7950195998705771E-2</v>
      </c>
      <c r="P17" s="8"/>
      <c r="Q17" s="8">
        <f>O17</f>
        <v>7.7950195998705771E-2</v>
      </c>
      <c r="R17" s="8">
        <f>RANK(Q17,$Q$4:$Q$123)</f>
        <v>61</v>
      </c>
      <c r="S17" s="8">
        <f>O17</f>
        <v>7.7950195998705771E-2</v>
      </c>
      <c r="T17" s="8">
        <f>RANK(S17,$S$4:$S$123)</f>
        <v>61</v>
      </c>
      <c r="U17">
        <v>14</v>
      </c>
      <c r="V17">
        <f>R17/(COUNT($U$4:$U$123)+1)-0.5</f>
        <v>4.1322314049586639E-3</v>
      </c>
      <c r="W17">
        <f>SUM($V$4:V17)/U17</f>
        <v>-3.8370720188901995E-2</v>
      </c>
      <c r="X17">
        <f>(U17/11)*W17^2</f>
        <v>1.8738518499463778E-3</v>
      </c>
      <c r="Z17">
        <f>T17/(COUNT($O$4:$O$123)+1)-0.5</f>
        <v>4.1322314049586639E-3</v>
      </c>
      <c r="AA17">
        <f>SUM($Z$4:Z17)/U17</f>
        <v>-3.7190082644628086E-2</v>
      </c>
      <c r="AB17">
        <f>(U17/11)*AA17^2</f>
        <v>1.7603119508727036E-3</v>
      </c>
    </row>
    <row r="18" spans="1:28" ht="15.75" x14ac:dyDescent="0.25">
      <c r="A18" s="5">
        <v>40689</v>
      </c>
      <c r="B18">
        <v>15.13</v>
      </c>
      <c r="C18">
        <f>(B18-B17)/B17</f>
        <v>1.0013351134846485E-2</v>
      </c>
      <c r="D18">
        <v>0.91349999999999998</v>
      </c>
      <c r="E18">
        <v>3.0571999999999999</v>
      </c>
      <c r="F18">
        <v>10.416</v>
      </c>
      <c r="G18">
        <f>E18+F18</f>
        <v>13.4732</v>
      </c>
      <c r="H18">
        <f>E18+D18*(G18-E18)</f>
        <v>12.572215999999999</v>
      </c>
      <c r="I18" s="16">
        <f>(((H18/100)+1)^(1/365)-1)</f>
        <v>3.2450400911732125E-4</v>
      </c>
      <c r="J18">
        <f>1+I18</f>
        <v>1.0003245040091173</v>
      </c>
      <c r="K18">
        <f>C18-I18</f>
        <v>9.6888471257291636E-3</v>
      </c>
      <c r="L18" s="47">
        <f>K18^2</f>
        <v>9.3873758625750273E-5</v>
      </c>
      <c r="M18" s="8"/>
      <c r="N18" s="8"/>
      <c r="O18" s="8">
        <f>C18/$N$3</f>
        <v>0.38897043730994985</v>
      </c>
      <c r="P18" s="8"/>
      <c r="Q18" s="8">
        <f>O18</f>
        <v>0.38897043730994985</v>
      </c>
      <c r="R18" s="8">
        <f>RANK(Q18,$Q$4:$Q$123)</f>
        <v>33</v>
      </c>
      <c r="S18" s="8">
        <f>O18</f>
        <v>0.38897043730994985</v>
      </c>
      <c r="T18" s="8">
        <f>RANK(S18,$S$4:$S$123)</f>
        <v>33</v>
      </c>
      <c r="U18">
        <v>15</v>
      </c>
      <c r="V18">
        <f>R18/(COUNT($U$4:$U$123)+1)-0.5</f>
        <v>-0.22727272727272729</v>
      </c>
      <c r="W18">
        <f>SUM($V$4:V18)/U18</f>
        <v>-5.0964187327823686E-2</v>
      </c>
      <c r="X18">
        <f>(U18/11)*W18^2</f>
        <v>3.5418387136165971E-3</v>
      </c>
      <c r="Z18">
        <f>T18/(COUNT($O$4:$O$123)+1)-0.5</f>
        <v>-0.22727272727272729</v>
      </c>
      <c r="AA18">
        <f>SUM($Z$4:Z18)/U18</f>
        <v>-4.986225895316803E-2</v>
      </c>
      <c r="AB18">
        <f>(U18/11)*AA18^2</f>
        <v>3.3903339107901618E-3</v>
      </c>
    </row>
    <row r="19" spans="1:28" ht="15.75" x14ac:dyDescent="0.25">
      <c r="A19" s="5">
        <v>40690</v>
      </c>
      <c r="B19">
        <v>15.26</v>
      </c>
      <c r="C19">
        <f>(B19-B18)/B18</f>
        <v>8.5922009253138788E-3</v>
      </c>
      <c r="D19">
        <v>0.91839999999999999</v>
      </c>
      <c r="E19">
        <v>3.0735000000000001</v>
      </c>
      <c r="F19">
        <v>10.398300000000001</v>
      </c>
      <c r="G19">
        <f>E19+F19</f>
        <v>13.471800000000002</v>
      </c>
      <c r="H19">
        <f>E19+D19*(G19-E19)</f>
        <v>12.623298720000001</v>
      </c>
      <c r="I19" s="16">
        <f>(((H19/100)+1)^(1/365)-1)</f>
        <v>3.2574735681301092E-4</v>
      </c>
      <c r="J19">
        <f>1+I19</f>
        <v>1.000325747356813</v>
      </c>
      <c r="K19">
        <f>C19-I19</f>
        <v>8.2664535685008679E-3</v>
      </c>
      <c r="L19" s="47">
        <f>K19^2</f>
        <v>6.8334254600180727E-5</v>
      </c>
      <c r="M19" s="8"/>
      <c r="N19" s="8"/>
      <c r="O19" s="8">
        <f>C19/$N$3</f>
        <v>0.33376560018391221</v>
      </c>
      <c r="P19" s="8"/>
      <c r="Q19" s="8">
        <f>O19</f>
        <v>0.33376560018391221</v>
      </c>
      <c r="R19" s="8">
        <f>RANK(Q19,$Q$4:$Q$123)</f>
        <v>39</v>
      </c>
      <c r="S19" s="8">
        <f>O19</f>
        <v>0.33376560018391221</v>
      </c>
      <c r="T19" s="8">
        <f>RANK(S19,$S$4:$S$123)</f>
        <v>39</v>
      </c>
      <c r="U19">
        <v>16</v>
      </c>
      <c r="V19">
        <f>R19/(COUNT($U$4:$U$123)+1)-0.5</f>
        <v>-0.17768595041322316</v>
      </c>
      <c r="W19">
        <f>SUM($V$4:V19)/U19</f>
        <v>-5.8884297520661155E-2</v>
      </c>
      <c r="X19">
        <f>(U19/11)*W19^2</f>
        <v>5.0434334465479878E-3</v>
      </c>
      <c r="Z19">
        <f>T19/(COUNT($O$4:$O$123)+1)-0.5</f>
        <v>-0.17768595041322316</v>
      </c>
      <c r="AA19">
        <f>SUM($Z$4:Z19)/U19</f>
        <v>-5.7851239669421475E-2</v>
      </c>
      <c r="AB19">
        <f>(U19/11)*AA19^2</f>
        <v>4.8680231727837742E-3</v>
      </c>
    </row>
    <row r="20" spans="1:28" ht="15.75" x14ac:dyDescent="0.25">
      <c r="A20" s="5">
        <v>40694</v>
      </c>
      <c r="B20">
        <v>15.34</v>
      </c>
      <c r="C20">
        <f>(B20-B19)/B19</f>
        <v>5.2424639580602927E-3</v>
      </c>
      <c r="D20">
        <v>0.88290000000000002</v>
      </c>
      <c r="E20">
        <v>3.0607000000000002</v>
      </c>
      <c r="F20">
        <v>10.3528</v>
      </c>
      <c r="G20">
        <f>E20+F20</f>
        <v>13.413500000000001</v>
      </c>
      <c r="H20">
        <f>E20+D20*(G20-E20)</f>
        <v>12.20118712</v>
      </c>
      <c r="I20" s="16">
        <f>(((H20/100)+1)^(1/365)-1)</f>
        <v>3.1545628679530147E-4</v>
      </c>
      <c r="J20">
        <f>1+I20</f>
        <v>1.0003154562867953</v>
      </c>
      <c r="K20">
        <f>C20-I20</f>
        <v>4.9270076712649912E-3</v>
      </c>
      <c r="L20" s="47">
        <f>K20^2</f>
        <v>2.4275404592704074E-5</v>
      </c>
      <c r="M20" s="8"/>
      <c r="N20" s="8"/>
      <c r="O20" s="8">
        <f>C20/$N$3</f>
        <v>0.20364446136838937</v>
      </c>
      <c r="P20" s="8"/>
      <c r="Q20" s="8">
        <f>O20</f>
        <v>0.20364446136838937</v>
      </c>
      <c r="R20" s="8">
        <f>RANK(Q20,$Q$4:$Q$123)</f>
        <v>50</v>
      </c>
      <c r="S20" s="8">
        <f>O20</f>
        <v>0.20364446136838937</v>
      </c>
      <c r="T20" s="8">
        <f>RANK(S20,$S$4:$S$123)</f>
        <v>51</v>
      </c>
      <c r="U20">
        <v>17</v>
      </c>
      <c r="V20">
        <f>R20/(COUNT($U$4:$U$123)+1)-0.5</f>
        <v>-8.677685950413222E-2</v>
      </c>
      <c r="W20">
        <f>SUM($V$4:V20)/U20</f>
        <v>-6.0525036460865336E-2</v>
      </c>
      <c r="X20">
        <f>(U20/11)*W20^2</f>
        <v>5.6614327869103937E-3</v>
      </c>
      <c r="Z20">
        <f>T20/(COUNT($O$4:$O$123)+1)-0.5</f>
        <v>-7.8512396694214892E-2</v>
      </c>
      <c r="AA20">
        <f>SUM($Z$4:Z20)/U20</f>
        <v>-5.9066601847350506E-2</v>
      </c>
      <c r="AB20">
        <f>(U20/11)*AA20^2</f>
        <v>5.3918798831353006E-3</v>
      </c>
    </row>
    <row r="21" spans="1:28" ht="15.75" x14ac:dyDescent="0.25">
      <c r="A21" s="5">
        <v>40695</v>
      </c>
      <c r="B21">
        <v>15.05</v>
      </c>
      <c r="C21">
        <f>(B21-B20)/B20</f>
        <v>-1.8904823989569698E-2</v>
      </c>
      <c r="D21">
        <v>0.88229999999999997</v>
      </c>
      <c r="E21">
        <v>2.9407999999999999</v>
      </c>
      <c r="F21">
        <v>10.453900000000001</v>
      </c>
      <c r="G21">
        <f>E21+F21</f>
        <v>13.3947</v>
      </c>
      <c r="H21">
        <f>E21+D21*(G21-E21)</f>
        <v>12.16427597</v>
      </c>
      <c r="I21" s="16">
        <f>(((H21/100)+1)^(1/365)-1)</f>
        <v>3.1455455893358852E-4</v>
      </c>
      <c r="J21">
        <f>1+I21</f>
        <v>1.0003145545589336</v>
      </c>
      <c r="K21">
        <f>C21-I21</f>
        <v>-1.9219378548503287E-2</v>
      </c>
      <c r="L21" s="47">
        <f>K21^2</f>
        <v>3.6938451179066833E-4</v>
      </c>
      <c r="M21" s="8"/>
      <c r="N21" s="8"/>
      <c r="O21" s="8">
        <f>C21/$N$3</f>
        <v>-0.73436130976178859</v>
      </c>
      <c r="P21" s="8"/>
      <c r="Q21" s="8">
        <f>O21</f>
        <v>-0.73436130976178859</v>
      </c>
      <c r="R21" s="8">
        <f>RANK(Q21,$Q$4:$Q$123)</f>
        <v>101</v>
      </c>
      <c r="S21" s="8">
        <f>O21</f>
        <v>-0.73436130976178859</v>
      </c>
      <c r="T21" s="8">
        <f>RANK(S21,$S$4:$S$123)</f>
        <v>101</v>
      </c>
      <c r="U21">
        <v>18</v>
      </c>
      <c r="V21">
        <f>R21/(COUNT($U$4:$U$123)+1)-0.5</f>
        <v>0.33471074380165289</v>
      </c>
      <c r="W21">
        <f>SUM($V$4:V21)/U21</f>
        <v>-3.8567493112947659E-2</v>
      </c>
      <c r="X21">
        <f>(U21/11)*W21^2</f>
        <v>2.4340115863918889E-3</v>
      </c>
      <c r="Z21">
        <f>T21/(COUNT($O$4:$O$123)+1)-0.5</f>
        <v>0.33471074380165289</v>
      </c>
      <c r="AA21">
        <f>SUM($Z$4:Z21)/U21</f>
        <v>-3.7190082644628093E-2</v>
      </c>
      <c r="AB21">
        <f>(U21/11)*AA21^2</f>
        <v>2.2632582225506201E-3</v>
      </c>
    </row>
    <row r="22" spans="1:28" ht="15.75" x14ac:dyDescent="0.25">
      <c r="A22" s="5">
        <v>40696</v>
      </c>
      <c r="B22">
        <v>15.18</v>
      </c>
      <c r="C22">
        <f>(B22-B21)/B21</f>
        <v>8.6378737541527566E-3</v>
      </c>
      <c r="D22">
        <v>0.88270000000000004</v>
      </c>
      <c r="E22">
        <v>3.0297000000000001</v>
      </c>
      <c r="F22">
        <v>10.4983</v>
      </c>
      <c r="G22">
        <f>E22+F22</f>
        <v>13.528</v>
      </c>
      <c r="H22">
        <f>E22+D22*(G22-E22)</f>
        <v>12.296549410000001</v>
      </c>
      <c r="I22" s="16">
        <f>(((H22/100)+1)^(1/365)-1)</f>
        <v>3.1778458898701345E-4</v>
      </c>
      <c r="J22">
        <f>1+I22</f>
        <v>1.000317784588987</v>
      </c>
      <c r="K22">
        <f>C22-I22</f>
        <v>8.3200891651657432E-3</v>
      </c>
      <c r="L22" s="47">
        <f>K22^2</f>
        <v>6.9223883716308394E-5</v>
      </c>
      <c r="M22" s="8"/>
      <c r="N22" s="8"/>
      <c r="O22" s="8">
        <f>C22/$N$3</f>
        <v>0.33553976948721537</v>
      </c>
      <c r="P22" s="8"/>
      <c r="Q22" s="8">
        <f>O22</f>
        <v>0.33553976948721537</v>
      </c>
      <c r="R22" s="8">
        <f>RANK(Q22,$Q$4:$Q$123)</f>
        <v>38</v>
      </c>
      <c r="S22" s="8">
        <f>O22</f>
        <v>0.33553976948721537</v>
      </c>
      <c r="T22" s="8">
        <f>RANK(S22,$S$4:$S$123)</f>
        <v>38</v>
      </c>
      <c r="U22">
        <v>19</v>
      </c>
      <c r="V22">
        <f>R22/(COUNT($U$4:$U$123)+1)-0.5</f>
        <v>-0.18595041322314049</v>
      </c>
      <c r="W22">
        <f>SUM($V$4:V22)/U22</f>
        <v>-4.6324488908220968E-2</v>
      </c>
      <c r="X22">
        <f>(U22/11)*W22^2</f>
        <v>3.7066551981408966E-3</v>
      </c>
      <c r="Z22">
        <f>T22/(COUNT($O$4:$O$123)+1)-0.5</f>
        <v>-0.18595041322314049</v>
      </c>
      <c r="AA22">
        <f>SUM($Z$4:Z22)/U22</f>
        <v>-4.5019573727707693E-2</v>
      </c>
      <c r="AB22">
        <f>(U22/11)*AA22^2</f>
        <v>3.5007707594423331E-3</v>
      </c>
    </row>
    <row r="23" spans="1:28" ht="15.75" x14ac:dyDescent="0.25">
      <c r="A23" s="5">
        <v>40697</v>
      </c>
      <c r="B23">
        <v>14.66</v>
      </c>
      <c r="C23">
        <f>(B23-B22)/B22</f>
        <v>-3.4255599472990748E-2</v>
      </c>
      <c r="D23">
        <v>0.90710000000000002</v>
      </c>
      <c r="E23">
        <v>2.9859</v>
      </c>
      <c r="F23">
        <v>10.5501</v>
      </c>
      <c r="G23">
        <f>E23+F23</f>
        <v>13.536000000000001</v>
      </c>
      <c r="H23">
        <f>E23+D23*(G23-E23)</f>
        <v>12.555895710000001</v>
      </c>
      <c r="I23" s="16">
        <f>(((H23/100)+1)^(1/365)-1)</f>
        <v>3.241066564836359E-4</v>
      </c>
      <c r="J23">
        <f>1+I23</f>
        <v>1.0003241066564836</v>
      </c>
      <c r="K23">
        <f>C23-I23</f>
        <v>-3.4579706129474384E-2</v>
      </c>
      <c r="L23" s="47">
        <f>K23^2</f>
        <v>1.1957560760008084E-3</v>
      </c>
      <c r="M23" s="8"/>
      <c r="N23" s="8"/>
      <c r="O23" s="8">
        <f>C23/$N$3</f>
        <v>-1.3306649619980571</v>
      </c>
      <c r="P23" s="8"/>
      <c r="Q23" s="8">
        <f>O23</f>
        <v>-1.3306649619980571</v>
      </c>
      <c r="R23" s="8">
        <f>RANK(Q23,$Q$4:$Q$123)</f>
        <v>115</v>
      </c>
      <c r="S23" s="8">
        <f>O23</f>
        <v>-1.3306649619980571</v>
      </c>
      <c r="T23" s="8">
        <f>RANK(S23,$S$4:$S$123)</f>
        <v>115</v>
      </c>
      <c r="U23">
        <v>20</v>
      </c>
      <c r="V23">
        <f>R23/(COUNT($U$4:$U$123)+1)-0.5</f>
        <v>0.45041322314049592</v>
      </c>
      <c r="W23">
        <f>SUM($V$4:V23)/U23</f>
        <v>-2.1487603305785124E-2</v>
      </c>
      <c r="X23">
        <f>(U23/11)*W23^2</f>
        <v>8.3948562877597774E-4</v>
      </c>
      <c r="Z23">
        <f>T23/(COUNT($O$4:$O$123)+1)-0.5</f>
        <v>0.45041322314049592</v>
      </c>
      <c r="AA23">
        <f>SUM($Z$4:Z23)/U23</f>
        <v>-2.0247933884297513E-2</v>
      </c>
      <c r="AB23">
        <f>(U23/11)*AA23^2</f>
        <v>7.4541604833251523E-4</v>
      </c>
    </row>
    <row r="24" spans="1:28" ht="15.75" x14ac:dyDescent="0.25">
      <c r="A24" s="5">
        <v>40700</v>
      </c>
      <c r="B24">
        <v>14.43</v>
      </c>
      <c r="C24">
        <f>(B24-B23)/B23</f>
        <v>-1.5688949522510261E-2</v>
      </c>
      <c r="D24">
        <v>0.90600000000000003</v>
      </c>
      <c r="E24">
        <v>2.9950000000000001</v>
      </c>
      <c r="F24">
        <v>10.5869</v>
      </c>
      <c r="G24">
        <f>E24+F24</f>
        <v>13.581900000000001</v>
      </c>
      <c r="H24">
        <f>E24+D24*(G24-E24)</f>
        <v>12.586731400000001</v>
      </c>
      <c r="I24" s="16">
        <f>(((H24/100)+1)^(1/365)-1)</f>
        <v>3.2485736954712685E-4</v>
      </c>
      <c r="J24">
        <f>1+I24</f>
        <v>1.0003248573695471</v>
      </c>
      <c r="K24">
        <f>C24-I24</f>
        <v>-1.6013806892057388E-2</v>
      </c>
      <c r="L24" s="47">
        <f>K24^2</f>
        <v>2.564420111761047E-4</v>
      </c>
      <c r="M24" s="8"/>
      <c r="N24" s="8"/>
      <c r="O24" s="8">
        <f>C24/$N$3</f>
        <v>-0.60944008399622585</v>
      </c>
      <c r="P24" s="8"/>
      <c r="Q24" s="8">
        <f>O24</f>
        <v>-0.60944008399622585</v>
      </c>
      <c r="R24" s="8">
        <f>RANK(Q24,$Q$4:$Q$123)</f>
        <v>93</v>
      </c>
      <c r="S24" s="8">
        <f>O24</f>
        <v>-0.60944008399622585</v>
      </c>
      <c r="T24" s="8">
        <f>RANK(S24,$S$4:$S$123)</f>
        <v>93</v>
      </c>
      <c r="U24">
        <v>21</v>
      </c>
      <c r="V24">
        <f>R24/(COUNT($U$4:$U$123)+1)-0.5</f>
        <v>0.26859504132231404</v>
      </c>
      <c r="W24">
        <f>SUM($V$4:V24)/U24</f>
        <v>-7.674144037780402E-3</v>
      </c>
      <c r="X24">
        <f>(U24/11)*W24^2</f>
        <v>1.1243111099678276E-4</v>
      </c>
      <c r="Z24">
        <f>T24/(COUNT($O$4:$O$123)+1)-0.5</f>
        <v>0.26859504132231404</v>
      </c>
      <c r="AA24">
        <f>SUM($Z$4:Z24)/U24</f>
        <v>-6.4935064935064879E-3</v>
      </c>
      <c r="AB24">
        <f>(U24/11)*AA24^2</f>
        <v>8.0498014382311762E-5</v>
      </c>
    </row>
    <row r="25" spans="1:28" ht="15.75" x14ac:dyDescent="0.25">
      <c r="A25" s="5">
        <v>40701</v>
      </c>
      <c r="B25">
        <v>15.1205</v>
      </c>
      <c r="C25">
        <f>(B25-B24)/B24</f>
        <v>4.7851697851697864E-2</v>
      </c>
      <c r="D25">
        <v>0.90459999999999996</v>
      </c>
      <c r="E25">
        <v>2.9948999999999999</v>
      </c>
      <c r="F25">
        <v>10.6153</v>
      </c>
      <c r="G25">
        <f>E25+F25</f>
        <v>13.610199999999999</v>
      </c>
      <c r="H25">
        <f>E25+D25*(G25-E25)</f>
        <v>12.597500379999998</v>
      </c>
      <c r="I25" s="16">
        <f>(((H25/100)+1)^(1/365)-1)</f>
        <v>3.2511949840996479E-4</v>
      </c>
      <c r="J25">
        <f>1+I25</f>
        <v>1.00032511949841</v>
      </c>
      <c r="K25">
        <f>C25-I25</f>
        <v>4.7526578353287899E-2</v>
      </c>
      <c r="L25" s="47">
        <f>K25^2</f>
        <v>2.2587756499712138E-3</v>
      </c>
      <c r="M25" s="8"/>
      <c r="N25" s="8"/>
      <c r="O25" s="8">
        <f>C25/$N$3</f>
        <v>1.8588078644945933</v>
      </c>
      <c r="P25" s="8"/>
      <c r="Q25" s="8">
        <f>O25</f>
        <v>1.8588078644945933</v>
      </c>
      <c r="R25" s="8">
        <f>RANK(Q25,$Q$4:$Q$123)</f>
        <v>6</v>
      </c>
      <c r="S25" s="8">
        <f>O25</f>
        <v>1.8588078644945933</v>
      </c>
      <c r="T25" s="8">
        <f>RANK(S25,$S$4:$S$123)</f>
        <v>6</v>
      </c>
      <c r="U25">
        <v>22</v>
      </c>
      <c r="V25">
        <f>R25/(COUNT($U$4:$U$123)+1)-0.5</f>
        <v>-0.45041322314049587</v>
      </c>
      <c r="W25">
        <f>SUM($V$4:V25)/U25</f>
        <v>-2.7798647633358375E-2</v>
      </c>
      <c r="X25">
        <f>(U25/11)*W25^2</f>
        <v>1.5455296204872424E-3</v>
      </c>
      <c r="Z25">
        <f>T25/(COUNT($O$4:$O$123)+1)-0.5</f>
        <v>-0.45041322314049587</v>
      </c>
      <c r="AA25">
        <f>SUM($Z$4:Z25)/U25</f>
        <v>-2.6671675432006003E-2</v>
      </c>
      <c r="AB25">
        <f>(U25/11)*AA25^2</f>
        <v>1.4227565407005452E-3</v>
      </c>
    </row>
    <row r="26" spans="1:28" ht="15.75" x14ac:dyDescent="0.25">
      <c r="A26" s="5">
        <v>40702</v>
      </c>
      <c r="B26">
        <v>15.15</v>
      </c>
      <c r="C26">
        <f>(B26-B25)/B25</f>
        <v>1.9509936840713287E-3</v>
      </c>
      <c r="D26">
        <v>0.90400000000000003</v>
      </c>
      <c r="E26">
        <v>2.9386999999999999</v>
      </c>
      <c r="F26">
        <v>10.637499999999999</v>
      </c>
      <c r="G26">
        <f>E26+F26</f>
        <v>13.5762</v>
      </c>
      <c r="H26">
        <f>E26+D26*(G26-E26)</f>
        <v>12.555</v>
      </c>
      <c r="I26" s="16">
        <f>(((H26/100)+1)^(1/365)-1)</f>
        <v>3.2408484682999728E-4</v>
      </c>
      <c r="J26">
        <f>1+I26</f>
        <v>1.00032408484683</v>
      </c>
      <c r="K26">
        <f>C26-I26</f>
        <v>1.6269088372413314E-3</v>
      </c>
      <c r="L26" s="47">
        <f>K26^2</f>
        <v>2.6468323646939409E-6</v>
      </c>
      <c r="M26" s="8"/>
      <c r="N26" s="8"/>
      <c r="O26" s="8">
        <f>C26/$N$3</f>
        <v>7.5786702799353026E-2</v>
      </c>
      <c r="P26" s="8"/>
      <c r="Q26" s="8">
        <f>O26</f>
        <v>7.5786702799353026E-2</v>
      </c>
      <c r="R26" s="8">
        <f>RANK(Q26,$Q$4:$Q$123)</f>
        <v>63</v>
      </c>
      <c r="S26" s="8">
        <f>O26</f>
        <v>7.5786702799353026E-2</v>
      </c>
      <c r="T26" s="8">
        <f>RANK(S26,$S$4:$S$123)</f>
        <v>63</v>
      </c>
      <c r="U26">
        <v>23</v>
      </c>
      <c r="V26">
        <f>R26/(COUNT($U$4:$U$123)+1)-0.5</f>
        <v>2.0661157024793431E-2</v>
      </c>
      <c r="W26">
        <f>SUM($V$4:V26)/U26</f>
        <v>-2.569169960474308E-2</v>
      </c>
      <c r="X26">
        <f>(U26/11)*W26^2</f>
        <v>1.3801326233952892E-3</v>
      </c>
      <c r="Z26">
        <f>T26/(COUNT($O$4:$O$123)+1)-0.5</f>
        <v>2.0661157024793431E-2</v>
      </c>
      <c r="AA26">
        <f>SUM($Z$4:Z26)/U26</f>
        <v>-2.4613726194753854E-2</v>
      </c>
      <c r="AB26">
        <f>(U26/11)*AA26^2</f>
        <v>1.2667469904888342E-3</v>
      </c>
    </row>
    <row r="27" spans="1:28" ht="15.75" x14ac:dyDescent="0.25">
      <c r="A27" s="5">
        <v>40703</v>
      </c>
      <c r="B27">
        <v>15.45</v>
      </c>
      <c r="C27">
        <f>(B27-B26)/B26</f>
        <v>1.9801980198019733E-2</v>
      </c>
      <c r="D27">
        <v>0.90590000000000004</v>
      </c>
      <c r="E27">
        <v>2.9967000000000001</v>
      </c>
      <c r="F27">
        <v>10.6099</v>
      </c>
      <c r="G27">
        <f>E27+F27</f>
        <v>13.6066</v>
      </c>
      <c r="H27">
        <f>E27+D27*(G27-E27)</f>
        <v>12.608208410000001</v>
      </c>
      <c r="I27" s="16">
        <f>(((H27/100)+1)^(1/365)-1)</f>
        <v>3.2538011889382545E-4</v>
      </c>
      <c r="J27">
        <f>1+I27</f>
        <v>1.0003253801188938</v>
      </c>
      <c r="K27">
        <f>C27-I27</f>
        <v>1.9476600079125907E-2</v>
      </c>
      <c r="L27" s="47">
        <f>K27^2</f>
        <v>3.793379506422073E-4</v>
      </c>
      <c r="M27" s="8"/>
      <c r="N27" s="8"/>
      <c r="O27" s="8">
        <f>C27/$N$3</f>
        <v>0.76921150506970504</v>
      </c>
      <c r="P27" s="8"/>
      <c r="Q27" s="8">
        <f>O27</f>
        <v>0.76921150506970504</v>
      </c>
      <c r="R27" s="8">
        <f>RANK(Q27,$Q$4:$Q$123)</f>
        <v>22</v>
      </c>
      <c r="S27" s="8">
        <f>O27</f>
        <v>0.76921150506970504</v>
      </c>
      <c r="T27" s="8">
        <f>RANK(S27,$S$4:$S$123)</f>
        <v>22</v>
      </c>
      <c r="U27">
        <v>24</v>
      </c>
      <c r="V27">
        <f>R27/(COUNT($U$4:$U$123)+1)-0.5</f>
        <v>-0.31818181818181818</v>
      </c>
      <c r="W27">
        <f>SUM($V$4:V27)/U27</f>
        <v>-3.7878787878787873E-2</v>
      </c>
      <c r="X27">
        <f>(U27/11)*W27^2</f>
        <v>3.1304783370899058E-3</v>
      </c>
      <c r="Z27">
        <f>T27/(COUNT($O$4:$O$123)+1)-0.5</f>
        <v>-0.31818181818181818</v>
      </c>
      <c r="AA27">
        <f>SUM($Z$4:Z27)/U27</f>
        <v>-3.68457300275482E-2</v>
      </c>
      <c r="AB27">
        <f>(U27/11)*AA27^2</f>
        <v>2.9620534282101098E-3</v>
      </c>
    </row>
    <row r="28" spans="1:28" ht="15.75" x14ac:dyDescent="0.25">
      <c r="A28" s="5">
        <v>40704</v>
      </c>
      <c r="B28">
        <v>15.88</v>
      </c>
      <c r="C28">
        <f>(B28-B27)/B27</f>
        <v>2.7831715210356087E-2</v>
      </c>
      <c r="D28">
        <v>0.89410000000000001</v>
      </c>
      <c r="E28">
        <v>2.9693000000000001</v>
      </c>
      <c r="F28">
        <v>10.678000000000001</v>
      </c>
      <c r="G28">
        <f>E28+F28</f>
        <v>13.647300000000001</v>
      </c>
      <c r="H28">
        <f>E28+D28*(G28-E28)</f>
        <v>12.516499800000002</v>
      </c>
      <c r="I28" s="16">
        <f>(((H28/100)+1)^(1/365)-1)</f>
        <v>3.2314724134785422E-4</v>
      </c>
      <c r="J28">
        <f>1+I28</f>
        <v>1.0003231472413479</v>
      </c>
      <c r="K28">
        <f>C28-I28</f>
        <v>2.7508567969008232E-2</v>
      </c>
      <c r="L28" s="47">
        <f>K28^2</f>
        <v>7.5672131170554573E-4</v>
      </c>
      <c r="M28" s="8"/>
      <c r="N28" s="8"/>
      <c r="O28" s="8">
        <f>C28/$N$3</f>
        <v>1.0811280150542888</v>
      </c>
      <c r="P28" s="8"/>
      <c r="Q28" s="8">
        <f>O28</f>
        <v>1.0811280150542888</v>
      </c>
      <c r="R28" s="8">
        <f>RANK(Q28,$Q$4:$Q$123)</f>
        <v>15</v>
      </c>
      <c r="S28" s="8">
        <f>O28</f>
        <v>1.0811280150542888</v>
      </c>
      <c r="T28" s="8">
        <f>RANK(S28,$S$4:$S$123)</f>
        <v>15</v>
      </c>
      <c r="U28">
        <v>25</v>
      </c>
      <c r="V28">
        <f>R28/(COUNT($U$4:$U$123)+1)-0.5</f>
        <v>-0.37603305785123964</v>
      </c>
      <c r="W28">
        <f>SUM($V$4:V28)/U28</f>
        <v>-5.1404958677685943E-2</v>
      </c>
      <c r="X28">
        <f>(U28/11)*W28^2</f>
        <v>6.0056131287604536E-3</v>
      </c>
      <c r="Z28">
        <f>T28/(COUNT($O$4:$O$123)+1)-0.5</f>
        <v>-0.37603305785123964</v>
      </c>
      <c r="AA28">
        <f>SUM($Z$4:Z28)/U28</f>
        <v>-5.0413223140495858E-2</v>
      </c>
      <c r="AB28">
        <f>(U28/11)*AA28^2</f>
        <v>5.7761206077577894E-3</v>
      </c>
    </row>
    <row r="29" spans="1:28" ht="15.75" x14ac:dyDescent="0.25">
      <c r="A29" s="5">
        <v>40707</v>
      </c>
      <c r="B29">
        <v>15.61</v>
      </c>
      <c r="C29">
        <f>(B29-B28)/B28</f>
        <v>-1.7002518891687742E-2</v>
      </c>
      <c r="D29">
        <v>0.88480000000000003</v>
      </c>
      <c r="E29">
        <v>2.9838</v>
      </c>
      <c r="F29">
        <v>10.6607</v>
      </c>
      <c r="G29">
        <f>E29+F29</f>
        <v>13.644500000000001</v>
      </c>
      <c r="H29">
        <f>E29+D29*(G29-E29)</f>
        <v>12.416387360000002</v>
      </c>
      <c r="I29" s="16">
        <f>(((H29/100)+1)^(1/365)-1)</f>
        <v>3.2070767835112868E-4</v>
      </c>
      <c r="J29">
        <f>1+I29</f>
        <v>1.0003207076783511</v>
      </c>
      <c r="K29">
        <f>C29-I29</f>
        <v>-1.7323226570038871E-2</v>
      </c>
      <c r="L29" s="47">
        <f>K29^2</f>
        <v>3.0009417879690072E-4</v>
      </c>
      <c r="M29" s="8"/>
      <c r="N29" s="8"/>
      <c r="O29" s="8">
        <f>C29/$N$3</f>
        <v>-0.66046592390588899</v>
      </c>
      <c r="P29" s="8"/>
      <c r="Q29" s="8">
        <f>O29</f>
        <v>-0.66046592390588899</v>
      </c>
      <c r="R29" s="8">
        <f>RANK(Q29,$Q$4:$Q$123)</f>
        <v>97</v>
      </c>
      <c r="S29" s="8">
        <f>O29</f>
        <v>-0.66046592390588899</v>
      </c>
      <c r="T29" s="8">
        <f>RANK(S29,$S$4:$S$123)</f>
        <v>97</v>
      </c>
      <c r="U29">
        <v>26</v>
      </c>
      <c r="V29">
        <f>R29/(COUNT($U$4:$U$123)+1)-0.5</f>
        <v>0.30165289256198347</v>
      </c>
      <c r="W29">
        <f>SUM($V$4:V29)/U29</f>
        <v>-3.7825810553083275E-2</v>
      </c>
      <c r="X29">
        <f>(U29/11)*W29^2</f>
        <v>3.3818718676310363E-3</v>
      </c>
      <c r="Z29">
        <f>T29/(COUNT($O$4:$O$123)+1)-0.5</f>
        <v>0.30165289256198347</v>
      </c>
      <c r="AA29">
        <f>SUM($Z$4:Z29)/U29</f>
        <v>-3.6872218690400499E-2</v>
      </c>
      <c r="AB29">
        <f>(U29/11)*AA29^2</f>
        <v>3.213506662724611E-3</v>
      </c>
    </row>
    <row r="30" spans="1:28" ht="15.75" x14ac:dyDescent="0.25">
      <c r="A30" s="5">
        <v>40708</v>
      </c>
      <c r="B30">
        <v>15.62</v>
      </c>
      <c r="C30">
        <f>(B30-B29)/B29</f>
        <v>6.4061499039076155E-4</v>
      </c>
      <c r="D30">
        <v>0.88260000000000005</v>
      </c>
      <c r="E30">
        <v>3.0972</v>
      </c>
      <c r="F30">
        <v>10.597899999999999</v>
      </c>
      <c r="G30">
        <f>E30+F30</f>
        <v>13.6951</v>
      </c>
      <c r="H30">
        <f>E30+D30*(G30-E30)</f>
        <v>12.450906539999998</v>
      </c>
      <c r="I30" s="16">
        <f>(((H30/100)+1)^(1/365)-1)</f>
        <v>3.2154909432668966E-4</v>
      </c>
      <c r="J30">
        <f>1+I30</f>
        <v>1.0003215490943267</v>
      </c>
      <c r="K30">
        <f>C30-I30</f>
        <v>3.190658960640719E-4</v>
      </c>
      <c r="L30" s="47">
        <f>K30^2</f>
        <v>1.0180304603116913E-7</v>
      </c>
      <c r="M30" s="8"/>
      <c r="N30" s="8"/>
      <c r="O30" s="8">
        <f>C30/$N$3</f>
        <v>2.4884805256899047E-2</v>
      </c>
      <c r="P30" s="8"/>
      <c r="Q30" s="8">
        <f>O30</f>
        <v>2.4884805256899047E-2</v>
      </c>
      <c r="R30" s="8">
        <f>RANK(Q30,$Q$4:$Q$123)</f>
        <v>67</v>
      </c>
      <c r="S30" s="8">
        <f>O30</f>
        <v>2.4884805256899047E-2</v>
      </c>
      <c r="T30" s="8">
        <f>RANK(S30,$S$4:$S$123)</f>
        <v>67</v>
      </c>
      <c r="U30">
        <v>27</v>
      </c>
      <c r="V30">
        <f>R30/(COUNT($U$4:$U$123)+1)-0.5</f>
        <v>5.3719008264462853E-2</v>
      </c>
      <c r="W30">
        <f>SUM($V$4:V30)/U30</f>
        <v>-3.4435261707988975E-2</v>
      </c>
      <c r="X30">
        <f>(U30/11)*W30^2</f>
        <v>2.9105687018397886E-3</v>
      </c>
      <c r="Z30">
        <f>T30/(COUNT($O$4:$O$123)+1)-0.5</f>
        <v>5.3719008264462853E-2</v>
      </c>
      <c r="AA30">
        <f>SUM($Z$4:Z30)/U30</f>
        <v>-3.3516988062442597E-2</v>
      </c>
      <c r="AB30">
        <f>(U30/11)*AA30^2</f>
        <v>2.75740810881853E-3</v>
      </c>
    </row>
    <row r="31" spans="1:28" ht="15.75" x14ac:dyDescent="0.25">
      <c r="A31" s="5">
        <v>40709</v>
      </c>
      <c r="B31">
        <v>15.25</v>
      </c>
      <c r="C31">
        <f>(B31-B30)/B30</f>
        <v>-2.3687580025608147E-2</v>
      </c>
      <c r="D31">
        <v>0.88519999999999999</v>
      </c>
      <c r="E31">
        <v>2.9691999999999998</v>
      </c>
      <c r="F31">
        <v>10.6645</v>
      </c>
      <c r="G31">
        <f>E31+F31</f>
        <v>13.633700000000001</v>
      </c>
      <c r="H31">
        <f>E31+D31*(G31-E31)</f>
        <v>12.4094154</v>
      </c>
      <c r="I31" s="16">
        <f>(((H31/100)+1)^(1/365)-1)</f>
        <v>3.205377033361767E-4</v>
      </c>
      <c r="J31">
        <f>1+I31</f>
        <v>1.0003205377033362</v>
      </c>
      <c r="K31">
        <f>C31-I31</f>
        <v>-2.4008117728944324E-2</v>
      </c>
      <c r="L31" s="47">
        <f>K31^2</f>
        <v>5.7638971688685073E-4</v>
      </c>
      <c r="M31" s="8"/>
      <c r="N31" s="8"/>
      <c r="O31" s="8">
        <f>C31/$N$3</f>
        <v>-0.92014833368933802</v>
      </c>
      <c r="P31" s="8"/>
      <c r="Q31" s="8">
        <f>O31</f>
        <v>-0.92014833368933802</v>
      </c>
      <c r="R31" s="8">
        <f>RANK(Q31,$Q$4:$Q$123)</f>
        <v>109</v>
      </c>
      <c r="S31" s="8">
        <f>O31</f>
        <v>-0.92014833368933802</v>
      </c>
      <c r="T31" s="8">
        <f>RANK(S31,$S$4:$S$123)</f>
        <v>109</v>
      </c>
      <c r="U31">
        <v>28</v>
      </c>
      <c r="V31">
        <f>R31/(COUNT($U$4:$U$123)+1)-0.5</f>
        <v>0.40082644628099173</v>
      </c>
      <c r="W31">
        <f>SUM($V$4:V31)/U31</f>
        <v>-1.8890200708382519E-2</v>
      </c>
      <c r="X31">
        <f>(U31/11)*W31^2</f>
        <v>9.0831919258939201E-4</v>
      </c>
      <c r="Z31">
        <f>T31/(COUNT($O$4:$O$123)+1)-0.5</f>
        <v>0.40082644628099173</v>
      </c>
      <c r="AA31">
        <f>SUM($Z$4:Z31)/U31</f>
        <v>-1.8004722550177082E-2</v>
      </c>
      <c r="AB31">
        <f>(U31/11)*AA31^2</f>
        <v>8.2516008682254028E-4</v>
      </c>
    </row>
    <row r="32" spans="1:28" ht="15.75" x14ac:dyDescent="0.25">
      <c r="A32" s="5">
        <v>40710</v>
      </c>
      <c r="B32">
        <v>15.345000000000001</v>
      </c>
      <c r="C32">
        <f>(B32-B31)/B31</f>
        <v>6.2295081967213535E-3</v>
      </c>
      <c r="D32">
        <v>0.87960000000000005</v>
      </c>
      <c r="E32">
        <v>2.9274</v>
      </c>
      <c r="F32">
        <v>10.6577</v>
      </c>
      <c r="G32">
        <f>E32+F32</f>
        <v>13.585100000000001</v>
      </c>
      <c r="H32">
        <f>E32+D32*(G32-E32)</f>
        <v>12.301912920000001</v>
      </c>
      <c r="I32" s="16">
        <f>(((H32/100)+1)^(1/365)-1)</f>
        <v>3.1791548230186706E-4</v>
      </c>
      <c r="J32">
        <f>1+I32</f>
        <v>1.0003179154823019</v>
      </c>
      <c r="K32">
        <f>C32-I32</f>
        <v>5.9115927144194865E-3</v>
      </c>
      <c r="L32" s="47">
        <f>K32^2</f>
        <v>3.494692842117755E-5</v>
      </c>
      <c r="M32" s="8"/>
      <c r="N32" s="8"/>
      <c r="O32" s="8">
        <f>C32/$N$3</f>
        <v>0.24198637348012772</v>
      </c>
      <c r="P32" s="8"/>
      <c r="Q32" s="8">
        <f>O32</f>
        <v>0.24198637348012772</v>
      </c>
      <c r="R32" s="8">
        <f>RANK(Q32,$Q$4:$Q$123)</f>
        <v>47</v>
      </c>
      <c r="S32" s="8">
        <f>O32</f>
        <v>0.24198637348012772</v>
      </c>
      <c r="T32" s="8">
        <f>RANK(S32,$S$4:$S$123)</f>
        <v>48</v>
      </c>
      <c r="U32">
        <v>29</v>
      </c>
      <c r="V32">
        <f>R32/(COUNT($U$4:$U$123)+1)-0.5</f>
        <v>-0.11157024793388431</v>
      </c>
      <c r="W32">
        <f>SUM($V$4:V32)/U32</f>
        <v>-2.2086064405813614E-2</v>
      </c>
      <c r="X32">
        <f>(U32/11)*W32^2</f>
        <v>1.2860029988358787E-3</v>
      </c>
      <c r="Z32">
        <f>T32/(COUNT($O$4:$O$123)+1)-0.5</f>
        <v>-0.10330578512396693</v>
      </c>
      <c r="AA32">
        <f>SUM($Z$4:Z32)/U32</f>
        <v>-2.0946138500997424E-2</v>
      </c>
      <c r="AB32">
        <f>(U32/11)*AA32^2</f>
        <v>1.1566800749987301E-3</v>
      </c>
    </row>
    <row r="33" spans="1:28" ht="15.75" x14ac:dyDescent="0.25">
      <c r="A33" s="5">
        <v>40711</v>
      </c>
      <c r="B33">
        <v>15.13</v>
      </c>
      <c r="C33">
        <f>(B33-B32)/B32</f>
        <v>-1.401107852720755E-2</v>
      </c>
      <c r="D33">
        <v>0.87949999999999995</v>
      </c>
      <c r="E33">
        <v>2.9445000000000001</v>
      </c>
      <c r="F33">
        <v>10.6419</v>
      </c>
      <c r="G33">
        <f>E33+F33</f>
        <v>13.586399999999999</v>
      </c>
      <c r="H33">
        <f>E33+D33*(G33-E33)</f>
        <v>12.304051049999998</v>
      </c>
      <c r="I33" s="16">
        <f>(((H33/100)+1)^(1/365)-1)</f>
        <v>3.179676603719539E-4</v>
      </c>
      <c r="J33">
        <f>1+I33</f>
        <v>1.000317967660372</v>
      </c>
      <c r="K33">
        <f>C33-I33</f>
        <v>-1.4329046187579504E-2</v>
      </c>
      <c r="L33" s="47">
        <f>K33^2</f>
        <v>2.0532156464578671E-4</v>
      </c>
      <c r="M33" s="8"/>
      <c r="N33" s="8"/>
      <c r="O33" s="8">
        <f>C33/$N$3</f>
        <v>-0.54426288147894075</v>
      </c>
      <c r="P33" s="8"/>
      <c r="Q33" s="8">
        <f>O33</f>
        <v>-0.54426288147894075</v>
      </c>
      <c r="R33" s="8">
        <f>RANK(Q33,$Q$4:$Q$123)</f>
        <v>91</v>
      </c>
      <c r="S33" s="8">
        <f>O33</f>
        <v>-0.54426288147894075</v>
      </c>
      <c r="T33" s="8">
        <f>RANK(S33,$S$4:$S$123)</f>
        <v>91</v>
      </c>
      <c r="U33">
        <v>30</v>
      </c>
      <c r="V33">
        <f>R33/(COUNT($U$4:$U$123)+1)-0.5</f>
        <v>0.25206611570247939</v>
      </c>
      <c r="W33">
        <f>SUM($V$4:V33)/U33</f>
        <v>-1.2947658402203847E-2</v>
      </c>
      <c r="X33">
        <f>(U33/11)*W33^2</f>
        <v>4.5720506754589056E-4</v>
      </c>
      <c r="Z33">
        <f>T33/(COUNT($O$4:$O$123)+1)-0.5</f>
        <v>0.25206611570247939</v>
      </c>
      <c r="AA33">
        <f>SUM($Z$4:Z33)/U33</f>
        <v>-1.1845730027548195E-2</v>
      </c>
      <c r="AB33">
        <f>(U33/11)*AA33^2</f>
        <v>3.8269450877879166E-4</v>
      </c>
    </row>
    <row r="34" spans="1:28" ht="15.75" x14ac:dyDescent="0.25">
      <c r="A34" s="5">
        <v>40714</v>
      </c>
      <c r="B34">
        <v>15</v>
      </c>
      <c r="C34">
        <f>(B34-B33)/B33</f>
        <v>-8.5922009253139968E-3</v>
      </c>
      <c r="D34">
        <v>0.86729999999999996</v>
      </c>
      <c r="E34">
        <v>2.9580000000000002</v>
      </c>
      <c r="F34">
        <v>10.5715</v>
      </c>
      <c r="G34">
        <f>E34+F34</f>
        <v>13.529500000000001</v>
      </c>
      <c r="H34">
        <f>E34+D34*(G34-E34)</f>
        <v>12.126661950000001</v>
      </c>
      <c r="I34" s="16">
        <f>(((H34/100)+1)^(1/365)-1)</f>
        <v>3.1363535569117751E-4</v>
      </c>
      <c r="J34">
        <f>1+I34</f>
        <v>1.0003136353556912</v>
      </c>
      <c r="K34">
        <f>C34-I34</f>
        <v>-8.9058362810051743E-3</v>
      </c>
      <c r="L34" s="47">
        <f>K34^2</f>
        <v>7.9313919864068072E-5</v>
      </c>
      <c r="M34" s="8"/>
      <c r="N34" s="8"/>
      <c r="O34" s="8">
        <f>C34/$N$3</f>
        <v>-0.33376560018391677</v>
      </c>
      <c r="P34" s="8"/>
      <c r="Q34" s="8">
        <f>O34</f>
        <v>-0.33376560018391677</v>
      </c>
      <c r="R34" s="8">
        <f>RANK(Q34,$Q$4:$Q$123)</f>
        <v>84</v>
      </c>
      <c r="S34" s="8">
        <f>O34</f>
        <v>-0.33376560018391677</v>
      </c>
      <c r="T34" s="8">
        <f>RANK(S34,$S$4:$S$123)</f>
        <v>84</v>
      </c>
      <c r="U34">
        <v>31</v>
      </c>
      <c r="V34">
        <f>R34/(COUNT($U$4:$U$123)+1)-0.5</f>
        <v>0.19421487603305787</v>
      </c>
      <c r="W34">
        <f>SUM($V$4:V34)/U34</f>
        <v>-6.2649960010663719E-3</v>
      </c>
      <c r="X34">
        <f>(U34/11)*W34^2</f>
        <v>1.1061412924497333E-4</v>
      </c>
      <c r="Z34">
        <f>T34/(COUNT($O$4:$O$123)+1)-0.5</f>
        <v>0.19421487603305787</v>
      </c>
      <c r="AA34">
        <f>SUM($Z$4:Z34)/U34</f>
        <v>-5.1986137030125166E-3</v>
      </c>
      <c r="AB34">
        <f>(U34/11)*AA34^2</f>
        <v>7.6163010675239524E-5</v>
      </c>
    </row>
    <row r="35" spans="1:28" ht="15.75" x14ac:dyDescent="0.25">
      <c r="A35" s="5">
        <v>40715</v>
      </c>
      <c r="B35">
        <v>15.26</v>
      </c>
      <c r="C35">
        <f>(B35-B34)/B34</f>
        <v>1.7333333333333319E-2</v>
      </c>
      <c r="D35">
        <v>0.86860000000000004</v>
      </c>
      <c r="E35">
        <v>2.9835000000000003</v>
      </c>
      <c r="F35">
        <v>10.5519</v>
      </c>
      <c r="G35">
        <f>E35+F35</f>
        <v>13.535399999999999</v>
      </c>
      <c r="H35">
        <f>E35+D35*(G35-E35)</f>
        <v>12.148880340000002</v>
      </c>
      <c r="I35" s="16">
        <f>(((H35/100)+1)^(1/365)-1)</f>
        <v>3.1417836104230545E-4</v>
      </c>
      <c r="J35">
        <f>1+I35</f>
        <v>1.0003141783610423</v>
      </c>
      <c r="K35">
        <f>C35-I35</f>
        <v>1.7019154972291013E-2</v>
      </c>
      <c r="L35" s="47">
        <f>K35^2</f>
        <v>2.8965163597085794E-4</v>
      </c>
      <c r="M35" s="8"/>
      <c r="N35" s="8"/>
      <c r="O35" s="8">
        <f>C35/$N$3</f>
        <v>0.67331647077101686</v>
      </c>
      <c r="P35" s="8"/>
      <c r="Q35" s="8">
        <f>O35</f>
        <v>0.67331647077101686</v>
      </c>
      <c r="R35" s="8">
        <f>RANK(Q35,$Q$4:$Q$123)</f>
        <v>26</v>
      </c>
      <c r="S35" s="8">
        <f>O35</f>
        <v>0.67331647077101686</v>
      </c>
      <c r="T35" s="8">
        <f>RANK(S35,$S$4:$S$123)</f>
        <v>26</v>
      </c>
      <c r="U35">
        <v>32</v>
      </c>
      <c r="V35">
        <f>R35/(COUNT($U$4:$U$123)+1)-0.5</f>
        <v>-0.28512396694214875</v>
      </c>
      <c r="W35">
        <f>SUM($V$4:V35)/U35</f>
        <v>-1.4979338842975197E-2</v>
      </c>
      <c r="X35">
        <f>(U35/11)*W35^2</f>
        <v>6.5274354086593603E-4</v>
      </c>
      <c r="Z35">
        <f>T35/(COUNT($O$4:$O$123)+1)-0.5</f>
        <v>-0.28512396694214875</v>
      </c>
      <c r="AA35">
        <f>SUM($Z$4:Z35)/U35</f>
        <v>-1.3946280991735524E-2</v>
      </c>
      <c r="AB35">
        <f>(U35/11)*AA35^2</f>
        <v>5.6581455563765404E-4</v>
      </c>
    </row>
    <row r="36" spans="1:28" ht="15.75" x14ac:dyDescent="0.25">
      <c r="A36" s="5">
        <v>40716</v>
      </c>
      <c r="B36">
        <v>14.91</v>
      </c>
      <c r="C36">
        <f>(B36-B35)/B35</f>
        <v>-2.2935779816513738E-2</v>
      </c>
      <c r="D36">
        <v>0.87090000000000001</v>
      </c>
      <c r="E36">
        <v>2.9824999999999999</v>
      </c>
      <c r="F36">
        <v>10.605600000000001</v>
      </c>
      <c r="G36">
        <f>E36+F36</f>
        <v>13.588100000000001</v>
      </c>
      <c r="H36">
        <f>E36+D36*(G36-E36)</f>
        <v>12.218917040000001</v>
      </c>
      <c r="I36" s="16">
        <f>(((H36/100)+1)^(1/365)-1)</f>
        <v>3.1588931802861708E-4</v>
      </c>
      <c r="J36">
        <f>1+I36</f>
        <v>1.0003158893180286</v>
      </c>
      <c r="K36">
        <f>C36-I36</f>
        <v>-2.3251669134542356E-2</v>
      </c>
      <c r="L36" s="47">
        <f>K36^2</f>
        <v>5.4064011754222964E-4</v>
      </c>
      <c r="M36" s="8"/>
      <c r="N36" s="8"/>
      <c r="O36" s="8">
        <f>C36/$N$3</f>
        <v>-0.89094451848670186</v>
      </c>
      <c r="P36" s="8"/>
      <c r="Q36" s="8">
        <f>O36</f>
        <v>-0.89094451848670186</v>
      </c>
      <c r="R36" s="8">
        <f>RANK(Q36,$Q$4:$Q$123)</f>
        <v>107</v>
      </c>
      <c r="S36" s="8">
        <f>O36</f>
        <v>-0.89094451848670186</v>
      </c>
      <c r="T36" s="8">
        <f>RANK(S36,$S$4:$S$123)</f>
        <v>107</v>
      </c>
      <c r="U36">
        <v>33</v>
      </c>
      <c r="V36">
        <f>R36/(COUNT($U$4:$U$123)+1)-0.5</f>
        <v>0.38429752066115708</v>
      </c>
      <c r="W36">
        <f>SUM($V$4:V36)/U36</f>
        <v>-2.8800400701227036E-3</v>
      </c>
      <c r="X36">
        <f>(U36/11)*W36^2</f>
        <v>2.4883892416537162E-5</v>
      </c>
      <c r="Z36">
        <f>T36/(COUNT($O$4:$O$123)+1)-0.5</f>
        <v>0.38429752066115708</v>
      </c>
      <c r="AA36">
        <f>SUM($Z$4:Z36)/U36</f>
        <v>-1.8782870022539297E-3</v>
      </c>
      <c r="AB36">
        <f>(U36/11)*AA36^2</f>
        <v>1.058388618850816E-5</v>
      </c>
    </row>
    <row r="37" spans="1:28" ht="15.75" x14ac:dyDescent="0.25">
      <c r="A37" s="5">
        <v>40717</v>
      </c>
      <c r="B37">
        <v>14.86</v>
      </c>
      <c r="C37">
        <f>(B37-B36)/B36</f>
        <v>-3.3534540576794572E-3</v>
      </c>
      <c r="D37">
        <v>0.87119999999999997</v>
      </c>
      <c r="E37">
        <v>2.9116</v>
      </c>
      <c r="F37">
        <v>10.629099999999999</v>
      </c>
      <c r="G37">
        <f>E37+F37</f>
        <v>13.540699999999999</v>
      </c>
      <c r="H37">
        <f>E37+D37*(G37-E37)</f>
        <v>12.17167192</v>
      </c>
      <c r="I37" s="16">
        <f>(((H37/100)+1)^(1/365)-1)</f>
        <v>3.1473526338610114E-4</v>
      </c>
      <c r="J37">
        <f>1+I37</f>
        <v>1.0003147352633861</v>
      </c>
      <c r="K37">
        <f>C37-I37</f>
        <v>-3.6681893210655583E-3</v>
      </c>
      <c r="L37" s="47">
        <f>K37^2</f>
        <v>1.3455612895179401E-5</v>
      </c>
      <c r="M37" s="8"/>
      <c r="N37" s="8"/>
      <c r="O37" s="8">
        <f>C37/$N$3</f>
        <v>-0.13026552986593154</v>
      </c>
      <c r="P37" s="8"/>
      <c r="Q37" s="8">
        <f>O37</f>
        <v>-0.13026552986593154</v>
      </c>
      <c r="R37" s="8">
        <f>RANK(Q37,$Q$4:$Q$123)</f>
        <v>74</v>
      </c>
      <c r="S37" s="8">
        <f>O37</f>
        <v>-0.13026552986593154</v>
      </c>
      <c r="T37" s="8">
        <f>RANK(S37,$S$4:$S$123)</f>
        <v>74</v>
      </c>
      <c r="U37">
        <v>34</v>
      </c>
      <c r="V37">
        <f>R37/(COUNT($U$4:$U$123)+1)-0.5</f>
        <v>0.11157024793388426</v>
      </c>
      <c r="W37">
        <f>SUM($V$4:V37)/U37</f>
        <v>4.8614487117161893E-4</v>
      </c>
      <c r="X37">
        <f>(U37/11)*W37^2</f>
        <v>7.3049567418727074E-7</v>
      </c>
      <c r="Z37">
        <f>T37/(COUNT($O$4:$O$123)+1)-0.5</f>
        <v>0.11157024793388426</v>
      </c>
      <c r="AA37">
        <f>SUM($Z$4:Z37)/U37</f>
        <v>1.4584346135148405E-3</v>
      </c>
      <c r="AB37">
        <f>(U37/11)*AA37^2</f>
        <v>6.574461067685291E-6</v>
      </c>
    </row>
    <row r="38" spans="1:28" ht="15.75" x14ac:dyDescent="0.25">
      <c r="A38" s="5">
        <v>40718</v>
      </c>
      <c r="B38">
        <v>14.74</v>
      </c>
      <c r="C38">
        <f>(B38-B37)/B37</f>
        <v>-8.0753701211304998E-3</v>
      </c>
      <c r="D38">
        <v>0.87060000000000004</v>
      </c>
      <c r="E38">
        <v>2.8635999999999999</v>
      </c>
      <c r="F38">
        <v>10.688599999999999</v>
      </c>
      <c r="G38">
        <f>E38+F38</f>
        <v>13.552199999999999</v>
      </c>
      <c r="H38">
        <f>E38+D38*(G38-E38)</f>
        <v>12.169095159999999</v>
      </c>
      <c r="I38" s="16">
        <f>(((H38/100)+1)^(1/365)-1)</f>
        <v>3.1467230703441373E-4</v>
      </c>
      <c r="J38">
        <f>1+I38</f>
        <v>1.0003146723070344</v>
      </c>
      <c r="K38">
        <f>C38-I38</f>
        <v>-8.3900424281649136E-3</v>
      </c>
      <c r="L38" s="47">
        <f>K38^2</f>
        <v>7.0392811946407393E-5</v>
      </c>
      <c r="M38" s="8"/>
      <c r="N38" s="8"/>
      <c r="O38" s="8">
        <f>C38/$N$3</f>
        <v>-0.31368921404592187</v>
      </c>
      <c r="P38" s="8"/>
      <c r="Q38" s="8">
        <f>O38</f>
        <v>-0.31368921404592187</v>
      </c>
      <c r="R38" s="8">
        <f>RANK(Q38,$Q$4:$Q$123)</f>
        <v>83</v>
      </c>
      <c r="S38" s="8">
        <f>O38</f>
        <v>-0.31368921404592187</v>
      </c>
      <c r="T38" s="8">
        <f>RANK(S38,$S$4:$S$123)</f>
        <v>83</v>
      </c>
      <c r="U38">
        <v>35</v>
      </c>
      <c r="V38">
        <f>R38/(COUNT($U$4:$U$123)+1)-0.5</f>
        <v>0.18595041322314054</v>
      </c>
      <c r="W38">
        <f>SUM($V$4:V38)/U38</f>
        <v>5.7851239669421597E-3</v>
      </c>
      <c r="X38">
        <f>(U38/11)*W38^2</f>
        <v>1.064880069046455E-4</v>
      </c>
      <c r="Z38">
        <f>T38/(COUNT($O$4:$O$123)+1)-0.5</f>
        <v>0.18595041322314054</v>
      </c>
      <c r="AA38">
        <f>SUM($Z$4:Z38)/U38</f>
        <v>6.7296340023612891E-3</v>
      </c>
      <c r="AB38">
        <f>(U38/11)*AA38^2</f>
        <v>1.4409809847280026E-4</v>
      </c>
    </row>
    <row r="39" spans="1:28" ht="15.75" x14ac:dyDescent="0.25">
      <c r="A39" s="5">
        <v>40721</v>
      </c>
      <c r="B39">
        <v>14.8</v>
      </c>
      <c r="C39">
        <f>(B39-B38)/B38</f>
        <v>4.070556309362313E-3</v>
      </c>
      <c r="D39">
        <v>0.86950000000000005</v>
      </c>
      <c r="E39">
        <v>2.9304999999999999</v>
      </c>
      <c r="F39">
        <v>10.6549</v>
      </c>
      <c r="G39">
        <f>E39+F39</f>
        <v>13.5854</v>
      </c>
      <c r="H39">
        <f>E39+D39*(G39-E39)</f>
        <v>12.19493555</v>
      </c>
      <c r="I39" s="16">
        <f>(((H39/100)+1)^(1/365)-1)</f>
        <v>3.153035837046847E-4</v>
      </c>
      <c r="J39">
        <f>1+I39</f>
        <v>1.0003153035837047</v>
      </c>
      <c r="K39">
        <f>C39-I39</f>
        <v>3.7552527256576283E-3</v>
      </c>
      <c r="L39" s="47">
        <f>K39^2</f>
        <v>1.4101923033559046E-5</v>
      </c>
      <c r="M39" s="8"/>
      <c r="N39" s="8"/>
      <c r="O39" s="8">
        <f>C39/$N$3</f>
        <v>0.15812149663237676</v>
      </c>
      <c r="P39" s="8"/>
      <c r="Q39" s="8">
        <f>O39</f>
        <v>0.15812149663237676</v>
      </c>
      <c r="R39" s="8">
        <f>RANK(Q39,$Q$4:$Q$123)</f>
        <v>54</v>
      </c>
      <c r="S39" s="8">
        <f>O39</f>
        <v>0.15812149663237676</v>
      </c>
      <c r="T39" s="8">
        <f>RANK(S39,$S$4:$S$123)</f>
        <v>54</v>
      </c>
      <c r="U39">
        <v>36</v>
      </c>
      <c r="V39">
        <f>R39/(COUNT($U$4:$U$123)+1)-0.5</f>
        <v>-5.3719008264462798E-2</v>
      </c>
      <c r="W39">
        <f>SUM($V$4:V39)/U39</f>
        <v>4.1322314049586882E-3</v>
      </c>
      <c r="X39">
        <f>(U39/11)*W39^2</f>
        <v>5.5882919075324253E-5</v>
      </c>
      <c r="Z39">
        <f>T39/(COUNT($O$4:$O$123)+1)-0.5</f>
        <v>-5.3719008264462798E-2</v>
      </c>
      <c r="AA39">
        <f>SUM($Z$4:Z39)/U39</f>
        <v>5.0505050505050648E-3</v>
      </c>
      <c r="AB39">
        <f>(U39/11)*AA39^2</f>
        <v>8.3479422322398005E-5</v>
      </c>
    </row>
    <row r="40" spans="1:28" ht="15.75" x14ac:dyDescent="0.25">
      <c r="A40" s="5">
        <v>40722</v>
      </c>
      <c r="B40">
        <v>14.98</v>
      </c>
      <c r="C40">
        <f>(B40-B39)/B39</f>
        <v>1.2162162162162142E-2</v>
      </c>
      <c r="D40">
        <v>0.86980000000000002</v>
      </c>
      <c r="E40">
        <v>3.0308000000000002</v>
      </c>
      <c r="F40">
        <v>10.617900000000001</v>
      </c>
      <c r="G40">
        <f>E40+F40</f>
        <v>13.648700000000002</v>
      </c>
      <c r="H40">
        <f>E40+D40*(G40-E40)</f>
        <v>12.266249420000001</v>
      </c>
      <c r="I40" s="16">
        <f>(((H40/100)+1)^(1/365)-1)</f>
        <v>3.170450183909157E-4</v>
      </c>
      <c r="J40">
        <f>1+I40</f>
        <v>1.0003170450183909</v>
      </c>
      <c r="K40">
        <f>C40-I40</f>
        <v>1.1845117143771226E-2</v>
      </c>
      <c r="L40" s="47">
        <f>K40^2</f>
        <v>1.4030680014966301E-4</v>
      </c>
      <c r="M40" s="8"/>
      <c r="N40" s="8"/>
      <c r="O40" s="8">
        <f>C40/$N$3</f>
        <v>0.47244139061375889</v>
      </c>
      <c r="P40" s="8"/>
      <c r="Q40" s="8">
        <f>O40</f>
        <v>0.47244139061375889</v>
      </c>
      <c r="R40" s="8">
        <f>RANK(Q40,$Q$4:$Q$123)</f>
        <v>31</v>
      </c>
      <c r="S40" s="8">
        <f>O40</f>
        <v>0.47244139061375889</v>
      </c>
      <c r="T40" s="8">
        <f>RANK(S40,$S$4:$S$123)</f>
        <v>31</v>
      </c>
      <c r="U40">
        <v>37</v>
      </c>
      <c r="V40">
        <f>R40/(COUNT($U$4:$U$123)+1)-0.5</f>
        <v>-0.243801652892562</v>
      </c>
      <c r="W40">
        <f>SUM($V$4:V40)/U40</f>
        <v>-2.5686843868661948E-3</v>
      </c>
      <c r="X40">
        <f>(U40/11)*W40^2</f>
        <v>2.2193741885019627E-5</v>
      </c>
      <c r="Z40">
        <f>T40/(COUNT($O$4:$O$123)+1)-0.5</f>
        <v>-0.243801652892562</v>
      </c>
      <c r="AA40">
        <f>SUM($Z$4:Z40)/U40</f>
        <v>-1.6752289479562076E-3</v>
      </c>
      <c r="AB40">
        <f>(U40/11)*AA40^2</f>
        <v>9.4396822762370101E-6</v>
      </c>
    </row>
    <row r="41" spans="1:28" ht="15.75" x14ac:dyDescent="0.25">
      <c r="A41" s="5">
        <v>40723</v>
      </c>
      <c r="B41">
        <v>15.03</v>
      </c>
      <c r="C41">
        <f>(B41-B40)/B40</f>
        <v>3.3377837116154159E-3</v>
      </c>
      <c r="D41">
        <v>0.86929999999999996</v>
      </c>
      <c r="E41">
        <v>3.1118000000000001</v>
      </c>
      <c r="F41">
        <v>10.580299999999999</v>
      </c>
      <c r="G41">
        <f>E41+F41</f>
        <v>13.6921</v>
      </c>
      <c r="H41">
        <f>E41+D41*(G41-E41)</f>
        <v>12.309254789999999</v>
      </c>
      <c r="I41" s="16">
        <f>(((H41/100)+1)^(1/365)-1)</f>
        <v>3.1809464622423178E-4</v>
      </c>
      <c r="J41">
        <f>1+I41</f>
        <v>1.0003180946462242</v>
      </c>
      <c r="K41">
        <f>C41-I41</f>
        <v>3.0196890653911841E-3</v>
      </c>
      <c r="L41" s="47">
        <f>K41^2</f>
        <v>9.1185220516430832E-6</v>
      </c>
      <c r="M41" s="8"/>
      <c r="N41" s="8"/>
      <c r="O41" s="8">
        <f>C41/$N$3</f>
        <v>0.1296568124366469</v>
      </c>
      <c r="P41" s="8"/>
      <c r="Q41" s="8">
        <f>O41</f>
        <v>0.1296568124366469</v>
      </c>
      <c r="R41" s="8">
        <f>RANK(Q41,$Q$4:$Q$123)</f>
        <v>57</v>
      </c>
      <c r="S41" s="8">
        <f>O41</f>
        <v>0.1296568124366469</v>
      </c>
      <c r="T41" s="8">
        <f>RANK(S41,$S$4:$S$123)</f>
        <v>57</v>
      </c>
      <c r="U41">
        <v>38</v>
      </c>
      <c r="V41">
        <f>R41/(COUNT($U$4:$U$123)+1)-0.5</f>
        <v>-2.8925619834710758E-2</v>
      </c>
      <c r="W41">
        <f>SUM($V$4:V41)/U41</f>
        <v>-3.2622879512831573E-3</v>
      </c>
      <c r="X41">
        <f>(U41/11)*W41^2</f>
        <v>3.6765078339028716E-5</v>
      </c>
      <c r="Z41">
        <f>T41/(COUNT($O$4:$O$123)+1)-0.5</f>
        <v>-2.8925619834710758E-2</v>
      </c>
      <c r="AA41">
        <f>SUM($Z$4:Z41)/U41</f>
        <v>-2.3923444976076433E-3</v>
      </c>
      <c r="AB41">
        <f>(U41/11)*AA41^2</f>
        <v>1.9771442128988688E-5</v>
      </c>
    </row>
    <row r="42" spans="1:28" ht="15.75" x14ac:dyDescent="0.25">
      <c r="A42" s="5">
        <v>40724</v>
      </c>
      <c r="B42">
        <v>15.15</v>
      </c>
      <c r="C42">
        <f>(B42-B41)/B41</f>
        <v>7.9840319361278115E-3</v>
      </c>
      <c r="D42">
        <v>0.86970000000000003</v>
      </c>
      <c r="E42">
        <v>3.16</v>
      </c>
      <c r="F42">
        <v>10.532500000000001</v>
      </c>
      <c r="G42">
        <f>E42+F42</f>
        <v>13.692500000000001</v>
      </c>
      <c r="H42">
        <f>E42+D42*(G42-E42)</f>
        <v>12.320115250000001</v>
      </c>
      <c r="I42" s="16">
        <f>(((H42/100)+1)^(1/365)-1)</f>
        <v>3.1835965301030278E-4</v>
      </c>
      <c r="J42">
        <f>1+I42</f>
        <v>1.0003183596530103</v>
      </c>
      <c r="K42">
        <f>C42-I42</f>
        <v>7.6656722831175087E-3</v>
      </c>
      <c r="L42" s="47">
        <f>K42^2</f>
        <v>5.8762531552156001E-5</v>
      </c>
      <c r="M42" s="8"/>
      <c r="N42" s="8"/>
      <c r="O42" s="8">
        <f>C42/$N$3</f>
        <v>0.31014116571673106</v>
      </c>
      <c r="P42" s="8"/>
      <c r="Q42" s="8">
        <f>O42</f>
        <v>0.31014116571673106</v>
      </c>
      <c r="R42" s="8">
        <f>RANK(Q42,$Q$4:$Q$123)</f>
        <v>42</v>
      </c>
      <c r="S42" s="8">
        <f>O42</f>
        <v>0.31014116571673106</v>
      </c>
      <c r="T42" s="8">
        <f>RANK(S42,$S$4:$S$123)</f>
        <v>42</v>
      </c>
      <c r="U42">
        <v>39</v>
      </c>
      <c r="V42">
        <f>R42/(COUNT($U$4:$U$123)+1)-0.5</f>
        <v>-0.15289256198347106</v>
      </c>
      <c r="W42">
        <f>SUM($V$4:V42)/U42</f>
        <v>-7.0989616444161801E-3</v>
      </c>
      <c r="X42">
        <f>(U42/11)*W42^2</f>
        <v>1.7867409097516282E-4</v>
      </c>
      <c r="Z42">
        <f>T42/(COUNT($O$4:$O$123)+1)-0.5</f>
        <v>-0.15289256198347106</v>
      </c>
      <c r="AA42">
        <f>SUM($Z$4:Z42)/U42</f>
        <v>-6.2513244331426025E-3</v>
      </c>
      <c r="AB42">
        <f>(U42/11)*AA42^2</f>
        <v>1.3855302086980195E-4</v>
      </c>
    </row>
    <row r="43" spans="1:28" ht="15.75" x14ac:dyDescent="0.25">
      <c r="A43" s="5">
        <v>40725</v>
      </c>
      <c r="B43">
        <v>15.3</v>
      </c>
      <c r="C43">
        <f>(B43-B42)/B42</f>
        <v>9.9009900990099237E-3</v>
      </c>
      <c r="D43">
        <v>0.87060000000000004</v>
      </c>
      <c r="E43">
        <v>3.1823000000000001</v>
      </c>
      <c r="F43">
        <v>10.4763</v>
      </c>
      <c r="G43">
        <f>E43+F43</f>
        <v>13.6586</v>
      </c>
      <c r="H43">
        <f>E43+D43*(G43-E43)</f>
        <v>12.30296678</v>
      </c>
      <c r="I43" s="16">
        <f>(((H43/100)+1)^(1/365)-1)</f>
        <v>3.1794120040395946E-4</v>
      </c>
      <c r="J43">
        <f>1+I43</f>
        <v>1.000317941200404</v>
      </c>
      <c r="K43">
        <f>C43-I43</f>
        <v>9.5830488986059642E-3</v>
      </c>
      <c r="L43" s="47">
        <f>K43^2</f>
        <v>9.1834826193072983E-5</v>
      </c>
      <c r="M43" s="8"/>
      <c r="N43" s="8"/>
      <c r="O43" s="8">
        <f>C43/$N$3</f>
        <v>0.38460575253485474</v>
      </c>
      <c r="P43" s="8"/>
      <c r="Q43" s="8">
        <f>O43</f>
        <v>0.38460575253485474</v>
      </c>
      <c r="R43" s="8">
        <f>RANK(Q43,$Q$4:$Q$123)</f>
        <v>34</v>
      </c>
      <c r="S43" s="8">
        <f>O43</f>
        <v>0.38460575253485474</v>
      </c>
      <c r="T43" s="8">
        <f>RANK(S43,$S$4:$S$123)</f>
        <v>34</v>
      </c>
      <c r="U43">
        <v>40</v>
      </c>
      <c r="V43">
        <f>R43/(COUNT($U$4:$U$123)+1)-0.5</f>
        <v>-0.21900826446280991</v>
      </c>
      <c r="W43">
        <f>SUM($V$4:V43)/U43</f>
        <v>-1.2396694214876023E-2</v>
      </c>
      <c r="X43">
        <f>(U43/11)*W43^2</f>
        <v>5.5882919075323867E-4</v>
      </c>
      <c r="Z43">
        <f>T43/(COUNT($O$4:$O$123)+1)-0.5</f>
        <v>-0.21900826446280991</v>
      </c>
      <c r="AA43">
        <f>SUM($Z$4:Z43)/U43</f>
        <v>-1.1570247933884285E-2</v>
      </c>
      <c r="AB43">
        <f>(U43/11)*AA43^2</f>
        <v>4.8680231727837652E-4</v>
      </c>
    </row>
    <row r="44" spans="1:28" ht="15.75" x14ac:dyDescent="0.25">
      <c r="A44" s="5">
        <v>40729</v>
      </c>
      <c r="B44">
        <v>15.9</v>
      </c>
      <c r="C44">
        <f>(B44-B43)/B43</f>
        <v>3.9215686274509776E-2</v>
      </c>
      <c r="D44">
        <v>0.87319999999999998</v>
      </c>
      <c r="E44">
        <v>3.121</v>
      </c>
      <c r="F44">
        <v>10.504899999999999</v>
      </c>
      <c r="G44">
        <f>E44+F44</f>
        <v>13.6259</v>
      </c>
      <c r="H44">
        <f>E44+D44*(G44-E44)</f>
        <v>12.293878679999999</v>
      </c>
      <c r="I44" s="16">
        <f>(((H44/100)+1)^(1/365)-1)</f>
        <v>3.177194090631108E-4</v>
      </c>
      <c r="J44">
        <f>1+I44</f>
        <v>1.0003177194090631</v>
      </c>
      <c r="K44">
        <f>C44-I44</f>
        <v>3.8897966865446665E-2</v>
      </c>
      <c r="L44" s="47">
        <f>K44^2</f>
        <v>1.5130518262653867E-3</v>
      </c>
      <c r="M44" s="8"/>
      <c r="N44" s="8"/>
      <c r="O44" s="8">
        <f>C44/$N$3</f>
        <v>1.5233404316086356</v>
      </c>
      <c r="P44" s="8"/>
      <c r="Q44" s="8">
        <f>O44</f>
        <v>1.5233404316086356</v>
      </c>
      <c r="R44" s="8">
        <f>RANK(Q44,$Q$4:$Q$123)</f>
        <v>11</v>
      </c>
      <c r="S44" s="8">
        <f>O44</f>
        <v>1.5233404316086356</v>
      </c>
      <c r="T44" s="8">
        <f>RANK(S44,$S$4:$S$123)</f>
        <v>11</v>
      </c>
      <c r="U44">
        <v>41</v>
      </c>
      <c r="V44">
        <f>R44/(COUNT($U$4:$U$123)+1)-0.5</f>
        <v>-0.40909090909090906</v>
      </c>
      <c r="W44">
        <f>SUM($V$4:V44)/U44</f>
        <v>-2.2072162870389024E-2</v>
      </c>
      <c r="X44">
        <f>(U44/11)*W44^2</f>
        <v>1.8158541204414702E-3</v>
      </c>
      <c r="Z44">
        <f>T44/(COUNT($O$4:$O$123)+1)-0.5</f>
        <v>-0.40909090909090906</v>
      </c>
      <c r="AA44">
        <f>SUM($Z$4:Z44)/U44</f>
        <v>-2.1265873815762937E-2</v>
      </c>
      <c r="AB44">
        <f>(U44/11)*AA44^2</f>
        <v>1.6856120868241837E-3</v>
      </c>
    </row>
    <row r="45" spans="1:28" ht="15.75" x14ac:dyDescent="0.25">
      <c r="A45" s="5">
        <v>40730</v>
      </c>
      <c r="B45">
        <v>15.87</v>
      </c>
      <c r="C45">
        <f>(B45-B44)/B44</f>
        <v>-1.88679245283026E-3</v>
      </c>
      <c r="D45">
        <v>0.87319999999999998</v>
      </c>
      <c r="E45">
        <v>3.1080000000000001</v>
      </c>
      <c r="F45">
        <v>10.4909</v>
      </c>
      <c r="G45">
        <f>E45+F45</f>
        <v>13.5989</v>
      </c>
      <c r="H45">
        <f>E45+D45*(G45-E45)</f>
        <v>12.26865388</v>
      </c>
      <c r="I45" s="16">
        <f>(((H45/100)+1)^(1/365)-1)</f>
        <v>3.1710371439119811E-4</v>
      </c>
      <c r="J45">
        <f>1+I45</f>
        <v>1.0003171037143912</v>
      </c>
      <c r="K45">
        <f>C45-I45</f>
        <v>-2.2038961672214584E-3</v>
      </c>
      <c r="L45" s="47">
        <f>K45^2</f>
        <v>4.8571583158934346E-6</v>
      </c>
      <c r="M45" s="8"/>
      <c r="N45" s="8"/>
      <c r="O45" s="8">
        <f>C45/$N$3</f>
        <v>-7.3292794350984347E-2</v>
      </c>
      <c r="P45" s="8"/>
      <c r="Q45" s="8">
        <f>O45</f>
        <v>-7.3292794350984347E-2</v>
      </c>
      <c r="R45" s="8">
        <f>RANK(Q45,$Q$4:$Q$123)</f>
        <v>72</v>
      </c>
      <c r="S45" s="8">
        <f>O45</f>
        <v>-7.3292794350984347E-2</v>
      </c>
      <c r="T45" s="8">
        <f>RANK(S45,$S$4:$S$123)</f>
        <v>72</v>
      </c>
      <c r="U45">
        <v>42</v>
      </c>
      <c r="V45">
        <f>R45/(COUNT($U$4:$U$123)+1)-0.5</f>
        <v>9.5041322314049603E-2</v>
      </c>
      <c r="W45">
        <f>SUM($V$4:V45)/U45</f>
        <v>-1.9283746556473819E-2</v>
      </c>
      <c r="X45">
        <f>(U45/11)*W45^2</f>
        <v>1.4198400920619333E-3</v>
      </c>
      <c r="Z45">
        <f>T45/(COUNT($O$4:$O$123)+1)-0.5</f>
        <v>9.5041322314049603E-2</v>
      </c>
      <c r="AA45">
        <f>SUM($Z$4:Z45)/U45</f>
        <v>-1.8496654860291211E-2</v>
      </c>
      <c r="AB45">
        <f>(U45/11)*AA45^2</f>
        <v>1.3063001929882589E-3</v>
      </c>
    </row>
    <row r="46" spans="1:28" ht="15.75" x14ac:dyDescent="0.25">
      <c r="A46" s="5">
        <v>40731</v>
      </c>
      <c r="B46">
        <v>16</v>
      </c>
      <c r="C46">
        <f>(B46-B45)/B45</f>
        <v>8.1915563957152358E-3</v>
      </c>
      <c r="D46">
        <v>0.87480000000000002</v>
      </c>
      <c r="E46">
        <v>3.1377000000000002</v>
      </c>
      <c r="F46">
        <v>10.446099999999999</v>
      </c>
      <c r="G46">
        <f>E46+F46</f>
        <v>13.5838</v>
      </c>
      <c r="H46">
        <f>E46+D46*(G46-E46)</f>
        <v>12.27594828</v>
      </c>
      <c r="I46" s="16">
        <f>(((H46/100)+1)^(1/365)-1)</f>
        <v>3.1728177252610124E-4</v>
      </c>
      <c r="J46">
        <f>1+I46</f>
        <v>1.0003172817725261</v>
      </c>
      <c r="K46">
        <f>C46-I46</f>
        <v>7.8742746231891345E-3</v>
      </c>
      <c r="L46" s="47">
        <f>K46^2</f>
        <v>6.200420084140038E-5</v>
      </c>
      <c r="M46" s="8"/>
      <c r="N46" s="8"/>
      <c r="O46" s="8">
        <f>C46/$N$3</f>
        <v>0.31820249091258107</v>
      </c>
      <c r="P46" s="8"/>
      <c r="Q46" s="8">
        <f>O46</f>
        <v>0.31820249091258107</v>
      </c>
      <c r="R46" s="8">
        <f>RANK(Q46,$Q$4:$Q$123)</f>
        <v>41</v>
      </c>
      <c r="S46" s="8">
        <f>O46</f>
        <v>0.31820249091258107</v>
      </c>
      <c r="T46" s="8">
        <f>RANK(S46,$S$4:$S$123)</f>
        <v>41</v>
      </c>
      <c r="U46">
        <v>43</v>
      </c>
      <c r="V46">
        <f>R46/(COUNT($U$4:$U$123)+1)-0.5</f>
        <v>-0.16115702479338845</v>
      </c>
      <c r="W46">
        <f>SUM($V$4:V46)/U46</f>
        <v>-2.2583125120122994E-2</v>
      </c>
      <c r="X46">
        <f>(U46/11)*W46^2</f>
        <v>1.9936267480198727E-3</v>
      </c>
      <c r="Z46">
        <f>T46/(COUNT($O$4:$O$123)+1)-0.5</f>
        <v>-0.16115702479338845</v>
      </c>
      <c r="AA46">
        <f>SUM($Z$4:Z46)/U46</f>
        <v>-2.1814337881991146E-2</v>
      </c>
      <c r="AB46">
        <f>(U46/11)*AA46^2</f>
        <v>1.8602008637159985E-3</v>
      </c>
    </row>
    <row r="47" spans="1:28" ht="15.75" x14ac:dyDescent="0.25">
      <c r="A47" s="5">
        <v>40732</v>
      </c>
      <c r="B47">
        <v>16.03</v>
      </c>
      <c r="C47">
        <f>(B47-B46)/B46</f>
        <v>1.8750000000000711E-3</v>
      </c>
      <c r="D47">
        <v>0.87350000000000005</v>
      </c>
      <c r="E47">
        <v>3.0268000000000002</v>
      </c>
      <c r="F47">
        <v>10.4754</v>
      </c>
      <c r="G47">
        <f>E47+F47</f>
        <v>13.5022</v>
      </c>
      <c r="H47">
        <f>E47+D47*(G47-E47)</f>
        <v>12.1770619</v>
      </c>
      <c r="I47" s="16">
        <f>(((H47/100)+1)^(1/365)-1)</f>
        <v>3.1486694870430654E-4</v>
      </c>
      <c r="J47">
        <f>1+I47</f>
        <v>1.0003148669487043</v>
      </c>
      <c r="K47">
        <f>C47-I47</f>
        <v>1.5601330512957645E-3</v>
      </c>
      <c r="L47" s="47">
        <f>K47^2</f>
        <v>2.4340151377454327E-6</v>
      </c>
      <c r="M47" s="8"/>
      <c r="N47" s="8"/>
      <c r="O47" s="8">
        <f>C47/$N$3</f>
        <v>7.2834714386290703E-2</v>
      </c>
      <c r="P47" s="8"/>
      <c r="Q47" s="8">
        <f>O47</f>
        <v>7.2834714386290703E-2</v>
      </c>
      <c r="R47" s="8">
        <f>RANK(Q47,$Q$4:$Q$123)</f>
        <v>64</v>
      </c>
      <c r="S47" s="8">
        <f>O47</f>
        <v>7.2834714386290703E-2</v>
      </c>
      <c r="T47" s="8">
        <f>RANK(S47,$S$4:$S$123)</f>
        <v>64</v>
      </c>
      <c r="U47">
        <v>44</v>
      </c>
      <c r="V47">
        <f>R47/(COUNT($U$4:$U$123)+1)-0.5</f>
        <v>2.8925619834710758E-2</v>
      </c>
      <c r="W47">
        <f>SUM($V$4:V47)/U47</f>
        <v>-2.1412471825694956E-2</v>
      </c>
      <c r="X47">
        <f>(U47/11)*W47^2</f>
        <v>1.833975798744721E-3</v>
      </c>
      <c r="Z47">
        <f>T47/(COUNT($O$4:$O$123)+1)-0.5</f>
        <v>2.8925619834710758E-2</v>
      </c>
      <c r="AA47">
        <f>SUM($Z$4:Z47)/U47</f>
        <v>-2.0661157024793375E-2</v>
      </c>
      <c r="AB47">
        <f>(U47/11)*AA47^2</f>
        <v>1.7075336384126745E-3</v>
      </c>
    </row>
    <row r="48" spans="1:28" ht="15.75" x14ac:dyDescent="0.25">
      <c r="A48" s="5">
        <v>40735</v>
      </c>
      <c r="B48">
        <v>15.73</v>
      </c>
      <c r="C48">
        <f>(B48-B47)/B47</f>
        <v>-1.8714909544603912E-2</v>
      </c>
      <c r="D48">
        <v>0.871</v>
      </c>
      <c r="E48">
        <v>2.9188999999999998</v>
      </c>
      <c r="F48">
        <v>10.5557</v>
      </c>
      <c r="G48">
        <f>E48+F48</f>
        <v>13.474599999999999</v>
      </c>
      <c r="H48">
        <f>E48+D48*(G48-E48)</f>
        <v>12.112914699999997</v>
      </c>
      <c r="I48" s="16">
        <f>(((H48/100)+1)^(1/365)-1)</f>
        <v>3.1329932664947435E-4</v>
      </c>
      <c r="J48">
        <f>1+I48</f>
        <v>1.0003132993266495</v>
      </c>
      <c r="K48">
        <f>C48-I48</f>
        <v>-1.9028208871253387E-2</v>
      </c>
      <c r="L48" s="47">
        <f>K48^2</f>
        <v>3.6207273284804609E-4</v>
      </c>
      <c r="M48" s="8"/>
      <c r="N48" s="8"/>
      <c r="O48" s="8">
        <f>C48/$N$3</f>
        <v>-0.72698404877143474</v>
      </c>
      <c r="P48" s="8"/>
      <c r="Q48" s="8">
        <f>O48</f>
        <v>-0.72698404877143474</v>
      </c>
      <c r="R48" s="8">
        <f>RANK(Q48,$Q$4:$Q$123)</f>
        <v>100</v>
      </c>
      <c r="S48" s="8">
        <f>O48</f>
        <v>-0.72698404877143474</v>
      </c>
      <c r="T48" s="8">
        <f>RANK(S48,$S$4:$S$123)</f>
        <v>100</v>
      </c>
      <c r="U48">
        <v>45</v>
      </c>
      <c r="V48">
        <f>R48/(COUNT($U$4:$U$123)+1)-0.5</f>
        <v>0.32644628099173556</v>
      </c>
      <c r="W48">
        <f>SUM($V$4:V48)/U48</f>
        <v>-1.3682277318640943E-2</v>
      </c>
      <c r="X48">
        <f>(U48/11)*W48^2</f>
        <v>7.6583746073534886E-4</v>
      </c>
      <c r="Z48">
        <f>T48/(COUNT($O$4:$O$123)+1)-0.5</f>
        <v>0.32644628099173556</v>
      </c>
      <c r="AA48">
        <f>SUM($Z$4:Z48)/U48</f>
        <v>-1.2947658402203844E-2</v>
      </c>
      <c r="AB48">
        <f>(U48/11)*AA48^2</f>
        <v>6.8580760131883552E-4</v>
      </c>
    </row>
    <row r="49" spans="1:28" ht="15.75" x14ac:dyDescent="0.25">
      <c r="A49" s="5">
        <v>40736</v>
      </c>
      <c r="B49">
        <v>15.7</v>
      </c>
      <c r="C49">
        <f>(B49-B48)/B48</f>
        <v>-1.9071837253656157E-3</v>
      </c>
      <c r="D49">
        <v>0.87080000000000002</v>
      </c>
      <c r="E49">
        <v>2.8769999999999998</v>
      </c>
      <c r="F49">
        <v>10.557499999999999</v>
      </c>
      <c r="G49">
        <f>E49+F49</f>
        <v>13.4345</v>
      </c>
      <c r="H49">
        <f>E49+D49*(G49-E49)</f>
        <v>12.070471000000001</v>
      </c>
      <c r="I49" s="16">
        <f>(((H49/100)+1)^(1/365)-1)</f>
        <v>3.1226160048603013E-4</v>
      </c>
      <c r="J49">
        <f>1+I49</f>
        <v>1.000312261600486</v>
      </c>
      <c r="K49">
        <f>C49-I49</f>
        <v>-2.2194453258516456E-3</v>
      </c>
      <c r="L49" s="47">
        <f>K49^2</f>
        <v>4.9259375544447171E-6</v>
      </c>
      <c r="M49" s="8"/>
      <c r="N49" s="8"/>
      <c r="O49" s="8">
        <f>C49/$N$3</f>
        <v>-7.4084897023563329E-2</v>
      </c>
      <c r="P49" s="8"/>
      <c r="Q49" s="8">
        <f>O49</f>
        <v>-7.4084897023563329E-2</v>
      </c>
      <c r="R49" s="8">
        <f>RANK(Q49,$Q$4:$Q$123)</f>
        <v>73</v>
      </c>
      <c r="S49" s="8">
        <f>O49</f>
        <v>-7.4084897023563329E-2</v>
      </c>
      <c r="T49" s="8">
        <f>RANK(S49,$S$4:$S$123)</f>
        <v>73</v>
      </c>
      <c r="U49">
        <v>46</v>
      </c>
      <c r="V49">
        <f>R49/(COUNT($U$4:$U$123)+1)-0.5</f>
        <v>0.10330578512396693</v>
      </c>
      <c r="W49">
        <f>SUM($V$4:V49)/U49</f>
        <v>-1.1139058569888598E-2</v>
      </c>
      <c r="X49">
        <f>(U49/11)*W49^2</f>
        <v>5.1887425344334509E-4</v>
      </c>
      <c r="Z49">
        <f>T49/(COUNT($O$4:$O$123)+1)-0.5</f>
        <v>0.10330578512396693</v>
      </c>
      <c r="AA49">
        <f>SUM($Z$4:Z49)/U49</f>
        <v>-1.0420409629895783E-2</v>
      </c>
      <c r="AB49">
        <f>(U49/11)*AA49^2</f>
        <v>4.5408246321108539E-4</v>
      </c>
    </row>
    <row r="50" spans="1:28" ht="15.75" x14ac:dyDescent="0.25">
      <c r="A50" s="5">
        <v>40737</v>
      </c>
      <c r="B50">
        <v>15.82</v>
      </c>
      <c r="C50">
        <f>(B50-B49)/B49</f>
        <v>7.6433121019108914E-3</v>
      </c>
      <c r="D50">
        <v>0.871</v>
      </c>
      <c r="E50">
        <v>2.8824000000000001</v>
      </c>
      <c r="F50">
        <v>10.543200000000001</v>
      </c>
      <c r="G50">
        <f>E50+F50</f>
        <v>13.425600000000001</v>
      </c>
      <c r="H50">
        <f>E50+D50*(G50-E50)</f>
        <v>12.065527200000002</v>
      </c>
      <c r="I50" s="16">
        <f>(((H50/100)+1)^(1/365)-1)</f>
        <v>3.1214070168972263E-4</v>
      </c>
      <c r="J50">
        <f>1+I50</f>
        <v>1.0003121407016897</v>
      </c>
      <c r="K50">
        <f>C50-I50</f>
        <v>7.3311714002211687E-3</v>
      </c>
      <c r="L50" s="47">
        <f>K50^2</f>
        <v>5.374607409942081E-5</v>
      </c>
      <c r="M50" s="8"/>
      <c r="N50" s="8"/>
      <c r="O50" s="8">
        <f>C50/$N$3</f>
        <v>0.2969058420842336</v>
      </c>
      <c r="P50" s="8"/>
      <c r="Q50" s="8">
        <f>O50</f>
        <v>0.2969058420842336</v>
      </c>
      <c r="R50" s="8">
        <f>RANK(Q50,$Q$4:$Q$123)</f>
        <v>43</v>
      </c>
      <c r="S50" s="8">
        <f>O50</f>
        <v>0.2969058420842336</v>
      </c>
      <c r="T50" s="8">
        <f>RANK(S50,$S$4:$S$123)</f>
        <v>44</v>
      </c>
      <c r="U50">
        <v>47</v>
      </c>
      <c r="V50">
        <f>R50/(COUNT($U$4:$U$123)+1)-0.5</f>
        <v>-0.14462809917355374</v>
      </c>
      <c r="W50">
        <f>SUM($V$4:V50)/U50</f>
        <v>-1.3979250923158069E-2</v>
      </c>
      <c r="X50">
        <f>(U50/11)*W50^2</f>
        <v>8.3497404086481266E-4</v>
      </c>
      <c r="Z50">
        <f>T50/(COUNT($O$4:$O$123)+1)-0.5</f>
        <v>-0.13636363636363635</v>
      </c>
      <c r="AA50">
        <f>SUM($Z$4:Z50)/U50</f>
        <v>-1.3100052751890263E-2</v>
      </c>
      <c r="AB50">
        <f>(U50/11)*AA50^2</f>
        <v>7.3324863261895086E-4</v>
      </c>
    </row>
    <row r="51" spans="1:28" ht="15.75" x14ac:dyDescent="0.25">
      <c r="A51" s="5">
        <v>40738</v>
      </c>
      <c r="B51">
        <v>15.68</v>
      </c>
      <c r="C51">
        <f>(B51-B50)/B50</f>
        <v>-8.8495575221239301E-3</v>
      </c>
      <c r="D51">
        <v>0.87190000000000001</v>
      </c>
      <c r="E51">
        <v>2.9534000000000002</v>
      </c>
      <c r="F51">
        <v>10.5877</v>
      </c>
      <c r="G51">
        <f>E51+F51</f>
        <v>13.5411</v>
      </c>
      <c r="H51">
        <f>E51+D51*(G51-E51)</f>
        <v>12.184815630000001</v>
      </c>
      <c r="I51" s="16">
        <f>(((H51/100)+1)^(1/365)-1)</f>
        <v>3.150563729228395E-4</v>
      </c>
      <c r="J51">
        <f>1+I51</f>
        <v>1.0003150563729228</v>
      </c>
      <c r="K51">
        <f>C51-I51</f>
        <v>-9.1646138950467696E-3</v>
      </c>
      <c r="L51" s="47">
        <f>K51^2</f>
        <v>8.3990147845284328E-5</v>
      </c>
      <c r="M51" s="8"/>
      <c r="N51" s="8"/>
      <c r="O51" s="8">
        <f>C51/$N$3</f>
        <v>-0.34376266377009201</v>
      </c>
      <c r="P51" s="8"/>
      <c r="Q51" s="8">
        <f>O51</f>
        <v>-0.34376266377009201</v>
      </c>
      <c r="R51" s="8">
        <f>RANK(Q51,$Q$4:$Q$123)</f>
        <v>85</v>
      </c>
      <c r="S51" s="8">
        <f>O51</f>
        <v>-0.34376266377009201</v>
      </c>
      <c r="T51" s="8">
        <f>RANK(S51,$S$4:$S$123)</f>
        <v>85</v>
      </c>
      <c r="U51">
        <v>48</v>
      </c>
      <c r="V51">
        <f>R51/(COUNT($U$4:$U$123)+1)-0.5</f>
        <v>0.2024793388429752</v>
      </c>
      <c r="W51">
        <f>SUM($V$4:V51)/U51</f>
        <v>-9.4696969696969596E-3</v>
      </c>
      <c r="X51">
        <f>(U51/11)*W51^2</f>
        <v>3.9130979213623752E-4</v>
      </c>
      <c r="Z51">
        <f>T51/(COUNT($O$4:$O$123)+1)-0.5</f>
        <v>0.2024793388429752</v>
      </c>
      <c r="AA51">
        <f>SUM($Z$4:Z51)/U51</f>
        <v>-8.6088154269972333E-3</v>
      </c>
      <c r="AB51">
        <f>(U51/11)*AA51^2</f>
        <v>3.2339652242664241E-4</v>
      </c>
    </row>
    <row r="52" spans="1:28" ht="15.75" x14ac:dyDescent="0.25">
      <c r="A52" s="5">
        <v>40739</v>
      </c>
      <c r="B52">
        <v>15.67</v>
      </c>
      <c r="C52">
        <f>(B52-B51)/B51</f>
        <v>-6.3775510204080272E-4</v>
      </c>
      <c r="D52">
        <v>0.86219999999999997</v>
      </c>
      <c r="E52">
        <v>2.9058000000000002</v>
      </c>
      <c r="F52">
        <v>10.609299999999999</v>
      </c>
      <c r="G52">
        <f>E52+F52</f>
        <v>13.5151</v>
      </c>
      <c r="H52">
        <f>E52+D52*(G52-E52)</f>
        <v>12.05313846</v>
      </c>
      <c r="I52" s="16">
        <f>(((H52/100)+1)^(1/365)-1)</f>
        <v>3.118377162796282E-4</v>
      </c>
      <c r="J52">
        <f>1+I52</f>
        <v>1.0003118377162796</v>
      </c>
      <c r="K52">
        <f>C52-I52</f>
        <v>-9.4959281832043092E-4</v>
      </c>
      <c r="L52" s="47">
        <f>K52^2</f>
        <v>9.0172652060573893E-7</v>
      </c>
      <c r="M52" s="8"/>
      <c r="N52" s="8"/>
      <c r="O52" s="8">
        <f>C52/$N$3</f>
        <v>-2.477371237628789E-2</v>
      </c>
      <c r="P52" s="8"/>
      <c r="Q52" s="8">
        <f>O52</f>
        <v>-2.477371237628789E-2</v>
      </c>
      <c r="R52" s="8">
        <f>RANK(Q52,$Q$4:$Q$123)</f>
        <v>70</v>
      </c>
      <c r="S52" s="8">
        <f>O52</f>
        <v>-2.477371237628789E-2</v>
      </c>
      <c r="T52" s="8">
        <f>RANK(S52,$S$4:$S$123)</f>
        <v>70</v>
      </c>
      <c r="U52">
        <v>49</v>
      </c>
      <c r="V52">
        <f>R52/(COUNT($U$4:$U$123)+1)-0.5</f>
        <v>7.8512396694214837E-2</v>
      </c>
      <c r="W52">
        <f>SUM($V$4:V52)/U52</f>
        <v>-7.6741440377803916E-3</v>
      </c>
      <c r="X52">
        <f>(U52/11)*W52^2</f>
        <v>2.6233925899249238E-4</v>
      </c>
      <c r="Z52">
        <f>T52/(COUNT($O$4:$O$123)+1)-0.5</f>
        <v>7.8512396694214837E-2</v>
      </c>
      <c r="AA52">
        <f>SUM($Z$4:Z52)/U52</f>
        <v>-6.8308315061561698E-3</v>
      </c>
      <c r="AB52">
        <f>(U52/11)*AA52^2</f>
        <v>2.0785024492811748E-4</v>
      </c>
    </row>
    <row r="53" spans="1:28" ht="15.75" x14ac:dyDescent="0.25">
      <c r="A53" s="5">
        <v>40742</v>
      </c>
      <c r="B53">
        <v>15.53</v>
      </c>
      <c r="C53">
        <f>(B53-B52)/B52</f>
        <v>-8.9342693044033548E-3</v>
      </c>
      <c r="D53">
        <v>0.86950000000000005</v>
      </c>
      <c r="E53">
        <v>2.9276</v>
      </c>
      <c r="F53">
        <v>10.5892</v>
      </c>
      <c r="G53">
        <f>E53+F53</f>
        <v>13.5168</v>
      </c>
      <c r="H53">
        <f>E53+D53*(G53-E53)</f>
        <v>12.1349094</v>
      </c>
      <c r="I53" s="16">
        <f>(((H53/100)+1)^(1/365)-1)</f>
        <v>3.138369313993028E-4</v>
      </c>
      <c r="J53">
        <f>1+I53</f>
        <v>1.0003138369313993</v>
      </c>
      <c r="K53">
        <f>C53-I53</f>
        <v>-9.2481062358026576E-3</v>
      </c>
      <c r="L53" s="47">
        <f>K53^2</f>
        <v>8.5527468948691995E-5</v>
      </c>
      <c r="M53" s="8"/>
      <c r="N53" s="8"/>
      <c r="O53" s="8">
        <f>C53/$N$3</f>
        <v>-0.34705330828607883</v>
      </c>
      <c r="P53" s="8"/>
      <c r="Q53" s="8">
        <f>O53</f>
        <v>-0.34705330828607883</v>
      </c>
      <c r="R53" s="8">
        <f>RANK(Q53,$Q$4:$Q$123)</f>
        <v>86</v>
      </c>
      <c r="S53" s="8">
        <f>O53</f>
        <v>-0.34705330828607883</v>
      </c>
      <c r="T53" s="8">
        <f>RANK(S53,$S$4:$S$123)</f>
        <v>86</v>
      </c>
      <c r="U53">
        <v>50</v>
      </c>
      <c r="V53">
        <f>R53/(COUNT($U$4:$U$123)+1)-0.5</f>
        <v>0.21074380165289253</v>
      </c>
      <c r="W53">
        <f>SUM($V$4:V53)/U53</f>
        <v>-3.3057851239669334E-3</v>
      </c>
      <c r="X53">
        <f>(U53/11)*W53^2</f>
        <v>4.9673705844732154E-5</v>
      </c>
      <c r="Z53">
        <f>T53/(COUNT($O$4:$O$123)+1)-0.5</f>
        <v>0.21074380165289253</v>
      </c>
      <c r="AA53">
        <f>SUM($Z$4:Z53)/U53</f>
        <v>-2.4793388429751959E-3</v>
      </c>
      <c r="AB53">
        <f>(U53/11)*AA53^2</f>
        <v>2.7941459537661744E-5</v>
      </c>
    </row>
    <row r="54" spans="1:28" ht="15.75" x14ac:dyDescent="0.25">
      <c r="A54" s="5">
        <v>40743</v>
      </c>
      <c r="B54">
        <v>15.8</v>
      </c>
      <c r="C54">
        <f>(B54-B53)/B53</f>
        <v>1.7385705086928611E-2</v>
      </c>
      <c r="D54">
        <v>0.87050000000000005</v>
      </c>
      <c r="E54">
        <v>2.8801999999999999</v>
      </c>
      <c r="F54">
        <v>10.574999999999999</v>
      </c>
      <c r="G54">
        <f>E54+F54</f>
        <v>13.4552</v>
      </c>
      <c r="H54">
        <f>E54+D54*(G54-E54)</f>
        <v>12.0857375</v>
      </c>
      <c r="I54" s="16">
        <f>(((H54/100)+1)^(1/365)-1)</f>
        <v>3.1263490351607359E-4</v>
      </c>
      <c r="J54">
        <f>1+I54</f>
        <v>1.0003126349035161</v>
      </c>
      <c r="K54">
        <f>C54-I54</f>
        <v>1.7073070183412538E-2</v>
      </c>
      <c r="L54" s="47">
        <f>K54^2</f>
        <v>2.9148972548773025E-4</v>
      </c>
      <c r="M54" s="8"/>
      <c r="N54" s="8"/>
      <c r="O54" s="8">
        <f>C54/$N$3</f>
        <v>0.67535086101902875</v>
      </c>
      <c r="P54" s="8"/>
      <c r="Q54" s="8">
        <f>O54</f>
        <v>0.67535086101902875</v>
      </c>
      <c r="R54" s="8">
        <f>RANK(Q54,$Q$4:$Q$123)</f>
        <v>25</v>
      </c>
      <c r="S54" s="8">
        <f>O54</f>
        <v>0.67535086101902875</v>
      </c>
      <c r="T54" s="8">
        <f>RANK(S54,$S$4:$S$123)</f>
        <v>25</v>
      </c>
      <c r="U54">
        <v>51</v>
      </c>
      <c r="V54">
        <f>R54/(COUNT($U$4:$U$123)+1)-0.5</f>
        <v>-0.29338842975206614</v>
      </c>
      <c r="W54">
        <f>SUM($V$4:V54)/U54</f>
        <v>-8.9936801166747606E-3</v>
      </c>
      <c r="X54">
        <f>(U54/11)*W54^2</f>
        <v>3.7501821673587433E-4</v>
      </c>
      <c r="Z54">
        <f>T54/(COUNT($O$4:$O$123)+1)-0.5</f>
        <v>-0.29338842975206614</v>
      </c>
      <c r="AA54">
        <f>SUM($Z$4:Z54)/U54</f>
        <v>-8.1834386647220772E-3</v>
      </c>
      <c r="AB54">
        <f>(U54/11)*AA54^2</f>
        <v>3.1049109884933468E-4</v>
      </c>
    </row>
    <row r="55" spans="1:28" ht="15.75" x14ac:dyDescent="0.25">
      <c r="A55" s="5">
        <v>40744</v>
      </c>
      <c r="B55">
        <v>15.63</v>
      </c>
      <c r="C55">
        <f>(B55-B54)/B54</f>
        <v>-1.0759493670886071E-2</v>
      </c>
      <c r="D55">
        <v>0.87070000000000003</v>
      </c>
      <c r="E55">
        <v>2.9275000000000002</v>
      </c>
      <c r="F55">
        <v>10.6326</v>
      </c>
      <c r="G55">
        <f>E55+F55</f>
        <v>13.5601</v>
      </c>
      <c r="H55">
        <f>E55+D55*(G55-E55)</f>
        <v>12.185304820000001</v>
      </c>
      <c r="I55" s="16">
        <f>(((H55/100)+1)^(1/365)-1)</f>
        <v>3.1506832343408675E-4</v>
      </c>
      <c r="J55">
        <f>1+I55</f>
        <v>1.0003150683234341</v>
      </c>
      <c r="K55">
        <f>C55-I55</f>
        <v>-1.1074561994320158E-2</v>
      </c>
      <c r="L55" s="47">
        <f>K55^2</f>
        <v>1.2264592336604048E-4</v>
      </c>
      <c r="M55" s="8"/>
      <c r="N55" s="8"/>
      <c r="O55" s="8">
        <f>C55/$N$3</f>
        <v>-0.41795447917869855</v>
      </c>
      <c r="P55" s="8"/>
      <c r="Q55" s="8">
        <f>O55</f>
        <v>-0.41795447917869855</v>
      </c>
      <c r="R55" s="8">
        <f>RANK(Q55,$Q$4:$Q$123)</f>
        <v>88</v>
      </c>
      <c r="S55" s="8">
        <f>O55</f>
        <v>-0.41795447917869855</v>
      </c>
      <c r="T55" s="8">
        <f>RANK(S55,$S$4:$S$123)</f>
        <v>88</v>
      </c>
      <c r="U55">
        <v>52</v>
      </c>
      <c r="V55">
        <f>R55/(COUNT($U$4:$U$123)+1)-0.5</f>
        <v>0.22727272727272729</v>
      </c>
      <c r="W55">
        <f>SUM($V$4:V55)/U55</f>
        <v>-4.45009535918626E-3</v>
      </c>
      <c r="X55">
        <f>(U55/11)*W55^2</f>
        <v>9.3615830245841522E-5</v>
      </c>
      <c r="Z55">
        <f>T55/(COUNT($O$4:$O$123)+1)-0.5</f>
        <v>0.22727272727272729</v>
      </c>
      <c r="AA55">
        <f>SUM($Z$4:Z55)/U55</f>
        <v>-3.655435473617282E-3</v>
      </c>
      <c r="AB55">
        <f>(U55/11)*AA55^2</f>
        <v>6.3166803826594491E-5</v>
      </c>
    </row>
    <row r="56" spans="1:28" ht="15.75" x14ac:dyDescent="0.25">
      <c r="A56" s="5">
        <v>40745</v>
      </c>
      <c r="B56">
        <v>15.91</v>
      </c>
      <c r="C56">
        <f>(B56-B55)/B55</f>
        <v>1.7914267434420945E-2</v>
      </c>
      <c r="D56">
        <v>0.87109999999999999</v>
      </c>
      <c r="E56">
        <v>3.0135999999999998</v>
      </c>
      <c r="F56">
        <v>10.572100000000001</v>
      </c>
      <c r="G56">
        <f>E56+F56</f>
        <v>13.585700000000001</v>
      </c>
      <c r="H56">
        <f>E56+D56*(G56-E56)</f>
        <v>12.222956310000001</v>
      </c>
      <c r="I56" s="16">
        <f>(((H56/100)+1)^(1/365)-1)</f>
        <v>3.1598796262932716E-4</v>
      </c>
      <c r="J56">
        <f>1+I56</f>
        <v>1.0003159879626293</v>
      </c>
      <c r="K56">
        <f>C56-I56</f>
        <v>1.7598279471791618E-2</v>
      </c>
      <c r="L56" s="47">
        <f>K56^2</f>
        <v>3.0969944036728228E-4</v>
      </c>
      <c r="M56" s="8"/>
      <c r="N56" s="8"/>
      <c r="O56" s="8">
        <f>C56/$N$3</f>
        <v>0.69588296108033543</v>
      </c>
      <c r="P56" s="8"/>
      <c r="Q56" s="8">
        <f>O56</f>
        <v>0.69588296108033543</v>
      </c>
      <c r="R56" s="8">
        <f>RANK(Q56,$Q$4:$Q$123)</f>
        <v>24</v>
      </c>
      <c r="S56" s="8">
        <f>O56</f>
        <v>0.69588296108033543</v>
      </c>
      <c r="T56" s="8">
        <f>RANK(S56,$S$4:$S$123)</f>
        <v>24</v>
      </c>
      <c r="U56">
        <v>53</v>
      </c>
      <c r="V56">
        <f>R56/(COUNT($U$4:$U$123)+1)-0.5</f>
        <v>-0.30165289256198347</v>
      </c>
      <c r="W56">
        <f>SUM($V$4:V56)/U56</f>
        <v>-1.0057695306408848E-2</v>
      </c>
      <c r="X56">
        <f>(U56/11)*W56^2</f>
        <v>4.8739394985978222E-4</v>
      </c>
      <c r="Z56">
        <f>T56/(COUNT($O$4:$O$123)+1)-0.5</f>
        <v>-0.30165289256198347</v>
      </c>
      <c r="AA56">
        <f>SUM($Z$4:Z56)/U56</f>
        <v>-9.2780290035864542E-3</v>
      </c>
      <c r="AB56">
        <f>(U56/11)*AA56^2</f>
        <v>4.1475787055852249E-4</v>
      </c>
    </row>
    <row r="57" spans="1:28" ht="15.75" x14ac:dyDescent="0.25">
      <c r="A57" s="5">
        <v>40746</v>
      </c>
      <c r="B57">
        <v>15.73</v>
      </c>
      <c r="C57">
        <f>(B57-B56)/B56</f>
        <v>-1.1313639220615946E-2</v>
      </c>
      <c r="D57">
        <v>0.87170000000000003</v>
      </c>
      <c r="E57">
        <v>2.9621</v>
      </c>
      <c r="F57">
        <v>10.5784</v>
      </c>
      <c r="G57">
        <f>E57+F57</f>
        <v>13.5405</v>
      </c>
      <c r="H57">
        <f>E57+D57*(G57-E57)</f>
        <v>12.183291280000001</v>
      </c>
      <c r="I57" s="16">
        <f>(((H57/100)+1)^(1/365)-1)</f>
        <v>3.1501913396647652E-4</v>
      </c>
      <c r="J57">
        <f>1+I57</f>
        <v>1.0003150191339665</v>
      </c>
      <c r="K57">
        <f>C57-I57</f>
        <v>-1.1628658354582423E-2</v>
      </c>
      <c r="L57" s="47">
        <f>K57^2</f>
        <v>1.3522569512759957E-4</v>
      </c>
      <c r="M57" s="8"/>
      <c r="N57" s="8"/>
      <c r="O57" s="8">
        <f>C57/$N$3</f>
        <v>-0.43948036336163615</v>
      </c>
      <c r="P57" s="8"/>
      <c r="Q57" s="8">
        <f>O57</f>
        <v>-0.43948036336163615</v>
      </c>
      <c r="R57" s="8">
        <f>RANK(Q57,$Q$4:$Q$123)</f>
        <v>89</v>
      </c>
      <c r="S57" s="8">
        <f>O57</f>
        <v>-0.43948036336163615</v>
      </c>
      <c r="T57" s="8">
        <f>RANK(S57,$S$4:$S$123)</f>
        <v>89</v>
      </c>
      <c r="U57">
        <v>54</v>
      </c>
      <c r="V57">
        <f>R57/(COUNT($U$4:$U$123)+1)-0.5</f>
        <v>0.23553719008264462</v>
      </c>
      <c r="W57">
        <f>SUM($V$4:V57)/U57</f>
        <v>-5.5096418732782293E-3</v>
      </c>
      <c r="X57">
        <f>(U57/11)*W57^2</f>
        <v>1.4902111753419683E-4</v>
      </c>
      <c r="Z57">
        <f>T57/(COUNT($O$4:$O$123)+1)-0.5</f>
        <v>0.23553719008264462</v>
      </c>
      <c r="AA57">
        <f>SUM($Z$4:Z57)/U57</f>
        <v>-4.744413835322917E-3</v>
      </c>
      <c r="AB57">
        <f>(U57/11)*AA57^2</f>
        <v>1.1050099841848998E-4</v>
      </c>
    </row>
    <row r="58" spans="1:28" ht="15.75" x14ac:dyDescent="0.25">
      <c r="A58" s="5">
        <v>40749</v>
      </c>
      <c r="B58">
        <v>15.5</v>
      </c>
      <c r="C58">
        <f>(B58-B57)/B57</f>
        <v>-1.4621741894469194E-2</v>
      </c>
      <c r="D58">
        <v>0.88300000000000001</v>
      </c>
      <c r="E58">
        <v>3.0005999999999999</v>
      </c>
      <c r="F58">
        <v>10.6069</v>
      </c>
      <c r="G58">
        <f>E58+F58</f>
        <v>13.6075</v>
      </c>
      <c r="H58">
        <f>E58+D58*(G58-E58)</f>
        <v>12.3664927</v>
      </c>
      <c r="I58" s="16">
        <f>(((H58/100)+1)^(1/365)-1)</f>
        <v>3.1949102468353807E-4</v>
      </c>
      <c r="J58">
        <f>1+I58</f>
        <v>1.0003194910246835</v>
      </c>
      <c r="K58">
        <f>C58-I58</f>
        <v>-1.4941232919152732E-2</v>
      </c>
      <c r="L58" s="47">
        <f>K58^2</f>
        <v>2.2324044114437327E-4</v>
      </c>
      <c r="M58" s="8"/>
      <c r="N58" s="8"/>
      <c r="O58" s="8">
        <f>C58/$N$3</f>
        <v>-0.56798421051396508</v>
      </c>
      <c r="P58" s="8"/>
      <c r="Q58" s="8">
        <f>O58</f>
        <v>-0.56798421051396508</v>
      </c>
      <c r="R58" s="8">
        <f>RANK(Q58,$Q$4:$Q$123)</f>
        <v>92</v>
      </c>
      <c r="S58" s="8">
        <f>O58</f>
        <v>-0.56798421051396508</v>
      </c>
      <c r="T58" s="8">
        <f>RANK(S58,$S$4:$S$123)</f>
        <v>92</v>
      </c>
      <c r="U58">
        <v>55</v>
      </c>
      <c r="V58">
        <f>R58/(COUNT($U$4:$U$123)+1)-0.5</f>
        <v>0.26033057851239672</v>
      </c>
      <c r="W58">
        <f>SUM($V$4:V58)/U58</f>
        <v>-6.7618332081141163E-4</v>
      </c>
      <c r="X58">
        <f>(U58/11)*W58^2</f>
        <v>2.286119416717742E-6</v>
      </c>
      <c r="Z58">
        <f>T58/(COUNT($O$4:$O$123)+1)-0.5</f>
        <v>0.26033057851239672</v>
      </c>
      <c r="AA58">
        <f>SUM($Z$4:Z58)/U58</f>
        <v>7.5131480090167622E-5</v>
      </c>
      <c r="AB58">
        <f>(U58/11)*AA58^2</f>
        <v>2.8223696502696271E-8</v>
      </c>
    </row>
    <row r="59" spans="1:28" ht="15.75" x14ac:dyDescent="0.25">
      <c r="A59" s="5">
        <v>40750</v>
      </c>
      <c r="B59">
        <v>15.4</v>
      </c>
      <c r="C59">
        <f>(B59-B58)/B58</f>
        <v>-6.4516129032257839E-3</v>
      </c>
      <c r="D59">
        <v>0.88319999999999999</v>
      </c>
      <c r="E59">
        <v>2.9529000000000001</v>
      </c>
      <c r="F59">
        <v>10.6386</v>
      </c>
      <c r="G59">
        <f>E59+F59</f>
        <v>13.5915</v>
      </c>
      <c r="H59">
        <f>E59+D59*(G59-E59)</f>
        <v>12.34891152</v>
      </c>
      <c r="I59" s="16">
        <f>(((H59/100)+1)^(1/365)-1)</f>
        <v>3.1906218897015393E-4</v>
      </c>
      <c r="J59">
        <f>1+I59</f>
        <v>1.0003190621889702</v>
      </c>
      <c r="K59">
        <f>C59-I59</f>
        <v>-6.7706750921959378E-3</v>
      </c>
      <c r="L59" s="47">
        <f>K59^2</f>
        <v>4.584204120408247E-5</v>
      </c>
      <c r="M59" s="8"/>
      <c r="N59" s="8"/>
      <c r="O59" s="8">
        <f>C59/$N$3</f>
        <v>-0.25061407100658128</v>
      </c>
      <c r="P59" s="8"/>
      <c r="Q59" s="8">
        <f>O59</f>
        <v>-0.25061407100658128</v>
      </c>
      <c r="R59" s="8">
        <f>RANK(Q59,$Q$4:$Q$123)</f>
        <v>79</v>
      </c>
      <c r="S59" s="8">
        <f>O59</f>
        <v>-0.25061407100658128</v>
      </c>
      <c r="T59" s="8">
        <f>RANK(S59,$S$4:$S$123)</f>
        <v>79</v>
      </c>
      <c r="U59">
        <v>56</v>
      </c>
      <c r="V59">
        <f>R59/(COUNT($U$4:$U$123)+1)-0.5</f>
        <v>0.15289256198347112</v>
      </c>
      <c r="W59">
        <f>SUM($V$4:V59)/U59</f>
        <v>2.066115702479348E-3</v>
      </c>
      <c r="X59">
        <f>(U59/11)*W59^2</f>
        <v>2.1732246307070623E-5</v>
      </c>
      <c r="Z59">
        <f>T59/(COUNT($O$4:$O$123)+1)-0.5</f>
        <v>0.15289256198347112</v>
      </c>
      <c r="AA59">
        <f>SUM($Z$4:Z59)/U59</f>
        <v>2.804014167650542E-3</v>
      </c>
      <c r="AB59">
        <f>(U59/11)*AA59^2</f>
        <v>4.0027249575777987E-5</v>
      </c>
    </row>
    <row r="60" spans="1:28" ht="15.75" x14ac:dyDescent="0.25">
      <c r="A60" s="5">
        <v>40751</v>
      </c>
      <c r="B60">
        <v>14.59</v>
      </c>
      <c r="C60">
        <f>(B60-B59)/B59</f>
        <v>-5.2597402597402629E-2</v>
      </c>
      <c r="D60">
        <v>0.89659999999999995</v>
      </c>
      <c r="E60">
        <v>2.9802999999999997</v>
      </c>
      <c r="F60">
        <v>10.722799999999999</v>
      </c>
      <c r="G60">
        <f>E60+F60</f>
        <v>13.703099999999999</v>
      </c>
      <c r="H60">
        <f>E60+D60*(G60-E60)</f>
        <v>12.594362479999999</v>
      </c>
      <c r="I60" s="16">
        <f>(((H60/100)+1)^(1/365)-1)</f>
        <v>3.2504312104064681E-4</v>
      </c>
      <c r="J60">
        <f>1+I60</f>
        <v>1.0003250431210406</v>
      </c>
      <c r="K60">
        <f>C60-I60</f>
        <v>-5.2922445718443276E-2</v>
      </c>
      <c r="L60" s="47">
        <f>K60^2</f>
        <v>2.8007852608215749E-3</v>
      </c>
      <c r="M60" s="8"/>
      <c r="N60" s="8"/>
      <c r="O60" s="8">
        <f>C60/$N$3</f>
        <v>-2.0431556243426243</v>
      </c>
      <c r="P60" s="8"/>
      <c r="Q60" s="8">
        <f>O60</f>
        <v>-2.0431556243426243</v>
      </c>
      <c r="R60" s="8">
        <f>RANK(Q60,$Q$4:$Q$123)</f>
        <v>118</v>
      </c>
      <c r="S60" s="8">
        <f>O60</f>
        <v>-2.0431556243426243</v>
      </c>
      <c r="T60" s="8">
        <f>RANK(S60,$S$4:$S$123)</f>
        <v>118</v>
      </c>
      <c r="U60">
        <v>57</v>
      </c>
      <c r="V60">
        <f>R60/(COUNT($U$4:$U$123)+1)-0.5</f>
        <v>0.47520661157024791</v>
      </c>
      <c r="W60">
        <f>SUM($V$4:V60)/U60</f>
        <v>1.0366826156299849E-2</v>
      </c>
      <c r="X60">
        <f>(U60/11)*W60^2</f>
        <v>5.5689561996652122E-4</v>
      </c>
      <c r="Z60">
        <f>T60/(COUNT($O$4:$O$123)+1)-0.5</f>
        <v>0.47520661157024791</v>
      </c>
      <c r="AA60">
        <f>SUM($Z$4:Z60)/U60</f>
        <v>1.1091779034362776E-2</v>
      </c>
      <c r="AB60">
        <f>(U60/11)*AA60^2</f>
        <v>6.3750645839876256E-4</v>
      </c>
    </row>
    <row r="61" spans="1:28" ht="15.75" x14ac:dyDescent="0.25">
      <c r="A61" s="5">
        <v>40752</v>
      </c>
      <c r="B61">
        <v>14.64</v>
      </c>
      <c r="C61">
        <f>(B61-B60)/B60</f>
        <v>3.4270047978067655E-3</v>
      </c>
      <c r="D61">
        <v>0.89370000000000005</v>
      </c>
      <c r="E61">
        <v>2.9454000000000002</v>
      </c>
      <c r="F61">
        <v>10.714399999999999</v>
      </c>
      <c r="G61">
        <f>E61+F61</f>
        <v>13.659800000000001</v>
      </c>
      <c r="H61">
        <f>E61+D61*(G61-E61)</f>
        <v>12.520859280000003</v>
      </c>
      <c r="I61" s="16">
        <f>(((H61/100)+1)^(1/365)-1)</f>
        <v>3.2325342497085963E-4</v>
      </c>
      <c r="J61">
        <f>1+I61</f>
        <v>1.0003232534249709</v>
      </c>
      <c r="K61">
        <f>C61-I61</f>
        <v>3.1037513728359059E-3</v>
      </c>
      <c r="L61" s="47">
        <f>K61^2</f>
        <v>9.6332725843807712E-6</v>
      </c>
      <c r="M61" s="8"/>
      <c r="N61" s="8"/>
      <c r="O61" s="8">
        <f>C61/$N$3</f>
        <v>0.13312262167930358</v>
      </c>
      <c r="P61" s="8"/>
      <c r="Q61" s="8">
        <f>O61</f>
        <v>0.13312262167930358</v>
      </c>
      <c r="R61" s="8">
        <f>RANK(Q61,$Q$4:$Q$123)</f>
        <v>56</v>
      </c>
      <c r="S61" s="8">
        <f>O61</f>
        <v>0.13312262167930358</v>
      </c>
      <c r="T61" s="8">
        <f>RANK(S61,$S$4:$S$123)</f>
        <v>56</v>
      </c>
      <c r="U61">
        <v>58</v>
      </c>
      <c r="V61">
        <f>R61/(COUNT($U$4:$U$123)+1)-0.5</f>
        <v>-3.7190082644628086E-2</v>
      </c>
      <c r="W61">
        <f>SUM($V$4:V61)/U61</f>
        <v>9.546879452835574E-3</v>
      </c>
      <c r="X61">
        <f>(U61/11)*W61^2</f>
        <v>4.8057169296768145E-4</v>
      </c>
      <c r="Z61">
        <f>T61/(COUNT($O$4:$O$123)+1)-0.5</f>
        <v>-3.7190082644628086E-2</v>
      </c>
      <c r="AA61">
        <f>SUM($Z$4:Z61)/U61</f>
        <v>1.0259333143345692E-2</v>
      </c>
      <c r="AB61">
        <f>(U61/11)*AA61^2</f>
        <v>5.5497519633425276E-4</v>
      </c>
    </row>
    <row r="62" spans="1:28" ht="15.75" x14ac:dyDescent="0.25">
      <c r="A62" s="5">
        <v>40753</v>
      </c>
      <c r="B62">
        <v>14.96</v>
      </c>
      <c r="C62">
        <f>(B62-B61)/B61</f>
        <v>2.1857923497267777E-2</v>
      </c>
      <c r="D62">
        <v>0.89119999999999999</v>
      </c>
      <c r="E62">
        <v>2.7961</v>
      </c>
      <c r="F62">
        <v>10.749000000000001</v>
      </c>
      <c r="G62">
        <f>E62+F62</f>
        <v>13.545100000000001</v>
      </c>
      <c r="H62">
        <f>E62+D62*(G62-E62)</f>
        <v>12.375608800000002</v>
      </c>
      <c r="I62" s="16">
        <f>(((H62/100)+1)^(1/365)-1)</f>
        <v>3.1971335595604167E-4</v>
      </c>
      <c r="J62">
        <f>1+I62</f>
        <v>1.000319713355956</v>
      </c>
      <c r="K62">
        <f>C62-I62</f>
        <v>2.1538210141311735E-2</v>
      </c>
      <c r="L62" s="47">
        <f>K62^2</f>
        <v>4.6389449609130368E-4</v>
      </c>
      <c r="M62" s="8"/>
      <c r="N62" s="8"/>
      <c r="O62" s="8">
        <f>C62/$N$3</f>
        <v>0.84907499466710967</v>
      </c>
      <c r="P62" s="8"/>
      <c r="Q62" s="8">
        <f>O62</f>
        <v>0.84907499466710967</v>
      </c>
      <c r="R62" s="8">
        <f>RANK(Q62,$Q$4:$Q$123)</f>
        <v>21</v>
      </c>
      <c r="S62" s="8">
        <f>O62</f>
        <v>0.84907499466710967</v>
      </c>
      <c r="T62" s="8">
        <f>RANK(S62,$S$4:$S$123)</f>
        <v>21</v>
      </c>
      <c r="U62">
        <v>59</v>
      </c>
      <c r="V62">
        <f>R62/(COUNT($U$4:$U$123)+1)-0.5</f>
        <v>-0.32644628099173556</v>
      </c>
      <c r="W62">
        <f>SUM($V$4:V62)/U62</f>
        <v>3.8520801232665718E-3</v>
      </c>
      <c r="X62">
        <f>(U62/11)*W62^2</f>
        <v>7.9588432298896263E-5</v>
      </c>
      <c r="Z62">
        <f>T62/(COUNT($O$4:$O$123)+1)-0.5</f>
        <v>-0.32644628099173556</v>
      </c>
      <c r="AA62">
        <f>SUM($Z$4:Z62)/U62</f>
        <v>4.5524583274968574E-3</v>
      </c>
      <c r="AB62">
        <f>(U62/11)*AA62^2</f>
        <v>1.1116070296292123E-4</v>
      </c>
    </row>
    <row r="63" spans="1:28" ht="15.75" x14ac:dyDescent="0.25">
      <c r="A63" s="5">
        <v>40756</v>
      </c>
      <c r="B63">
        <v>14.62</v>
      </c>
      <c r="C63">
        <f>(B63-B62)/B62</f>
        <v>-2.2727272727272835E-2</v>
      </c>
      <c r="D63">
        <v>0.89480000000000004</v>
      </c>
      <c r="E63">
        <v>2.7437</v>
      </c>
      <c r="F63">
        <v>10.795299999999999</v>
      </c>
      <c r="G63">
        <f>E63+F63</f>
        <v>13.539</v>
      </c>
      <c r="H63">
        <f>E63+D63*(G63-E63)</f>
        <v>12.40333444</v>
      </c>
      <c r="I63" s="16">
        <f>(((H63/100)+1)^(1/365)-1)</f>
        <v>3.2038944214218823E-4</v>
      </c>
      <c r="J63">
        <f>1+I63</f>
        <v>1.0003203894421422</v>
      </c>
      <c r="K63">
        <f>C63-I63</f>
        <v>-2.3047662169415024E-2</v>
      </c>
      <c r="L63" s="47">
        <f>K63^2</f>
        <v>5.3119473147548448E-4</v>
      </c>
      <c r="M63" s="8"/>
      <c r="N63" s="8"/>
      <c r="O63" s="8">
        <f>C63/$N$3</f>
        <v>-0.88284502286410049</v>
      </c>
      <c r="P63" s="8"/>
      <c r="Q63" s="8">
        <f>O63</f>
        <v>-0.88284502286410049</v>
      </c>
      <c r="R63" s="8">
        <f>RANK(Q63,$Q$4:$Q$123)</f>
        <v>106</v>
      </c>
      <c r="S63" s="8">
        <f>O63</f>
        <v>-0.88284502286410049</v>
      </c>
      <c r="T63" s="8">
        <f>RANK(S63,$S$4:$S$123)</f>
        <v>106</v>
      </c>
      <c r="U63">
        <v>60</v>
      </c>
      <c r="V63">
        <f>R63/(COUNT($U$4:$U$123)+1)-0.5</f>
        <v>0.37603305785123964</v>
      </c>
      <c r="W63">
        <f>SUM($V$4:V63)/U63</f>
        <v>1.0055096418732789E-2</v>
      </c>
      <c r="X63">
        <f>(U63/11)*W63^2</f>
        <v>5.5148162176370708E-4</v>
      </c>
      <c r="Z63">
        <f>T63/(COUNT($O$4:$O$123)+1)-0.5</f>
        <v>0.37603305785123964</v>
      </c>
      <c r="AA63">
        <f>SUM($Z$4:Z63)/U63</f>
        <v>1.0743801652892571E-2</v>
      </c>
      <c r="AB63">
        <f>(U63/11)*AA63^2</f>
        <v>6.2961422158198423E-4</v>
      </c>
    </row>
    <row r="64" spans="1:28" ht="15.75" x14ac:dyDescent="0.25">
      <c r="A64" s="5">
        <v>40757</v>
      </c>
      <c r="B64">
        <v>14.32</v>
      </c>
      <c r="C64">
        <f>(B64-B63)/B63</f>
        <v>-2.0519835841313196E-2</v>
      </c>
      <c r="D64">
        <v>0.89349999999999996</v>
      </c>
      <c r="E64">
        <v>2.6114000000000002</v>
      </c>
      <c r="F64">
        <v>10.9292</v>
      </c>
      <c r="G64">
        <f>E64+F64</f>
        <v>13.5406</v>
      </c>
      <c r="H64">
        <f>E64+D64*(G64-E64)</f>
        <v>12.376640199999999</v>
      </c>
      <c r="I64" s="16">
        <f>(((H64/100)+1)^(1/365)-1)</f>
        <v>3.1973850949196247E-4</v>
      </c>
      <c r="J64">
        <f>1+I64</f>
        <v>1.000319738509492</v>
      </c>
      <c r="K64">
        <f>C64-I64</f>
        <v>-2.0839574350805159E-2</v>
      </c>
      <c r="L64" s="47">
        <f>K64^2</f>
        <v>4.3428785912273627E-4</v>
      </c>
      <c r="M64" s="8"/>
      <c r="N64" s="8"/>
      <c r="O64" s="8">
        <f>C64/$N$3</f>
        <v>-0.79709673746963272</v>
      </c>
      <c r="P64" s="8"/>
      <c r="Q64" s="8">
        <f>O64</f>
        <v>-0.79709673746963272</v>
      </c>
      <c r="R64" s="8">
        <f>RANK(Q64,$Q$4:$Q$123)</f>
        <v>104</v>
      </c>
      <c r="S64" s="8">
        <f>O64</f>
        <v>-0.79709673746963272</v>
      </c>
      <c r="T64" s="8">
        <f>RANK(S64,$S$4:$S$123)</f>
        <v>104</v>
      </c>
      <c r="U64">
        <v>61</v>
      </c>
      <c r="V64">
        <f>R64/(COUNT($U$4:$U$123)+1)-0.5</f>
        <v>0.35950413223140498</v>
      </c>
      <c r="W64">
        <f>SUM($V$4:V64)/U64</f>
        <v>1.5783769136973318E-2</v>
      </c>
      <c r="X64">
        <f>(U64/11)*W64^2</f>
        <v>1.3815244962114143E-3</v>
      </c>
      <c r="Z64">
        <f>T64/(COUNT($O$4:$O$123)+1)-0.5</f>
        <v>0.35950413223140498</v>
      </c>
      <c r="AA64">
        <f>SUM($Z$4:Z64)/U64</f>
        <v>1.6461184121392775E-2</v>
      </c>
      <c r="AB64">
        <f>(U64/11)*AA64^2</f>
        <v>1.5026550493983646E-3</v>
      </c>
    </row>
    <row r="65" spans="1:28" ht="15.75" x14ac:dyDescent="0.25">
      <c r="A65" s="5">
        <v>40758</v>
      </c>
      <c r="B65">
        <v>14.06</v>
      </c>
      <c r="C65">
        <f>(B65-B64)/B64</f>
        <v>-1.8156424581005571E-2</v>
      </c>
      <c r="D65">
        <v>0.89159999999999995</v>
      </c>
      <c r="E65">
        <v>2.6202000000000001</v>
      </c>
      <c r="F65">
        <v>10.9156</v>
      </c>
      <c r="G65">
        <f>E65+F65</f>
        <v>13.5358</v>
      </c>
      <c r="H65">
        <f>E65+D65*(G65-E65)</f>
        <v>12.35254896</v>
      </c>
      <c r="I65" s="16">
        <f>(((H65/100)+1)^(1/365)-1)</f>
        <v>3.1915091798073725E-4</v>
      </c>
      <c r="J65">
        <f>1+I65</f>
        <v>1.0003191509179807</v>
      </c>
      <c r="K65">
        <f>C65-I65</f>
        <v>-1.8475575498986308E-2</v>
      </c>
      <c r="L65" s="47">
        <f>K65^2</f>
        <v>3.4134689001874319E-4</v>
      </c>
      <c r="M65" s="8"/>
      <c r="N65" s="8"/>
      <c r="O65" s="8">
        <f>C65/$N$3</f>
        <v>-0.70528959927131651</v>
      </c>
      <c r="P65" s="8"/>
      <c r="Q65" s="8">
        <f>O65</f>
        <v>-0.70528959927131651</v>
      </c>
      <c r="R65" s="8">
        <f>RANK(Q65,$Q$4:$Q$123)</f>
        <v>98</v>
      </c>
      <c r="S65" s="8">
        <f>O65</f>
        <v>-0.70528959927131651</v>
      </c>
      <c r="T65" s="8">
        <f>RANK(S65,$S$4:$S$123)</f>
        <v>98</v>
      </c>
      <c r="U65">
        <v>62</v>
      </c>
      <c r="V65">
        <f>R65/(COUNT($U$4:$U$123)+1)-0.5</f>
        <v>0.30991735537190079</v>
      </c>
      <c r="W65">
        <f>SUM($V$4:V65)/U65</f>
        <v>2.0527859237536663E-2</v>
      </c>
      <c r="X65">
        <f>(U65/11)*W65^2</f>
        <v>2.3751242093017636E-3</v>
      </c>
      <c r="Z65">
        <f>T65/(COUNT($O$4:$O$123)+1)-0.5</f>
        <v>0.30991735537190079</v>
      </c>
      <c r="AA65">
        <f>SUM($Z$4:Z65)/U65</f>
        <v>2.1194348173820324E-2</v>
      </c>
      <c r="AB65">
        <f>(U65/11)*AA65^2</f>
        <v>2.5318567690739546E-3</v>
      </c>
    </row>
    <row r="66" spans="1:28" ht="15.75" x14ac:dyDescent="0.25">
      <c r="A66" s="5">
        <v>40759</v>
      </c>
      <c r="B66">
        <v>13.41</v>
      </c>
      <c r="C66">
        <f>(B66-B65)/B65</f>
        <v>-4.6230440967283098E-2</v>
      </c>
      <c r="D66">
        <v>0.89349999999999996</v>
      </c>
      <c r="E66">
        <v>2.4028</v>
      </c>
      <c r="F66">
        <v>11.160299999999999</v>
      </c>
      <c r="G66">
        <f>E66+F66</f>
        <v>13.563099999999999</v>
      </c>
      <c r="H66">
        <f>E66+D66*(G66-E66)</f>
        <v>12.374528049999999</v>
      </c>
      <c r="I66" s="16">
        <f>(((H66/100)+1)^(1/365)-1)</f>
        <v>3.1968699863704764E-4</v>
      </c>
      <c r="J66">
        <f>1+I66</f>
        <v>1.000319686998637</v>
      </c>
      <c r="K66">
        <f>C66-I66</f>
        <v>-4.6550127965920146E-2</v>
      </c>
      <c r="L66" s="47">
        <f>K66^2</f>
        <v>2.1669144136435407E-3</v>
      </c>
      <c r="M66" s="8"/>
      <c r="N66" s="8"/>
      <c r="O66" s="8">
        <f>C66/$N$3</f>
        <v>-1.7958298473622454</v>
      </c>
      <c r="P66" s="8"/>
      <c r="Q66" s="8">
        <f>O66</f>
        <v>-1.7958298473622454</v>
      </c>
      <c r="R66" s="8">
        <f>RANK(Q66,$Q$4:$Q$123)</f>
        <v>117</v>
      </c>
      <c r="S66" s="8">
        <f>O66</f>
        <v>-1.7958298473622454</v>
      </c>
      <c r="T66" s="8">
        <f>RANK(S66,$S$4:$S$123)</f>
        <v>117</v>
      </c>
      <c r="U66">
        <v>63</v>
      </c>
      <c r="V66">
        <f>R66/(COUNT($U$4:$U$123)+1)-0.5</f>
        <v>0.46694214876033058</v>
      </c>
      <c r="W66">
        <f>SUM($V$4:V66)/U66</f>
        <v>2.7613800341073073E-2</v>
      </c>
      <c r="X66">
        <f>(U66/11)*W66^2</f>
        <v>4.3671712785844355E-3</v>
      </c>
      <c r="Z66">
        <f>T66/(COUNT($O$4:$O$123)+1)-0.5</f>
        <v>0.46694214876033058</v>
      </c>
      <c r="AA66">
        <f>SUM($Z$4:Z66)/U66</f>
        <v>2.8269710087891912E-2</v>
      </c>
      <c r="AB66">
        <f>(U66/11)*AA66^2</f>
        <v>4.5771018211425308E-3</v>
      </c>
    </row>
    <row r="67" spans="1:28" ht="15.75" x14ac:dyDescent="0.25">
      <c r="A67" s="5">
        <v>40760</v>
      </c>
      <c r="B67">
        <v>14.06</v>
      </c>
      <c r="C67">
        <f>(B67-B66)/B66</f>
        <v>4.8471290082028363E-2</v>
      </c>
      <c r="D67">
        <v>0.89180000000000004</v>
      </c>
      <c r="E67">
        <v>2.5585</v>
      </c>
      <c r="F67">
        <v>11.1624</v>
      </c>
      <c r="G67">
        <f>E67+F67</f>
        <v>13.7209</v>
      </c>
      <c r="H67">
        <f>E67+D67*(G67-E67)</f>
        <v>12.51312832</v>
      </c>
      <c r="I67" s="16">
        <f>(((H67/100)+1)^(1/365)-1)</f>
        <v>3.2306511957469475E-4</v>
      </c>
      <c r="J67">
        <f>1+I67</f>
        <v>1.0003230651195747</v>
      </c>
      <c r="K67">
        <f>C67-I67</f>
        <v>4.8148224962453669E-2</v>
      </c>
      <c r="L67" s="47">
        <f>K67^2</f>
        <v>2.3182515670350464E-3</v>
      </c>
      <c r="M67" s="8"/>
      <c r="N67" s="8"/>
      <c r="O67" s="8">
        <f>C67/$N$3</f>
        <v>1.8828760368317055</v>
      </c>
      <c r="P67" s="8"/>
      <c r="Q67" s="8">
        <f>O67</f>
        <v>1.8828760368317055</v>
      </c>
      <c r="R67" s="8">
        <f>RANK(Q67,$Q$4:$Q$123)</f>
        <v>5</v>
      </c>
      <c r="S67" s="8">
        <f>O67</f>
        <v>1.8828760368317055</v>
      </c>
      <c r="T67" s="8">
        <f>RANK(S67,$S$4:$S$123)</f>
        <v>5</v>
      </c>
      <c r="U67">
        <v>64</v>
      </c>
      <c r="V67">
        <f>R67/(COUNT($U$4:$U$123)+1)-0.5</f>
        <v>-0.45867768595041325</v>
      </c>
      <c r="W67">
        <f>SUM($V$4:V67)/U67</f>
        <v>2.0015495867768601E-2</v>
      </c>
      <c r="X67">
        <f>(U67/11)*W67^2</f>
        <v>2.3308804353900331E-3</v>
      </c>
      <c r="Z67">
        <f>T67/(COUNT($O$4:$O$123)+1)-0.5</f>
        <v>-0.45867768595041325</v>
      </c>
      <c r="AA67">
        <f>SUM($Z$4:Z67)/U67</f>
        <v>2.0661157024793396E-2</v>
      </c>
      <c r="AB67">
        <f>(U67/11)*AA67^2</f>
        <v>2.4836852922366227E-3</v>
      </c>
    </row>
    <row r="68" spans="1:28" ht="15.75" x14ac:dyDescent="0.25">
      <c r="A68" s="5">
        <v>40763</v>
      </c>
      <c r="B68">
        <v>12.73</v>
      </c>
      <c r="C68">
        <f>(B68-B67)/B67</f>
        <v>-9.45945945945946E-2</v>
      </c>
      <c r="D68">
        <v>0.92390000000000005</v>
      </c>
      <c r="E68">
        <v>2.3178999999999998</v>
      </c>
      <c r="F68">
        <v>11.4834</v>
      </c>
      <c r="G68">
        <f>E68+F68</f>
        <v>13.801299999999999</v>
      </c>
      <c r="H68">
        <f>E68+D68*(G68-E68)</f>
        <v>12.92741326</v>
      </c>
      <c r="I68" s="16">
        <f>(((H68/100)+1)^(1/365)-1)</f>
        <v>3.3313785012389907E-4</v>
      </c>
      <c r="J68">
        <f>1+I68</f>
        <v>1.0003331378501239</v>
      </c>
      <c r="K68">
        <f>C68-I68</f>
        <v>-9.4927732444718499E-2</v>
      </c>
      <c r="L68" s="47">
        <f>K68^2</f>
        <v>9.0112743870960615E-3</v>
      </c>
      <c r="M68" s="8"/>
      <c r="N68" s="8"/>
      <c r="O68" s="8">
        <f>C68/$N$3</f>
        <v>-3.6745441492181308</v>
      </c>
      <c r="P68" s="8"/>
      <c r="Q68" s="8">
        <f>O68</f>
        <v>-3.6745441492181308</v>
      </c>
      <c r="R68" s="8">
        <f>RANK(Q68,$Q$4:$Q$123)</f>
        <v>120</v>
      </c>
      <c r="S68" s="8">
        <f>O68</f>
        <v>-3.6745441492181308</v>
      </c>
      <c r="T68" s="8">
        <f>RANK(S68,$S$4:$S$123)</f>
        <v>120</v>
      </c>
      <c r="U68">
        <v>65</v>
      </c>
      <c r="V68">
        <f>R68/(COUNT($U$4:$U$123)+1)-0.5</f>
        <v>0.49173553719008267</v>
      </c>
      <c r="W68">
        <f>SUM($V$4:V68)/U68</f>
        <v>2.7272727272727278E-2</v>
      </c>
      <c r="X68">
        <f>(U68/11)*W68^2</f>
        <v>4.3951915852742315E-3</v>
      </c>
      <c r="Z68">
        <f>T68/(COUNT($O$4:$O$123)+1)-0.5</f>
        <v>0.49173553719008267</v>
      </c>
      <c r="AA68">
        <f>SUM($Z$4:Z68)/U68</f>
        <v>2.790845518118246E-2</v>
      </c>
      <c r="AB68">
        <f>(U68/11)*AA68^2</f>
        <v>4.6024837808185956E-3</v>
      </c>
    </row>
    <row r="69" spans="1:28" ht="15.75" x14ac:dyDescent="0.25">
      <c r="A69" s="5">
        <v>40764</v>
      </c>
      <c r="B69">
        <v>13.31</v>
      </c>
      <c r="C69">
        <f>(B69-B68)/B68</f>
        <v>4.5561665357423412E-2</v>
      </c>
      <c r="D69">
        <v>0.92549999999999999</v>
      </c>
      <c r="E69">
        <v>2.2488000000000001</v>
      </c>
      <c r="F69">
        <v>11.3102</v>
      </c>
      <c r="G69">
        <f>E69+F69</f>
        <v>13.559000000000001</v>
      </c>
      <c r="H69">
        <f>E69+D69*(G69-E69)</f>
        <v>12.716390100000002</v>
      </c>
      <c r="I69" s="16">
        <f>(((H69/100)+1)^(1/365)-1)</f>
        <v>3.2801174495977747E-4</v>
      </c>
      <c r="J69">
        <f>1+I69</f>
        <v>1.0003280117449598</v>
      </c>
      <c r="K69">
        <f>C69-I69</f>
        <v>4.5233653612463634E-2</v>
      </c>
      <c r="L69" s="47">
        <f>K69^2</f>
        <v>2.0460834191323445E-3</v>
      </c>
      <c r="M69" s="8"/>
      <c r="N69" s="8"/>
      <c r="O69" s="8">
        <f>C69/$N$3</f>
        <v>1.7698511377448343</v>
      </c>
      <c r="P69" s="8"/>
      <c r="Q69" s="8">
        <f>O69</f>
        <v>1.7698511377448343</v>
      </c>
      <c r="R69" s="8">
        <f>RANK(Q69,$Q$4:$Q$123)</f>
        <v>8</v>
      </c>
      <c r="S69" s="8">
        <f>O69</f>
        <v>1.7698511377448343</v>
      </c>
      <c r="T69" s="8">
        <f>RANK(S69,$S$4:$S$123)</f>
        <v>8</v>
      </c>
      <c r="U69">
        <v>66</v>
      </c>
      <c r="V69">
        <f>R69/(COUNT($U$4:$U$123)+1)-0.5</f>
        <v>-0.43388429752066116</v>
      </c>
      <c r="W69">
        <f>SUM($V$4:V69)/U69</f>
        <v>2.0285499624342607E-2</v>
      </c>
      <c r="X69">
        <f>(U69/11)*W69^2</f>
        <v>2.4690089700552245E-3</v>
      </c>
      <c r="Z69">
        <f>T69/(COUNT($O$4:$O$123)+1)-0.5</f>
        <v>-0.43388429752066116</v>
      </c>
      <c r="AA69">
        <f>SUM($Z$4:Z69)/U69</f>
        <v>2.0911595291760589E-2</v>
      </c>
      <c r="AB69">
        <f>(U69/11)*AA69^2</f>
        <v>2.6237689058783019E-3</v>
      </c>
    </row>
    <row r="70" spans="1:28" ht="15.75" x14ac:dyDescent="0.25">
      <c r="A70" s="5">
        <v>40765</v>
      </c>
      <c r="B70">
        <v>13.1</v>
      </c>
      <c r="C70">
        <f>(B70-B69)/B69</f>
        <v>-1.5777610818933197E-2</v>
      </c>
      <c r="D70">
        <v>0.90800000000000003</v>
      </c>
      <c r="E70">
        <v>2.1061000000000001</v>
      </c>
      <c r="F70">
        <v>11.4992</v>
      </c>
      <c r="G70">
        <f>E70+F70</f>
        <v>13.6053</v>
      </c>
      <c r="H70">
        <f>E70+D70*(G70-E70)</f>
        <v>12.5473736</v>
      </c>
      <c r="I70" s="16">
        <f>(((H70/100)+1)^(1/365)-1)</f>
        <v>3.2389914451314006E-4</v>
      </c>
      <c r="J70">
        <f>1+I70</f>
        <v>1.0003238991445131</v>
      </c>
      <c r="K70">
        <f>C70-I70</f>
        <v>-1.6101509963446337E-2</v>
      </c>
      <c r="L70" s="47">
        <f>K70^2</f>
        <v>2.5925862310296165E-4</v>
      </c>
      <c r="M70" s="8"/>
      <c r="N70" s="8"/>
      <c r="O70" s="8">
        <f>C70/$N$3</f>
        <v>-0.61288414810400327</v>
      </c>
      <c r="P70" s="8"/>
      <c r="Q70" s="8">
        <f>O70</f>
        <v>-0.61288414810400327</v>
      </c>
      <c r="R70" s="8">
        <f>RANK(Q70,$Q$4:$Q$123)</f>
        <v>94</v>
      </c>
      <c r="S70" s="8">
        <f>O70</f>
        <v>-0.61288414810400327</v>
      </c>
      <c r="T70" s="8">
        <f>RANK(S70,$S$4:$S$123)</f>
        <v>94</v>
      </c>
      <c r="U70">
        <v>67</v>
      </c>
      <c r="V70">
        <f>R70/(COUNT($U$4:$U$123)+1)-0.5</f>
        <v>0.27685950413223137</v>
      </c>
      <c r="W70">
        <f>SUM($V$4:V70)/U70</f>
        <v>2.4114962378191693E-2</v>
      </c>
      <c r="X70">
        <f>(U70/11)*W70^2</f>
        <v>3.5420549548733863E-3</v>
      </c>
      <c r="Z70">
        <f>T70/(COUNT($O$4:$O$123)+1)-0.5</f>
        <v>0.27685950413223137</v>
      </c>
      <c r="AA70">
        <f>SUM($Z$4:Z70)/U70</f>
        <v>2.4731713334155678E-2</v>
      </c>
      <c r="AB70">
        <f>(U70/11)*AA70^2</f>
        <v>3.7255511070610182E-3</v>
      </c>
    </row>
    <row r="71" spans="1:28" ht="15.75" x14ac:dyDescent="0.25">
      <c r="A71" s="5">
        <v>40766</v>
      </c>
      <c r="B71">
        <v>13.41</v>
      </c>
      <c r="C71">
        <f>(B71-B70)/B70</f>
        <v>2.3664122137404618E-2</v>
      </c>
      <c r="D71">
        <v>0.89649999999999996</v>
      </c>
      <c r="E71">
        <v>2.3399000000000001</v>
      </c>
      <c r="F71">
        <v>11.2995</v>
      </c>
      <c r="G71">
        <f>E71+F71</f>
        <v>13.6394</v>
      </c>
      <c r="H71">
        <f>E71+D71*(G71-E71)</f>
        <v>12.46990175</v>
      </c>
      <c r="I71" s="16">
        <f>(((H71/100)+1)^(1/365)-1)</f>
        <v>3.2201199873949093E-4</v>
      </c>
      <c r="J71">
        <f>1+I71</f>
        <v>1.0003220119987395</v>
      </c>
      <c r="K71">
        <f>C71-I71</f>
        <v>2.3342110138665127E-2</v>
      </c>
      <c r="L71" s="47">
        <f>K71^2</f>
        <v>5.4485410572557337E-4</v>
      </c>
      <c r="M71" s="8"/>
      <c r="N71" s="8"/>
      <c r="O71" s="8">
        <f>C71/$N$3</f>
        <v>0.91923710777605294</v>
      </c>
      <c r="P71" s="8"/>
      <c r="Q71" s="8">
        <f>O71</f>
        <v>0.91923710777605294</v>
      </c>
      <c r="R71" s="8">
        <f>RANK(Q71,$Q$4:$Q$123)</f>
        <v>18</v>
      </c>
      <c r="S71" s="8">
        <f>O71</f>
        <v>0.91923710777605294</v>
      </c>
      <c r="T71" s="8">
        <f>RANK(S71,$S$4:$S$123)</f>
        <v>18</v>
      </c>
      <c r="U71">
        <v>68</v>
      </c>
      <c r="V71">
        <f>R71/(COUNT($U$4:$U$123)+1)-0.5</f>
        <v>-0.3512396694214876</v>
      </c>
      <c r="W71">
        <f>SUM($V$4:V71)/U71</f>
        <v>1.8595041322314057E-2</v>
      </c>
      <c r="X71">
        <f>(U71/11)*W71^2</f>
        <v>2.1375216546311434E-3</v>
      </c>
      <c r="Z71">
        <f>T71/(COUNT($O$4:$O$123)+1)-0.5</f>
        <v>-0.3512396694214876</v>
      </c>
      <c r="AA71">
        <f>SUM($Z$4:Z71)/U71</f>
        <v>1.9202722411278569E-2</v>
      </c>
      <c r="AB71">
        <f>(U71/11)*AA71^2</f>
        <v>2.2795117513012887E-3</v>
      </c>
    </row>
    <row r="72" spans="1:28" ht="15.75" x14ac:dyDescent="0.25">
      <c r="A72" s="5">
        <v>40767</v>
      </c>
      <c r="B72">
        <v>13.47</v>
      </c>
      <c r="C72">
        <f>(B72-B71)/B71</f>
        <v>4.4742729306488068E-3</v>
      </c>
      <c r="D72">
        <v>0.89410000000000001</v>
      </c>
      <c r="E72">
        <v>2.2547999999999999</v>
      </c>
      <c r="F72">
        <v>11.2508</v>
      </c>
      <c r="G72">
        <f>E72+F72</f>
        <v>13.505599999999999</v>
      </c>
      <c r="H72">
        <f>E72+D72*(G72-E72)</f>
        <v>12.31414028</v>
      </c>
      <c r="I72" s="16">
        <f>(((H72/100)+1)^(1/365)-1)</f>
        <v>3.1821386054353695E-4</v>
      </c>
      <c r="J72">
        <f>1+I72</f>
        <v>1.0003182138605435</v>
      </c>
      <c r="K72">
        <f>C72-I72</f>
        <v>4.1560590701052698E-3</v>
      </c>
      <c r="L72" s="47">
        <f>K72^2</f>
        <v>1.7272826994204281E-5</v>
      </c>
      <c r="M72" s="8"/>
      <c r="N72" s="8"/>
      <c r="O72" s="8">
        <f>C72/$N$3</f>
        <v>0.17380394186138953</v>
      </c>
      <c r="P72" s="8"/>
      <c r="Q72" s="8">
        <f>O72</f>
        <v>0.17380394186138953</v>
      </c>
      <c r="R72" s="8">
        <f>RANK(Q72,$Q$4:$Q$123)</f>
        <v>53</v>
      </c>
      <c r="S72" s="8">
        <f>O72</f>
        <v>0.17380394186138953</v>
      </c>
      <c r="T72" s="8">
        <f>RANK(S72,$S$4:$S$123)</f>
        <v>53</v>
      </c>
      <c r="U72">
        <v>69</v>
      </c>
      <c r="V72">
        <f>R72/(COUNT($U$4:$U$123)+1)-0.5</f>
        <v>-6.1983471074380181E-2</v>
      </c>
      <c r="W72">
        <f>SUM($V$4:V72)/U72</f>
        <v>1.7427236794825735E-2</v>
      </c>
      <c r="X72">
        <f>(U72/11)*W72^2</f>
        <v>1.9050811071729117E-3</v>
      </c>
      <c r="Z72">
        <f>T72/(COUNT($O$4:$O$123)+1)-0.5</f>
        <v>-6.1983471074380181E-2</v>
      </c>
      <c r="AA72">
        <f>SUM($Z$4:Z72)/U72</f>
        <v>1.8026110911486416E-2</v>
      </c>
      <c r="AB72">
        <f>(U72/11)*AA72^2</f>
        <v>2.0382642315392237E-3</v>
      </c>
    </row>
    <row r="73" spans="1:28" ht="15.75" x14ac:dyDescent="0.25">
      <c r="A73" s="5">
        <v>40770</v>
      </c>
      <c r="B73">
        <v>13.65</v>
      </c>
      <c r="C73">
        <f>(B73-B72)/B72</f>
        <v>1.3363028953229376E-2</v>
      </c>
      <c r="D73">
        <v>0.88880000000000003</v>
      </c>
      <c r="E73">
        <v>2.3052999999999999</v>
      </c>
      <c r="F73">
        <v>11.155900000000001</v>
      </c>
      <c r="G73">
        <f>E73+F73</f>
        <v>13.461200000000002</v>
      </c>
      <c r="H73">
        <f>E73+D73*(G73-E73)</f>
        <v>12.220663920000003</v>
      </c>
      <c r="I73" s="16">
        <f>(((H73/100)+1)^(1/365)-1)</f>
        <v>3.1593197970636311E-4</v>
      </c>
      <c r="J73">
        <f>1+I73</f>
        <v>1.0003159319797064</v>
      </c>
      <c r="K73">
        <f>C73-I73</f>
        <v>1.3047096973523013E-2</v>
      </c>
      <c r="L73" s="47">
        <f>K73^2</f>
        <v>1.7022673943651337E-4</v>
      </c>
      <c r="M73" s="8"/>
      <c r="N73" s="8"/>
      <c r="O73" s="8">
        <f>C73/$N$3</f>
        <v>0.51908927847688424</v>
      </c>
      <c r="P73" s="8"/>
      <c r="Q73" s="8">
        <f>O73</f>
        <v>0.51908927847688424</v>
      </c>
      <c r="R73" s="8">
        <f>RANK(Q73,$Q$4:$Q$123)</f>
        <v>29</v>
      </c>
      <c r="S73" s="8">
        <f>O73</f>
        <v>0.51908927847688424</v>
      </c>
      <c r="T73" s="8">
        <f>RANK(S73,$S$4:$S$123)</f>
        <v>29</v>
      </c>
      <c r="U73">
        <v>70</v>
      </c>
      <c r="V73">
        <f>R73/(COUNT($U$4:$U$123)+1)-0.5</f>
        <v>-0.26033057851239672</v>
      </c>
      <c r="W73">
        <f>SUM($V$4:V73)/U73</f>
        <v>1.3459268004722557E-2</v>
      </c>
      <c r="X73">
        <f>(U73/11)*W73^2</f>
        <v>1.1527847877823984E-3</v>
      </c>
      <c r="Z73">
        <f>T73/(COUNT($O$4:$O$123)+1)-0.5</f>
        <v>-0.26033057851239672</v>
      </c>
      <c r="AA73">
        <f>SUM($Z$4:Z73)/U73</f>
        <v>1.4049586776859514E-2</v>
      </c>
      <c r="AB73">
        <f>(U73/11)*AA73^2</f>
        <v>1.2561238365486724E-3</v>
      </c>
    </row>
    <row r="74" spans="1:28" ht="15.75" x14ac:dyDescent="0.25">
      <c r="A74" s="5">
        <v>40771</v>
      </c>
      <c r="B74">
        <v>13.55</v>
      </c>
      <c r="C74">
        <f>(B74-B73)/B73</f>
        <v>-7.3260073260073E-3</v>
      </c>
      <c r="D74">
        <v>0.88859999999999995</v>
      </c>
      <c r="E74">
        <v>2.2195999999999998</v>
      </c>
      <c r="F74">
        <v>11.1647</v>
      </c>
      <c r="G74">
        <f>E74+F74</f>
        <v>13.3843</v>
      </c>
      <c r="H74">
        <f>E74+D74*(G74-E74)</f>
        <v>12.140552419999999</v>
      </c>
      <c r="I74" s="16">
        <f>(((H74/100)+1)^(1/365)-1)</f>
        <v>3.1397484378370422E-4</v>
      </c>
      <c r="J74">
        <f>1+I74</f>
        <v>1.0003139748437837</v>
      </c>
      <c r="K74">
        <f>C74-I74</f>
        <v>-7.6399821697910042E-3</v>
      </c>
      <c r="L74" s="47">
        <f>K74^2</f>
        <v>5.8369327554724463E-5</v>
      </c>
      <c r="M74" s="8"/>
      <c r="N74" s="8"/>
      <c r="O74" s="8">
        <f>C74/$N$3</f>
        <v>-0.28458008063018386</v>
      </c>
      <c r="P74" s="8"/>
      <c r="Q74" s="8">
        <f>O74</f>
        <v>-0.28458008063018386</v>
      </c>
      <c r="R74" s="8">
        <f>RANK(Q74,$Q$4:$Q$123)</f>
        <v>80</v>
      </c>
      <c r="S74" s="8">
        <f>O74</f>
        <v>-0.28458008063018386</v>
      </c>
      <c r="T74" s="8">
        <f>RANK(S74,$S$4:$S$123)</f>
        <v>80</v>
      </c>
      <c r="U74">
        <v>71</v>
      </c>
      <c r="V74">
        <f>R74/(COUNT($U$4:$U$123)+1)-0.5</f>
        <v>0.16115702479338845</v>
      </c>
      <c r="W74">
        <f>SUM($V$4:V74)/U74</f>
        <v>1.5539518100337569E-2</v>
      </c>
      <c r="X74">
        <f>(U74/11)*W74^2</f>
        <v>1.5586218380128219E-3</v>
      </c>
      <c r="Z74">
        <f>T74/(COUNT($O$4:$O$123)+1)-0.5</f>
        <v>0.16115702479338845</v>
      </c>
      <c r="AA74">
        <f>SUM($Z$4:Z74)/U74</f>
        <v>1.6121522523571186E-2</v>
      </c>
      <c r="AB74">
        <f>(U74/11)*AA74^2</f>
        <v>1.6775588801762659E-3</v>
      </c>
    </row>
    <row r="75" spans="1:28" ht="15.75" x14ac:dyDescent="0.25">
      <c r="A75" s="5">
        <v>40772</v>
      </c>
      <c r="B75">
        <v>13.65</v>
      </c>
      <c r="C75">
        <f>(B75-B74)/B74</f>
        <v>7.3800738007379811E-3</v>
      </c>
      <c r="D75">
        <v>0.88859999999999995</v>
      </c>
      <c r="E75">
        <v>2.1652</v>
      </c>
      <c r="F75">
        <v>11.1775</v>
      </c>
      <c r="G75">
        <f>E75+F75</f>
        <v>13.342700000000001</v>
      </c>
      <c r="H75">
        <f>E75+D75*(G75-E75)</f>
        <v>12.097526500000001</v>
      </c>
      <c r="I75" s="16">
        <f>(((H75/100)+1)^(1/365)-1)</f>
        <v>3.1292313852460119E-4</v>
      </c>
      <c r="J75">
        <f>1+I75</f>
        <v>1.0003129231385246</v>
      </c>
      <c r="K75">
        <f>C75-I75</f>
        <v>7.06715066221338E-3</v>
      </c>
      <c r="L75" s="47">
        <f>K75^2</f>
        <v>4.9944618482423013E-5</v>
      </c>
      <c r="M75" s="8"/>
      <c r="N75" s="8"/>
      <c r="O75" s="8">
        <f>C75/$N$3</f>
        <v>0.28668030262745464</v>
      </c>
      <c r="P75" s="8"/>
      <c r="Q75" s="8">
        <f>O75</f>
        <v>0.28668030262745464</v>
      </c>
      <c r="R75" s="8">
        <f>RANK(Q75,$Q$4:$Q$123)</f>
        <v>45</v>
      </c>
      <c r="S75" s="8">
        <f>O75</f>
        <v>0.28668030262745464</v>
      </c>
      <c r="T75" s="8">
        <f>RANK(S75,$S$4:$S$123)</f>
        <v>46</v>
      </c>
      <c r="U75">
        <v>72</v>
      </c>
      <c r="V75">
        <f>R75/(COUNT($U$4:$U$123)+1)-0.5</f>
        <v>-0.12809917355371903</v>
      </c>
      <c r="W75">
        <f>SUM($V$4:V75)/U75</f>
        <v>1.3544536271809005E-2</v>
      </c>
      <c r="X75">
        <f>(U75/11)*W75^2</f>
        <v>1.2007928475382896E-3</v>
      </c>
      <c r="Z75">
        <f>T75/(COUNT($O$4:$O$123)+1)-0.5</f>
        <v>-0.11983471074380164</v>
      </c>
      <c r="AA75">
        <f>SUM($Z$4:Z75)/U75</f>
        <v>1.4233241505968787E-2</v>
      </c>
      <c r="AB75">
        <f>(U75/11)*AA75^2</f>
        <v>1.3260119810218861E-3</v>
      </c>
    </row>
    <row r="76" spans="1:28" ht="15.75" x14ac:dyDescent="0.25">
      <c r="A76" s="5">
        <v>40773</v>
      </c>
      <c r="B76">
        <v>13.27</v>
      </c>
      <c r="C76">
        <f>(B76-B75)/B75</f>
        <v>-2.7838827838827896E-2</v>
      </c>
      <c r="D76">
        <v>0.88400000000000001</v>
      </c>
      <c r="E76">
        <v>2.0623999999999998</v>
      </c>
      <c r="F76">
        <v>11.3713</v>
      </c>
      <c r="G76">
        <f>E76+F76</f>
        <v>13.4337</v>
      </c>
      <c r="H76">
        <f>E76+D76*(G76-E76)</f>
        <v>12.1146292</v>
      </c>
      <c r="I76" s="16">
        <f>(((H76/100)+1)^(1/365)-1)</f>
        <v>3.1334123704040984E-4</v>
      </c>
      <c r="J76">
        <f>1+I76</f>
        <v>1.0003133412370404</v>
      </c>
      <c r="K76">
        <f>C76-I76</f>
        <v>-2.8152169075868306E-2</v>
      </c>
      <c r="L76" s="47">
        <f>K76^2</f>
        <v>7.9254462367627572E-4</v>
      </c>
      <c r="M76" s="8"/>
      <c r="N76" s="8"/>
      <c r="O76" s="8">
        <f>C76/$N$3</f>
        <v>-1.0814043063947048</v>
      </c>
      <c r="P76" s="8"/>
      <c r="Q76" s="8">
        <f>O76</f>
        <v>-1.0814043063947048</v>
      </c>
      <c r="R76" s="8">
        <f>RANK(Q76,$Q$4:$Q$123)</f>
        <v>111</v>
      </c>
      <c r="S76" s="8">
        <f>O76</f>
        <v>-1.0814043063947048</v>
      </c>
      <c r="T76" s="8">
        <f>RANK(S76,$S$4:$S$123)</f>
        <v>111</v>
      </c>
      <c r="U76">
        <v>73</v>
      </c>
      <c r="V76">
        <f>R76/(COUNT($U$4:$U$123)+1)-0.5</f>
        <v>0.4173553719008265</v>
      </c>
      <c r="W76">
        <f>SUM($V$4:V76)/U76</f>
        <v>1.9076191554398287E-2</v>
      </c>
      <c r="X76">
        <f>(U76/11)*W76^2</f>
        <v>2.4149799225515497E-3</v>
      </c>
      <c r="Z76">
        <f>T76/(COUNT($O$4:$O$123)+1)-0.5</f>
        <v>0.4173553719008265</v>
      </c>
      <c r="AA76">
        <f>SUM($Z$4:Z76)/U76</f>
        <v>1.9755462470281905E-2</v>
      </c>
      <c r="AB76">
        <f>(U76/11)*AA76^2</f>
        <v>2.5900287010249393E-3</v>
      </c>
    </row>
    <row r="77" spans="1:28" ht="15.75" x14ac:dyDescent="0.25">
      <c r="A77" s="5">
        <v>40774</v>
      </c>
      <c r="B77">
        <v>13.4</v>
      </c>
      <c r="C77">
        <f>(B77-B76)/B76</f>
        <v>9.796533534287926E-3</v>
      </c>
      <c r="D77">
        <v>0.87619999999999998</v>
      </c>
      <c r="E77">
        <v>2.0623</v>
      </c>
      <c r="F77">
        <v>11.4503</v>
      </c>
      <c r="G77">
        <f>E77+F77</f>
        <v>13.512600000000001</v>
      </c>
      <c r="H77">
        <f>E77+D77*(G77-E77)</f>
        <v>12.095052860000001</v>
      </c>
      <c r="I77" s="16">
        <f>(((H77/100)+1)^(1/365)-1)</f>
        <v>3.1286266180052813E-4</v>
      </c>
      <c r="J77">
        <f>1+I77</f>
        <v>1.0003128626618005</v>
      </c>
      <c r="K77">
        <f>C77-I77</f>
        <v>9.4836708724873979E-3</v>
      </c>
      <c r="L77" s="47">
        <f>K77^2</f>
        <v>8.9940013217665877E-5</v>
      </c>
      <c r="M77" s="8"/>
      <c r="N77" s="8"/>
      <c r="O77" s="8">
        <f>C77/$N$3</f>
        <v>0.38054811837096164</v>
      </c>
      <c r="P77" s="8"/>
      <c r="Q77" s="8">
        <f>O77</f>
        <v>0.38054811837096164</v>
      </c>
      <c r="R77" s="8">
        <f>RANK(Q77,$Q$4:$Q$123)</f>
        <v>35</v>
      </c>
      <c r="S77" s="8">
        <f>O77</f>
        <v>0.38054811837096164</v>
      </c>
      <c r="T77" s="8">
        <f>RANK(S77,$S$4:$S$123)</f>
        <v>35</v>
      </c>
      <c r="U77">
        <v>74</v>
      </c>
      <c r="V77">
        <f>R77/(COUNT($U$4:$U$123)+1)-0.5</f>
        <v>-0.21074380165289258</v>
      </c>
      <c r="W77">
        <f>SUM($V$4:V77)/U77</f>
        <v>1.5970515970515978E-2</v>
      </c>
      <c r="X77">
        <f>(U77/11)*W77^2</f>
        <v>1.715840558815767E-3</v>
      </c>
      <c r="Z77">
        <f>T77/(COUNT($O$4:$O$123)+1)-0.5</f>
        <v>-0.21074380165289258</v>
      </c>
      <c r="AA77">
        <f>SUM($Z$4:Z77)/U77</f>
        <v>1.6640607549698466E-2</v>
      </c>
      <c r="AB77">
        <f>(U77/11)*AA77^2</f>
        <v>1.8628478774643669E-3</v>
      </c>
    </row>
    <row r="78" spans="1:28" ht="15.75" x14ac:dyDescent="0.25">
      <c r="A78" s="5">
        <v>40777</v>
      </c>
      <c r="B78">
        <v>13.48</v>
      </c>
      <c r="C78">
        <f>(B78-B77)/B77</f>
        <v>5.9701492537313485E-3</v>
      </c>
      <c r="D78">
        <v>0.87129999999999996</v>
      </c>
      <c r="E78">
        <v>2.1057999999999999</v>
      </c>
      <c r="F78">
        <v>11.4543</v>
      </c>
      <c r="G78">
        <f>E78+F78</f>
        <v>13.5601</v>
      </c>
      <c r="H78">
        <f>E78+D78*(G78-E78)</f>
        <v>12.08593159</v>
      </c>
      <c r="I78" s="16">
        <f>(((H78/100)+1)^(1/365)-1)</f>
        <v>3.1263964916194986E-4</v>
      </c>
      <c r="J78">
        <f>1+I78</f>
        <v>1.0003126396491619</v>
      </c>
      <c r="K78">
        <f>C78-I78</f>
        <v>5.6575096045693987E-3</v>
      </c>
      <c r="L78" s="47">
        <f>K78^2</f>
        <v>3.2007414925794997E-5</v>
      </c>
      <c r="M78" s="8"/>
      <c r="N78" s="8"/>
      <c r="O78" s="8">
        <f>C78/$N$3</f>
        <v>0.23191152839415088</v>
      </c>
      <c r="P78" s="8"/>
      <c r="Q78" s="8">
        <f>O78</f>
        <v>0.23191152839415088</v>
      </c>
      <c r="R78" s="8">
        <f>RANK(Q78,$Q$4:$Q$123)</f>
        <v>48</v>
      </c>
      <c r="S78" s="8">
        <f>O78</f>
        <v>0.23191152839415088</v>
      </c>
      <c r="T78" s="8">
        <f>RANK(S78,$S$4:$S$123)</f>
        <v>49</v>
      </c>
      <c r="U78">
        <v>75</v>
      </c>
      <c r="V78">
        <f>R78/(COUNT($U$4:$U$123)+1)-0.5</f>
        <v>-0.10330578512396693</v>
      </c>
      <c r="W78">
        <f>SUM($V$4:V78)/U78</f>
        <v>1.4380165289256204E-2</v>
      </c>
      <c r="X78">
        <f>(U78/11)*W78^2</f>
        <v>1.4099260482704249E-3</v>
      </c>
      <c r="Z78">
        <f>T78/(COUNT($O$4:$O$123)+1)-0.5</f>
        <v>-9.5041322314049603E-2</v>
      </c>
      <c r="AA78">
        <f>SUM($Z$4:Z78)/U78</f>
        <v>1.5151515151515159E-2</v>
      </c>
      <c r="AB78">
        <f>(U78/11)*AA78^2</f>
        <v>1.5652391685449551E-3</v>
      </c>
    </row>
    <row r="79" spans="1:28" ht="15.75" x14ac:dyDescent="0.25">
      <c r="A79" s="5">
        <v>40778</v>
      </c>
      <c r="B79">
        <v>14.31</v>
      </c>
      <c r="C79">
        <f>(B79-B78)/B78</f>
        <v>6.1572700296735908E-2</v>
      </c>
      <c r="D79">
        <v>0.8871</v>
      </c>
      <c r="E79">
        <v>2.153</v>
      </c>
      <c r="F79">
        <v>11.299300000000001</v>
      </c>
      <c r="G79">
        <f>E79+F79</f>
        <v>13.452300000000001</v>
      </c>
      <c r="H79">
        <f>E79+D79*(G79-E79)</f>
        <v>12.176609030000002</v>
      </c>
      <c r="I79" s="16">
        <f>(((H79/100)+1)^(1/365)-1)</f>
        <v>3.1485588465174352E-4</v>
      </c>
      <c r="J79">
        <f>1+I79</f>
        <v>1.0003148558846517</v>
      </c>
      <c r="K79">
        <f>C79-I79</f>
        <v>6.1257844412084164E-2</v>
      </c>
      <c r="L79" s="47">
        <f>K79^2</f>
        <v>3.7525235020151111E-3</v>
      </c>
      <c r="M79" s="8"/>
      <c r="N79" s="8"/>
      <c r="O79" s="8">
        <f>C79/$N$3</f>
        <v>2.3918026880561425</v>
      </c>
      <c r="P79" s="8"/>
      <c r="Q79" s="8">
        <f>O79</f>
        <v>2.3918026880561425</v>
      </c>
      <c r="R79" s="8">
        <f>RANK(Q79,$Q$4:$Q$123)</f>
        <v>3</v>
      </c>
      <c r="S79" s="8">
        <f>O79</f>
        <v>2.3918026880561425</v>
      </c>
      <c r="T79" s="8">
        <f>RANK(S79,$S$4:$S$123)</f>
        <v>3</v>
      </c>
      <c r="U79">
        <v>76</v>
      </c>
      <c r="V79">
        <f>R79/(COUNT($U$4:$U$123)+1)-0.5</f>
        <v>-0.47520661157024791</v>
      </c>
      <c r="W79">
        <f>SUM($V$4:V79)/U79</f>
        <v>7.9382340147890456E-3</v>
      </c>
      <c r="X79">
        <f>(U79/11)*W79^2</f>
        <v>4.3538022770819E-4</v>
      </c>
      <c r="Z79">
        <f>T79/(COUNT($O$4:$O$123)+1)-0.5</f>
        <v>-0.47520661157024791</v>
      </c>
      <c r="AA79">
        <f>SUM($Z$4:Z79)/U79</f>
        <v>8.6994345367551185E-3</v>
      </c>
      <c r="AB79">
        <f>(U79/11)*AA79^2</f>
        <v>5.2288111415507894E-4</v>
      </c>
    </row>
    <row r="80" spans="1:28" ht="15.75" x14ac:dyDescent="0.25">
      <c r="A80" s="5">
        <v>40779</v>
      </c>
      <c r="B80">
        <v>14.54</v>
      </c>
      <c r="C80">
        <f>(B80-B79)/B79</f>
        <v>1.6072676450034847E-2</v>
      </c>
      <c r="D80">
        <v>0.88790000000000002</v>
      </c>
      <c r="E80">
        <v>2.2993999999999999</v>
      </c>
      <c r="F80">
        <v>11.2112</v>
      </c>
      <c r="G80">
        <f>E80+F80</f>
        <v>13.5106</v>
      </c>
      <c r="H80">
        <f>E80+D80*(G80-E80)</f>
        <v>12.25382448</v>
      </c>
      <c r="I80" s="16">
        <f>(((H80/100)+1)^(1/365)-1)</f>
        <v>3.1674168944317849E-4</v>
      </c>
      <c r="J80">
        <f>1+I80</f>
        <v>1.0003167416894432</v>
      </c>
      <c r="K80">
        <f>C80-I80</f>
        <v>1.5755934760591669E-2</v>
      </c>
      <c r="L80" s="47">
        <f>K80^2</f>
        <v>2.4824948018002083E-4</v>
      </c>
      <c r="M80" s="8"/>
      <c r="N80" s="8"/>
      <c r="O80" s="8">
        <f>C80/$N$3</f>
        <v>0.62434602595280242</v>
      </c>
      <c r="P80" s="8"/>
      <c r="Q80" s="8">
        <f>O80</f>
        <v>0.62434602595280242</v>
      </c>
      <c r="R80" s="8">
        <f>RANK(Q80,$Q$4:$Q$123)</f>
        <v>27</v>
      </c>
      <c r="S80" s="8">
        <f>O80</f>
        <v>0.62434602595280242</v>
      </c>
      <c r="T80" s="8">
        <f>RANK(S80,$S$4:$S$123)</f>
        <v>27</v>
      </c>
      <c r="U80">
        <v>77</v>
      </c>
      <c r="V80">
        <f>R80/(COUNT($U$4:$U$123)+1)-0.5</f>
        <v>-0.27685950413223137</v>
      </c>
      <c r="W80">
        <f>SUM($V$4:V80)/U80</f>
        <v>4.2395620908017677E-3</v>
      </c>
      <c r="X80">
        <f>(U80/11)*W80^2</f>
        <v>1.2581720705234417E-4</v>
      </c>
      <c r="Z80">
        <f>T80/(COUNT($O$4:$O$123)+1)-0.5</f>
        <v>-0.27685950413223137</v>
      </c>
      <c r="AA80">
        <f>SUM($Z$4:Z80)/U80</f>
        <v>4.9908768917033457E-3</v>
      </c>
      <c r="AB80">
        <f>(U80/11)*AA80^2</f>
        <v>1.7436196503696914E-4</v>
      </c>
    </row>
    <row r="81" spans="1:28" ht="15.75" x14ac:dyDescent="0.25">
      <c r="A81" s="5">
        <v>40780</v>
      </c>
      <c r="B81">
        <v>13.97</v>
      </c>
      <c r="C81">
        <f>(B81-B80)/B80</f>
        <v>-3.920220082530939E-2</v>
      </c>
      <c r="D81">
        <v>0.89270000000000005</v>
      </c>
      <c r="E81">
        <v>2.2286000000000001</v>
      </c>
      <c r="F81">
        <v>11.286300000000001</v>
      </c>
      <c r="G81">
        <f>E81+F81</f>
        <v>13.514900000000001</v>
      </c>
      <c r="H81">
        <f>E81+D81*(G81-E81)</f>
        <v>12.303880010000002</v>
      </c>
      <c r="I81" s="16">
        <f>(((H81/100)+1)^(1/365)-1)</f>
        <v>3.1796348641655037E-4</v>
      </c>
      <c r="J81">
        <f>1+I81</f>
        <v>1.0003179634864166</v>
      </c>
      <c r="K81">
        <f>C81-I81</f>
        <v>-3.952016431172594E-2</v>
      </c>
      <c r="L81" s="47">
        <f>K81^2</f>
        <v>1.5618433872258166E-3</v>
      </c>
      <c r="M81" s="8"/>
      <c r="N81" s="8"/>
      <c r="O81" s="8">
        <f>C81/$N$3</f>
        <v>-1.5228165868934993</v>
      </c>
      <c r="P81" s="8"/>
      <c r="Q81" s="8">
        <f>O81</f>
        <v>-1.5228165868934993</v>
      </c>
      <c r="R81" s="8">
        <f>RANK(Q81,$Q$4:$Q$123)</f>
        <v>116</v>
      </c>
      <c r="S81" s="8">
        <f>O81</f>
        <v>-1.5228165868934993</v>
      </c>
      <c r="T81" s="8">
        <f>RANK(S81,$S$4:$S$123)</f>
        <v>116</v>
      </c>
      <c r="U81">
        <v>78</v>
      </c>
      <c r="V81">
        <f>R81/(COUNT($U$4:$U$123)+1)-0.5</f>
        <v>0.45867768595041325</v>
      </c>
      <c r="W81">
        <f>SUM($V$4:V81)/U81</f>
        <v>1.006569188387371E-2</v>
      </c>
      <c r="X81">
        <f>(U81/11)*W81^2</f>
        <v>7.18437812898575E-4</v>
      </c>
      <c r="Z81">
        <f>T81/(COUNT($O$4:$O$123)+1)-0.5</f>
        <v>0.45867768595041325</v>
      </c>
      <c r="AA81">
        <f>SUM($Z$4:Z81)/U81</f>
        <v>1.0807374443738088E-2</v>
      </c>
      <c r="AB81">
        <f>(U81/11)*AA81^2</f>
        <v>8.2821351860352054E-4</v>
      </c>
    </row>
    <row r="82" spans="1:28" ht="15.75" x14ac:dyDescent="0.25">
      <c r="A82" s="5">
        <v>40781</v>
      </c>
      <c r="B82">
        <v>14.54</v>
      </c>
      <c r="C82">
        <f>(B82-B81)/B81</f>
        <v>4.0801717967072187E-2</v>
      </c>
      <c r="D82">
        <v>0.89859999999999995</v>
      </c>
      <c r="E82">
        <v>2.1899000000000002</v>
      </c>
      <c r="F82">
        <v>11.231299999999999</v>
      </c>
      <c r="G82">
        <f>E82+F82</f>
        <v>13.421199999999999</v>
      </c>
      <c r="H82">
        <f>E82+D82*(G82-E82)</f>
        <v>12.282346179999999</v>
      </c>
      <c r="I82" s="16">
        <f>(((H82/100)+1)^(1/365)-1)</f>
        <v>3.1743793737448733E-4</v>
      </c>
      <c r="J82">
        <f>1+I82</f>
        <v>1.0003174379373745</v>
      </c>
      <c r="K82">
        <f>C82-I82</f>
        <v>4.04842800296977E-2</v>
      </c>
      <c r="L82" s="47">
        <f>K82^2</f>
        <v>1.63897692952298E-3</v>
      </c>
      <c r="M82" s="8"/>
      <c r="N82" s="8"/>
      <c r="O82" s="8">
        <f>C82/$N$3</f>
        <v>1.5849501197875073</v>
      </c>
      <c r="P82" s="8"/>
      <c r="Q82" s="8">
        <f>O82</f>
        <v>1.5849501197875073</v>
      </c>
      <c r="R82" s="8">
        <f>RANK(Q82,$Q$4:$Q$123)</f>
        <v>10</v>
      </c>
      <c r="S82" s="8">
        <f>O82</f>
        <v>1.5849501197875073</v>
      </c>
      <c r="T82" s="8">
        <f>RANK(S82,$S$4:$S$123)</f>
        <v>10</v>
      </c>
      <c r="U82">
        <v>79</v>
      </c>
      <c r="V82">
        <f>R82/(COUNT($U$4:$U$123)+1)-0.5</f>
        <v>-0.41735537190082644</v>
      </c>
      <c r="W82">
        <f>SUM($V$4:V82)/U82</f>
        <v>4.6552986714091509E-3</v>
      </c>
      <c r="X82">
        <f>(U82/11)*W82^2</f>
        <v>1.5564296835289822E-4</v>
      </c>
      <c r="Z82">
        <f>T82/(COUNT($O$4:$O$123)+1)-0.5</f>
        <v>-0.41735537190082644</v>
      </c>
      <c r="AA82">
        <f>SUM($Z$4:Z82)/U82</f>
        <v>5.3875928444398029E-3</v>
      </c>
      <c r="AB82">
        <f>(U82/11)*AA82^2</f>
        <v>2.0846057963084166E-4</v>
      </c>
    </row>
    <row r="83" spans="1:28" ht="15.75" x14ac:dyDescent="0.25">
      <c r="A83" s="5">
        <v>40784</v>
      </c>
      <c r="B83">
        <v>15.11</v>
      </c>
      <c r="C83">
        <f>(B83-B82)/B82</f>
        <v>3.9202200825309515E-2</v>
      </c>
      <c r="D83">
        <v>0.90400000000000003</v>
      </c>
      <c r="E83">
        <v>2.2561</v>
      </c>
      <c r="F83">
        <v>11.0953</v>
      </c>
      <c r="G83">
        <f>E83+F83</f>
        <v>13.3514</v>
      </c>
      <c r="H83">
        <f>E83+D83*(G83-E83)</f>
        <v>12.286251200000001</v>
      </c>
      <c r="I83" s="16">
        <f>(((H83/100)+1)^(1/365)-1)</f>
        <v>3.1753324973560204E-4</v>
      </c>
      <c r="J83">
        <f>1+I83</f>
        <v>1.0003175332497356</v>
      </c>
      <c r="K83">
        <f>C83-I83</f>
        <v>3.8884667575573913E-2</v>
      </c>
      <c r="L83" s="47">
        <f>K83^2</f>
        <v>1.5120173724628891E-3</v>
      </c>
      <c r="M83" s="8"/>
      <c r="N83" s="8"/>
      <c r="O83" s="8">
        <f>C83/$N$3</f>
        <v>1.522816586893504</v>
      </c>
      <c r="P83" s="8"/>
      <c r="Q83" s="8">
        <f>O83</f>
        <v>1.522816586893504</v>
      </c>
      <c r="R83" s="8">
        <f>RANK(Q83,$Q$4:$Q$123)</f>
        <v>12</v>
      </c>
      <c r="S83" s="8">
        <f>O83</f>
        <v>1.522816586893504</v>
      </c>
      <c r="T83" s="8">
        <f>RANK(S83,$S$4:$S$123)</f>
        <v>12</v>
      </c>
      <c r="U83">
        <v>80</v>
      </c>
      <c r="V83">
        <f>R83/(COUNT($U$4:$U$123)+1)-0.5</f>
        <v>-0.40082644628099173</v>
      </c>
      <c r="W83">
        <f>SUM($V$4:V83)/U83</f>
        <v>-4.1322314049586017E-4</v>
      </c>
      <c r="X83">
        <f>(U83/11)*W83^2</f>
        <v>1.2418426461182647E-6</v>
      </c>
      <c r="Z83">
        <f>T83/(COUNT($O$4:$O$123)+1)-0.5</f>
        <v>-0.40082644628099173</v>
      </c>
      <c r="AA83">
        <f>SUM($Z$4:Z83)/U83</f>
        <v>3.0991735537190881E-4</v>
      </c>
      <c r="AB83">
        <f>(U83/11)*AA83^2</f>
        <v>6.9853648844158556E-7</v>
      </c>
    </row>
    <row r="84" spans="1:28" ht="15.75" x14ac:dyDescent="0.25">
      <c r="A84" s="5">
        <v>40785</v>
      </c>
      <c r="B84">
        <v>15.25</v>
      </c>
      <c r="C84">
        <f>(B84-B83)/B83</f>
        <v>9.2653871608206866E-3</v>
      </c>
      <c r="D84">
        <v>0.9042</v>
      </c>
      <c r="E84">
        <v>2.1766999999999999</v>
      </c>
      <c r="F84">
        <v>11.0533</v>
      </c>
      <c r="G84">
        <f>E84+F84</f>
        <v>13.23</v>
      </c>
      <c r="H84">
        <f>E84+D84*(G84-E84)</f>
        <v>12.171093860000001</v>
      </c>
      <c r="I84" s="16">
        <f>(((H84/100)+1)^(1/365)-1)</f>
        <v>3.1472114013642027E-4</v>
      </c>
      <c r="J84">
        <f>1+I84</f>
        <v>1.0003147211401364</v>
      </c>
      <c r="K84">
        <f>C84-I84</f>
        <v>8.9506660206842663E-3</v>
      </c>
      <c r="L84" s="47">
        <f>K84^2</f>
        <v>8.0114422213831916E-5</v>
      </c>
      <c r="M84" s="8"/>
      <c r="N84" s="8"/>
      <c r="O84" s="8">
        <f>C84/$N$3</f>
        <v>0.35991564135293552</v>
      </c>
      <c r="P84" s="8"/>
      <c r="Q84" s="8">
        <f>O84</f>
        <v>0.35991564135293552</v>
      </c>
      <c r="R84" s="8">
        <f>RANK(Q84,$Q$4:$Q$123)</f>
        <v>36</v>
      </c>
      <c r="S84" s="8">
        <f>O84</f>
        <v>0.35991564135293552</v>
      </c>
      <c r="T84" s="8">
        <f>RANK(S84,$S$4:$S$123)</f>
        <v>36</v>
      </c>
      <c r="U84">
        <v>81</v>
      </c>
      <c r="V84">
        <f>R84/(COUNT($U$4:$U$123)+1)-0.5</f>
        <v>-0.2024793388429752</v>
      </c>
      <c r="W84">
        <f>SUM($V$4:V84)/U84</f>
        <v>-2.9078665442301729E-3</v>
      </c>
      <c r="X84">
        <f>(U84/11)*W84^2</f>
        <v>6.2264610451209397E-5</v>
      </c>
      <c r="Z84">
        <f>T84/(COUNT($O$4:$O$123)+1)-0.5</f>
        <v>-0.2024793388429752</v>
      </c>
      <c r="AA84">
        <f>SUM($Z$4:Z84)/U84</f>
        <v>-2.1936537088052162E-3</v>
      </c>
      <c r="AB84">
        <f>(U84/11)*AA84^2</f>
        <v>3.543467673877684E-5</v>
      </c>
    </row>
    <row r="85" spans="1:28" ht="15.75" x14ac:dyDescent="0.25">
      <c r="A85" s="5">
        <v>40786</v>
      </c>
      <c r="B85">
        <v>15.28</v>
      </c>
      <c r="C85">
        <f>(B85-B84)/B84</f>
        <v>1.9672131147540563E-3</v>
      </c>
      <c r="D85">
        <v>0.90410000000000001</v>
      </c>
      <c r="E85">
        <v>2.2233999999999998</v>
      </c>
      <c r="F85">
        <v>11.031599999999999</v>
      </c>
      <c r="G85">
        <f>E85+F85</f>
        <v>13.254999999999999</v>
      </c>
      <c r="H85">
        <f>E85+D85*(G85-E85)</f>
        <v>12.197069559999999</v>
      </c>
      <c r="I85" s="16">
        <f>(((H85/100)+1)^(1/365)-1)</f>
        <v>3.1535571075202995E-4</v>
      </c>
      <c r="J85">
        <f>1+I85</f>
        <v>1.000315355710752</v>
      </c>
      <c r="K85">
        <f>C85-I85</f>
        <v>1.6518574040020263E-3</v>
      </c>
      <c r="L85" s="47">
        <f>K85^2</f>
        <v>2.7286328831563135E-6</v>
      </c>
      <c r="M85" s="8"/>
      <c r="N85" s="8"/>
      <c r="O85" s="8">
        <f>C85/$N$3</f>
        <v>7.6416749520038185E-2</v>
      </c>
      <c r="P85" s="8"/>
      <c r="Q85" s="8">
        <f>O85</f>
        <v>7.6416749520038185E-2</v>
      </c>
      <c r="R85" s="8">
        <f>RANK(Q85,$Q$4:$Q$123)</f>
        <v>62</v>
      </c>
      <c r="S85" s="8">
        <f>O85</f>
        <v>7.6416749520038185E-2</v>
      </c>
      <c r="T85" s="8">
        <f>RANK(S85,$S$4:$S$123)</f>
        <v>62</v>
      </c>
      <c r="U85">
        <v>82</v>
      </c>
      <c r="V85">
        <f>R85/(COUNT($U$4:$U$123)+1)-0.5</f>
        <v>1.2396694214875992E-2</v>
      </c>
      <c r="W85">
        <f>SUM($V$4:V85)/U85</f>
        <v>-2.7212255593630245E-3</v>
      </c>
      <c r="X85">
        <f>(U85/11)*W85^2</f>
        <v>5.5201420062209967E-5</v>
      </c>
      <c r="Z85">
        <f>T85/(COUNT($O$4:$O$123)+1)-0.5</f>
        <v>1.2396694214875992E-2</v>
      </c>
      <c r="AA85">
        <f>SUM($Z$4:Z85)/U85</f>
        <v>-2.0157226365652013E-3</v>
      </c>
      <c r="AB85">
        <f>(U85/11)*AA85^2</f>
        <v>3.028884502727564E-5</v>
      </c>
    </row>
    <row r="86" spans="1:28" ht="15.75" x14ac:dyDescent="0.25">
      <c r="A86" s="5">
        <v>40787</v>
      </c>
      <c r="B86">
        <v>13.98</v>
      </c>
      <c r="C86">
        <f>(B86-B85)/B85</f>
        <v>-8.507853403141355E-2</v>
      </c>
      <c r="D86">
        <v>0.93010000000000004</v>
      </c>
      <c r="E86">
        <v>2.1301999999999999</v>
      </c>
      <c r="F86">
        <v>11.0787</v>
      </c>
      <c r="G86">
        <f>E86+F86</f>
        <v>13.2089</v>
      </c>
      <c r="H86">
        <f>E86+D86*(G86-E86)</f>
        <v>12.434498870000001</v>
      </c>
      <c r="I86" s="16">
        <f>(((H86/100)+1)^(1/365)-1)</f>
        <v>3.2114918428360895E-4</v>
      </c>
      <c r="J86">
        <f>1+I86</f>
        <v>1.0003211491842836</v>
      </c>
      <c r="K86">
        <f>C86-I86</f>
        <v>-8.5399683215697159E-2</v>
      </c>
      <c r="L86" s="47">
        <f>K86^2</f>
        <v>7.2931058933414271E-3</v>
      </c>
      <c r="M86" s="8"/>
      <c r="N86" s="8"/>
      <c r="O86" s="8">
        <f>C86/$N$3</f>
        <v>-3.3048910541771122</v>
      </c>
      <c r="P86" s="8"/>
      <c r="Q86" s="8">
        <f>O86</f>
        <v>-3.3048910541771122</v>
      </c>
      <c r="R86" s="8">
        <f>RANK(Q86,$Q$4:$Q$123)</f>
        <v>119</v>
      </c>
      <c r="S86" s="8">
        <f>O86</f>
        <v>-3.3048910541771122</v>
      </c>
      <c r="T86" s="8">
        <f>RANK(S86,$S$4:$S$123)</f>
        <v>119</v>
      </c>
      <c r="U86">
        <v>83</v>
      </c>
      <c r="V86">
        <f>R86/(COUNT($U$4:$U$123)+1)-0.5</f>
        <v>0.48347107438016534</v>
      </c>
      <c r="W86">
        <f>SUM($V$4:V86)/U86</f>
        <v>3.1365129941252688E-3</v>
      </c>
      <c r="X86">
        <f>(U86/11)*W86^2</f>
        <v>7.4230022024752979E-5</v>
      </c>
      <c r="Z86">
        <f>T86/(COUNT($O$4:$O$123)+1)-0.5</f>
        <v>0.48347107438016534</v>
      </c>
      <c r="AA86">
        <f>SUM($Z$4:Z86)/U86</f>
        <v>3.833515881708661E-3</v>
      </c>
      <c r="AB86">
        <f>(U86/11)*AA86^2</f>
        <v>1.1088682302463093E-4</v>
      </c>
    </row>
    <row r="87" spans="1:28" ht="15.75" x14ac:dyDescent="0.25">
      <c r="A87" s="5">
        <v>40788</v>
      </c>
      <c r="B87">
        <v>14.05</v>
      </c>
      <c r="C87">
        <f>(B87-B86)/B86</f>
        <v>5.0071530758226237E-3</v>
      </c>
      <c r="D87">
        <v>0.91979999999999995</v>
      </c>
      <c r="E87">
        <v>1.9857</v>
      </c>
      <c r="F87">
        <v>11.2005</v>
      </c>
      <c r="G87">
        <f>E87+F87</f>
        <v>13.186199999999999</v>
      </c>
      <c r="H87">
        <f>E87+D87*(G87-E87)</f>
        <v>12.287919899999999</v>
      </c>
      <c r="I87" s="16">
        <f>(((H87/100)+1)^(1/365)-1)</f>
        <v>3.1757397777276708E-4</v>
      </c>
      <c r="J87">
        <f>1+I87</f>
        <v>1.0003175739777728</v>
      </c>
      <c r="K87">
        <f>C87-I87</f>
        <v>4.6895790980498566E-3</v>
      </c>
      <c r="L87" s="47">
        <f>K87^2</f>
        <v>2.1992152116866106E-5</v>
      </c>
      <c r="M87" s="8"/>
      <c r="N87" s="8"/>
      <c r="O87" s="8">
        <f>C87/$N$3</f>
        <v>0.19450376755518078</v>
      </c>
      <c r="P87" s="8"/>
      <c r="Q87" s="8">
        <f>O87</f>
        <v>0.19450376755518078</v>
      </c>
      <c r="R87" s="8">
        <f>RANK(Q87,$Q$4:$Q$123)</f>
        <v>52</v>
      </c>
      <c r="S87" s="8">
        <f>O87</f>
        <v>0.19450376755518078</v>
      </c>
      <c r="T87" s="8">
        <f>RANK(S87,$S$4:$S$123)</f>
        <v>52</v>
      </c>
      <c r="U87">
        <v>84</v>
      </c>
      <c r="V87">
        <f>R87/(COUNT($U$4:$U$123)+1)-0.5</f>
        <v>-7.0247933884297509E-2</v>
      </c>
      <c r="W87">
        <f>SUM($V$4:V87)/U87</f>
        <v>2.2628886265249979E-3</v>
      </c>
      <c r="X87">
        <f>(U87/11)*W87^2</f>
        <v>3.9103259511701823E-5</v>
      </c>
      <c r="Z87">
        <f>T87/(COUNT($O$4:$O$123)+1)-0.5</f>
        <v>-7.0247933884297509E-2</v>
      </c>
      <c r="AA87">
        <f>SUM($Z$4:Z87)/U87</f>
        <v>2.951593860684778E-3</v>
      </c>
      <c r="AB87">
        <f>(U87/11)*AA87^2</f>
        <v>6.6527284613481283E-5</v>
      </c>
    </row>
    <row r="88" spans="1:28" ht="15.75" x14ac:dyDescent="0.25">
      <c r="A88" s="5">
        <v>40792</v>
      </c>
      <c r="B88">
        <v>13.96</v>
      </c>
      <c r="C88">
        <f>(B88-B87)/B87</f>
        <v>-6.4056939501779256E-3</v>
      </c>
      <c r="D88">
        <v>0.91830000000000001</v>
      </c>
      <c r="E88">
        <v>1.984</v>
      </c>
      <c r="F88">
        <v>11.213699999999999</v>
      </c>
      <c r="G88">
        <f>E88+F88</f>
        <v>13.197699999999999</v>
      </c>
      <c r="H88">
        <f>E88+D88*(G88-E88)</f>
        <v>12.28154071</v>
      </c>
      <c r="I88" s="16">
        <f>(((H88/100)+1)^(1/365)-1)</f>
        <v>3.1741827733355876E-4</v>
      </c>
      <c r="J88">
        <f>1+I88</f>
        <v>1.0003174182773336</v>
      </c>
      <c r="K88">
        <f>C88-I88</f>
        <v>-6.7231122275114843E-3</v>
      </c>
      <c r="L88" s="47">
        <f>K88^2</f>
        <v>4.5200238023714434E-5</v>
      </c>
      <c r="M88" s="8"/>
      <c r="N88" s="8"/>
      <c r="O88" s="8">
        <f>C88/$N$3</f>
        <v>-0.2488303409638303</v>
      </c>
      <c r="P88" s="8"/>
      <c r="Q88" s="8">
        <f>O88</f>
        <v>-0.2488303409638303</v>
      </c>
      <c r="R88" s="8">
        <f>RANK(Q88,$Q$4:$Q$123)</f>
        <v>78</v>
      </c>
      <c r="S88" s="8">
        <f>O88</f>
        <v>-0.2488303409638303</v>
      </c>
      <c r="T88" s="8">
        <f>RANK(S88,$S$4:$S$123)</f>
        <v>78</v>
      </c>
      <c r="U88">
        <v>85</v>
      </c>
      <c r="V88">
        <f>R88/(COUNT($U$4:$U$123)+1)-0.5</f>
        <v>0.14462809917355368</v>
      </c>
      <c r="W88">
        <f>SUM($V$4:V88)/U88</f>
        <v>3.9377734564900414E-3</v>
      </c>
      <c r="X88">
        <f>(U88/11)*W88^2</f>
        <v>1.1981955295856271E-4</v>
      </c>
      <c r="Z88">
        <f>T88/(COUNT($O$4:$O$123)+1)-0.5</f>
        <v>0.14462809917355368</v>
      </c>
      <c r="AA88">
        <f>SUM($Z$4:Z88)/U88</f>
        <v>4.6183762761302944E-3</v>
      </c>
      <c r="AB88">
        <f>(U88/11)*AA88^2</f>
        <v>1.6481808648849687E-4</v>
      </c>
    </row>
    <row r="89" spans="1:28" ht="15.75" x14ac:dyDescent="0.25">
      <c r="A89" s="5">
        <v>40793</v>
      </c>
      <c r="B89">
        <v>14.93</v>
      </c>
      <c r="C89">
        <f>(B89-B88)/B88</f>
        <v>6.9484240687679E-2</v>
      </c>
      <c r="D89">
        <v>0.9355</v>
      </c>
      <c r="E89">
        <v>2.0428999999999999</v>
      </c>
      <c r="F89">
        <v>11.071999999999999</v>
      </c>
      <c r="G89">
        <f>E89+F89</f>
        <v>13.114899999999999</v>
      </c>
      <c r="H89">
        <f>E89+D89*(G89-E89)</f>
        <v>12.400755999999999</v>
      </c>
      <c r="I89" s="16">
        <f>(((H89/100)+1)^(1/365)-1)</f>
        <v>3.2032657422687016E-4</v>
      </c>
      <c r="J89">
        <f>1+I89</f>
        <v>1.0003203265742269</v>
      </c>
      <c r="K89">
        <f>C89-I89</f>
        <v>6.916391411345213E-2</v>
      </c>
      <c r="L89" s="47">
        <f>K89^2</f>
        <v>4.783647015492983E-3</v>
      </c>
      <c r="M89" s="8"/>
      <c r="N89" s="8"/>
      <c r="O89" s="8">
        <f>C89/$N$3</f>
        <v>2.699127906578767</v>
      </c>
      <c r="P89" s="8"/>
      <c r="Q89" s="8">
        <f>O89</f>
        <v>2.699127906578767</v>
      </c>
      <c r="R89" s="8">
        <f>RANK(Q89,$Q$4:$Q$123)</f>
        <v>1</v>
      </c>
      <c r="S89" s="8">
        <f>O89</f>
        <v>2.699127906578767</v>
      </c>
      <c r="T89" s="8">
        <f>RANK(S89,$S$4:$S$123)</f>
        <v>1</v>
      </c>
      <c r="U89">
        <v>86</v>
      </c>
      <c r="V89">
        <f>R89/(COUNT($U$4:$U$123)+1)-0.5</f>
        <v>-0.49173553719008267</v>
      </c>
      <c r="W89">
        <f>SUM($V$4:V89)/U89</f>
        <v>-1.8258696905631298E-3</v>
      </c>
      <c r="X89">
        <f>(U89/11)*W89^2</f>
        <v>2.6064255537715506E-5</v>
      </c>
      <c r="Z89">
        <f>T89/(COUNT($O$4:$O$123)+1)-0.5</f>
        <v>-0.49173553719008267</v>
      </c>
      <c r="AA89">
        <f>SUM($Z$4:Z89)/U89</f>
        <v>-1.1531808571977635E-3</v>
      </c>
      <c r="AB89">
        <f>(U89/11)*AA89^2</f>
        <v>1.0396822153548517E-5</v>
      </c>
    </row>
    <row r="90" spans="1:28" ht="15.75" x14ac:dyDescent="0.25">
      <c r="A90" s="5">
        <v>40794</v>
      </c>
      <c r="B90">
        <v>14.84</v>
      </c>
      <c r="C90">
        <f>(B90-B89)/B89</f>
        <v>-6.0281312793034067E-3</v>
      </c>
      <c r="D90">
        <v>0.93489999999999995</v>
      </c>
      <c r="E90">
        <v>1.9786999999999999</v>
      </c>
      <c r="F90">
        <v>11.1059</v>
      </c>
      <c r="G90">
        <f>E90+F90</f>
        <v>13.0846</v>
      </c>
      <c r="H90">
        <f>E90+D90*(G90-E90)</f>
        <v>12.36160591</v>
      </c>
      <c r="I90" s="16">
        <f>(((H90/100)+1)^(1/365)-1)</f>
        <v>3.1937183404795455E-4</v>
      </c>
      <c r="J90">
        <f>1+I90</f>
        <v>1.000319371834048</v>
      </c>
      <c r="K90">
        <f>C90-I90</f>
        <v>-6.3475031133513613E-3</v>
      </c>
      <c r="L90" s="47">
        <f>K90^2</f>
        <v>4.0290795774005226E-5</v>
      </c>
      <c r="M90" s="8"/>
      <c r="N90" s="8"/>
      <c r="O90" s="8">
        <f>C90/$N$3</f>
        <v>-0.23416385067259318</v>
      </c>
      <c r="P90" s="8"/>
      <c r="Q90" s="8">
        <f>O90</f>
        <v>-0.23416385067259318</v>
      </c>
      <c r="R90" s="8">
        <f>RANK(Q90,$Q$4:$Q$123)</f>
        <v>77</v>
      </c>
      <c r="S90" s="8">
        <f>O90</f>
        <v>-0.23416385067259318</v>
      </c>
      <c r="T90" s="8">
        <f>RANK(S90,$S$4:$S$123)</f>
        <v>77</v>
      </c>
      <c r="U90">
        <v>87</v>
      </c>
      <c r="V90">
        <f>R90/(COUNT($U$4:$U$123)+1)-0.5</f>
        <v>0.13636363636363635</v>
      </c>
      <c r="W90">
        <f>SUM($V$4:V90)/U90</f>
        <v>-2.3748456350336576E-4</v>
      </c>
      <c r="X90">
        <f>(U90/11)*W90^2</f>
        <v>4.4606416886431114E-7</v>
      </c>
      <c r="Z90">
        <f>T90/(COUNT($O$4:$O$123)+1)-0.5</f>
        <v>0.13636363636363635</v>
      </c>
      <c r="AA90">
        <f>SUM($Z$4:Z90)/U90</f>
        <v>4.2747221430607698E-4</v>
      </c>
      <c r="AB90">
        <f>(U90/11)*AA90^2</f>
        <v>1.445247907120494E-6</v>
      </c>
    </row>
    <row r="91" spans="1:28" ht="15.75" x14ac:dyDescent="0.25">
      <c r="A91" s="5">
        <v>40795</v>
      </c>
      <c r="B91">
        <v>14.4</v>
      </c>
      <c r="C91">
        <f>(B91-B90)/B90</f>
        <v>-2.9649595687331502E-2</v>
      </c>
      <c r="D91">
        <v>0.93610000000000004</v>
      </c>
      <c r="E91">
        <v>1.9182999999999999</v>
      </c>
      <c r="F91">
        <v>11.239599999999999</v>
      </c>
      <c r="G91">
        <f>E91+F91</f>
        <v>13.1579</v>
      </c>
      <c r="H91">
        <f>E91+D91*(G91-E91)</f>
        <v>12.43968956</v>
      </c>
      <c r="I91" s="16">
        <f>(((H91/100)+1)^(1/365)-1)</f>
        <v>3.2127570513140746E-4</v>
      </c>
      <c r="J91">
        <f>1+I91</f>
        <v>1.0003212757051314</v>
      </c>
      <c r="K91">
        <f>C91-I91</f>
        <v>-2.9970871392462909E-2</v>
      </c>
      <c r="L91" s="47">
        <f>K91^2</f>
        <v>8.982531320235516E-4</v>
      </c>
      <c r="M91" s="8"/>
      <c r="N91" s="8"/>
      <c r="O91" s="8">
        <f>C91/$N$3</f>
        <v>-1.1517439112297092</v>
      </c>
      <c r="P91" s="8"/>
      <c r="Q91" s="8">
        <f>O91</f>
        <v>-1.1517439112297092</v>
      </c>
      <c r="R91" s="8">
        <f>RANK(Q91,$Q$4:$Q$123)</f>
        <v>113</v>
      </c>
      <c r="S91" s="8">
        <f>O91</f>
        <v>-1.1517439112297092</v>
      </c>
      <c r="T91" s="8">
        <f>RANK(S91,$S$4:$S$123)</f>
        <v>113</v>
      </c>
      <c r="U91">
        <v>88</v>
      </c>
      <c r="V91">
        <f>R91/(COUNT($U$4:$U$123)+1)-0.5</f>
        <v>0.43388429752066116</v>
      </c>
      <c r="W91">
        <f>SUM($V$4:V91)/U91</f>
        <v>4.6957175056348676E-3</v>
      </c>
      <c r="X91">
        <f>(U91/11)*W91^2</f>
        <v>1.7639810314180594E-4</v>
      </c>
      <c r="Z91">
        <f>T91/(COUNT($O$4:$O$123)+1)-0.5</f>
        <v>0.43388429752066116</v>
      </c>
      <c r="AA91">
        <f>SUM($Z$4:Z91)/U91</f>
        <v>5.3531179564237485E-3</v>
      </c>
      <c r="AB91">
        <f>(U91/11)*AA91^2</f>
        <v>2.2924697484309094E-4</v>
      </c>
    </row>
    <row r="92" spans="1:28" ht="15.75" x14ac:dyDescent="0.25">
      <c r="A92" s="5">
        <v>40798</v>
      </c>
      <c r="B92">
        <v>14.59</v>
      </c>
      <c r="C92">
        <f>(B92-B91)/B91</f>
        <v>1.319444444444441E-2</v>
      </c>
      <c r="D92">
        <v>0.93379999999999996</v>
      </c>
      <c r="E92">
        <v>1.9475</v>
      </c>
      <c r="F92">
        <v>11.217599999999999</v>
      </c>
      <c r="G92">
        <f>E92+F92</f>
        <v>13.165099999999999</v>
      </c>
      <c r="H92">
        <f>E92+D92*(G92-E92)</f>
        <v>12.422494879999999</v>
      </c>
      <c r="I92" s="16">
        <f>(((H92/100)+1)^(1/365)-1)</f>
        <v>3.2085656985025857E-4</v>
      </c>
      <c r="J92">
        <f>1+I92</f>
        <v>1.0003208565698503</v>
      </c>
      <c r="K92">
        <f>C92-I92</f>
        <v>1.2873587874594151E-2</v>
      </c>
      <c r="L92" s="47">
        <f>K92^2</f>
        <v>1.6572926476489755E-4</v>
      </c>
      <c r="M92" s="8"/>
      <c r="N92" s="8"/>
      <c r="O92" s="8">
        <f>C92/$N$3</f>
        <v>0.51254058271832126</v>
      </c>
      <c r="P92" s="8"/>
      <c r="Q92" s="8">
        <f>O92</f>
        <v>0.51254058271832126</v>
      </c>
      <c r="R92" s="8">
        <f>RANK(Q92,$Q$4:$Q$123)</f>
        <v>30</v>
      </c>
      <c r="S92" s="8">
        <f>O92</f>
        <v>0.51254058271832126</v>
      </c>
      <c r="T92" s="8">
        <f>RANK(S92,$S$4:$S$123)</f>
        <v>30</v>
      </c>
      <c r="U92">
        <v>89</v>
      </c>
      <c r="V92">
        <f>R92/(COUNT($U$4:$U$123)+1)-0.5</f>
        <v>-0.25206611570247933</v>
      </c>
      <c r="W92">
        <f>SUM($V$4:V92)/U92</f>
        <v>1.8107530875661685E-3</v>
      </c>
      <c r="X92">
        <f>(U92/11)*W92^2</f>
        <v>2.6528689111600611E-5</v>
      </c>
      <c r="Z92">
        <f>T92/(COUNT($O$4:$O$123)+1)-0.5</f>
        <v>-0.25206611570247933</v>
      </c>
      <c r="AA92">
        <f>SUM($Z$4:Z92)/U92</f>
        <v>2.4607670164360734E-3</v>
      </c>
      <c r="AB92">
        <f>(U92/11)*AA92^2</f>
        <v>4.8993483046999349E-5</v>
      </c>
    </row>
    <row r="93" spans="1:28" ht="15.75" x14ac:dyDescent="0.25">
      <c r="A93" s="5">
        <v>40799</v>
      </c>
      <c r="B93">
        <v>14.93</v>
      </c>
      <c r="C93">
        <f>(B93-B92)/B92</f>
        <v>2.3303632625085665E-2</v>
      </c>
      <c r="D93">
        <v>0.93569999999999998</v>
      </c>
      <c r="E93">
        <v>1.9906000000000001</v>
      </c>
      <c r="F93">
        <v>11.1722</v>
      </c>
      <c r="G93">
        <f>E93+F93</f>
        <v>13.162800000000001</v>
      </c>
      <c r="H93">
        <f>E93+D93*(G93-E93)</f>
        <v>12.444427540000001</v>
      </c>
      <c r="I93" s="16">
        <f>(((H93/100)+1)^(1/365)-1)</f>
        <v>3.213911862818275E-4</v>
      </c>
      <c r="J93">
        <f>1+I93</f>
        <v>1.0003213911862818</v>
      </c>
      <c r="K93">
        <f>C93-I93</f>
        <v>2.2982241438803837E-2</v>
      </c>
      <c r="L93" s="47">
        <f>K93^2</f>
        <v>5.2818342155147233E-4</v>
      </c>
      <c r="M93" s="8"/>
      <c r="N93" s="8"/>
      <c r="O93" s="8">
        <f>C93/$N$3</f>
        <v>0.90523382741925118</v>
      </c>
      <c r="P93" s="8"/>
      <c r="Q93" s="8">
        <f>O93</f>
        <v>0.90523382741925118</v>
      </c>
      <c r="R93" s="8">
        <f>RANK(Q93,$Q$4:$Q$123)</f>
        <v>19</v>
      </c>
      <c r="S93" s="8">
        <f>O93</f>
        <v>0.90523382741925118</v>
      </c>
      <c r="T93" s="8">
        <f>RANK(S93,$S$4:$S$123)</f>
        <v>19</v>
      </c>
      <c r="U93">
        <v>90</v>
      </c>
      <c r="V93">
        <f>R93/(COUNT($U$4:$U$123)+1)-0.5</f>
        <v>-0.34297520661157022</v>
      </c>
      <c r="W93">
        <f>SUM($V$4:V93)/U93</f>
        <v>-2.0202020202020133E-3</v>
      </c>
      <c r="X93">
        <f>(U93/11)*W93^2</f>
        <v>3.339176892895878E-5</v>
      </c>
      <c r="Z93">
        <f>T93/(COUNT($O$4:$O$123)+1)-0.5</f>
        <v>-0.34297520661157022</v>
      </c>
      <c r="AA93">
        <f>SUM($Z$4:Z93)/U93</f>
        <v>-1.3774104683195521E-3</v>
      </c>
      <c r="AB93">
        <f>(U93/11)*AA93^2</f>
        <v>1.5523033076478717E-5</v>
      </c>
    </row>
    <row r="94" spans="1:28" ht="15.75" x14ac:dyDescent="0.25">
      <c r="A94" s="5">
        <v>40800</v>
      </c>
      <c r="B94">
        <v>15.57</v>
      </c>
      <c r="C94">
        <f>(B94-B93)/B93</f>
        <v>4.2866711319490998E-2</v>
      </c>
      <c r="D94">
        <v>0.94130000000000003</v>
      </c>
      <c r="E94">
        <v>1.9837</v>
      </c>
      <c r="F94">
        <v>11.104699999999999</v>
      </c>
      <c r="G94">
        <f>E94+F94</f>
        <v>13.0884</v>
      </c>
      <c r="H94">
        <f>E94+D94*(G94-E94)</f>
        <v>12.436554110000001</v>
      </c>
      <c r="I94" s="16">
        <f>(((H94/100)+1)^(1/365)-1)</f>
        <v>3.2119928057583458E-4</v>
      </c>
      <c r="J94">
        <f>1+I94</f>
        <v>1.0003211992805758</v>
      </c>
      <c r="K94">
        <f>C94-I94</f>
        <v>4.2545512038915163E-2</v>
      </c>
      <c r="L94" s="47">
        <f>K94^2</f>
        <v>1.810120594653475E-3</v>
      </c>
      <c r="M94" s="8"/>
      <c r="N94" s="8"/>
      <c r="O94" s="8">
        <f>C94/$N$3</f>
        <v>1.6651651603384445</v>
      </c>
      <c r="P94" s="8"/>
      <c r="Q94" s="8">
        <f>O94</f>
        <v>1.6651651603384445</v>
      </c>
      <c r="R94" s="8">
        <f>RANK(Q94,$Q$4:$Q$123)</f>
        <v>9</v>
      </c>
      <c r="S94" s="8">
        <f>O94</f>
        <v>1.6651651603384445</v>
      </c>
      <c r="T94" s="8">
        <f>RANK(S94,$S$4:$S$123)</f>
        <v>9</v>
      </c>
      <c r="U94">
        <v>91</v>
      </c>
      <c r="V94">
        <f>R94/(COUNT($U$4:$U$123)+1)-0.5</f>
        <v>-0.42561983471074383</v>
      </c>
      <c r="W94">
        <f>SUM($V$4:V94)/U94</f>
        <v>-6.6751430387793961E-3</v>
      </c>
      <c r="X94">
        <f>(U94/11)*W94^2</f>
        <v>3.6861233159300163E-4</v>
      </c>
      <c r="Z94">
        <f>T94/(COUNT($O$4:$O$123)+1)-0.5</f>
        <v>-0.42561983471074383</v>
      </c>
      <c r="AA94">
        <f>SUM($Z$4:Z94)/U94</f>
        <v>-6.0394151303242143E-3</v>
      </c>
      <c r="AB94">
        <f>(U94/11)*AA94^2</f>
        <v>3.0174388141740032E-4</v>
      </c>
    </row>
    <row r="95" spans="1:28" ht="15.75" x14ac:dyDescent="0.25">
      <c r="A95" s="5">
        <v>40801</v>
      </c>
      <c r="B95">
        <v>15.45</v>
      </c>
      <c r="C95">
        <f>(B95-B94)/B94</f>
        <v>-7.7071290944123955E-3</v>
      </c>
      <c r="D95">
        <v>0.9365</v>
      </c>
      <c r="E95">
        <v>2.0819999999999999</v>
      </c>
      <c r="F95">
        <v>11.0336</v>
      </c>
      <c r="G95">
        <f>E95+F95</f>
        <v>13.115600000000001</v>
      </c>
      <c r="H95">
        <f>E95+D95*(G95-E95)</f>
        <v>12.414966400000001</v>
      </c>
      <c r="I95" s="16">
        <f>(((H95/100)+1)^(1/365)-1)</f>
        <v>3.2067303647842493E-4</v>
      </c>
      <c r="J95">
        <f>1+I95</f>
        <v>1.0003206730364784</v>
      </c>
      <c r="K95">
        <f>C95-I95</f>
        <v>-8.0278021308908196E-3</v>
      </c>
      <c r="L95" s="47">
        <f>K95^2</f>
        <v>6.4445607052735185E-5</v>
      </c>
      <c r="M95" s="8"/>
      <c r="N95" s="8"/>
      <c r="O95" s="8">
        <f>C95/$N$3</f>
        <v>-0.29938482470921435</v>
      </c>
      <c r="P95" s="8"/>
      <c r="Q95" s="8">
        <f>O95</f>
        <v>-0.29938482470921435</v>
      </c>
      <c r="R95" s="8">
        <f>RANK(Q95,$Q$4:$Q$123)</f>
        <v>82</v>
      </c>
      <c r="S95" s="8">
        <f>O95</f>
        <v>-0.29938482470921435</v>
      </c>
      <c r="T95" s="8">
        <f>RANK(S95,$S$4:$S$123)</f>
        <v>82</v>
      </c>
      <c r="U95">
        <v>92</v>
      </c>
      <c r="V95">
        <f>R95/(COUNT($U$4:$U$123)+1)-0.5</f>
        <v>0.1776859504132231</v>
      </c>
      <c r="W95">
        <f>SUM($V$4:V95)/U95</f>
        <v>-4.6712181099532821E-3</v>
      </c>
      <c r="X95">
        <f>(U95/11)*W95^2</f>
        <v>1.824968758208643E-4</v>
      </c>
      <c r="Z95">
        <f>T95/(COUNT($O$4:$O$123)+1)-0.5</f>
        <v>0.1776859504132231</v>
      </c>
      <c r="AA95">
        <f>SUM($Z$4:Z95)/U95</f>
        <v>-4.0424002874595698E-3</v>
      </c>
      <c r="AB95">
        <f>(U95/11)*AA95^2</f>
        <v>1.3667018252117231E-4</v>
      </c>
    </row>
    <row r="96" spans="1:28" ht="15.75" x14ac:dyDescent="0.25">
      <c r="A96" s="5">
        <v>40802</v>
      </c>
      <c r="B96">
        <v>15.38</v>
      </c>
      <c r="C96">
        <f>(B96-B95)/B95</f>
        <v>-4.530744336569483E-3</v>
      </c>
      <c r="D96">
        <v>0.94040000000000001</v>
      </c>
      <c r="E96">
        <v>2.0478999999999998</v>
      </c>
      <c r="F96">
        <v>11.0106</v>
      </c>
      <c r="G96">
        <f>E96+F96</f>
        <v>13.0585</v>
      </c>
      <c r="H96">
        <f>E96+D96*(G96-E96)</f>
        <v>12.40226824</v>
      </c>
      <c r="I96" s="16">
        <f>(((H96/100)+1)^(1/365)-1)</f>
        <v>3.2036344606645173E-4</v>
      </c>
      <c r="J96">
        <f>1+I96</f>
        <v>1.0003203634460665</v>
      </c>
      <c r="K96">
        <f>C96-I96</f>
        <v>-4.8511077826359347E-3</v>
      </c>
      <c r="L96" s="47">
        <f>K96^2</f>
        <v>2.3533246718750935E-5</v>
      </c>
      <c r="M96" s="8"/>
      <c r="N96" s="8"/>
      <c r="O96" s="8">
        <f>C96/$N$3</f>
        <v>-0.17599758384604264</v>
      </c>
      <c r="P96" s="8"/>
      <c r="Q96" s="8">
        <f>O96</f>
        <v>-0.17599758384604264</v>
      </c>
      <c r="R96" s="8">
        <f>RANK(Q96,$Q$4:$Q$123)</f>
        <v>75</v>
      </c>
      <c r="S96" s="8">
        <f>O96</f>
        <v>-0.17599758384604264</v>
      </c>
      <c r="T96" s="8">
        <f>RANK(S96,$S$4:$S$123)</f>
        <v>75</v>
      </c>
      <c r="U96">
        <v>93</v>
      </c>
      <c r="V96">
        <f>R96/(COUNT($U$4:$U$123)+1)-0.5</f>
        <v>0.1198347107438017</v>
      </c>
      <c r="W96">
        <f>SUM($V$4:V96)/U96</f>
        <v>-3.332444681418282E-3</v>
      </c>
      <c r="X96">
        <f>(U96/11)*W96^2</f>
        <v>9.3889312962573508E-5</v>
      </c>
      <c r="Z96">
        <f>T96/(COUNT($O$4:$O$123)+1)-0.5</f>
        <v>0.1198347107438017</v>
      </c>
      <c r="AA96">
        <f>SUM($Z$4:Z96)/U96</f>
        <v>-2.710388340886868E-3</v>
      </c>
      <c r="AB96">
        <f>(U96/11)*AA96^2</f>
        <v>6.2108823739330784E-5</v>
      </c>
    </row>
    <row r="97" spans="1:28" ht="15.75" x14ac:dyDescent="0.25">
      <c r="A97" s="5">
        <v>40805</v>
      </c>
      <c r="B97">
        <v>15.01</v>
      </c>
      <c r="C97">
        <f>(B97-B96)/B96</f>
        <v>-2.4057217165149608E-2</v>
      </c>
      <c r="D97">
        <v>0.93959999999999999</v>
      </c>
      <c r="E97">
        <v>1.9506000000000001</v>
      </c>
      <c r="F97">
        <v>11.0588</v>
      </c>
      <c r="G97">
        <f>E97+F97</f>
        <v>13.009399999999999</v>
      </c>
      <c r="H97">
        <f>E97+D97*(G97-E97)</f>
        <v>12.341448479999999</v>
      </c>
      <c r="I97" s="16">
        <f>(((H97/100)+1)^(1/365)-1)</f>
        <v>3.1888013214453892E-4</v>
      </c>
      <c r="J97">
        <f>1+I97</f>
        <v>1.0003188801321445</v>
      </c>
      <c r="K97">
        <f>C97-I97</f>
        <v>-2.4376097297294147E-2</v>
      </c>
      <c r="L97" s="47">
        <f>K97^2</f>
        <v>5.9419411944715099E-4</v>
      </c>
      <c r="M97" s="8"/>
      <c r="N97" s="8"/>
      <c r="O97" s="8">
        <f>C97/$N$3</f>
        <v>-0.93450695528137362</v>
      </c>
      <c r="P97" s="8"/>
      <c r="Q97" s="8">
        <f>O97</f>
        <v>-0.93450695528137362</v>
      </c>
      <c r="R97" s="8">
        <f>RANK(Q97,$Q$4:$Q$123)</f>
        <v>110</v>
      </c>
      <c r="S97" s="8">
        <f>O97</f>
        <v>-0.93450695528137362</v>
      </c>
      <c r="T97" s="8">
        <f>RANK(S97,$S$4:$S$123)</f>
        <v>110</v>
      </c>
      <c r="U97">
        <v>94</v>
      </c>
      <c r="V97">
        <f>R97/(COUNT($U$4:$U$123)+1)-0.5</f>
        <v>0.40909090909090906</v>
      </c>
      <c r="W97">
        <f>SUM($V$4:V97)/U97</f>
        <v>1.0550378055213705E-3</v>
      </c>
      <c r="X97">
        <f>(U97/11)*W97^2</f>
        <v>9.5119862255871658E-6</v>
      </c>
      <c r="Z97">
        <f>T97/(COUNT($O$4:$O$123)+1)-0.5</f>
        <v>0.40909090909090906</v>
      </c>
      <c r="AA97">
        <f>SUM($Z$4:Z97)/U97</f>
        <v>1.6704765254088334E-3</v>
      </c>
      <c r="AB97">
        <f>(U97/11)*AA97^2</f>
        <v>2.3846021023867731E-5</v>
      </c>
    </row>
    <row r="98" spans="1:28" ht="15.75" x14ac:dyDescent="0.25">
      <c r="A98" s="5">
        <v>40806</v>
      </c>
      <c r="B98">
        <v>14.8</v>
      </c>
      <c r="C98">
        <f>(B98-B97)/B97</f>
        <v>-1.3990672884743443E-2</v>
      </c>
      <c r="D98">
        <v>0.94</v>
      </c>
      <c r="E98">
        <v>1.9384999999999999</v>
      </c>
      <c r="F98">
        <v>11.0601</v>
      </c>
      <c r="G98">
        <f>E98+F98</f>
        <v>12.9986</v>
      </c>
      <c r="H98">
        <f>E98+D98*(G98-E98)</f>
        <v>12.334993999999998</v>
      </c>
      <c r="I98" s="16">
        <f>(((H98/100)+1)^(1/365)-1)</f>
        <v>3.1872266886812106E-4</v>
      </c>
      <c r="J98">
        <f>1+I98</f>
        <v>1.0003187226688681</v>
      </c>
      <c r="K98">
        <f>C98-I98</f>
        <v>-1.4309395553611564E-2</v>
      </c>
      <c r="L98" s="47">
        <f>K98^2</f>
        <v>2.0475880110971839E-4</v>
      </c>
      <c r="M98" s="8"/>
      <c r="N98" s="8"/>
      <c r="O98" s="8">
        <f>C98/$N$3</f>
        <v>-0.5434702206038784</v>
      </c>
      <c r="P98" s="8"/>
      <c r="Q98" s="8">
        <f>O98</f>
        <v>-0.5434702206038784</v>
      </c>
      <c r="R98" s="8">
        <f>RANK(Q98,$Q$4:$Q$123)</f>
        <v>90</v>
      </c>
      <c r="S98" s="8">
        <f>O98</f>
        <v>-0.5434702206038784</v>
      </c>
      <c r="T98" s="8">
        <f>RANK(S98,$S$4:$S$123)</f>
        <v>90</v>
      </c>
      <c r="U98">
        <v>95</v>
      </c>
      <c r="V98">
        <f>R98/(COUNT($U$4:$U$123)+1)-0.5</f>
        <v>0.24380165289256195</v>
      </c>
      <c r="W98">
        <f>SUM($V$4:V98)/U98</f>
        <v>3.6102653327533766E-3</v>
      </c>
      <c r="X98">
        <f>(U98/11)*W98^2</f>
        <v>1.1256649985669825E-4</v>
      </c>
      <c r="Z98">
        <f>T98/(COUNT($O$4:$O$123)+1)-0.5</f>
        <v>0.24380165289256195</v>
      </c>
      <c r="AA98">
        <f>SUM($Z$4:Z98)/U98</f>
        <v>4.2192257503262344E-3</v>
      </c>
      <c r="AB98">
        <f>(U98/11)*AA98^2</f>
        <v>1.5374338759641069E-4</v>
      </c>
    </row>
    <row r="99" spans="1:28" ht="15.75" x14ac:dyDescent="0.25">
      <c r="A99" s="5">
        <v>40807</v>
      </c>
      <c r="B99">
        <v>14.82</v>
      </c>
      <c r="C99">
        <f>(B99-B98)/B98</f>
        <v>1.3513513513513226E-3</v>
      </c>
      <c r="D99">
        <v>0.92810000000000004</v>
      </c>
      <c r="E99">
        <v>1.8576000000000001</v>
      </c>
      <c r="F99">
        <v>11.2096</v>
      </c>
      <c r="G99">
        <f>E99+F99</f>
        <v>13.0672</v>
      </c>
      <c r="H99">
        <f>E99+D99*(G99-E99)</f>
        <v>12.261229760000001</v>
      </c>
      <c r="I99" s="16">
        <f>(((H99/100)+1)^(1/365)-1)</f>
        <v>3.169224779113744E-4</v>
      </c>
      <c r="J99">
        <f>1+I99</f>
        <v>1.0003169224779114</v>
      </c>
      <c r="K99">
        <f>C99-I99</f>
        <v>1.0344288734399482E-3</v>
      </c>
      <c r="L99" s="47">
        <f>K99^2</f>
        <v>1.0700430942062404E-6</v>
      </c>
      <c r="M99" s="8"/>
      <c r="N99" s="8"/>
      <c r="O99" s="8">
        <f>C99/$N$3</f>
        <v>5.249348784597218E-2</v>
      </c>
      <c r="P99" s="8"/>
      <c r="Q99" s="8">
        <f>O99</f>
        <v>5.249348784597218E-2</v>
      </c>
      <c r="R99" s="8">
        <f>RANK(Q99,$Q$4:$Q$123)</f>
        <v>65</v>
      </c>
      <c r="S99" s="8">
        <f>O99</f>
        <v>5.249348784597218E-2</v>
      </c>
      <c r="T99" s="8">
        <f>RANK(S99,$S$4:$S$123)</f>
        <v>65</v>
      </c>
      <c r="U99">
        <v>96</v>
      </c>
      <c r="V99">
        <f>R99/(COUNT($U$4:$U$123)+1)-0.5</f>
        <v>3.7190082644628086E-2</v>
      </c>
      <c r="W99">
        <f>SUM($V$4:V99)/U99</f>
        <v>3.9600550964187381E-3</v>
      </c>
      <c r="X99">
        <f>(U99/11)*W99^2</f>
        <v>1.3686140829095579E-4</v>
      </c>
      <c r="Z99">
        <f>T99/(COUNT($O$4:$O$123)+1)-0.5</f>
        <v>3.7190082644628086E-2</v>
      </c>
      <c r="AA99">
        <f>SUM($Z$4:Z99)/U99</f>
        <v>4.5626721763085453E-3</v>
      </c>
      <c r="AB99">
        <f>(U99/11)*AA99^2</f>
        <v>1.8168416629928865E-4</v>
      </c>
    </row>
    <row r="100" spans="1:28" ht="15.75" x14ac:dyDescent="0.25">
      <c r="A100" s="5">
        <v>40808</v>
      </c>
      <c r="B100">
        <v>14.39</v>
      </c>
      <c r="C100">
        <f>(B100-B99)/B99</f>
        <v>-2.9014844804318467E-2</v>
      </c>
      <c r="D100">
        <v>0.93010000000000004</v>
      </c>
      <c r="E100">
        <v>1.718</v>
      </c>
      <c r="F100">
        <v>11.3635</v>
      </c>
      <c r="G100">
        <f>E100+F100</f>
        <v>13.0815</v>
      </c>
      <c r="H100">
        <f>E100+D100*(G100-E100)</f>
        <v>12.287191350000001</v>
      </c>
      <c r="I100" s="16">
        <f>(((H100/100)+1)^(1/365)-1)</f>
        <v>3.1755619609374897E-4</v>
      </c>
      <c r="J100">
        <f>1+I100</f>
        <v>1.0003175561960937</v>
      </c>
      <c r="K100">
        <f>C100-I100</f>
        <v>-2.9332401000412216E-2</v>
      </c>
      <c r="L100" s="47">
        <f>K100^2</f>
        <v>8.6038974844898359E-4</v>
      </c>
      <c r="M100" s="8"/>
      <c r="N100" s="8"/>
      <c r="O100" s="8">
        <f>C100/$N$3</f>
        <v>-1.1270868982853368</v>
      </c>
      <c r="P100" s="8"/>
      <c r="Q100" s="8">
        <f>O100</f>
        <v>-1.1270868982853368</v>
      </c>
      <c r="R100" s="8">
        <f>RANK(Q100,$Q$4:$Q$123)</f>
        <v>112</v>
      </c>
      <c r="S100" s="8">
        <f>O100</f>
        <v>-1.1270868982853368</v>
      </c>
      <c r="T100" s="8">
        <f>RANK(S100,$S$4:$S$123)</f>
        <v>112</v>
      </c>
      <c r="U100">
        <v>97</v>
      </c>
      <c r="V100">
        <f>R100/(COUNT($U$4:$U$123)+1)-0.5</f>
        <v>0.42561983471074383</v>
      </c>
      <c r="W100">
        <f>SUM($V$4:V100)/U100</f>
        <v>8.3070631336798206E-3</v>
      </c>
      <c r="X100">
        <f>(U100/11)*W100^2</f>
        <v>6.0851889972485577E-4</v>
      </c>
      <c r="Z100">
        <f>T100/(COUNT($O$4:$O$123)+1)-0.5</f>
        <v>0.42561983471074383</v>
      </c>
      <c r="AA100">
        <f>SUM($Z$4:Z100)/U100</f>
        <v>8.9034676663542704E-3</v>
      </c>
      <c r="AB100">
        <f>(U100/11)*AA100^2</f>
        <v>6.9903258537492251E-4</v>
      </c>
    </row>
    <row r="101" spans="1:28" ht="15.75" x14ac:dyDescent="0.25">
      <c r="A101" s="5">
        <v>40809</v>
      </c>
      <c r="B101">
        <v>15.3</v>
      </c>
      <c r="C101">
        <f>(B101-B100)/B100</f>
        <v>6.3238359972202923E-2</v>
      </c>
      <c r="D101">
        <v>0.93420000000000003</v>
      </c>
      <c r="E101">
        <v>1.8334000000000001</v>
      </c>
      <c r="F101">
        <v>11.334899999999999</v>
      </c>
      <c r="G101">
        <f>E101+F101</f>
        <v>13.168299999999999</v>
      </c>
      <c r="H101">
        <f>E101+D101*(G101-E101)</f>
        <v>12.422463579999999</v>
      </c>
      <c r="I101" s="16">
        <f>(((H101/100)+1)^(1/365)-1)</f>
        <v>3.2085580682728043E-4</v>
      </c>
      <c r="J101">
        <f>1+I101</f>
        <v>1.0003208558068273</v>
      </c>
      <c r="K101">
        <f>C101-I101</f>
        <v>6.2917504165375643E-2</v>
      </c>
      <c r="L101" s="47">
        <f>K101^2</f>
        <v>3.9586123304000617E-3</v>
      </c>
      <c r="M101" s="8"/>
      <c r="N101" s="8"/>
      <c r="O101" s="8">
        <f>C101/$N$3</f>
        <v>2.4565055396440876</v>
      </c>
      <c r="P101" s="8"/>
      <c r="Q101" s="8">
        <f>O101</f>
        <v>2.4565055396440876</v>
      </c>
      <c r="R101" s="8">
        <f>RANK(Q101,$Q$4:$Q$123)</f>
        <v>2</v>
      </c>
      <c r="S101" s="8">
        <f>O101</f>
        <v>2.4565055396440876</v>
      </c>
      <c r="T101" s="8">
        <f>RANK(S101,$S$4:$S$123)</f>
        <v>2</v>
      </c>
      <c r="U101">
        <v>98</v>
      </c>
      <c r="V101">
        <f>R101/(COUNT($U$4:$U$123)+1)-0.5</f>
        <v>-0.48347107438016529</v>
      </c>
      <c r="W101">
        <f>SUM($V$4:V101)/U101</f>
        <v>3.2889188733344634E-3</v>
      </c>
      <c r="X101">
        <f>(U101/11)*W101^2</f>
        <v>9.636952371152838E-5</v>
      </c>
      <c r="Z101">
        <f>T101/(COUNT($O$4:$O$123)+1)-0.5</f>
        <v>-0.48347107438016529</v>
      </c>
      <c r="AA101">
        <f>SUM($Z$4:Z101)/U101</f>
        <v>3.8792376454714174E-3</v>
      </c>
      <c r="AB101">
        <f>(U101/11)*AA101^2</f>
        <v>1.340683183258343E-4</v>
      </c>
    </row>
    <row r="102" spans="1:28" ht="15.75" x14ac:dyDescent="0.25">
      <c r="A102" s="5">
        <v>40812</v>
      </c>
      <c r="B102">
        <v>15.58</v>
      </c>
      <c r="C102">
        <f>(B102-B101)/B101</f>
        <v>1.8300653594771198E-2</v>
      </c>
      <c r="D102">
        <v>0.93140000000000001</v>
      </c>
      <c r="E102">
        <v>1.9001999999999999</v>
      </c>
      <c r="F102">
        <v>11.226599999999999</v>
      </c>
      <c r="G102">
        <f>E102+F102</f>
        <v>13.126799999999999</v>
      </c>
      <c r="H102">
        <f>E102+D102*(G102-E102)</f>
        <v>12.35665524</v>
      </c>
      <c r="I102" s="16">
        <f>(((H102/100)+1)^(1/365)-1)</f>
        <v>3.1925108008379333E-4</v>
      </c>
      <c r="J102">
        <f>1+I102</f>
        <v>1.0003192510800838</v>
      </c>
      <c r="K102">
        <f>C102-I102</f>
        <v>1.7981402514687404E-2</v>
      </c>
      <c r="L102" s="47">
        <f>K102^2</f>
        <v>3.2333083639520649E-4</v>
      </c>
      <c r="M102" s="8"/>
      <c r="N102" s="8"/>
      <c r="O102" s="8">
        <f>C102/$N$3</f>
        <v>0.71089220141736209</v>
      </c>
      <c r="P102" s="8"/>
      <c r="Q102" s="8">
        <f>O102</f>
        <v>0.71089220141736209</v>
      </c>
      <c r="R102" s="8">
        <f>RANK(Q102,$Q$4:$Q$123)</f>
        <v>23</v>
      </c>
      <c r="S102" s="8">
        <f>O102</f>
        <v>0.71089220141736209</v>
      </c>
      <c r="T102" s="8">
        <f>RANK(S102,$S$4:$S$123)</f>
        <v>23</v>
      </c>
      <c r="U102">
        <v>99</v>
      </c>
      <c r="V102">
        <f>R102/(COUNT($U$4:$U$123)+1)-0.5</f>
        <v>-0.30991735537190079</v>
      </c>
      <c r="W102">
        <f>SUM($V$4:V102)/U102</f>
        <v>1.2521913348360206E-4</v>
      </c>
      <c r="X102">
        <f>(U102/11)*W102^2</f>
        <v>1.4111848251345735E-7</v>
      </c>
      <c r="Z102">
        <f>T102/(COUNT($O$4:$O$123)+1)-0.5</f>
        <v>-0.30991735537190079</v>
      </c>
      <c r="AA102">
        <f>SUM($Z$4:Z102)/U102</f>
        <v>7.0957508974038509E-4</v>
      </c>
      <c r="AB102">
        <f>(U102/11)*AA102^2</f>
        <v>4.5314712718206803E-6</v>
      </c>
    </row>
    <row r="103" spans="1:28" ht="15.75" x14ac:dyDescent="0.25">
      <c r="A103" s="5">
        <v>40813</v>
      </c>
      <c r="B103">
        <v>16.010000000000002</v>
      </c>
      <c r="C103">
        <f>(B103-B102)/B102</f>
        <v>2.7599486521181098E-2</v>
      </c>
      <c r="D103">
        <v>0.93389999999999995</v>
      </c>
      <c r="E103">
        <v>1.9710999999999999</v>
      </c>
      <c r="F103">
        <v>11.1938</v>
      </c>
      <c r="G103">
        <f>E103+F103</f>
        <v>13.164899999999999</v>
      </c>
      <c r="H103">
        <f>E103+D103*(G103-E103)</f>
        <v>12.424989819999999</v>
      </c>
      <c r="I103" s="16">
        <f>(((H103/100)+1)^(1/365)-1)</f>
        <v>3.2091739014794562E-4</v>
      </c>
      <c r="J103">
        <f>1+I103</f>
        <v>1.0003209173901479</v>
      </c>
      <c r="K103">
        <f>C103-I103</f>
        <v>2.7278569131033152E-2</v>
      </c>
      <c r="L103" s="47">
        <f>K103^2</f>
        <v>7.4412033383655478E-4</v>
      </c>
      <c r="M103" s="8"/>
      <c r="N103" s="8"/>
      <c r="O103" s="8">
        <f>C103/$N$3</f>
        <v>1.0721070495884955</v>
      </c>
      <c r="P103" s="8"/>
      <c r="Q103" s="8">
        <f>O103</f>
        <v>1.0721070495884955</v>
      </c>
      <c r="R103" s="8">
        <f>RANK(Q103,$Q$4:$Q$123)</f>
        <v>16</v>
      </c>
      <c r="S103" s="8">
        <f>O103</f>
        <v>1.0721070495884955</v>
      </c>
      <c r="T103" s="8">
        <f>RANK(S103,$S$4:$S$123)</f>
        <v>16</v>
      </c>
      <c r="U103">
        <v>100</v>
      </c>
      <c r="V103">
        <f>R103/(COUNT($U$4:$U$123)+1)-0.5</f>
        <v>-0.36776859504132231</v>
      </c>
      <c r="W103">
        <f>SUM($V$4:V103)/U103</f>
        <v>-3.5537190082644571E-3</v>
      </c>
      <c r="X103">
        <f>(U103/11)*W103^2</f>
        <v>1.1480835263363744E-4</v>
      </c>
      <c r="Z103">
        <f>T103/(COUNT($O$4:$O$123)+1)-0.5</f>
        <v>-0.36776859504132231</v>
      </c>
      <c r="AA103">
        <f>SUM($Z$4:Z103)/U103</f>
        <v>-2.9752066115702417E-3</v>
      </c>
      <c r="AB103">
        <f>(U103/11)*AA103^2</f>
        <v>8.0471403468466193E-5</v>
      </c>
    </row>
    <row r="104" spans="1:28" ht="15.75" x14ac:dyDescent="0.25">
      <c r="A104" s="5">
        <v>40814</v>
      </c>
      <c r="B104">
        <v>15.53</v>
      </c>
      <c r="C104">
        <f>(B104-B103)/B103</f>
        <v>-2.998126171143049E-2</v>
      </c>
      <c r="D104">
        <v>0.93689999999999996</v>
      </c>
      <c r="E104">
        <v>1.9797</v>
      </c>
      <c r="F104">
        <v>11.268599999999999</v>
      </c>
      <c r="G104">
        <f>E104+F104</f>
        <v>13.248299999999999</v>
      </c>
      <c r="H104">
        <f>E104+D104*(G104-E104)</f>
        <v>12.537251339999997</v>
      </c>
      <c r="I104" s="16">
        <f>(((H104/100)+1)^(1/365)-1)</f>
        <v>3.2365264879419264E-4</v>
      </c>
      <c r="J104">
        <f>1+I104</f>
        <v>1.0003236526487942</v>
      </c>
      <c r="K104">
        <f>C104-I104</f>
        <v>-3.0304914360224682E-2</v>
      </c>
      <c r="L104" s="47">
        <f>K104^2</f>
        <v>9.1838783438055217E-4</v>
      </c>
      <c r="M104" s="8"/>
      <c r="N104" s="8"/>
      <c r="O104" s="8">
        <f>C104/$N$3</f>
        <v>-1.1646275379693816</v>
      </c>
      <c r="P104" s="8"/>
      <c r="Q104" s="8">
        <f>O104</f>
        <v>-1.1646275379693816</v>
      </c>
      <c r="R104" s="8">
        <f>RANK(Q104,$Q$4:$Q$123)</f>
        <v>114</v>
      </c>
      <c r="S104" s="8">
        <f>O104</f>
        <v>-1.1646275379693816</v>
      </c>
      <c r="T104" s="8">
        <f>RANK(S104,$S$4:$S$123)</f>
        <v>114</v>
      </c>
      <c r="U104">
        <v>101</v>
      </c>
      <c r="V104">
        <f>R104/(COUNT($U$4:$U$123)+1)-0.5</f>
        <v>0.44214876033057848</v>
      </c>
      <c r="W104">
        <f>SUM($V$4:V104)/U104</f>
        <v>8.5917682677359188E-4</v>
      </c>
      <c r="X104">
        <f>(U104/11)*W104^2</f>
        <v>6.7778787987398734E-6</v>
      </c>
      <c r="Z104">
        <f>T104/(COUNT($O$4:$O$123)+1)-0.5</f>
        <v>0.44214876033057848</v>
      </c>
      <c r="AA104">
        <f>SUM($Z$4:Z104)/U104</f>
        <v>1.4319613779559832E-3</v>
      </c>
      <c r="AB104">
        <f>(U104/11)*AA104^2</f>
        <v>1.8827441107610671E-5</v>
      </c>
    </row>
    <row r="105" spans="1:28" ht="15.75" x14ac:dyDescent="0.25">
      <c r="A105" s="5">
        <v>40815</v>
      </c>
      <c r="B105">
        <v>16.25</v>
      </c>
      <c r="C105">
        <f>(B105-B104)/B104</f>
        <v>4.6361880231809441E-2</v>
      </c>
      <c r="D105">
        <v>0.94069999999999998</v>
      </c>
      <c r="E105">
        <v>1.9962</v>
      </c>
      <c r="F105">
        <v>11.218</v>
      </c>
      <c r="G105">
        <f>E105+F105</f>
        <v>13.2142</v>
      </c>
      <c r="H105">
        <f>E105+D105*(G105-E105)</f>
        <v>12.548972599999999</v>
      </c>
      <c r="I105" s="16">
        <f>(((H105/100)+1)^(1/365)-1)</f>
        <v>3.2393808109310029E-4</v>
      </c>
      <c r="J105">
        <f>1+I105</f>
        <v>1.0003239380810931</v>
      </c>
      <c r="K105">
        <f>C105-I105</f>
        <v>4.6037942150716341E-2</v>
      </c>
      <c r="L105" s="47">
        <f>K105^2</f>
        <v>2.1194921174727045E-3</v>
      </c>
      <c r="M105" s="8"/>
      <c r="N105" s="8"/>
      <c r="O105" s="8">
        <f>C105/$N$3</f>
        <v>1.8009356293840693</v>
      </c>
      <c r="P105" s="8"/>
      <c r="Q105" s="8">
        <f>O105</f>
        <v>1.8009356293840693</v>
      </c>
      <c r="R105" s="8">
        <f>RANK(Q105,$Q$4:$Q$123)</f>
        <v>7</v>
      </c>
      <c r="S105" s="8">
        <f>O105</f>
        <v>1.8009356293840693</v>
      </c>
      <c r="T105" s="8">
        <f>RANK(S105,$S$4:$S$123)</f>
        <v>7</v>
      </c>
      <c r="U105">
        <v>102</v>
      </c>
      <c r="V105">
        <f>R105/(COUNT($U$4:$U$123)+1)-0.5</f>
        <v>-0.44214876033057848</v>
      </c>
      <c r="W105">
        <f>SUM($V$4:V105)/U105</f>
        <v>-3.4840382433965265E-3</v>
      </c>
      <c r="X105">
        <f>(U105/11)*W105^2</f>
        <v>1.1255720846435042E-4</v>
      </c>
      <c r="Z105">
        <f>T105/(COUNT($O$4:$O$123)+1)-0.5</f>
        <v>-0.44214876033057848</v>
      </c>
      <c r="AA105">
        <f>SUM($Z$4:Z105)/U105</f>
        <v>-2.9168692270296489E-3</v>
      </c>
      <c r="AB105">
        <f>(U105/11)*AA105^2</f>
        <v>7.8893532812221757E-5</v>
      </c>
    </row>
    <row r="106" spans="1:28" ht="15.75" x14ac:dyDescent="0.25">
      <c r="A106" s="5">
        <v>40816</v>
      </c>
      <c r="B106">
        <v>16.37</v>
      </c>
      <c r="C106">
        <f>(B106-B105)/B105</f>
        <v>7.384615384615446E-3</v>
      </c>
      <c r="D106">
        <v>0.93</v>
      </c>
      <c r="E106">
        <v>1.9154</v>
      </c>
      <c r="F106">
        <v>11.3286</v>
      </c>
      <c r="G106">
        <f>E106+F106</f>
        <v>13.244</v>
      </c>
      <c r="H106">
        <f>E106+D106*(G106-E106)</f>
        <v>12.450998</v>
      </c>
      <c r="I106" s="16">
        <f>(((H106/100)+1)^(1/365)-1)</f>
        <v>3.2155132335098813E-4</v>
      </c>
      <c r="J106">
        <f>1+I106</f>
        <v>1.000321551323351</v>
      </c>
      <c r="K106">
        <f>C106-I106</f>
        <v>7.0630640612644579E-3</v>
      </c>
      <c r="L106" s="47">
        <f>K106^2</f>
        <v>4.988687393352558E-5</v>
      </c>
      <c r="M106" s="8"/>
      <c r="N106" s="8"/>
      <c r="O106" s="8">
        <f>C106/$N$3</f>
        <v>0.28685672127522877</v>
      </c>
      <c r="P106" s="8"/>
      <c r="Q106" s="8">
        <f>O106</f>
        <v>0.28685672127522877</v>
      </c>
      <c r="R106" s="8">
        <f>RANK(Q106,$Q$4:$Q$123)</f>
        <v>44</v>
      </c>
      <c r="S106" s="8">
        <f>O106</f>
        <v>0.28685672127522877</v>
      </c>
      <c r="T106" s="8">
        <f>RANK(S106,$S$4:$S$123)</f>
        <v>45</v>
      </c>
      <c r="U106">
        <v>103</v>
      </c>
      <c r="V106">
        <f>R106/(COUNT($U$4:$U$123)+1)-0.5</f>
        <v>-0.13636363636363635</v>
      </c>
      <c r="W106">
        <f>SUM($V$4:V106)/U106</f>
        <v>-4.7741314290299227E-3</v>
      </c>
      <c r="X106">
        <f>(U106/11)*W106^2</f>
        <v>2.1341909844273482E-4</v>
      </c>
      <c r="Z106">
        <f>T106/(COUNT($O$4:$O$123)+1)-0.5</f>
        <v>-0.12809917355371903</v>
      </c>
      <c r="AA106">
        <f>SUM($Z$4:Z106)/U106</f>
        <v>-4.1322314049586717E-3</v>
      </c>
      <c r="AB106">
        <f>(U106/11)*AA106^2</f>
        <v>1.59887240687732E-4</v>
      </c>
    </row>
    <row r="107" spans="1:28" ht="15.75" x14ac:dyDescent="0.25">
      <c r="A107" s="5">
        <v>40819</v>
      </c>
      <c r="B107">
        <v>15.99</v>
      </c>
      <c r="C107">
        <f>(B107-B106)/B106</f>
        <v>-2.3213194868662232E-2</v>
      </c>
      <c r="D107">
        <v>0.92620000000000002</v>
      </c>
      <c r="E107">
        <v>1.756</v>
      </c>
      <c r="F107">
        <v>11.525</v>
      </c>
      <c r="G107">
        <f>E107+F107</f>
        <v>13.281000000000001</v>
      </c>
      <c r="H107">
        <f>E107+D107*(G107-E107)</f>
        <v>12.430455</v>
      </c>
      <c r="I107" s="16">
        <f>(((H107/100)+1)^(1/365)-1)</f>
        <v>3.2105061264586787E-4</v>
      </c>
      <c r="J107">
        <f>1+I107</f>
        <v>1.0003210506126459</v>
      </c>
      <c r="K107">
        <f>C107-I107</f>
        <v>-2.35342454813081E-2</v>
      </c>
      <c r="L107" s="47">
        <f>K107^2</f>
        <v>5.5386071037447071E-4</v>
      </c>
      <c r="M107" s="8"/>
      <c r="N107" s="8"/>
      <c r="O107" s="8">
        <f>C107/$N$3</f>
        <v>-0.90172075640120464</v>
      </c>
      <c r="P107" s="8"/>
      <c r="Q107" s="8">
        <f>O107</f>
        <v>-0.90172075640120464</v>
      </c>
      <c r="R107" s="8">
        <f>RANK(Q107,$Q$4:$Q$123)</f>
        <v>108</v>
      </c>
      <c r="S107" s="8">
        <f>O107</f>
        <v>-0.90172075640120464</v>
      </c>
      <c r="T107" s="8">
        <f>RANK(S107,$S$4:$S$123)</f>
        <v>108</v>
      </c>
      <c r="U107">
        <v>104</v>
      </c>
      <c r="V107">
        <f>R107/(COUNT($U$4:$U$123)+1)-0.5</f>
        <v>0.3925619834710744</v>
      </c>
      <c r="W107">
        <f>SUM($V$4:V107)/U107</f>
        <v>-9.5359186268276588E-4</v>
      </c>
      <c r="X107">
        <f>(U107/11)*W107^2</f>
        <v>8.5973721654343506E-6</v>
      </c>
      <c r="Z107">
        <f>T107/(COUNT($O$4:$O$123)+1)-0.5</f>
        <v>0.3925619834710744</v>
      </c>
      <c r="AA107">
        <f>SUM($Z$4:Z107)/U107</f>
        <v>-3.1786395422758474E-4</v>
      </c>
      <c r="AB107">
        <f>(U107/11)*AA107^2</f>
        <v>9.5526357393712664E-7</v>
      </c>
    </row>
    <row r="108" spans="1:28" ht="15.75" x14ac:dyDescent="0.25">
      <c r="A108" s="5">
        <v>40820</v>
      </c>
      <c r="B108">
        <v>16.89</v>
      </c>
      <c r="C108">
        <f>(B108-B107)/B107</f>
        <v>5.6285178236397768E-2</v>
      </c>
      <c r="D108">
        <v>0.9365</v>
      </c>
      <c r="E108">
        <v>1.8207</v>
      </c>
      <c r="F108">
        <v>11.458</v>
      </c>
      <c r="G108">
        <f>E108+F108</f>
        <v>13.278700000000001</v>
      </c>
      <c r="H108">
        <f>E108+D108*(G108-E108)</f>
        <v>12.551117000000001</v>
      </c>
      <c r="I108" s="16">
        <f>(((H108/100)+1)^(1/365)-1)</f>
        <v>3.2399029761442932E-4</v>
      </c>
      <c r="J108">
        <f>1+I108</f>
        <v>1.0003239902976144</v>
      </c>
      <c r="K108">
        <f>C108-I108</f>
        <v>5.5961187938783338E-2</v>
      </c>
      <c r="L108" s="47">
        <f>K108^2</f>
        <v>3.1316545555198296E-3</v>
      </c>
      <c r="M108" s="8"/>
      <c r="N108" s="8"/>
      <c r="O108" s="8">
        <f>C108/$N$3</f>
        <v>2.1864079365489824</v>
      </c>
      <c r="P108" s="8"/>
      <c r="Q108" s="8">
        <f>O108</f>
        <v>2.1864079365489824</v>
      </c>
      <c r="R108" s="8">
        <f>RANK(Q108,$Q$4:$Q$123)</f>
        <v>4</v>
      </c>
      <c r="S108" s="8">
        <f>O108</f>
        <v>2.1864079365489824</v>
      </c>
      <c r="T108" s="8">
        <f>RANK(S108,$S$4:$S$123)</f>
        <v>4</v>
      </c>
      <c r="U108">
        <v>105</v>
      </c>
      <c r="V108">
        <f>R108/(COUNT($U$4:$U$123)+1)-0.5</f>
        <v>-0.46694214876033058</v>
      </c>
      <c r="W108">
        <f>SUM($V$4:V108)/U108</f>
        <v>-5.3915781188508399E-3</v>
      </c>
      <c r="X108">
        <f>(U108/11)*W108^2</f>
        <v>2.7747791220231562E-4</v>
      </c>
      <c r="Z108">
        <f>T108/(COUNT($O$4:$O$123)+1)-0.5</f>
        <v>-0.46694214876033058</v>
      </c>
      <c r="AA108">
        <f>SUM($Z$4:Z108)/U108</f>
        <v>-4.7619047619047563E-3</v>
      </c>
      <c r="AB108">
        <f>(U108/11)*AA108^2</f>
        <v>2.1645021645021594E-4</v>
      </c>
    </row>
    <row r="109" spans="1:28" ht="15.75" x14ac:dyDescent="0.25">
      <c r="A109" s="5">
        <v>40821</v>
      </c>
      <c r="B109">
        <v>17.03</v>
      </c>
      <c r="C109">
        <f>(B109-B108)/B108</f>
        <v>8.28892835997635E-3</v>
      </c>
      <c r="D109">
        <v>0.9345</v>
      </c>
      <c r="E109">
        <v>1.8877000000000002</v>
      </c>
      <c r="F109">
        <v>11.4046</v>
      </c>
      <c r="G109">
        <f>E109+F109</f>
        <v>13.292300000000001</v>
      </c>
      <c r="H109">
        <f>E109+D109*(G109-E109)</f>
        <v>12.5452987</v>
      </c>
      <c r="I109" s="16">
        <f>(((H109/100)+1)^(1/365)-1)</f>
        <v>3.2384861866896486E-4</v>
      </c>
      <c r="J109">
        <f>1+I109</f>
        <v>1.000323848618669</v>
      </c>
      <c r="K109">
        <f>C109-I109</f>
        <v>7.9650797413073852E-3</v>
      </c>
      <c r="L109" s="47">
        <f>K109^2</f>
        <v>6.3442495285385316E-5</v>
      </c>
      <c r="M109" s="8"/>
      <c r="N109" s="8"/>
      <c r="O109" s="8">
        <f>C109/$N$3</f>
        <v>0.32198492248921579</v>
      </c>
      <c r="P109" s="8"/>
      <c r="Q109" s="8">
        <f>O109</f>
        <v>0.32198492248921579</v>
      </c>
      <c r="R109" s="8">
        <f>RANK(Q109,$Q$4:$Q$123)</f>
        <v>40</v>
      </c>
      <c r="S109" s="8">
        <f>O109</f>
        <v>0.32198492248921579</v>
      </c>
      <c r="T109" s="8">
        <f>RANK(S109,$S$4:$S$123)</f>
        <v>40</v>
      </c>
      <c r="U109">
        <v>106</v>
      </c>
      <c r="V109">
        <f>R109/(COUNT($U$4:$U$123)+1)-0.5</f>
        <v>-0.16942148760330578</v>
      </c>
      <c r="W109">
        <f>SUM($V$4:V109)/U109</f>
        <v>-6.9390300951192828E-3</v>
      </c>
      <c r="X109">
        <f>(U109/11)*W109^2</f>
        <v>4.6399224527844901E-4</v>
      </c>
      <c r="Z109">
        <f>T109/(COUNT($O$4:$O$123)+1)-0.5</f>
        <v>-0.16942148760330578</v>
      </c>
      <c r="AA109">
        <f>SUM($Z$4:Z109)/U109</f>
        <v>-6.315297052861369E-3</v>
      </c>
      <c r="AB109">
        <f>(U109/11)*AA109^2</f>
        <v>3.8432686798029332E-4</v>
      </c>
    </row>
    <row r="110" spans="1:28" ht="15.75" x14ac:dyDescent="0.25">
      <c r="A110" s="5">
        <v>40822</v>
      </c>
      <c r="B110">
        <v>17.09</v>
      </c>
      <c r="C110">
        <f>(B110-B109)/B109</f>
        <v>3.523194362888944E-3</v>
      </c>
      <c r="D110">
        <v>0.93030000000000002</v>
      </c>
      <c r="E110">
        <v>1.9872000000000001</v>
      </c>
      <c r="F110">
        <v>11.3207</v>
      </c>
      <c r="G110">
        <f>E110+F110</f>
        <v>13.3079</v>
      </c>
      <c r="H110">
        <f>E110+D110*(G110-E110)</f>
        <v>12.518847210000001</v>
      </c>
      <c r="I110" s="16">
        <f>(((H110/100)+1)^(1/365)-1)</f>
        <v>3.2320441759847718E-4</v>
      </c>
      <c r="J110">
        <f>1+I110</f>
        <v>1.0003232044175985</v>
      </c>
      <c r="K110">
        <f>C110-I110</f>
        <v>3.1999899452904669E-3</v>
      </c>
      <c r="L110" s="47">
        <f>K110^2</f>
        <v>1.0239935649960086E-5</v>
      </c>
      <c r="M110" s="8"/>
      <c r="N110" s="8"/>
      <c r="O110" s="8">
        <f>C110/$N$3</f>
        <v>0.13685912274581119</v>
      </c>
      <c r="P110" s="8"/>
      <c r="Q110" s="8">
        <f>O110</f>
        <v>0.13685912274581119</v>
      </c>
      <c r="R110" s="8">
        <f>RANK(Q110,$Q$4:$Q$123)</f>
        <v>55</v>
      </c>
      <c r="S110" s="8">
        <f>O110</f>
        <v>0.13685912274581119</v>
      </c>
      <c r="T110" s="8">
        <f>RANK(S110,$S$4:$S$123)</f>
        <v>55</v>
      </c>
      <c r="U110">
        <v>107</v>
      </c>
      <c r="V110">
        <f>R110/(COUNT($U$4:$U$123)+1)-0.5</f>
        <v>-4.545454545454547E-2</v>
      </c>
      <c r="W110">
        <f>SUM($V$4:V110)/U110</f>
        <v>-7.2989881825905548E-3</v>
      </c>
      <c r="X110">
        <f>(U110/11)*W110^2</f>
        <v>5.1822267712607563E-4</v>
      </c>
      <c r="Z110">
        <f>T110/(COUNT($O$4:$O$123)+1)-0.5</f>
        <v>-4.545454545454547E-2</v>
      </c>
      <c r="AA110">
        <f>SUM($Z$4:Z110)/U110</f>
        <v>-6.6810844211014067E-3</v>
      </c>
      <c r="AB110">
        <f>(U110/11)*AA110^2</f>
        <v>4.3419519340741629E-4</v>
      </c>
    </row>
    <row r="111" spans="1:28" ht="15.75" x14ac:dyDescent="0.25">
      <c r="A111" s="5">
        <v>40823</v>
      </c>
      <c r="B111">
        <v>16.8</v>
      </c>
      <c r="C111">
        <f>(B111-B110)/B110</f>
        <v>-1.6968987712112298E-2</v>
      </c>
      <c r="D111">
        <v>0.93140000000000001</v>
      </c>
      <c r="E111">
        <v>2.0764</v>
      </c>
      <c r="F111">
        <v>11.3246</v>
      </c>
      <c r="G111">
        <f>E111+F111</f>
        <v>13.401</v>
      </c>
      <c r="H111">
        <f>E111+D111*(G111-E111)</f>
        <v>12.62413244</v>
      </c>
      <c r="I111" s="16">
        <f>(((H111/100)+1)^(1/365)-1)</f>
        <v>3.2576764479985698E-4</v>
      </c>
      <c r="J111">
        <f>1+I111</f>
        <v>1.0003257676447999</v>
      </c>
      <c r="K111">
        <f>C111-I111</f>
        <v>-1.7294755356912155E-2</v>
      </c>
      <c r="L111" s="47">
        <f>K111^2</f>
        <v>2.9910856285544164E-4</v>
      </c>
      <c r="M111" s="8"/>
      <c r="N111" s="8"/>
      <c r="O111" s="8">
        <f>C111/$N$3</f>
        <v>-0.65916339916593547</v>
      </c>
      <c r="P111" s="8"/>
      <c r="Q111" s="8">
        <f>O111</f>
        <v>-0.65916339916593547</v>
      </c>
      <c r="R111" s="8">
        <f>RANK(Q111,$Q$4:$Q$123)</f>
        <v>96</v>
      </c>
      <c r="S111" s="8">
        <f>O111</f>
        <v>-0.65916339916593547</v>
      </c>
      <c r="T111" s="8">
        <f>RANK(S111,$S$4:$S$123)</f>
        <v>96</v>
      </c>
      <c r="U111">
        <v>108</v>
      </c>
      <c r="V111">
        <f>R111/(COUNT($U$4:$U$123)+1)-0.5</f>
        <v>0.29338842975206614</v>
      </c>
      <c r="W111">
        <f>SUM($V$4:V111)/U111</f>
        <v>-4.5148454239363261E-3</v>
      </c>
      <c r="X111">
        <f>(U111/11)*W111^2</f>
        <v>2.0013214125638078E-4</v>
      </c>
      <c r="Z111">
        <f>T111/(COUNT($O$4:$O$123)+1)-0.5</f>
        <v>0.29338842975206614</v>
      </c>
      <c r="AA111">
        <f>SUM($Z$4:Z111)/U111</f>
        <v>-3.9026629935720778E-3</v>
      </c>
      <c r="AB111">
        <f>(U111/11)*AA111^2</f>
        <v>1.4953855197007935E-4</v>
      </c>
    </row>
    <row r="112" spans="1:28" ht="15.75" x14ac:dyDescent="0.25">
      <c r="A112" s="5">
        <v>40826</v>
      </c>
      <c r="B112">
        <v>16.8</v>
      </c>
      <c r="C112">
        <f>(B112-B111)/B111</f>
        <v>0</v>
      </c>
      <c r="D112">
        <v>0.92120000000000002</v>
      </c>
      <c r="E112">
        <v>2.0764</v>
      </c>
      <c r="F112">
        <v>11.1838</v>
      </c>
      <c r="G112">
        <f>E112+F112</f>
        <v>13.260199999999999</v>
      </c>
      <c r="H112">
        <f>E112+D112*(G112-E112)</f>
        <v>12.37891656</v>
      </c>
      <c r="I112" s="16">
        <f>(((H112/100)+1)^(1/365)-1)</f>
        <v>3.1979402399939794E-4</v>
      </c>
      <c r="J112">
        <f>1+I112</f>
        <v>1.0003197940239994</v>
      </c>
      <c r="K112">
        <f>C112-I112</f>
        <v>-3.1979402399939794E-4</v>
      </c>
      <c r="L112" s="47">
        <f>K112^2</f>
        <v>1.022682177857275E-7</v>
      </c>
      <c r="M112" s="8"/>
      <c r="N112" s="8"/>
      <c r="O112" s="8">
        <f>C112/$N$3</f>
        <v>0</v>
      </c>
      <c r="P112" s="8"/>
      <c r="Q112" s="8">
        <f>O112</f>
        <v>0</v>
      </c>
      <c r="R112" s="8">
        <f>RANK(Q112,$Q$4:$Q$123)</f>
        <v>68</v>
      </c>
      <c r="S112" s="8">
        <f>O112</f>
        <v>0</v>
      </c>
      <c r="T112" s="8">
        <f>RANK(S112,$S$4:$S$123)</f>
        <v>68</v>
      </c>
      <c r="U112">
        <v>109</v>
      </c>
      <c r="V112">
        <f>R112/(COUNT($U$4:$U$123)+1)-0.5</f>
        <v>6.1983471074380181E-2</v>
      </c>
      <c r="W112">
        <f>SUM($V$4:V112)/U112</f>
        <v>-3.9047691257866335E-3</v>
      </c>
      <c r="X112">
        <f>(U112/11)*W112^2</f>
        <v>1.5108610817281086E-4</v>
      </c>
      <c r="Z112">
        <f>T112/(COUNT($O$4:$O$123)+1)-0.5</f>
        <v>6.1983471074380181E-2</v>
      </c>
      <c r="AA112">
        <f>SUM($Z$4:Z112)/U112</f>
        <v>-3.2982030479945341E-3</v>
      </c>
      <c r="AB112">
        <f>(U112/11)*AA112^2</f>
        <v>1.0779251133565885E-4</v>
      </c>
    </row>
    <row r="113" spans="1:29" ht="15.75" x14ac:dyDescent="0.25">
      <c r="A113" s="5">
        <v>40827</v>
      </c>
      <c r="B113">
        <v>16.48</v>
      </c>
      <c r="C113">
        <f>(B113-B112)/B112</f>
        <v>-1.9047619047619063E-2</v>
      </c>
      <c r="D113">
        <v>0.92120000000000002</v>
      </c>
      <c r="E113">
        <v>2.1496</v>
      </c>
      <c r="F113">
        <v>11.151</v>
      </c>
      <c r="G113">
        <f>E113+F113</f>
        <v>13.300599999999999</v>
      </c>
      <c r="H113">
        <f>E113+D113*(G113-E113)</f>
        <v>12.421901199999999</v>
      </c>
      <c r="I113" s="16">
        <f>(((H113/100)+1)^(1/365)-1)</f>
        <v>3.2084209724225765E-4</v>
      </c>
      <c r="J113">
        <f>1+I113</f>
        <v>1.0003208420972423</v>
      </c>
      <c r="K113">
        <f>C113-I113</f>
        <v>-1.9368461144861321E-2</v>
      </c>
      <c r="L113" s="47">
        <f>K113^2</f>
        <v>3.7513728712000268E-4</v>
      </c>
      <c r="M113" s="8"/>
      <c r="N113" s="8"/>
      <c r="O113" s="8">
        <f>C113/$N$3</f>
        <v>-0.73990820963848136</v>
      </c>
      <c r="P113" s="8"/>
      <c r="Q113" s="8">
        <f>O113</f>
        <v>-0.73990820963848136</v>
      </c>
      <c r="R113" s="8">
        <f>RANK(Q113,$Q$4:$Q$123)</f>
        <v>102</v>
      </c>
      <c r="S113" s="8">
        <f>O113</f>
        <v>-0.73990820963848136</v>
      </c>
      <c r="T113" s="8">
        <f>RANK(S113,$S$4:$S$123)</f>
        <v>102</v>
      </c>
      <c r="U113">
        <v>110</v>
      </c>
      <c r="V113">
        <f>R113/(COUNT($U$4:$U$123)+1)-0.5</f>
        <v>0.34297520661157022</v>
      </c>
      <c r="W113">
        <f>SUM($V$4:V113)/U113</f>
        <v>-7.5131480090157119E-4</v>
      </c>
      <c r="X113">
        <f>(U113/11)*W113^2</f>
        <v>5.6447393005376755E-6</v>
      </c>
      <c r="Z113">
        <f>T113/(COUNT($O$4:$O$123)+1)-0.5</f>
        <v>0.34297520661157022</v>
      </c>
      <c r="AA113">
        <f>SUM($Z$4:Z113)/U113</f>
        <v>-1.5026296018030901E-4</v>
      </c>
      <c r="AB113">
        <f>(U113/11)*AA113^2</f>
        <v>2.2578957202149131E-7</v>
      </c>
    </row>
    <row r="114" spans="1:29" ht="15.75" x14ac:dyDescent="0.25">
      <c r="A114" s="5">
        <v>40828</v>
      </c>
      <c r="B114">
        <v>16.5</v>
      </c>
      <c r="C114">
        <f>(B114-B113)/B113</f>
        <v>1.2135922330096828E-3</v>
      </c>
      <c r="D114">
        <v>0.92020000000000002</v>
      </c>
      <c r="E114">
        <v>2.2101000000000002</v>
      </c>
      <c r="F114">
        <v>11.1289</v>
      </c>
      <c r="G114">
        <f>E114+F114</f>
        <v>13.339</v>
      </c>
      <c r="H114">
        <f>E114+D114*(G114-E114)</f>
        <v>12.45091378</v>
      </c>
      <c r="I114" s="16">
        <f>(((H114/100)+1)^(1/365)-1)</f>
        <v>3.2154927077687745E-4</v>
      </c>
      <c r="J114">
        <f>1+I114</f>
        <v>1.0003215492707769</v>
      </c>
      <c r="K114">
        <f>C114-I114</f>
        <v>8.9204296223280538E-4</v>
      </c>
      <c r="L114" s="47">
        <f>K114^2</f>
        <v>7.9574064646907829E-7</v>
      </c>
      <c r="M114" s="8"/>
      <c r="N114" s="8"/>
      <c r="O114" s="8">
        <f>C114/$N$3</f>
        <v>4.7142209958761422E-2</v>
      </c>
      <c r="P114" s="8"/>
      <c r="Q114" s="8">
        <f>O114</f>
        <v>4.7142209958761422E-2</v>
      </c>
      <c r="R114" s="8">
        <f>RANK(Q114,$Q$4:$Q$123)</f>
        <v>66</v>
      </c>
      <c r="S114" s="8">
        <f>O114</f>
        <v>4.7142209958761422E-2</v>
      </c>
      <c r="T114" s="8">
        <f>RANK(S114,$S$4:$S$123)</f>
        <v>66</v>
      </c>
      <c r="U114">
        <v>111</v>
      </c>
      <c r="V114">
        <f>R114/(COUNT($U$4:$U$123)+1)-0.5</f>
        <v>4.5454545454545414E-2</v>
      </c>
      <c r="W114">
        <f>SUM($V$4:V114)/U114</f>
        <v>-3.35045789591238E-4</v>
      </c>
      <c r="X114">
        <f>(U114/11)*W114^2</f>
        <v>1.1327618731484174E-6</v>
      </c>
      <c r="Z114">
        <f>T114/(COUNT($O$4:$O$123)+1)-0.5</f>
        <v>4.5454545454545414E-2</v>
      </c>
      <c r="AA114">
        <f>SUM($Z$4:Z114)/U114</f>
        <v>2.6059116968208491E-4</v>
      </c>
      <c r="AB114">
        <f>(U114/11)*AA114^2</f>
        <v>6.8525100968243325E-7</v>
      </c>
    </row>
    <row r="115" spans="1:29" ht="15.75" x14ac:dyDescent="0.25">
      <c r="A115" s="5">
        <v>40829</v>
      </c>
      <c r="B115">
        <v>16.55</v>
      </c>
      <c r="C115">
        <f>(B115-B114)/B114</f>
        <v>3.0303030303030732E-3</v>
      </c>
      <c r="D115">
        <v>0.92020000000000002</v>
      </c>
      <c r="E115">
        <v>2.1833999999999998</v>
      </c>
      <c r="F115">
        <v>11.135199999999999</v>
      </c>
      <c r="G115">
        <f>E115+F115</f>
        <v>13.3186</v>
      </c>
      <c r="H115">
        <f>E115+D115*(G115-E115)</f>
        <v>12.43001104</v>
      </c>
      <c r="I115" s="16">
        <f>(((H115/100)+1)^(1/365)-1)</f>
        <v>3.2103979065234434E-4</v>
      </c>
      <c r="J115">
        <f>1+I115</f>
        <v>1.0003210397906523</v>
      </c>
      <c r="K115">
        <f>C115-I115</f>
        <v>2.7092632396507289E-3</v>
      </c>
      <c r="L115" s="47">
        <f>K115^2</f>
        <v>7.3401073017227626E-6</v>
      </c>
      <c r="M115" s="8"/>
      <c r="N115" s="8"/>
      <c r="O115" s="8">
        <f>C115/$N$3</f>
        <v>0.1177126697152145</v>
      </c>
      <c r="P115" s="8"/>
      <c r="Q115" s="8">
        <f>O115</f>
        <v>0.1177126697152145</v>
      </c>
      <c r="R115" s="8">
        <f>RANK(Q115,$Q$4:$Q$123)</f>
        <v>58</v>
      </c>
      <c r="S115" s="8">
        <f>O115</f>
        <v>0.1177126697152145</v>
      </c>
      <c r="T115" s="8">
        <f>RANK(S115,$S$4:$S$123)</f>
        <v>58</v>
      </c>
      <c r="U115">
        <v>112</v>
      </c>
      <c r="V115">
        <f>R115/(COUNT($U$4:$U$123)+1)-0.5</f>
        <v>-2.0661157024793375E-2</v>
      </c>
      <c r="W115">
        <f>SUM($V$4:V115)/U115</f>
        <v>-5.1652892561982855E-4</v>
      </c>
      <c r="X115">
        <f>(U115/11)*W115^2</f>
        <v>2.716530788383739E-6</v>
      </c>
      <c r="Z115">
        <f>T115/(COUNT($O$4:$O$123)+1)-0.5</f>
        <v>-2.0661157024793375E-2</v>
      </c>
      <c r="AA115">
        <f>SUM($Z$4:Z115)/U115</f>
        <v>7.3789846517125448E-5</v>
      </c>
      <c r="AB115">
        <f>(U115/11)*AA115^2</f>
        <v>5.5439403844576747E-8</v>
      </c>
    </row>
    <row r="116" spans="1:29" ht="15.75" x14ac:dyDescent="0.25">
      <c r="A116" s="5">
        <v>40830</v>
      </c>
      <c r="B116">
        <v>16.21</v>
      </c>
      <c r="C116">
        <f>(B116-B115)/B115</f>
        <v>-2.0543806646525671E-2</v>
      </c>
      <c r="D116">
        <v>0.90959999999999996</v>
      </c>
      <c r="E116">
        <v>2.2477</v>
      </c>
      <c r="F116">
        <v>11.0877</v>
      </c>
      <c r="G116">
        <f>E116+F116</f>
        <v>13.3354</v>
      </c>
      <c r="H116">
        <f>E116+D116*(G116-E116)</f>
        <v>12.33307192</v>
      </c>
      <c r="I116" s="16">
        <f>(((H116/100)+1)^(1/365)-1)</f>
        <v>3.1867577612576525E-4</v>
      </c>
      <c r="J116">
        <f>1+I116</f>
        <v>1.0003186757761258</v>
      </c>
      <c r="K116">
        <f>C116-I116</f>
        <v>-2.0862482422651436E-2</v>
      </c>
      <c r="L116" s="47">
        <f>K116^2</f>
        <v>4.3524317283544017E-4</v>
      </c>
      <c r="M116" s="8"/>
      <c r="N116" s="8"/>
      <c r="O116" s="8">
        <f>C116/$N$3</f>
        <v>-0.79802788773697131</v>
      </c>
      <c r="P116" s="8"/>
      <c r="Q116" s="8">
        <f>O116</f>
        <v>-0.79802788773697131</v>
      </c>
      <c r="R116" s="8">
        <f>RANK(Q116,$Q$4:$Q$123)</f>
        <v>105</v>
      </c>
      <c r="S116" s="8">
        <f>O116</f>
        <v>-0.79802788773697131</v>
      </c>
      <c r="T116" s="8">
        <f>RANK(S116,$S$4:$S$123)</f>
        <v>105</v>
      </c>
      <c r="U116">
        <v>113</v>
      </c>
      <c r="V116">
        <f>R116/(COUNT($U$4:$U$123)+1)-0.5</f>
        <v>0.36776859504132231</v>
      </c>
      <c r="W116">
        <f>SUM($V$4:V116)/U116</f>
        <v>2.7426314634681551E-3</v>
      </c>
      <c r="X116">
        <f>(U116/11)*W116^2</f>
        <v>7.7271735447074415E-5</v>
      </c>
      <c r="Z116">
        <f>T116/(COUNT($O$4:$O$123)+1)-0.5</f>
        <v>0.36776859504132231</v>
      </c>
      <c r="AA116">
        <f>SUM($Z$4:Z116)/U116</f>
        <v>3.3277261756746936E-3</v>
      </c>
      <c r="AB116">
        <f>(U116/11)*AA116^2</f>
        <v>1.1375773177550628E-4</v>
      </c>
    </row>
    <row r="117" spans="1:29" ht="15.75" x14ac:dyDescent="0.25">
      <c r="A117" s="5">
        <v>40833</v>
      </c>
      <c r="B117">
        <v>15.94</v>
      </c>
      <c r="C117">
        <f>(B117-B116)/B116</f>
        <v>-1.6656384947563316E-2</v>
      </c>
      <c r="D117">
        <v>0.9264</v>
      </c>
      <c r="E117">
        <v>2.1549999999999998</v>
      </c>
      <c r="F117">
        <v>10.860900000000001</v>
      </c>
      <c r="G117">
        <f>E117+F117</f>
        <v>13.0159</v>
      </c>
      <c r="H117">
        <f>E117+D117*(G117-E117)</f>
        <v>12.21653776</v>
      </c>
      <c r="I117" s="16">
        <f>(((H117/100)+1)^(1/365)-1)</f>
        <v>3.1583121103917478E-4</v>
      </c>
      <c r="J117">
        <f>1+I117</f>
        <v>1.0003158312110392</v>
      </c>
      <c r="K117">
        <f>C117-I117</f>
        <v>-1.6972216158602491E-2</v>
      </c>
      <c r="L117" s="47">
        <f>K117^2</f>
        <v>2.8805612133432748E-4</v>
      </c>
      <c r="M117" s="8"/>
      <c r="N117" s="8"/>
      <c r="O117" s="8">
        <f>C117/$N$3</f>
        <v>-0.64702028819404789</v>
      </c>
      <c r="P117" s="8"/>
      <c r="Q117" s="8">
        <f>O117</f>
        <v>-0.64702028819404789</v>
      </c>
      <c r="R117" s="8">
        <f>RANK(Q117,$Q$4:$Q$123)</f>
        <v>95</v>
      </c>
      <c r="S117" s="8">
        <f>O117</f>
        <v>-0.64702028819404789</v>
      </c>
      <c r="T117" s="8">
        <f>RANK(S117,$S$4:$S$123)</f>
        <v>95</v>
      </c>
      <c r="U117">
        <v>114</v>
      </c>
      <c r="V117">
        <f>R117/(COUNT($U$4:$U$123)+1)-0.5</f>
        <v>0.28512396694214881</v>
      </c>
      <c r="W117">
        <f>SUM($V$4:V117)/U117</f>
        <v>5.2196607220530728E-3</v>
      </c>
      <c r="X117">
        <f>(U117/11)*W117^2</f>
        <v>2.8235580164374285E-4</v>
      </c>
      <c r="Z117">
        <f>T117/(COUNT($O$4:$O$123)+1)-0.5</f>
        <v>0.28512396694214881</v>
      </c>
      <c r="AA117">
        <f>SUM($Z$4:Z117)/U117</f>
        <v>5.7996230245034135E-3</v>
      </c>
      <c r="AB117">
        <f>(U117/11)*AA117^2</f>
        <v>3.4858740943671942E-4</v>
      </c>
    </row>
    <row r="118" spans="1:29" ht="15.75" x14ac:dyDescent="0.25">
      <c r="A118" s="5">
        <v>40834</v>
      </c>
      <c r="B118">
        <v>16.329999999999998</v>
      </c>
      <c r="C118">
        <f>(B118-B117)/B117</f>
        <v>2.4466750313676212E-2</v>
      </c>
      <c r="D118">
        <v>0.92779999999999996</v>
      </c>
      <c r="E118">
        <v>2.1762999999999999</v>
      </c>
      <c r="F118">
        <v>11.128</v>
      </c>
      <c r="G118">
        <f>E118+F118</f>
        <v>13.3043</v>
      </c>
      <c r="H118">
        <f>E118+D118*(G118-E118)</f>
        <v>12.500858399999998</v>
      </c>
      <c r="I118" s="16">
        <f>(((H118/100)+1)^(1/365)-1)</f>
        <v>3.2276623082649891E-4</v>
      </c>
      <c r="J118">
        <f>1+I118</f>
        <v>1.0003227662308265</v>
      </c>
      <c r="K118">
        <f>C118-I118</f>
        <v>2.4143984082849713E-2</v>
      </c>
      <c r="L118" s="47">
        <f>K118^2</f>
        <v>5.8293196739290034E-4</v>
      </c>
      <c r="M118" s="8"/>
      <c r="N118" s="8"/>
      <c r="O118" s="8">
        <f>C118/$N$3</f>
        <v>0.9504153445638549</v>
      </c>
      <c r="P118" s="8"/>
      <c r="Q118" s="8">
        <f>O118</f>
        <v>0.9504153445638549</v>
      </c>
      <c r="R118" s="8">
        <f>RANK(Q118,$Q$4:$Q$123)</f>
        <v>17</v>
      </c>
      <c r="S118" s="8">
        <f>O118</f>
        <v>0.9504153445638549</v>
      </c>
      <c r="T118" s="8">
        <f>RANK(S118,$S$4:$S$123)</f>
        <v>17</v>
      </c>
      <c r="U118">
        <v>115</v>
      </c>
      <c r="V118">
        <f>R118/(COUNT($U$4:$U$123)+1)-0.5</f>
        <v>-0.35950413223140498</v>
      </c>
      <c r="W118">
        <f>SUM($V$4:V118)/U118</f>
        <v>2.0481494789795244E-3</v>
      </c>
      <c r="X118">
        <f>(U118/11)*W118^2</f>
        <v>4.3855943013461019E-5</v>
      </c>
      <c r="Z118">
        <f>T118/(COUNT($O$4:$O$123)+1)-0.5</f>
        <v>-0.35950413223140498</v>
      </c>
      <c r="AA118">
        <f>SUM($Z$4:Z118)/U118</f>
        <v>2.6230686309737751E-3</v>
      </c>
      <c r="AB118">
        <f>(U118/11)*AA118^2</f>
        <v>7.193238544744027E-5</v>
      </c>
    </row>
    <row r="119" spans="1:29" ht="15.75" x14ac:dyDescent="0.25">
      <c r="A119" s="5">
        <v>40835</v>
      </c>
      <c r="B119">
        <v>16.03</v>
      </c>
      <c r="C119">
        <f>(B119-B118)/B118</f>
        <v>-1.8371096142069637E-2</v>
      </c>
      <c r="D119">
        <v>0.92889999999999995</v>
      </c>
      <c r="E119">
        <v>2.1602999999999999</v>
      </c>
      <c r="F119">
        <v>11.220700000000001</v>
      </c>
      <c r="G119">
        <f>E119+F119</f>
        <v>13.381</v>
      </c>
      <c r="H119">
        <f>E119+D119*(G119-E119)</f>
        <v>12.58320823</v>
      </c>
      <c r="I119" s="16">
        <f>(((H119/100)+1)^(1/365)-1)</f>
        <v>3.2477160627131241E-4</v>
      </c>
      <c r="J119">
        <f>1+I119</f>
        <v>1.0003247716062713</v>
      </c>
      <c r="K119">
        <f>C119-I119</f>
        <v>-1.869586774834095E-2</v>
      </c>
      <c r="L119" s="47">
        <f>K119^2</f>
        <v>3.4953547086345532E-4</v>
      </c>
      <c r="M119" s="8"/>
      <c r="N119" s="8"/>
      <c r="O119" s="8">
        <f>C119/$N$3</f>
        <v>-0.71362855491769517</v>
      </c>
      <c r="P119" s="8"/>
      <c r="Q119" s="8">
        <f>O119</f>
        <v>-0.71362855491769517</v>
      </c>
      <c r="R119" s="8">
        <f>RANK(Q119,$Q$4:$Q$123)</f>
        <v>99</v>
      </c>
      <c r="S119" s="8">
        <f>O119</f>
        <v>-0.71362855491769517</v>
      </c>
      <c r="T119" s="8">
        <f>RANK(S119,$S$4:$S$123)</f>
        <v>99</v>
      </c>
      <c r="U119">
        <v>116</v>
      </c>
      <c r="V119">
        <f>R119/(COUNT($U$4:$U$123)+1)-0.5</f>
        <v>0.31818181818181823</v>
      </c>
      <c r="W119">
        <f>SUM($V$4:V119)/U119</f>
        <v>4.7734397264177887E-3</v>
      </c>
      <c r="X119">
        <f>(U119/11)*W119^2</f>
        <v>2.4028584648384089E-4</v>
      </c>
      <c r="Z119">
        <f>T119/(COUNT($O$4:$O$123)+1)-0.5</f>
        <v>0.31818181818181823</v>
      </c>
      <c r="AA119">
        <f>SUM($Z$4:Z119)/U119</f>
        <v>5.3434026788258824E-3</v>
      </c>
      <c r="AB119">
        <f>(U119/11)*AA119^2</f>
        <v>3.010933139834272E-4</v>
      </c>
    </row>
    <row r="120" spans="1:29" ht="15.75" x14ac:dyDescent="0.25">
      <c r="A120" s="5">
        <v>40836</v>
      </c>
      <c r="B120">
        <v>15.91</v>
      </c>
      <c r="C120">
        <f>(B120-B119)/B119</f>
        <v>-7.4859638178416087E-3</v>
      </c>
      <c r="D120">
        <v>0.93120000000000003</v>
      </c>
      <c r="E120">
        <v>2.1888000000000001</v>
      </c>
      <c r="F120">
        <v>11.1515</v>
      </c>
      <c r="G120">
        <f>E120+F120</f>
        <v>13.340300000000001</v>
      </c>
      <c r="H120">
        <f>E120+D120*(G120-E120)</f>
        <v>12.573076800000001</v>
      </c>
      <c r="I120" s="16">
        <f>(((H120/100)+1)^(1/365)-1)</f>
        <v>3.2452496555368526E-4</v>
      </c>
      <c r="J120">
        <f>1+I120</f>
        <v>1.0003245249655537</v>
      </c>
      <c r="K120">
        <f>C120-I120</f>
        <v>-7.8104887833952939E-3</v>
      </c>
      <c r="L120" s="47">
        <f>K120^2</f>
        <v>6.10037350355437E-5</v>
      </c>
      <c r="M120" s="8"/>
      <c r="N120" s="8"/>
      <c r="O120" s="8">
        <f>C120/$N$3</f>
        <v>-0.29079361950857563</v>
      </c>
      <c r="P120" s="8"/>
      <c r="Q120" s="8">
        <f>O120</f>
        <v>-0.29079361950857563</v>
      </c>
      <c r="R120" s="8">
        <f>RANK(Q120,$Q$4:$Q$123)</f>
        <v>81</v>
      </c>
      <c r="S120" s="8">
        <f>O120</f>
        <v>-0.29079361950857563</v>
      </c>
      <c r="T120" s="8">
        <f>RANK(S120,$S$4:$S$123)</f>
        <v>81</v>
      </c>
      <c r="U120">
        <v>117</v>
      </c>
      <c r="V120">
        <f>R120/(COUNT($U$4:$U$123)+1)-0.5</f>
        <v>0.16942148760330578</v>
      </c>
      <c r="W120">
        <f>SUM($V$4:V120)/U120</f>
        <v>6.1806879988698226E-3</v>
      </c>
      <c r="X120">
        <f>(U120/11)*W120^2</f>
        <v>4.0631870766424488E-4</v>
      </c>
      <c r="Z120">
        <f>T120/(COUNT($O$4:$O$123)+1)-0.5</f>
        <v>0.16942148760330578</v>
      </c>
      <c r="AA120">
        <f>SUM($Z$4:Z120)/U120</f>
        <v>6.7457794730522063E-3</v>
      </c>
      <c r="AB120">
        <f>(U120/11)*AA120^2</f>
        <v>4.8401347834446749E-4</v>
      </c>
    </row>
    <row r="121" spans="1:29" ht="15.75" x14ac:dyDescent="0.25">
      <c r="A121" s="5">
        <v>40837</v>
      </c>
      <c r="B121">
        <v>16.37</v>
      </c>
      <c r="C121">
        <f>(B121-B120)/B120</f>
        <v>2.8912633563796409E-2</v>
      </c>
      <c r="D121">
        <v>0.93369999999999997</v>
      </c>
      <c r="E121">
        <v>2.2191999999999998</v>
      </c>
      <c r="F121">
        <v>11.116</v>
      </c>
      <c r="G121">
        <f>E121+F121</f>
        <v>13.3352</v>
      </c>
      <c r="H121">
        <f>E121+D121*(G121-E121)</f>
        <v>12.598209199999999</v>
      </c>
      <c r="I121" s="16">
        <f>(((H121/100)+1)^(1/365)-1)</f>
        <v>3.2513675099421491E-4</v>
      </c>
      <c r="J121">
        <f>1+I121</f>
        <v>1.0003251367509942</v>
      </c>
      <c r="K121">
        <f>C121-I121</f>
        <v>2.8587496812802194E-2</v>
      </c>
      <c r="L121" s="47">
        <f>K121^2</f>
        <v>8.1724497402197555E-4</v>
      </c>
      <c r="M121" s="8"/>
      <c r="N121" s="8"/>
      <c r="O121" s="8">
        <f>C121/$N$3</f>
        <v>1.1231164841464074</v>
      </c>
      <c r="P121" s="8"/>
      <c r="Q121" s="8">
        <f>O121</f>
        <v>1.1231164841464074</v>
      </c>
      <c r="R121" s="8">
        <f>RANK(Q121,$Q$4:$Q$123)</f>
        <v>14</v>
      </c>
      <c r="S121" s="8">
        <f>O121</f>
        <v>1.1231164841464074</v>
      </c>
      <c r="T121" s="8">
        <f>RANK(S121,$S$4:$S$123)</f>
        <v>14</v>
      </c>
      <c r="U121">
        <v>118</v>
      </c>
      <c r="V121">
        <f>R121/(COUNT($U$4:$U$123)+1)-0.5</f>
        <v>-0.38429752066115702</v>
      </c>
      <c r="W121">
        <f>SUM($V$4:V121)/U121</f>
        <v>2.8715506373441719E-3</v>
      </c>
      <c r="X121">
        <f>(U121/11)*W121^2</f>
        <v>8.8454978310376629E-5</v>
      </c>
      <c r="Z121">
        <f>T121/(COUNT($O$4:$O$123)+1)-0.5</f>
        <v>-0.38429752066115702</v>
      </c>
      <c r="AA121">
        <f>SUM($Z$4:Z121)/U121</f>
        <v>3.4318532007283995E-3</v>
      </c>
      <c r="AB121">
        <f>(U121/11)*AA121^2</f>
        <v>1.2634170310720652E-4</v>
      </c>
    </row>
    <row r="122" spans="1:29" s="27" customFormat="1" ht="16.5" thickBot="1" x14ac:dyDescent="0.3">
      <c r="A122" s="26">
        <v>40840</v>
      </c>
      <c r="B122" s="27">
        <v>16.600000000000001</v>
      </c>
      <c r="C122" s="27">
        <f>(B122-B121)/B121</f>
        <v>1.4050091631032402E-2</v>
      </c>
      <c r="D122">
        <v>0.93310000000000004</v>
      </c>
      <c r="E122" s="27">
        <v>2.2336</v>
      </c>
      <c r="F122" s="27">
        <v>11.0426</v>
      </c>
      <c r="G122">
        <f>E122+F122</f>
        <v>13.276199999999999</v>
      </c>
      <c r="H122">
        <f>E122+D122*(G122-E122)</f>
        <v>12.537450060000001</v>
      </c>
      <c r="I122" s="16">
        <f>(((H122/100)+1)^(1/365)-1)</f>
        <v>3.2365748820595286E-4</v>
      </c>
      <c r="J122" s="27">
        <f>1+I122</f>
        <v>1.000323657488206</v>
      </c>
      <c r="K122" s="27">
        <f>C122-I122</f>
        <v>1.3726434142826449E-2</v>
      </c>
      <c r="L122" s="48">
        <f>K122^2</f>
        <v>1.884149942773517E-4</v>
      </c>
      <c r="O122" s="27">
        <f>C122/$N$3</f>
        <v>0.54577835255862384</v>
      </c>
      <c r="Q122" s="8">
        <f>O122</f>
        <v>0.54577835255862384</v>
      </c>
      <c r="R122" s="8">
        <f>RANK(Q122,$Q$4:$Q$123)</f>
        <v>28</v>
      </c>
      <c r="S122" s="8">
        <f>O122</f>
        <v>0.54577835255862384</v>
      </c>
      <c r="T122" s="8">
        <f>RANK(S122,$S$4:$S$123)</f>
        <v>28</v>
      </c>
      <c r="U122">
        <v>119</v>
      </c>
      <c r="V122">
        <f>R122/(COUNT($U$4:$U$123)+1)-0.5</f>
        <v>-0.26859504132231404</v>
      </c>
      <c r="W122">
        <f>SUM($V$4:V122)/U122</f>
        <v>5.9031877213695989E-4</v>
      </c>
      <c r="X122">
        <f>(U122/11)*W122^2</f>
        <v>3.7698794614306608E-6</v>
      </c>
      <c r="Z122">
        <f>T122/(COUNT($O$4:$O$123)+1)-0.5</f>
        <v>-0.26859504132231404</v>
      </c>
      <c r="AA122">
        <f>SUM($Z$4:Z122)/U122</f>
        <v>1.1459129106187989E-3</v>
      </c>
      <c r="AB122">
        <f>(U122/11)*AA122^2</f>
        <v>1.4205531949819895E-5</v>
      </c>
    </row>
    <row r="123" spans="1:29" ht="16.5" thickBot="1" x14ac:dyDescent="0.3">
      <c r="A123" s="5">
        <v>40841</v>
      </c>
      <c r="B123">
        <v>15.82</v>
      </c>
      <c r="C123">
        <f>(B123-B122)/B122</f>
        <v>-4.6987951807228978E-2</v>
      </c>
      <c r="D123">
        <v>0.94040000000000001</v>
      </c>
      <c r="E123">
        <v>2.1089000000000002</v>
      </c>
      <c r="F123">
        <v>11.1204</v>
      </c>
      <c r="G123">
        <f>E123+F123</f>
        <v>13.2293</v>
      </c>
      <c r="H123">
        <f>E123+D123*(G123-E123)</f>
        <v>12.56652416</v>
      </c>
      <c r="I123" s="16">
        <f>(((H123/100)+1)^(1/365)-1)</f>
        <v>3.2436543552982755E-4</v>
      </c>
      <c r="J123">
        <f>1+I123</f>
        <v>1.0003243654355298</v>
      </c>
      <c r="K123">
        <f>C123-I123</f>
        <v>-4.7312317242758806E-2</v>
      </c>
      <c r="L123" s="47">
        <f>K123^2</f>
        <v>2.2384553628794521E-3</v>
      </c>
      <c r="M123" s="8"/>
      <c r="N123" s="8"/>
      <c r="O123" s="8">
        <f>C123/$N$3</f>
        <v>-1.8252554930539655</v>
      </c>
      <c r="P123" s="31" t="s">
        <v>62</v>
      </c>
      <c r="Q123" s="12">
        <f>'[1]CAPM Adj Return'!$J$19</f>
        <v>0.19803865273481741</v>
      </c>
      <c r="R123" s="8">
        <f>RANK(Q123,$Q$4:$Q$123)</f>
        <v>51</v>
      </c>
      <c r="S123" s="12">
        <f>'[1]CAPM Adj Return'!$J$20</f>
        <v>0.29823767011044011</v>
      </c>
      <c r="T123" s="8">
        <f>RANK(S123,$S$4:$S$123)</f>
        <v>43</v>
      </c>
      <c r="U123">
        <v>120</v>
      </c>
      <c r="V123">
        <f>R123/(COUNT($U$4:$U$123)+1)-0.5</f>
        <v>-7.8512396694214892E-2</v>
      </c>
      <c r="W123">
        <f>SUM($V$4:V123)/U123</f>
        <v>-6.8870523415972182E-5</v>
      </c>
      <c r="X123">
        <f>(U123/11)*W123^2</f>
        <v>5.1743443588254245E-8</v>
      </c>
      <c r="Y123" s="8" t="s">
        <v>75</v>
      </c>
      <c r="Z123">
        <f>T123/(COUNT($O$4:$O$123)+1)-0.5</f>
        <v>-0.14462809917355374</v>
      </c>
      <c r="AA123">
        <f>SUM($Z$4:Z123)/U123</f>
        <v>-6.8870523415972182E-5</v>
      </c>
      <c r="AB123">
        <f>(U123/11)*AA123^2</f>
        <v>5.1743443588254245E-8</v>
      </c>
      <c r="AC123" s="8" t="s">
        <v>75</v>
      </c>
    </row>
    <row r="124" spans="1:29" ht="15.75" x14ac:dyDescent="0.25">
      <c r="A124" s="5">
        <v>40842</v>
      </c>
      <c r="B124">
        <v>17.98</v>
      </c>
      <c r="C124">
        <f>(B124-B123)/B123</f>
        <v>0.13653603034134007</v>
      </c>
      <c r="D124">
        <v>0.95669999999999999</v>
      </c>
      <c r="E124">
        <v>2.2040999999999999</v>
      </c>
      <c r="F124">
        <v>11.065799999999999</v>
      </c>
      <c r="G124">
        <f>E124+F124</f>
        <v>13.2699</v>
      </c>
      <c r="H124">
        <f>E124+D124*(G124-E124)</f>
        <v>12.790750859999999</v>
      </c>
      <c r="I124" s="16">
        <f>(((H124/100)+1)^(1/365)-1)</f>
        <v>3.2981918330010629E-4</v>
      </c>
      <c r="J124">
        <f>1+I124</f>
        <v>1.0003298191833001</v>
      </c>
      <c r="K124">
        <f>C124-I124</f>
        <v>0.13620621115803996</v>
      </c>
      <c r="L124" s="47">
        <f>K124^2</f>
        <v>1.8552131958028569E-2</v>
      </c>
      <c r="M124" s="8"/>
      <c r="N124" s="8"/>
      <c r="O124" s="8">
        <f>C124/$N$3</f>
        <v>5.3037668124528263</v>
      </c>
      <c r="P124" s="8"/>
      <c r="Q124" s="8"/>
      <c r="R124" s="8"/>
      <c r="S124" s="8"/>
      <c r="T124" s="8"/>
      <c r="X124">
        <f>SUM(X3:X123)</f>
        <v>0.12489886327326481</v>
      </c>
      <c r="Y124">
        <f>SQRT(X124/U123)</f>
        <v>3.2261801881025495E-2</v>
      </c>
      <c r="AB124">
        <f>SUM(AB4:AB123)</f>
        <v>0.12344177276871729</v>
      </c>
      <c r="AC124">
        <f>SQRT(AB124/U123)</f>
        <v>3.2073064084045831E-2</v>
      </c>
    </row>
    <row r="125" spans="1:29" ht="15.75" x14ac:dyDescent="0.25">
      <c r="A125" s="5">
        <v>40843</v>
      </c>
      <c r="B125">
        <v>18.829999999999998</v>
      </c>
      <c r="C125">
        <f>(B125-B124)/B124</f>
        <v>4.7274749721913117E-2</v>
      </c>
      <c r="D125">
        <v>0.96240000000000003</v>
      </c>
      <c r="E125">
        <v>2.3963999999999999</v>
      </c>
      <c r="F125">
        <v>10.9068</v>
      </c>
      <c r="G125">
        <f>E125+F125</f>
        <v>13.3032</v>
      </c>
      <c r="H125">
        <f>E125+D125*(G125-E125)</f>
        <v>12.893104320000001</v>
      </c>
      <c r="I125" s="16">
        <f>(((H125/100)+1)^(1/365)-1)</f>
        <v>3.3230507928028175E-4</v>
      </c>
      <c r="J125">
        <f>1+I125</f>
        <v>1.0003323050792803</v>
      </c>
      <c r="K125">
        <f>C125-I125</f>
        <v>4.6942444642632836E-2</v>
      </c>
      <c r="L125" s="47">
        <f>K125^2</f>
        <v>2.2035931090266482E-3</v>
      </c>
      <c r="M125" s="8"/>
      <c r="N125" s="8"/>
      <c r="O125" s="8">
        <f>C125/$N$3</f>
        <v>1.8363962099620199</v>
      </c>
      <c r="P125" s="8"/>
      <c r="Q125" s="8"/>
      <c r="R125" s="8"/>
      <c r="S125" s="8"/>
      <c r="T125" s="8"/>
    </row>
    <row r="126" spans="1:29" ht="15.75" x14ac:dyDescent="0.25">
      <c r="A126" s="5">
        <v>40844</v>
      </c>
      <c r="B126">
        <v>18.510000000000002</v>
      </c>
      <c r="C126">
        <f>(B126-B125)/B125</f>
        <v>-1.6994158258098607E-2</v>
      </c>
      <c r="D126">
        <v>0.96020000000000005</v>
      </c>
      <c r="E126">
        <v>2.3167</v>
      </c>
      <c r="F126">
        <v>10.795500000000001</v>
      </c>
      <c r="G126">
        <f>E126+F126</f>
        <v>13.112200000000001</v>
      </c>
      <c r="H126">
        <f>E126+D126*(G126-E126)</f>
        <v>12.6825391</v>
      </c>
      <c r="I126" s="16">
        <f>(((H126/100)+1)^(1/365)-1)</f>
        <v>3.2718855694180426E-4</v>
      </c>
      <c r="J126">
        <f>1+I126</f>
        <v>1.0003271885569418</v>
      </c>
      <c r="K126">
        <f>C126-I126</f>
        <v>-1.7321346815040412E-2</v>
      </c>
      <c r="L126" s="47">
        <f>K126^2</f>
        <v>3.0002905548691058E-4</v>
      </c>
      <c r="M126" s="8"/>
      <c r="N126" s="8"/>
      <c r="O126" s="8">
        <f>C126/$N$3</f>
        <v>-0.66014115358079395</v>
      </c>
      <c r="P126" s="8"/>
      <c r="Q126" s="8"/>
      <c r="R126" s="8"/>
      <c r="S126" s="8"/>
      <c r="T126" s="8"/>
      <c r="V126" s="8" t="s">
        <v>72</v>
      </c>
      <c r="W126">
        <f>W123</f>
        <v>-6.8870523415972182E-5</v>
      </c>
      <c r="Z126" s="8" t="s">
        <v>72</v>
      </c>
      <c r="AA126">
        <f>AA123</f>
        <v>-6.8870523415972182E-5</v>
      </c>
    </row>
    <row r="127" spans="1:29" ht="15.75" x14ac:dyDescent="0.25">
      <c r="A127" s="5">
        <v>40847</v>
      </c>
      <c r="B127">
        <v>17.86</v>
      </c>
      <c r="C127">
        <f>(B127-B126)/B126</f>
        <v>-3.5116153430578181E-2</v>
      </c>
      <c r="D127">
        <v>0.98019999999999996</v>
      </c>
      <c r="E127">
        <v>2.1133000000000002</v>
      </c>
      <c r="F127">
        <v>10.8726</v>
      </c>
      <c r="G127">
        <f>E127+F127</f>
        <v>12.985900000000001</v>
      </c>
      <c r="H127">
        <f>E127+D127*(G127-E127)</f>
        <v>12.77062252</v>
      </c>
      <c r="I127" s="16">
        <f>(((H127/100)+1)^(1/365)-1)</f>
        <v>3.2933005423463335E-4</v>
      </c>
      <c r="J127">
        <f>1+I127</f>
        <v>1.0003293300542346</v>
      </c>
      <c r="K127">
        <f>C127-I127</f>
        <v>-3.5445483484812815E-2</v>
      </c>
      <c r="L127" s="47">
        <f>K127^2</f>
        <v>1.256382299472138E-3</v>
      </c>
      <c r="M127" s="8"/>
      <c r="N127" s="8"/>
      <c r="O127" s="8">
        <f>C127/$N$3</f>
        <v>-1.3640933362459879</v>
      </c>
      <c r="P127" s="8"/>
      <c r="Q127" s="8"/>
      <c r="R127" s="8"/>
      <c r="S127" s="8"/>
      <c r="T127" s="8"/>
      <c r="V127" s="8" t="s">
        <v>73</v>
      </c>
      <c r="W127">
        <f>X124</f>
        <v>0.12489886327326481</v>
      </c>
      <c r="Z127" s="8" t="s">
        <v>73</v>
      </c>
      <c r="AA127">
        <f>AB124</f>
        <v>0.12344177276871729</v>
      </c>
    </row>
    <row r="128" spans="1:29" ht="15.75" x14ac:dyDescent="0.25">
      <c r="A128" s="5">
        <v>40848</v>
      </c>
      <c r="B128">
        <v>17.37</v>
      </c>
      <c r="C128">
        <f>(B128-B127)/B127</f>
        <v>-2.7435610302351539E-2</v>
      </c>
      <c r="D128">
        <v>0.98029999999999995</v>
      </c>
      <c r="E128">
        <v>1.9889000000000001</v>
      </c>
      <c r="F128">
        <v>10.981999999999999</v>
      </c>
      <c r="G128">
        <f>E128+F128</f>
        <v>12.9709</v>
      </c>
      <c r="H128">
        <f>E128+D128*(G128-E128)</f>
        <v>12.754554599999999</v>
      </c>
      <c r="I128" s="16">
        <f>(((H128/100)+1)^(1/365)-1)</f>
        <v>3.2893953297796763E-4</v>
      </c>
      <c r="J128">
        <f>1+I128</f>
        <v>1.000328939532978</v>
      </c>
      <c r="K128">
        <f>C128-I128</f>
        <v>-2.7764549835329506E-2</v>
      </c>
      <c r="L128" s="47">
        <f>K128^2</f>
        <v>7.708702275584957E-4</v>
      </c>
      <c r="M128" s="8"/>
      <c r="N128" s="8"/>
      <c r="O128" s="8">
        <f>C128/$N$3</f>
        <v>-1.0657412482054791</v>
      </c>
      <c r="P128" s="8"/>
      <c r="Q128" s="8"/>
      <c r="R128" s="8"/>
      <c r="S128" s="8"/>
      <c r="T128" s="8"/>
      <c r="V128" s="8" t="s">
        <v>74</v>
      </c>
      <c r="W128">
        <f>Y124</f>
        <v>3.2261801881025495E-2</v>
      </c>
      <c r="Z128" s="8" t="s">
        <v>74</v>
      </c>
      <c r="AA128">
        <f>AC124</f>
        <v>3.2073064084045831E-2</v>
      </c>
    </row>
    <row r="129" spans="1:20" ht="15.75" x14ac:dyDescent="0.25">
      <c r="A129" s="5">
        <v>40849</v>
      </c>
      <c r="B129">
        <v>17.87</v>
      </c>
      <c r="C129">
        <f>(B129-B128)/B128</f>
        <v>2.8785261945883704E-2</v>
      </c>
      <c r="D129">
        <v>0.98280000000000001</v>
      </c>
      <c r="E129">
        <v>1.9854000000000001</v>
      </c>
      <c r="F129">
        <v>10.923400000000001</v>
      </c>
      <c r="G129">
        <f>E129+F129</f>
        <v>12.908800000000001</v>
      </c>
      <c r="H129">
        <f>E129+D129*(G129-E129)</f>
        <v>12.72091752</v>
      </c>
      <c r="I129" s="16">
        <f>(((H129/100)+1)^(1/365)-1)</f>
        <v>3.281218239865602E-4</v>
      </c>
      <c r="J129">
        <f>1+I129</f>
        <v>1.0003281218239866</v>
      </c>
      <c r="K129">
        <f>C129-I129</f>
        <v>2.8457140121897144E-2</v>
      </c>
      <c r="L129" s="47">
        <f>K129^2</f>
        <v>8.0980882391728821E-4</v>
      </c>
      <c r="M129" s="8"/>
      <c r="N129" s="8"/>
      <c r="O129" s="8">
        <f>C129/$N$3</f>
        <v>1.1181687105935589</v>
      </c>
      <c r="P129" s="8"/>
      <c r="Q129" s="8"/>
      <c r="R129" s="8"/>
      <c r="S129" s="8"/>
      <c r="T129" s="8"/>
    </row>
    <row r="130" spans="1:20" ht="15.75" x14ac:dyDescent="0.25">
      <c r="A130" s="5">
        <v>40850</v>
      </c>
      <c r="B130">
        <v>18.27</v>
      </c>
      <c r="C130">
        <f>(B130-B129)/B129</f>
        <v>2.238388360380518E-2</v>
      </c>
      <c r="D130">
        <v>0.98280000000000001</v>
      </c>
      <c r="E130">
        <v>2.0733999999999999</v>
      </c>
      <c r="F130">
        <v>10.828900000000001</v>
      </c>
      <c r="G130">
        <f>E130+F130</f>
        <v>12.9023</v>
      </c>
      <c r="H130">
        <f>E130+D130*(G130-E130)</f>
        <v>12.71604292</v>
      </c>
      <c r="I130" s="16">
        <f>(((H130/100)+1)^(1/365)-1)</f>
        <v>3.2800330349402884E-4</v>
      </c>
      <c r="J130">
        <f>1+I130</f>
        <v>1.000328003303494</v>
      </c>
      <c r="K130">
        <f>C130-I130</f>
        <v>2.2055880300311151E-2</v>
      </c>
      <c r="L130" s="47">
        <f>K130^2</f>
        <v>4.864618558216535E-4</v>
      </c>
      <c r="M130" s="8"/>
      <c r="N130" s="8"/>
      <c r="O130" s="8">
        <f>C130/$N$3</f>
        <v>0.86950601020750085</v>
      </c>
      <c r="P130" s="8"/>
      <c r="Q130" s="8"/>
      <c r="R130" s="8"/>
      <c r="S130" s="8"/>
      <c r="T130" s="8"/>
    </row>
    <row r="131" spans="1:20" ht="15.75" x14ac:dyDescent="0.25">
      <c r="A131" s="5">
        <v>40851</v>
      </c>
      <c r="B131">
        <v>17.75</v>
      </c>
      <c r="C131">
        <f>(B131-B130)/B130</f>
        <v>-2.8461959496442233E-2</v>
      </c>
      <c r="D131">
        <v>0.9849</v>
      </c>
      <c r="E131">
        <v>2.0327000000000002</v>
      </c>
      <c r="F131">
        <v>10.8323</v>
      </c>
      <c r="G131">
        <f>E131+F131</f>
        <v>12.865</v>
      </c>
      <c r="H131">
        <f>E131+D131*(G131-E131)</f>
        <v>12.70143227</v>
      </c>
      <c r="I131" s="16">
        <f>(((H131/100)+1)^(1/365)-1)</f>
        <v>3.2764803112050878E-4</v>
      </c>
      <c r="J131">
        <f>1+I131</f>
        <v>1.0003276480311205</v>
      </c>
      <c r="K131">
        <f>C131-I131</f>
        <v>-2.8789607527562742E-2</v>
      </c>
      <c r="L131" s="47">
        <f>K131^2</f>
        <v>8.288415015910973E-4</v>
      </c>
      <c r="M131" s="8"/>
      <c r="N131" s="8"/>
      <c r="O131" s="8">
        <f>C131/$N$3</f>
        <v>-1.1056099684253151</v>
      </c>
      <c r="P131" s="8"/>
      <c r="Q131" s="8"/>
      <c r="R131" s="8"/>
      <c r="S131" s="8"/>
      <c r="T131" s="8"/>
    </row>
    <row r="132" spans="1:20" ht="15.75" x14ac:dyDescent="0.25">
      <c r="A132" s="5">
        <v>40854</v>
      </c>
      <c r="B132">
        <v>17.64</v>
      </c>
      <c r="C132">
        <f>(B132-B131)/B131</f>
        <v>-6.1971830985915171E-3</v>
      </c>
      <c r="D132">
        <v>1.0029999999999999</v>
      </c>
      <c r="E132">
        <v>2.0371000000000001</v>
      </c>
      <c r="F132">
        <v>10.834300000000001</v>
      </c>
      <c r="G132">
        <f>E132+F132</f>
        <v>12.871400000000001</v>
      </c>
      <c r="H132">
        <f>E132+D132*(G132-E132)</f>
        <v>12.9039029</v>
      </c>
      <c r="I132" s="16">
        <f>(((H132/100)+1)^(1/365)-1)</f>
        <v>3.3256721726204752E-4</v>
      </c>
      <c r="J132">
        <f>1+I132</f>
        <v>1.000332567217262</v>
      </c>
      <c r="K132">
        <f>C132-I132</f>
        <v>-6.5297503158535646E-3</v>
      </c>
      <c r="L132" s="47">
        <f>K132^2</f>
        <v>4.2637639187389729E-5</v>
      </c>
      <c r="M132" s="8"/>
      <c r="N132" s="8"/>
      <c r="O132" s="8">
        <f>C132/$N$3</f>
        <v>-0.24073069919223686</v>
      </c>
      <c r="P132" s="8"/>
      <c r="Q132" s="8"/>
      <c r="R132" s="8"/>
      <c r="S132" s="8"/>
      <c r="T132" s="8"/>
    </row>
    <row r="133" spans="1:20" ht="15.75" x14ac:dyDescent="0.25">
      <c r="A133" s="5">
        <v>40855</v>
      </c>
      <c r="B133">
        <v>17.77</v>
      </c>
      <c r="C133">
        <f>(B133-B132)/B132</f>
        <v>7.369614512471599E-3</v>
      </c>
      <c r="D133">
        <v>1.0023</v>
      </c>
      <c r="E133">
        <v>2.0769000000000002</v>
      </c>
      <c r="F133">
        <v>10.7658</v>
      </c>
      <c r="G133">
        <f>E133+F133</f>
        <v>12.842700000000001</v>
      </c>
      <c r="H133">
        <f>E133+D133*(G133-E133)</f>
        <v>12.86746134</v>
      </c>
      <c r="I133" s="16">
        <f>(((H133/100)+1)^(1/365)-1)</f>
        <v>3.3168248991022331E-4</v>
      </c>
      <c r="J133">
        <f>1+I133</f>
        <v>1.0003316824899102</v>
      </c>
      <c r="K133">
        <f>C133-I133</f>
        <v>7.0379320225613757E-3</v>
      </c>
      <c r="L133" s="47">
        <f>K133^2</f>
        <v>4.9532487154194859E-5</v>
      </c>
      <c r="O133" s="8">
        <f>C133/$N$3</f>
        <v>0.28627400968155287</v>
      </c>
    </row>
    <row r="134" spans="1:20" ht="15.75" x14ac:dyDescent="0.25">
      <c r="A134" s="5">
        <v>40856</v>
      </c>
      <c r="B134">
        <v>16.940000000000001</v>
      </c>
      <c r="C134">
        <f>(B134-B133)/B133</f>
        <v>-4.6707934721440539E-2</v>
      </c>
      <c r="D134">
        <v>1.0069999999999999</v>
      </c>
      <c r="E134">
        <v>1.9615</v>
      </c>
      <c r="F134">
        <v>10.922700000000001</v>
      </c>
      <c r="G134">
        <f>E134+F134</f>
        <v>12.8842</v>
      </c>
      <c r="H134">
        <f>E134+D134*(G134-E134)</f>
        <v>12.960658899999999</v>
      </c>
      <c r="I134" s="16">
        <f>(((H134/100)+1)^(1/365)-1)</f>
        <v>3.3394457112723153E-4</v>
      </c>
      <c r="J134">
        <f>1+I134</f>
        <v>1.0003339445711272</v>
      </c>
      <c r="K134">
        <f>C134-I134</f>
        <v>-4.704187929256777E-2</v>
      </c>
      <c r="L134" s="47">
        <f>K134^2</f>
        <v>2.2129384073765164E-3</v>
      </c>
      <c r="O134" s="8">
        <f>C134/$N$3</f>
        <v>-1.8143781786717352</v>
      </c>
    </row>
    <row r="135" spans="1:20" ht="15.75" x14ac:dyDescent="0.25">
      <c r="A135" s="5">
        <v>40857</v>
      </c>
      <c r="B135">
        <v>16.96</v>
      </c>
      <c r="C135">
        <f>(B135-B134)/B134</f>
        <v>1.1806375442738827E-3</v>
      </c>
      <c r="D135">
        <v>1.0062</v>
      </c>
      <c r="E135">
        <v>2.0564</v>
      </c>
      <c r="F135">
        <v>10.9072</v>
      </c>
      <c r="G135">
        <f>E135+F135</f>
        <v>12.9636</v>
      </c>
      <c r="H135">
        <f>E135+D135*(G135-E135)</f>
        <v>13.03122464</v>
      </c>
      <c r="I135" s="16">
        <f>(((H135/100)+1)^(1/365)-1)</f>
        <v>3.3565609744390379E-4</v>
      </c>
      <c r="J135">
        <f>1+I135</f>
        <v>1.0003356560974439</v>
      </c>
      <c r="K135">
        <f>C135-I135</f>
        <v>8.4498144682997891E-4</v>
      </c>
      <c r="L135" s="47">
        <f>K135^2</f>
        <v>7.1399364548688448E-7</v>
      </c>
      <c r="O135" s="8">
        <f>C135/$N$3</f>
        <v>4.5862079109822207E-2</v>
      </c>
    </row>
    <row r="136" spans="1:20" ht="15.75" x14ac:dyDescent="0.25">
      <c r="A136" s="5">
        <v>40858</v>
      </c>
      <c r="B136">
        <v>17.41</v>
      </c>
      <c r="C136">
        <f>(B136-B135)/B135</f>
        <v>2.6533018867924484E-2</v>
      </c>
      <c r="D136">
        <v>1.0078</v>
      </c>
      <c r="E136">
        <v>2.0564</v>
      </c>
      <c r="F136">
        <v>10.809699999999999</v>
      </c>
      <c r="G136">
        <f>E136+F136</f>
        <v>12.866099999999999</v>
      </c>
      <c r="H136">
        <f>E136+D136*(G136-E136)</f>
        <v>12.950415659999999</v>
      </c>
      <c r="I136" s="16">
        <f>(((H136/100)+1)^(1/365)-1)</f>
        <v>3.3369603935828884E-4</v>
      </c>
      <c r="J136">
        <f>1+I136</f>
        <v>1.0003336960393583</v>
      </c>
      <c r="K136">
        <f>C136-I136</f>
        <v>2.6199322828566195E-2</v>
      </c>
      <c r="L136" s="47">
        <f>K136^2</f>
        <v>6.8640451667542981E-4</v>
      </c>
      <c r="O136" s="8">
        <f>C136/$N$3</f>
        <v>1.0306799205606767</v>
      </c>
    </row>
    <row r="137" spans="1:20" ht="15.75" x14ac:dyDescent="0.25">
      <c r="A137" s="5">
        <v>40861</v>
      </c>
      <c r="B137">
        <v>16.899999999999999</v>
      </c>
      <c r="C137">
        <f>(B137-B136)/B136</f>
        <v>-2.929350947731198E-2</v>
      </c>
      <c r="D137">
        <v>1.0118</v>
      </c>
      <c r="E137">
        <v>2.0556000000000001</v>
      </c>
      <c r="F137">
        <v>10.8468</v>
      </c>
      <c r="G137">
        <f>E137+F137</f>
        <v>12.9024</v>
      </c>
      <c r="H137">
        <f>E137+D137*(G137-E137)</f>
        <v>13.030392240000001</v>
      </c>
      <c r="I137" s="16">
        <f>(((H137/100)+1)^(1/365)-1)</f>
        <v>3.356359143324994E-4</v>
      </c>
      <c r="J137">
        <f>1+I137</f>
        <v>1.0003356359143325</v>
      </c>
      <c r="K137">
        <f>C137-I137</f>
        <v>-2.962914539164448E-2</v>
      </c>
      <c r="L137" s="47">
        <f>K137^2</f>
        <v>8.7788625663920731E-4</v>
      </c>
      <c r="O137" s="8">
        <f>C137/$N$3</f>
        <v>-1.1379116779477532</v>
      </c>
    </row>
    <row r="138" spans="1:20" ht="15.75" x14ac:dyDescent="0.25">
      <c r="A138" s="5">
        <v>40862</v>
      </c>
      <c r="B138">
        <v>17.149999999999999</v>
      </c>
      <c r="C138">
        <f>(B138-B137)/B137</f>
        <v>1.4792899408284025E-2</v>
      </c>
      <c r="D138">
        <v>1.0123</v>
      </c>
      <c r="E138">
        <v>2.0451000000000001</v>
      </c>
      <c r="F138">
        <v>10.820600000000001</v>
      </c>
      <c r="G138">
        <f>E138+F138</f>
        <v>12.8657</v>
      </c>
      <c r="H138">
        <f>E138+D138*(G138-E138)</f>
        <v>12.99879338</v>
      </c>
      <c r="I138" s="16">
        <f>(((H138/100)+1)^(1/365)-1)</f>
        <v>3.3486963060602726E-4</v>
      </c>
      <c r="J138">
        <f>1+I138</f>
        <v>1.000334869630606</v>
      </c>
      <c r="K138">
        <f>C138-I138</f>
        <v>1.4458029777677997E-2</v>
      </c>
      <c r="L138" s="47">
        <f>K138^2</f>
        <v>2.0903462505222369E-4</v>
      </c>
      <c r="O138" s="8">
        <f>C138/$N$3</f>
        <v>0.57463285511864259</v>
      </c>
    </row>
    <row r="139" spans="1:20" ht="15.75" x14ac:dyDescent="0.25">
      <c r="A139" s="5">
        <v>40863</v>
      </c>
      <c r="B139">
        <v>16.88</v>
      </c>
      <c r="C139">
        <f>(B139-B138)/B138</f>
        <v>-1.5743440233236129E-2</v>
      </c>
      <c r="D139">
        <v>1.0122</v>
      </c>
      <c r="E139">
        <v>2</v>
      </c>
      <c r="F139">
        <v>10.886900000000001</v>
      </c>
      <c r="G139">
        <f>E139+F139</f>
        <v>12.886900000000001</v>
      </c>
      <c r="H139">
        <f>E139+D139*(G139-E139)</f>
        <v>13.01972018</v>
      </c>
      <c r="I139" s="16">
        <f>(((H139/100)+1)^(1/365)-1)</f>
        <v>3.3537713693165827E-4</v>
      </c>
      <c r="J139">
        <f>1+I139</f>
        <v>1.0003353771369317</v>
      </c>
      <c r="K139">
        <f>C139-I139</f>
        <v>-1.6078817370167788E-2</v>
      </c>
      <c r="L139" s="47">
        <f>K139^2</f>
        <v>2.5852836802320935E-4</v>
      </c>
      <c r="O139" s="8">
        <f>C139/$N$3</f>
        <v>-0.61155678551751891</v>
      </c>
    </row>
    <row r="140" spans="1:20" ht="15.75" x14ac:dyDescent="0.25">
      <c r="A140" s="5">
        <v>40864</v>
      </c>
      <c r="B140">
        <v>16.95</v>
      </c>
      <c r="C140">
        <f>(B140-B139)/B139</f>
        <v>4.1469194312796376E-3</v>
      </c>
      <c r="D140">
        <v>1.008</v>
      </c>
      <c r="E140">
        <v>1.9601999999999999</v>
      </c>
      <c r="F140">
        <v>10.960699999999999</v>
      </c>
      <c r="G140">
        <f>E140+F140</f>
        <v>12.9209</v>
      </c>
      <c r="H140">
        <f>E140+D140*(G140-E140)</f>
        <v>13.0085856</v>
      </c>
      <c r="I140" s="16">
        <f>(((H140/100)+1)^(1/365)-1)</f>
        <v>3.3510711831286066E-4</v>
      </c>
      <c r="J140">
        <f>1+I140</f>
        <v>1.0003351071183129</v>
      </c>
      <c r="K140">
        <f>C140-I140</f>
        <v>3.811812312966777E-3</v>
      </c>
      <c r="L140" s="47">
        <f>K140^2</f>
        <v>1.452991310928513E-5</v>
      </c>
      <c r="O140" s="8">
        <f>C140/$N$3</f>
        <v>0.16108783592544004</v>
      </c>
    </row>
    <row r="141" spans="1:20" ht="15.75" x14ac:dyDescent="0.25">
      <c r="A141" s="5">
        <v>40865</v>
      </c>
      <c r="B141">
        <v>16.96</v>
      </c>
      <c r="C141">
        <f>(B141-B140)/B140</f>
        <v>5.8997050147501851E-4</v>
      </c>
      <c r="D141">
        <v>1.0079</v>
      </c>
      <c r="E141">
        <v>2.0104000000000002</v>
      </c>
      <c r="F141">
        <v>10.9618</v>
      </c>
      <c r="G141">
        <f>E141+F141</f>
        <v>12.972200000000001</v>
      </c>
      <c r="H141">
        <f>E141+D141*(G141-E141)</f>
        <v>13.058798220000002</v>
      </c>
      <c r="I141" s="16">
        <f>(((H141/100)+1)^(1/365)-1)</f>
        <v>3.3632458724541792E-4</v>
      </c>
      <c r="J141">
        <f>1+I141</f>
        <v>1.0003363245872454</v>
      </c>
      <c r="K141">
        <f>C141-I141</f>
        <v>2.5364591422960059E-4</v>
      </c>
      <c r="L141" s="47">
        <f>K141^2</f>
        <v>6.4336249805369902E-8</v>
      </c>
      <c r="O141" s="8">
        <f>C141/$N$3</f>
        <v>2.2917510918009625E-2</v>
      </c>
    </row>
    <row r="142" spans="1:20" ht="15.75" x14ac:dyDescent="0.25">
      <c r="A142" s="5">
        <v>40868</v>
      </c>
      <c r="B142">
        <v>16.61</v>
      </c>
      <c r="C142">
        <f>(B142-B141)/B141</f>
        <v>-2.0636792452830271E-2</v>
      </c>
      <c r="D142">
        <v>1.0093000000000001</v>
      </c>
      <c r="E142">
        <v>1.9550000000000001</v>
      </c>
      <c r="F142">
        <v>11.0481</v>
      </c>
      <c r="G142">
        <f>E142+F142</f>
        <v>13.0031</v>
      </c>
      <c r="H142">
        <f>E142+D142*(G142-E142)</f>
        <v>13.105847330000001</v>
      </c>
      <c r="I142" s="16">
        <f>(((H142/100)+1)^(1/365)-1)</f>
        <v>3.374648636051969E-4</v>
      </c>
      <c r="J142">
        <f>1+I142</f>
        <v>1.0003374648636052</v>
      </c>
      <c r="K142">
        <f>C142-I142</f>
        <v>-2.0974257316435468E-2</v>
      </c>
      <c r="L142" s="47">
        <f>K142^2</f>
        <v>4.3991946997604673E-4</v>
      </c>
      <c r="O142" s="8">
        <f>C142/$N$3</f>
        <v>-0.80163993821386426</v>
      </c>
    </row>
    <row r="143" spans="1:20" ht="15.75" x14ac:dyDescent="0.25">
      <c r="A143" s="5">
        <v>40869</v>
      </c>
      <c r="B143">
        <v>16.73</v>
      </c>
      <c r="C143">
        <f>(B143-B142)/B142</f>
        <v>7.2245635159543043E-3</v>
      </c>
      <c r="D143">
        <v>1.0086999999999999</v>
      </c>
      <c r="E143">
        <v>1.917</v>
      </c>
      <c r="F143">
        <v>11.0787</v>
      </c>
      <c r="G143">
        <f>E143+F143</f>
        <v>12.995699999999999</v>
      </c>
      <c r="H143">
        <f>E143+D143*(G143-E143)</f>
        <v>13.092084689999998</v>
      </c>
      <c r="I143" s="16">
        <f>(((H143/100)+1)^(1/365)-1)</f>
        <v>3.3713136293322954E-4</v>
      </c>
      <c r="J143">
        <f>1+I143</f>
        <v>1.0003371313629332</v>
      </c>
      <c r="K143">
        <f>C143-I143</f>
        <v>6.8874321530210747E-3</v>
      </c>
      <c r="L143" s="47">
        <f>K143^2</f>
        <v>4.7436721662468517E-5</v>
      </c>
      <c r="O143" s="8">
        <f>C143/$N$3</f>
        <v>0.28063947746673495</v>
      </c>
    </row>
    <row r="144" spans="1:20" ht="15.75" x14ac:dyDescent="0.25">
      <c r="A144" s="5">
        <v>40870</v>
      </c>
      <c r="B144">
        <v>16.7</v>
      </c>
      <c r="C144">
        <f>(B144-B143)/B143</f>
        <v>-1.7931858936043716E-3</v>
      </c>
      <c r="D144">
        <v>1.0033000000000001</v>
      </c>
      <c r="E144">
        <v>1.8835</v>
      </c>
      <c r="F144">
        <v>11.1839</v>
      </c>
      <c r="G144">
        <f>E144+F144</f>
        <v>13.067399999999999</v>
      </c>
      <c r="H144">
        <f>E144+D144*(G144-E144)</f>
        <v>13.10430687</v>
      </c>
      <c r="I144" s="16">
        <f>(((H144/100)+1)^(1/365)-1)</f>
        <v>3.3742753669963044E-4</v>
      </c>
      <c r="J144">
        <f>1+I144</f>
        <v>1.0003374275366996</v>
      </c>
      <c r="K144">
        <f>C144-I144</f>
        <v>-2.130613430304002E-3</v>
      </c>
      <c r="L144" s="47">
        <f>K144^2</f>
        <v>4.5395135893917862E-6</v>
      </c>
      <c r="O144" s="8">
        <f>C144/$N$3</f>
        <v>-6.9656630614503959E-2</v>
      </c>
    </row>
    <row r="145" spans="1:15" ht="15.75" x14ac:dyDescent="0.25">
      <c r="A145" s="5">
        <v>40872</v>
      </c>
      <c r="B145">
        <v>16.010000000000002</v>
      </c>
      <c r="C145">
        <f>(B145-B144)/B144</f>
        <v>-4.1317365269460941E-2</v>
      </c>
      <c r="D145">
        <v>1.006</v>
      </c>
      <c r="E145">
        <v>1.9635</v>
      </c>
      <c r="F145">
        <v>11.217599999999999</v>
      </c>
      <c r="G145">
        <f>E145+F145</f>
        <v>13.181099999999999</v>
      </c>
      <c r="H145">
        <f>E145+D145*(G145-E145)</f>
        <v>13.248405599999998</v>
      </c>
      <c r="I145" s="16">
        <f>(((H145/100)+1)^(1/365)-1)</f>
        <v>3.4091700225391541E-4</v>
      </c>
      <c r="J145">
        <f>1+I145</f>
        <v>1.0003409170022539</v>
      </c>
      <c r="K145">
        <f>C145-I145</f>
        <v>-4.1658282271714857E-2</v>
      </c>
      <c r="L145" s="47">
        <f>K145^2</f>
        <v>1.7354124818298724E-3</v>
      </c>
      <c r="O145" s="8">
        <f>C145/$N$3</f>
        <v>-1.6049805325840645</v>
      </c>
    </row>
    <row r="146" spans="1:15" ht="15.75" x14ac:dyDescent="0.25">
      <c r="A146" s="5">
        <v>40875</v>
      </c>
      <c r="B146">
        <v>17.12</v>
      </c>
      <c r="C146">
        <f>(B146-B145)/B145</f>
        <v>6.9331667707682662E-2</v>
      </c>
      <c r="D146">
        <v>1.0230999999999999</v>
      </c>
      <c r="E146">
        <v>1.9739</v>
      </c>
      <c r="F146">
        <v>11.093400000000001</v>
      </c>
      <c r="G146">
        <f>E146+F146</f>
        <v>13.067300000000001</v>
      </c>
      <c r="H146">
        <f>E146+D146*(G146-E146)</f>
        <v>13.323557539999999</v>
      </c>
      <c r="I146" s="16">
        <f>(((H146/100)+1)^(1/365)-1)</f>
        <v>3.4273510994253797E-4</v>
      </c>
      <c r="J146">
        <f>1+I146</f>
        <v>1.0003427351099425</v>
      </c>
      <c r="K146">
        <f>C146-I146</f>
        <v>6.8988932597740124E-2</v>
      </c>
      <c r="L146" s="47">
        <f>K146^2</f>
        <v>4.7594728209755296E-3</v>
      </c>
      <c r="O146" s="8">
        <f>C146/$N$3</f>
        <v>2.6932011815541812</v>
      </c>
    </row>
    <row r="147" spans="1:15" ht="15.75" x14ac:dyDescent="0.25">
      <c r="A147" s="5">
        <v>40876</v>
      </c>
      <c r="B147">
        <v>17.190000000000001</v>
      </c>
      <c r="C147">
        <f>(B147-B146)/B146</f>
        <v>4.088785046728988E-3</v>
      </c>
      <c r="D147">
        <v>1.0230999999999999</v>
      </c>
      <c r="E147">
        <v>1.9912999999999998</v>
      </c>
      <c r="F147">
        <v>11.0587</v>
      </c>
      <c r="G147">
        <f>E147+F147</f>
        <v>13.05</v>
      </c>
      <c r="H147">
        <f>E147+D147*(G147-E147)</f>
        <v>13.305455970000001</v>
      </c>
      <c r="I147" s="16">
        <f>(((H147/100)+1)^(1/365)-1)</f>
        <v>3.4229729901680273E-4</v>
      </c>
      <c r="J147">
        <f>1+I147</f>
        <v>1.0003422972990168</v>
      </c>
      <c r="K147">
        <f>C147-I147</f>
        <v>3.7464877477121853E-3</v>
      </c>
      <c r="L147" s="47">
        <f>K147^2</f>
        <v>1.4036170443757523E-5</v>
      </c>
      <c r="O147" s="8">
        <f>C147/$N$3</f>
        <v>0.15882959523489645</v>
      </c>
    </row>
    <row r="148" spans="1:15" ht="15.75" x14ac:dyDescent="0.25">
      <c r="A148" s="5">
        <v>40877</v>
      </c>
      <c r="B148">
        <v>18.149999999999999</v>
      </c>
      <c r="C148">
        <f>(B148-B147)/B147</f>
        <v>5.5846422338568777E-2</v>
      </c>
      <c r="D148">
        <v>1.0286</v>
      </c>
      <c r="E148">
        <v>2.0680000000000001</v>
      </c>
      <c r="F148">
        <v>10.8675</v>
      </c>
      <c r="G148">
        <f>E148+F148</f>
        <v>12.935499999999999</v>
      </c>
      <c r="H148">
        <f>E148+D148*(G148-E148)</f>
        <v>13.246310499999998</v>
      </c>
      <c r="I148" s="16">
        <f>(((H148/100)+1)^(1/365)-1)</f>
        <v>3.4086629946639135E-4</v>
      </c>
      <c r="J148">
        <f>1+I148</f>
        <v>1.0003408662994664</v>
      </c>
      <c r="K148">
        <f>C148-I148</f>
        <v>5.5505556039102386E-2</v>
      </c>
      <c r="L148" s="47">
        <f>K148^2</f>
        <v>3.0808667512099352E-3</v>
      </c>
      <c r="O148" s="8">
        <f>C148/$N$3</f>
        <v>2.1693643842803563</v>
      </c>
    </row>
    <row r="149" spans="1:15" ht="15.75" x14ac:dyDescent="0.25">
      <c r="A149" s="5">
        <v>40878</v>
      </c>
      <c r="B149">
        <v>17.559999999999999</v>
      </c>
      <c r="C149">
        <f>(B149-B148)/B148</f>
        <v>-3.2506887052341595E-2</v>
      </c>
      <c r="D149">
        <v>1.0262</v>
      </c>
      <c r="E149">
        <v>2.0872999999999999</v>
      </c>
      <c r="F149">
        <v>10.854699999999999</v>
      </c>
      <c r="G149">
        <f>E149+F149</f>
        <v>12.942</v>
      </c>
      <c r="H149">
        <f>E149+D149*(G149-E149)</f>
        <v>13.226393140000003</v>
      </c>
      <c r="I149" s="16">
        <f>(((H149/100)+1)^(1/365)-1)</f>
        <v>3.4038423963211883E-4</v>
      </c>
      <c r="J149">
        <f>1+I149</f>
        <v>1.0003403842396321</v>
      </c>
      <c r="K149">
        <f>C149-I149</f>
        <v>-3.2847271291973713E-2</v>
      </c>
      <c r="L149" s="47">
        <f>K149^2</f>
        <v>1.0789432313285205E-3</v>
      </c>
      <c r="O149" s="8">
        <f>C149/$N$3</f>
        <v>-1.2627359114904648</v>
      </c>
    </row>
    <row r="150" spans="1:15" ht="15.75" x14ac:dyDescent="0.25">
      <c r="A150" s="5">
        <v>40879</v>
      </c>
      <c r="B150">
        <v>17.55</v>
      </c>
      <c r="C150">
        <f>(B150-B149)/B149</f>
        <v>-5.6947608200444259E-4</v>
      </c>
      <c r="D150">
        <v>1.0262</v>
      </c>
      <c r="E150">
        <v>2.0331000000000001</v>
      </c>
      <c r="F150">
        <v>10.8354</v>
      </c>
      <c r="G150">
        <f>E150+F150</f>
        <v>12.868500000000001</v>
      </c>
      <c r="H150">
        <f>E150+D150*(G150-E150)</f>
        <v>13.152387480000002</v>
      </c>
      <c r="I150" s="16">
        <f>(((H150/100)+1)^(1/365)-1)</f>
        <v>3.3859233959110391E-4</v>
      </c>
      <c r="J150">
        <f>1+I150</f>
        <v>1.0003385923395911</v>
      </c>
      <c r="K150">
        <f>C150-I150</f>
        <v>-9.080684215955465E-4</v>
      </c>
      <c r="L150" s="47">
        <f>K150^2</f>
        <v>8.2458825829902718E-7</v>
      </c>
      <c r="O150" s="8">
        <f>C150/$N$3</f>
        <v>-2.2121401484061796E-2</v>
      </c>
    </row>
    <row r="151" spans="1:15" ht="15.75" x14ac:dyDescent="0.25">
      <c r="A151" s="5">
        <v>40882</v>
      </c>
      <c r="B151">
        <v>17.64</v>
      </c>
      <c r="C151">
        <f>(B151-B150)/B150</f>
        <v>5.1282051282051195E-3</v>
      </c>
      <c r="D151">
        <v>1.0225</v>
      </c>
      <c r="E151">
        <v>2.0436000000000001</v>
      </c>
      <c r="F151">
        <v>10.7803</v>
      </c>
      <c r="G151">
        <f>E151+F151</f>
        <v>12.8239</v>
      </c>
      <c r="H151">
        <f>E151+D151*(G151-E151)</f>
        <v>13.06645675</v>
      </c>
      <c r="I151" s="16">
        <f>(((H151/100)+1)^(1/365)-1)</f>
        <v>3.3651023066472163E-4</v>
      </c>
      <c r="J151">
        <f>1+I151</f>
        <v>1.0003365102306647</v>
      </c>
      <c r="K151">
        <f>C151-I151</f>
        <v>4.7916948975403979E-3</v>
      </c>
      <c r="L151" s="47">
        <f>K151^2</f>
        <v>2.2960339991114686E-5</v>
      </c>
      <c r="O151" s="8">
        <f>C151/$N$3</f>
        <v>0.1992060564411291</v>
      </c>
    </row>
    <row r="152" spans="1:15" ht="15.75" x14ac:dyDescent="0.25">
      <c r="A152" s="5">
        <v>40883</v>
      </c>
      <c r="B152">
        <v>17.61</v>
      </c>
      <c r="C152">
        <f>(B152-B151)/B151</f>
        <v>-1.7006802721089079E-3</v>
      </c>
      <c r="D152">
        <v>1.0225</v>
      </c>
      <c r="E152">
        <v>2.0891000000000002</v>
      </c>
      <c r="F152">
        <v>10.765000000000001</v>
      </c>
      <c r="G152">
        <f>E152+F152</f>
        <v>12.854100000000001</v>
      </c>
      <c r="H152">
        <f>E152+D152*(G152-E152)</f>
        <v>13.0963125</v>
      </c>
      <c r="I152" s="16">
        <f>(((H152/100)+1)^(1/365)-1)</f>
        <v>3.3723381687722487E-4</v>
      </c>
      <c r="J152">
        <f>1+I152</f>
        <v>1.0003372338168772</v>
      </c>
      <c r="K152">
        <f>C152-I152</f>
        <v>-2.0379140889861327E-3</v>
      </c>
      <c r="L152" s="47">
        <f>K152^2</f>
        <v>4.1530938340881791E-6</v>
      </c>
      <c r="O152" s="8">
        <f>C152/$N$3</f>
        <v>-6.6063233003438276E-2</v>
      </c>
    </row>
    <row r="153" spans="1:15" ht="15.75" x14ac:dyDescent="0.25">
      <c r="A153" s="5">
        <v>40884</v>
      </c>
      <c r="B153">
        <v>17.829999999999998</v>
      </c>
      <c r="C153">
        <f>(B153-B152)/B152</f>
        <v>1.2492901760363365E-2</v>
      </c>
      <c r="D153">
        <v>1.0226999999999999</v>
      </c>
      <c r="E153">
        <v>2.0295999999999998</v>
      </c>
      <c r="F153">
        <v>10.712</v>
      </c>
      <c r="G153">
        <f>E153+F153</f>
        <v>12.7416</v>
      </c>
      <c r="H153">
        <f>E153+D153*(G153-E153)</f>
        <v>12.984762399999999</v>
      </c>
      <c r="I153" s="16">
        <f>(((H153/100)+1)^(1/365)-1)</f>
        <v>3.3452930577837492E-4</v>
      </c>
      <c r="J153">
        <f>1+I153</f>
        <v>1.0003345293057784</v>
      </c>
      <c r="K153">
        <f>C153-I153</f>
        <v>1.215837245458499E-2</v>
      </c>
      <c r="L153" s="47">
        <f>K153^2</f>
        <v>1.4782602074441104E-4</v>
      </c>
      <c r="O153" s="8">
        <f>C153/$N$3</f>
        <v>0.4852890301717438</v>
      </c>
    </row>
    <row r="154" spans="1:15" ht="15.75" x14ac:dyDescent="0.25">
      <c r="A154" s="5">
        <v>40885</v>
      </c>
      <c r="B154">
        <v>17.37</v>
      </c>
      <c r="C154">
        <f>(B154-B153)/B153</f>
        <v>-2.5799214806505742E-2</v>
      </c>
      <c r="D154">
        <v>1.0242</v>
      </c>
      <c r="E154">
        <v>1.9704000000000002</v>
      </c>
      <c r="F154">
        <v>10.7911</v>
      </c>
      <c r="G154">
        <f>E154+F154</f>
        <v>12.7615</v>
      </c>
      <c r="H154">
        <f>E154+D154*(G154-E154)</f>
        <v>13.022644619999999</v>
      </c>
      <c r="I154" s="16">
        <f>(((H154/100)+1)^(1/365)-1)</f>
        <v>3.3544805153007395E-4</v>
      </c>
      <c r="J154">
        <f>1+I154</f>
        <v>1.0003354480515301</v>
      </c>
      <c r="K154">
        <f>C154-I154</f>
        <v>-2.6134662858035815E-2</v>
      </c>
      <c r="L154" s="47">
        <f>K154^2</f>
        <v>6.8302060270319682E-4</v>
      </c>
      <c r="O154" s="8">
        <f>C154/$N$3</f>
        <v>-1.0021751689719129</v>
      </c>
    </row>
    <row r="155" spans="1:15" ht="15.75" x14ac:dyDescent="0.25">
      <c r="A155" s="5">
        <v>40886</v>
      </c>
      <c r="B155">
        <v>17.82</v>
      </c>
      <c r="C155">
        <f>(B155-B154)/B154</f>
        <v>2.5906735751295294E-2</v>
      </c>
      <c r="D155">
        <v>1.0257000000000001</v>
      </c>
      <c r="E155">
        <v>2.0611000000000002</v>
      </c>
      <c r="F155">
        <v>10.7165</v>
      </c>
      <c r="G155">
        <f>E155+F155</f>
        <v>12.7776</v>
      </c>
      <c r="H155">
        <f>E155+D155*(G155-E155)</f>
        <v>13.05301405</v>
      </c>
      <c r="I155" s="16">
        <f>(((H155/100)+1)^(1/365)-1)</f>
        <v>3.3618437015903169E-4</v>
      </c>
      <c r="J155">
        <f>1+I155</f>
        <v>1.000336184370159</v>
      </c>
      <c r="K155">
        <f>C155-I155</f>
        <v>2.5570551381136262E-2</v>
      </c>
      <c r="L155" s="47">
        <f>K155^2</f>
        <v>6.5385309793532958E-4</v>
      </c>
      <c r="O155" s="8">
        <f>C155/$N$3</f>
        <v>1.0063518395342015</v>
      </c>
    </row>
    <row r="156" spans="1:15" ht="15.75" x14ac:dyDescent="0.25">
      <c r="A156" s="5">
        <v>40889</v>
      </c>
      <c r="B156">
        <v>17.600000000000001</v>
      </c>
      <c r="C156">
        <f>(B156-B155)/B155</f>
        <v>-1.2345679012345616E-2</v>
      </c>
      <c r="D156">
        <v>1.0267999999999999</v>
      </c>
      <c r="E156">
        <v>2.0121000000000002</v>
      </c>
      <c r="F156">
        <v>10.785399999999999</v>
      </c>
      <c r="G156">
        <f>E156+F156</f>
        <v>12.797499999999999</v>
      </c>
      <c r="H156">
        <f>E156+D156*(G156-E156)</f>
        <v>13.086548719999998</v>
      </c>
      <c r="I156" s="16">
        <f>(((H156/100)+1)^(1/365)-1)</f>
        <v>3.369972021316503E-4</v>
      </c>
      <c r="J156">
        <f>1+I156</f>
        <v>1.0003369972021317</v>
      </c>
      <c r="K156">
        <f>C156-I156</f>
        <v>-1.2682676214477266E-2</v>
      </c>
      <c r="L156" s="47">
        <f>K156^2</f>
        <v>1.6085027596126741E-4</v>
      </c>
      <c r="O156" s="8">
        <f>C156/$N$3</f>
        <v>-0.47957013587679059</v>
      </c>
    </row>
    <row r="157" spans="1:15" ht="15.75" x14ac:dyDescent="0.25">
      <c r="A157" s="5">
        <v>40890</v>
      </c>
      <c r="B157">
        <v>16.79</v>
      </c>
      <c r="C157">
        <f>(B157-B156)/B156</f>
        <v>-4.6022727272727396E-2</v>
      </c>
      <c r="D157">
        <v>1.0306999999999999</v>
      </c>
      <c r="E157">
        <v>1.9651000000000001</v>
      </c>
      <c r="F157">
        <v>10.824</v>
      </c>
      <c r="G157">
        <f>E157+F157</f>
        <v>12.789099999999999</v>
      </c>
      <c r="H157">
        <f>E157+D157*(G157-E157)</f>
        <v>13.121396799999999</v>
      </c>
      <c r="I157" s="16">
        <f>(((H157/100)+1)^(1/365)-1)</f>
        <v>3.3784161462269147E-4</v>
      </c>
      <c r="J157">
        <f>1+I157</f>
        <v>1.0003378416146227</v>
      </c>
      <c r="K157">
        <f>C157-I157</f>
        <v>-4.6360568887350087E-2</v>
      </c>
      <c r="L157" s="47">
        <f>K157^2</f>
        <v>2.1493023475587327E-3</v>
      </c>
      <c r="O157" s="8">
        <f>C157/$N$3</f>
        <v>-1.7877611712997998</v>
      </c>
    </row>
    <row r="158" spans="1:15" ht="15.75" x14ac:dyDescent="0.25">
      <c r="A158" s="5">
        <v>40891</v>
      </c>
      <c r="B158">
        <v>15.89</v>
      </c>
      <c r="C158">
        <f>(B158-B157)/B157</f>
        <v>-5.3603335318641969E-2</v>
      </c>
      <c r="D158">
        <v>1.0365</v>
      </c>
      <c r="E158">
        <v>1.9026999999999998</v>
      </c>
      <c r="F158">
        <v>10.8727</v>
      </c>
      <c r="G158">
        <f>E158+F158</f>
        <v>12.775399999999999</v>
      </c>
      <c r="H158">
        <f>E158+D158*(G158-E158)</f>
        <v>13.172253549999999</v>
      </c>
      <c r="I158" s="16">
        <f>(((H158/100)+1)^(1/365)-1)</f>
        <v>3.3907347174522151E-4</v>
      </c>
      <c r="J158">
        <f>1+I158</f>
        <v>1.0003390734717452</v>
      </c>
      <c r="K158">
        <f>C158-I158</f>
        <v>-5.394240879038719E-2</v>
      </c>
      <c r="L158" s="47">
        <f>K158^2</f>
        <v>2.909783466109241E-3</v>
      </c>
      <c r="O158" s="8">
        <f>C158/$N$3</f>
        <v>-2.0822312629790449</v>
      </c>
    </row>
    <row r="159" spans="1:15" ht="15.75" x14ac:dyDescent="0.25">
      <c r="A159" s="5">
        <v>40892</v>
      </c>
      <c r="B159">
        <v>15.9</v>
      </c>
      <c r="C159">
        <f>(B159-B158)/B158</f>
        <v>6.2932662051603443E-4</v>
      </c>
      <c r="D159">
        <v>1.0383</v>
      </c>
      <c r="E159">
        <v>1.9079000000000002</v>
      </c>
      <c r="F159">
        <v>10.851800000000001</v>
      </c>
      <c r="G159">
        <f>E159+F159</f>
        <v>12.7597</v>
      </c>
      <c r="H159">
        <f>E159+D159*(G159-E159)</f>
        <v>13.17532394</v>
      </c>
      <c r="I159" s="16">
        <f>(((H159/100)+1)^(1/365)-1)</f>
        <v>3.3914782535759969E-4</v>
      </c>
      <c r="J159">
        <f>1+I159</f>
        <v>1.0003391478253576</v>
      </c>
      <c r="K159">
        <f>C159-I159</f>
        <v>2.9017879515843474E-4</v>
      </c>
      <c r="L159" s="47">
        <f>K159^2</f>
        <v>8.4203733159600835E-8</v>
      </c>
      <c r="O159" s="8">
        <f>C159/$N$3</f>
        <v>2.4446306485852366E-2</v>
      </c>
    </row>
    <row r="160" spans="1:15" ht="15.75" x14ac:dyDescent="0.25">
      <c r="A160" s="5">
        <v>40893</v>
      </c>
      <c r="B160">
        <v>15.9</v>
      </c>
      <c r="C160">
        <f>(B160-B159)/B159</f>
        <v>0</v>
      </c>
      <c r="D160">
        <v>1.0382</v>
      </c>
      <c r="E160">
        <v>1.8473999999999999</v>
      </c>
      <c r="F160">
        <v>10.8497</v>
      </c>
      <c r="G160">
        <f>E160+F160</f>
        <v>12.697100000000001</v>
      </c>
      <c r="H160">
        <f>E160+D160*(G160-E160)</f>
        <v>13.111558540000001</v>
      </c>
      <c r="I160" s="16">
        <f>(((H160/100)+1)^(1/365)-1)</f>
        <v>3.3760324758214111E-4</v>
      </c>
      <c r="J160">
        <f>1+I160</f>
        <v>1.0003376032475821</v>
      </c>
      <c r="K160">
        <f>C160-I160</f>
        <v>-3.3760324758214111E-4</v>
      </c>
      <c r="L160" s="47">
        <f>K160^2</f>
        <v>1.1397595277800847E-7</v>
      </c>
      <c r="O160" s="8">
        <f>C160/$N$3</f>
        <v>0</v>
      </c>
    </row>
    <row r="161" spans="1:15" ht="15.75" x14ac:dyDescent="0.25">
      <c r="A161" s="5">
        <v>40896</v>
      </c>
      <c r="B161">
        <v>15.42</v>
      </c>
      <c r="C161">
        <f>(B161-B160)/B160</f>
        <v>-3.0188679245283043E-2</v>
      </c>
      <c r="D161">
        <v>1.0465</v>
      </c>
      <c r="E161">
        <v>1.8096000000000001</v>
      </c>
      <c r="F161">
        <v>10.8756</v>
      </c>
      <c r="G161">
        <f>E161+F161</f>
        <v>12.6852</v>
      </c>
      <c r="H161">
        <f>E161+D161*(G161-E161)</f>
        <v>13.1909154</v>
      </c>
      <c r="I161" s="16">
        <f>(((H161/100)+1)^(1/365)-1)</f>
        <v>3.3952536243342379E-4</v>
      </c>
      <c r="J161">
        <f>1+I161</f>
        <v>1.0003395253624334</v>
      </c>
      <c r="K161">
        <f>C161-I161</f>
        <v>-3.0528204607716467E-2</v>
      </c>
      <c r="L161" s="47">
        <f>K161^2</f>
        <v>9.3197127657060092E-4</v>
      </c>
      <c r="O161" s="8">
        <f>C161/$N$3</f>
        <v>-1.1726847096157063</v>
      </c>
    </row>
    <row r="162" spans="1:15" ht="15.75" x14ac:dyDescent="0.25">
      <c r="A162" s="5">
        <v>40897</v>
      </c>
      <c r="B162">
        <v>15.62</v>
      </c>
      <c r="C162">
        <f>(B162-B161)/B161</f>
        <v>1.2970168612191912E-2</v>
      </c>
      <c r="D162">
        <v>1.0401</v>
      </c>
      <c r="E162">
        <v>1.9233</v>
      </c>
      <c r="F162">
        <v>10.7599</v>
      </c>
      <c r="G162">
        <f>E162+F162</f>
        <v>12.683199999999999</v>
      </c>
      <c r="H162">
        <f>E162+D162*(G162-E162)</f>
        <v>13.11467199</v>
      </c>
      <c r="I162" s="16">
        <f>(((H162/100)+1)^(1/365)-1)</f>
        <v>3.3767868428147274E-4</v>
      </c>
      <c r="J162">
        <f>1+I162</f>
        <v>1.0003376786842815</v>
      </c>
      <c r="K162">
        <f>C162-I162</f>
        <v>1.263248992791044E-2</v>
      </c>
      <c r="L162" s="47">
        <f>K162^2</f>
        <v>1.595798017787587E-4</v>
      </c>
      <c r="O162" s="8">
        <f>C162/$N$3</f>
        <v>0.50382854741919714</v>
      </c>
    </row>
    <row r="163" spans="1:15" ht="15.75" x14ac:dyDescent="0.25">
      <c r="A163" s="5">
        <v>40898</v>
      </c>
      <c r="B163">
        <v>15.68</v>
      </c>
      <c r="C163">
        <f>(B163-B162)/B162</f>
        <v>3.8412291933419013E-3</v>
      </c>
      <c r="D163">
        <v>1.0401</v>
      </c>
      <c r="E163">
        <v>1.9668000000000001</v>
      </c>
      <c r="F163">
        <v>10.714700000000001</v>
      </c>
      <c r="G163">
        <f>E163+F163</f>
        <v>12.6815</v>
      </c>
      <c r="H163">
        <f>E163+D163*(G163-E163)</f>
        <v>13.11115947</v>
      </c>
      <c r="I163" s="16">
        <f>(((H163/100)+1)^(1/365)-1)</f>
        <v>3.3759357824747482E-4</v>
      </c>
      <c r="J163">
        <f>1+I163</f>
        <v>1.0003375935782475</v>
      </c>
      <c r="K163">
        <f>C163-I163</f>
        <v>3.5036356150944265E-3</v>
      </c>
      <c r="L163" s="47">
        <f>K163^2</f>
        <v>1.2275462523358101E-5</v>
      </c>
      <c r="O163" s="8">
        <f>C163/$N$3</f>
        <v>0.14921324330097527</v>
      </c>
    </row>
    <row r="164" spans="1:15" ht="15.75" x14ac:dyDescent="0.25">
      <c r="A164" s="5">
        <v>40899</v>
      </c>
      <c r="B164">
        <v>15.71</v>
      </c>
      <c r="C164">
        <f>(B164-B163)/B163</f>
        <v>1.9132653061225216E-3</v>
      </c>
      <c r="D164">
        <v>1.0399</v>
      </c>
      <c r="E164">
        <v>1.9476</v>
      </c>
      <c r="F164">
        <v>10.682700000000001</v>
      </c>
      <c r="G164">
        <f>E164+F164</f>
        <v>12.6303</v>
      </c>
      <c r="H164">
        <f>E164+D164*(G164-E164)</f>
        <v>13.056539730000001</v>
      </c>
      <c r="I164" s="16">
        <f>(((H164/100)+1)^(1/365)-1)</f>
        <v>3.3626983886092532E-4</v>
      </c>
      <c r="J164">
        <f>1+I164</f>
        <v>1.0003362698388609</v>
      </c>
      <c r="K164">
        <f>C164-I164</f>
        <v>1.5769954672615963E-3</v>
      </c>
      <c r="L164" s="47">
        <f>K164^2</f>
        <v>2.4869147037636205E-6</v>
      </c>
      <c r="O164" s="8">
        <f>C164/$N$3</f>
        <v>7.4321137128868078E-2</v>
      </c>
    </row>
    <row r="165" spans="1:15" ht="15.75" x14ac:dyDescent="0.25">
      <c r="A165" s="5">
        <v>40900</v>
      </c>
      <c r="B165">
        <v>15.53</v>
      </c>
      <c r="C165">
        <f>(B165-B164)/B164</f>
        <v>-1.1457670273711107E-2</v>
      </c>
      <c r="D165">
        <v>1.0367</v>
      </c>
      <c r="E165">
        <v>2.0244</v>
      </c>
      <c r="F165">
        <v>10.636200000000001</v>
      </c>
      <c r="G165">
        <f>E165+F165</f>
        <v>12.660600000000001</v>
      </c>
      <c r="H165">
        <f>E165+D165*(G165-E165)</f>
        <v>13.05094854</v>
      </c>
      <c r="I165" s="16">
        <f>(((H165/100)+1)^(1/365)-1)</f>
        <v>3.3613429731871314E-4</v>
      </c>
      <c r="J165">
        <f>1+I165</f>
        <v>1.0003361342973187</v>
      </c>
      <c r="K165">
        <f>C165-I165</f>
        <v>-1.179380457102982E-2</v>
      </c>
      <c r="L165" s="47">
        <f>K165^2</f>
        <v>1.3909382625964389E-4</v>
      </c>
      <c r="O165" s="8">
        <f>C165/$N$3</f>
        <v>-0.44507527568960542</v>
      </c>
    </row>
    <row r="166" spans="1:15" ht="15.75" x14ac:dyDescent="0.25">
      <c r="A166" s="5">
        <v>40904</v>
      </c>
      <c r="B166">
        <v>15.71</v>
      </c>
      <c r="C166">
        <f>(B166-B165)/B165</f>
        <v>1.1590470057952447E-2</v>
      </c>
      <c r="D166">
        <v>1.0362</v>
      </c>
      <c r="E166">
        <v>2.0051999999999999</v>
      </c>
      <c r="F166">
        <v>10.638199999999999</v>
      </c>
      <c r="G166">
        <f>E166+F166</f>
        <v>12.6434</v>
      </c>
      <c r="H166">
        <f>E166+D166*(G166-E166)</f>
        <v>13.02850284</v>
      </c>
      <c r="I166" s="16">
        <f>(((H166/100)+1)^(1/365)-1)</f>
        <v>3.3559010170791659E-4</v>
      </c>
      <c r="J166">
        <f>1+I166</f>
        <v>1.0003355901017079</v>
      </c>
      <c r="K166">
        <f>C166-I166</f>
        <v>1.125487995624453E-2</v>
      </c>
      <c r="L166" s="47">
        <f>K166^2</f>
        <v>1.2667232282947489E-4</v>
      </c>
      <c r="O166" s="8">
        <f>C166/$N$3</f>
        <v>0.4502339073460207</v>
      </c>
    </row>
    <row r="167" spans="1:15" ht="15.75" x14ac:dyDescent="0.25">
      <c r="A167" s="5">
        <v>40905</v>
      </c>
      <c r="B167">
        <v>15.14</v>
      </c>
      <c r="C167">
        <f>(B167-B166)/B166</f>
        <v>-3.628262253341822E-2</v>
      </c>
      <c r="D167">
        <v>1.0397000000000001</v>
      </c>
      <c r="E167">
        <v>1.9161999999999999</v>
      </c>
      <c r="F167">
        <v>10.702400000000001</v>
      </c>
      <c r="G167">
        <f>E167+F167</f>
        <v>12.618600000000001</v>
      </c>
      <c r="H167">
        <f>E167+D167*(G167-E167)</f>
        <v>13.043485280000002</v>
      </c>
      <c r="I167" s="16">
        <f>(((H167/100)+1)^(1/365)-1)</f>
        <v>3.3595336266656339E-4</v>
      </c>
      <c r="J167">
        <f>1+I167</f>
        <v>1.0003359533626666</v>
      </c>
      <c r="K167">
        <f>C167-I167</f>
        <v>-3.6618575896084783E-2</v>
      </c>
      <c r="L167" s="47">
        <f>K167^2</f>
        <v>1.3409201006573215E-3</v>
      </c>
      <c r="O167" s="8">
        <f>C167/$N$3</f>
        <v>-1.4094050396837394</v>
      </c>
    </row>
    <row r="168" spans="1:15" ht="15.75" x14ac:dyDescent="0.25">
      <c r="A168" s="5">
        <v>40906</v>
      </c>
      <c r="B168">
        <v>15.17</v>
      </c>
      <c r="C168">
        <f>(B168-B167)/B167</f>
        <v>1.9815059445177914E-3</v>
      </c>
      <c r="D168">
        <v>1.0388999999999999</v>
      </c>
      <c r="E168">
        <v>1.8988</v>
      </c>
      <c r="F168">
        <v>10.6609</v>
      </c>
      <c r="G168">
        <f>E168+F168</f>
        <v>12.559699999999999</v>
      </c>
      <c r="H168">
        <f>E168+D168*(G168-E168)</f>
        <v>12.974409009999999</v>
      </c>
      <c r="I168" s="16">
        <f>(((H168/100)+1)^(1/365)-1)</f>
        <v>3.3427815476372302E-4</v>
      </c>
      <c r="J168">
        <f>1+I168</f>
        <v>1.0003342781547637</v>
      </c>
      <c r="K168">
        <f>C168-I168</f>
        <v>1.6472277897540684E-3</v>
      </c>
      <c r="L168" s="47">
        <f>K168^2</f>
        <v>2.7133593913380732E-6</v>
      </c>
      <c r="O168" s="8">
        <f>C168/$N$3</f>
        <v>7.69719570792987E-2</v>
      </c>
    </row>
    <row r="169" spans="1:15" ht="15.75" x14ac:dyDescent="0.25">
      <c r="A169" s="5">
        <v>40907</v>
      </c>
      <c r="B169">
        <v>15.13</v>
      </c>
      <c r="C169">
        <f>(B169-B168)/B168</f>
        <v>-2.6367831245879465E-3</v>
      </c>
      <c r="D169">
        <v>1.0387999999999999</v>
      </c>
      <c r="E169">
        <v>1.8761999999999999</v>
      </c>
      <c r="F169">
        <v>10.686999999999999</v>
      </c>
      <c r="G169">
        <f>E169+F169</f>
        <v>12.563199999999998</v>
      </c>
      <c r="H169">
        <f>E169+D169*(G169-E169)</f>
        <v>12.977855599999998</v>
      </c>
      <c r="I169" s="16">
        <f>(((H169/100)+1)^(1/365)-1)</f>
        <v>3.3436176418644159E-4</v>
      </c>
      <c r="J169">
        <f>1+I169</f>
        <v>1.0003343617641864</v>
      </c>
      <c r="K169">
        <f>C169-I169</f>
        <v>-2.9711448887743881E-3</v>
      </c>
      <c r="L169" s="47">
        <f>K169^2</f>
        <v>8.8277019500901716E-6</v>
      </c>
      <c r="O169" s="8">
        <f>C169/$N$3</f>
        <v>-0.10242631774823839</v>
      </c>
    </row>
    <row r="170" spans="1:15" ht="15.75" x14ac:dyDescent="0.25">
      <c r="A170" s="5">
        <v>40911</v>
      </c>
      <c r="B170">
        <v>15.61</v>
      </c>
      <c r="C170">
        <f>(B170-B169)/B169</f>
        <v>3.1725049570389866E-2</v>
      </c>
      <c r="D170">
        <v>1.0488</v>
      </c>
      <c r="E170">
        <v>1.9474</v>
      </c>
      <c r="F170">
        <v>11.0021</v>
      </c>
      <c r="G170">
        <f>E170+F170</f>
        <v>12.9495</v>
      </c>
      <c r="H170">
        <f>E170+D170*(G170-E170)</f>
        <v>13.486402480000001</v>
      </c>
      <c r="I170" s="16">
        <f>(((H170/100)+1)^(1/365)-1)</f>
        <v>3.4667060189841337E-4</v>
      </c>
      <c r="J170">
        <f>1+I170</f>
        <v>1.0003466706018984</v>
      </c>
      <c r="K170">
        <f>C170-I170</f>
        <v>3.1378378968491452E-2</v>
      </c>
      <c r="L170" s="47">
        <f>K170^2</f>
        <v>9.8460266669026658E-4</v>
      </c>
      <c r="O170" s="8">
        <f>C170/$N$3</f>
        <v>1.232365292986759</v>
      </c>
    </row>
    <row r="171" spans="1:15" ht="15.75" x14ac:dyDescent="0.25">
      <c r="A171" s="5">
        <v>40912</v>
      </c>
      <c r="B171">
        <v>15.37</v>
      </c>
      <c r="C171">
        <f>(B171-B170)/B170</f>
        <v>-1.5374759769378618E-2</v>
      </c>
      <c r="D171">
        <v>1.0488</v>
      </c>
      <c r="E171">
        <v>1.9771000000000001</v>
      </c>
      <c r="F171">
        <v>11.111700000000001</v>
      </c>
      <c r="G171">
        <f>E171+F171</f>
        <v>13.088800000000001</v>
      </c>
      <c r="H171">
        <f>E171+D171*(G171-E171)</f>
        <v>13.63105096</v>
      </c>
      <c r="I171" s="16">
        <f>(((H171/100)+1)^(1/365)-1)</f>
        <v>3.5016161792911227E-4</v>
      </c>
      <c r="J171">
        <f>1+I171</f>
        <v>1.0003501616179291</v>
      </c>
      <c r="K171">
        <f>C171-I171</f>
        <v>-1.572492138730773E-2</v>
      </c>
      <c r="L171" s="47">
        <f>K171^2</f>
        <v>2.4727315263700807E-4</v>
      </c>
      <c r="O171" s="8">
        <f>C171/$N$3</f>
        <v>-0.59723532616559039</v>
      </c>
    </row>
    <row r="172" spans="1:15" ht="15.75" x14ac:dyDescent="0.25">
      <c r="A172" s="5">
        <v>40913</v>
      </c>
      <c r="B172">
        <v>15.47</v>
      </c>
      <c r="C172">
        <f>(B172-B171)/B171</f>
        <v>6.5061808718283294E-3</v>
      </c>
      <c r="D172">
        <v>1.0481</v>
      </c>
      <c r="E172">
        <v>1.9946000000000002</v>
      </c>
      <c r="F172">
        <v>11.1309</v>
      </c>
      <c r="G172">
        <f>E172+F172</f>
        <v>13.125500000000001</v>
      </c>
      <c r="H172">
        <f>E172+D172*(G172-E172)</f>
        <v>13.66089629</v>
      </c>
      <c r="I172" s="16">
        <f>(((H172/100)+1)^(1/365)-1)</f>
        <v>3.5088136792738034E-4</v>
      </c>
      <c r="J172">
        <f>1+I172</f>
        <v>1.0003508813679274</v>
      </c>
      <c r="K172">
        <f>C172-I172</f>
        <v>6.1552995039009491E-3</v>
      </c>
      <c r="L172" s="47">
        <f>K172^2</f>
        <v>3.7887711982723272E-5</v>
      </c>
      <c r="O172" s="8">
        <f>C172/$N$3</f>
        <v>0.25273377362407801</v>
      </c>
    </row>
    <row r="173" spans="1:15" ht="15.75" x14ac:dyDescent="0.25">
      <c r="A173" s="5">
        <v>40914</v>
      </c>
      <c r="B173">
        <v>15.39</v>
      </c>
      <c r="C173">
        <f>(B173-B172)/B172</f>
        <v>-5.1712992889463519E-3</v>
      </c>
      <c r="D173">
        <v>1.0482</v>
      </c>
      <c r="E173">
        <v>1.9578</v>
      </c>
      <c r="F173">
        <v>11.25</v>
      </c>
      <c r="G173">
        <f>E173+F173</f>
        <v>13.207800000000001</v>
      </c>
      <c r="H173">
        <f>E173+D173*(G173-E173)</f>
        <v>13.750050000000002</v>
      </c>
      <c r="I173" s="16">
        <f>(((H173/100)+1)^(1/365)-1)</f>
        <v>3.530302769734206E-4</v>
      </c>
      <c r="J173">
        <f>1+I173</f>
        <v>1.0003530302769734</v>
      </c>
      <c r="K173">
        <f>C173-I173</f>
        <v>-5.5243295659197725E-3</v>
      </c>
      <c r="L173" s="47">
        <f>K173^2</f>
        <v>3.0518217152895344E-5</v>
      </c>
      <c r="O173" s="8">
        <f>C173/$N$3</f>
        <v>-0.20088005691542479</v>
      </c>
    </row>
    <row r="174" spans="1:15" ht="15.75" x14ac:dyDescent="0.25">
      <c r="A174" s="5">
        <v>40917</v>
      </c>
      <c r="B174">
        <v>15.25</v>
      </c>
      <c r="C174">
        <f>(B174-B173)/B173</f>
        <v>-9.0968161143600099E-3</v>
      </c>
      <c r="D174">
        <v>1.0472999999999999</v>
      </c>
      <c r="E174">
        <v>1.9578</v>
      </c>
      <c r="F174">
        <v>11.255000000000001</v>
      </c>
      <c r="G174">
        <f>E174+F174</f>
        <v>13.212800000000001</v>
      </c>
      <c r="H174">
        <f>E174+D174*(G174-E174)</f>
        <v>13.7451615</v>
      </c>
      <c r="I174" s="16">
        <f>(((H174/100)+1)^(1/365)-1)</f>
        <v>3.5291249095070754E-4</v>
      </c>
      <c r="J174">
        <f>1+I174</f>
        <v>1.0003529124909507</v>
      </c>
      <c r="K174">
        <f>C174-I174</f>
        <v>-9.4497286053107175E-3</v>
      </c>
      <c r="L174" s="47">
        <f>K174^2</f>
        <v>8.9297370714027641E-5</v>
      </c>
      <c r="O174" s="8">
        <f>C174/$N$3</f>
        <v>-0.35336746854079626</v>
      </c>
    </row>
    <row r="175" spans="1:15" ht="15.75" x14ac:dyDescent="0.25">
      <c r="A175" s="5">
        <v>40918</v>
      </c>
      <c r="B175">
        <v>15.46</v>
      </c>
      <c r="C175">
        <f>(B175-B174)/B174</f>
        <v>1.3770491803278745E-2</v>
      </c>
      <c r="D175">
        <v>1.0477000000000001</v>
      </c>
      <c r="E175">
        <v>1.9683000000000002</v>
      </c>
      <c r="F175">
        <v>11.257300000000001</v>
      </c>
      <c r="G175">
        <f>E175+F175</f>
        <v>13.2256</v>
      </c>
      <c r="H175">
        <f>E175+D175*(G175-E175)</f>
        <v>13.762573210000003</v>
      </c>
      <c r="I175" s="16">
        <f>(((H175/100)+1)^(1/365)-1)</f>
        <v>3.5333199458054132E-4</v>
      </c>
      <c r="J175">
        <f>1+I175</f>
        <v>1.0003533319945805</v>
      </c>
      <c r="K175">
        <f>C175-I175</f>
        <v>1.3417159808698204E-2</v>
      </c>
      <c r="L175" s="47">
        <f>K175^2</f>
        <v>1.8002017733214642E-4</v>
      </c>
      <c r="O175" s="8">
        <f>C175/$N$3</f>
        <v>0.53491724664028084</v>
      </c>
    </row>
    <row r="176" spans="1:15" ht="15.75" x14ac:dyDescent="0.25">
      <c r="A176" s="5">
        <v>40919</v>
      </c>
      <c r="B176">
        <v>15.73</v>
      </c>
      <c r="C176">
        <f>(B176-B175)/B175</f>
        <v>1.7464424320827916E-2</v>
      </c>
      <c r="D176">
        <v>1.0477000000000001</v>
      </c>
      <c r="E176">
        <v>1.9036999999999999</v>
      </c>
      <c r="F176">
        <v>11.259600000000001</v>
      </c>
      <c r="G176">
        <f>E176+F176</f>
        <v>13.163300000000001</v>
      </c>
      <c r="H176">
        <f>E176+D176*(G176-E176)</f>
        <v>13.700382920000003</v>
      </c>
      <c r="I176" s="16">
        <f>(((H176/100)+1)^(1/365)-1)</f>
        <v>3.5183333793864513E-4</v>
      </c>
      <c r="J176">
        <f>1+I176</f>
        <v>1.0003518333379386</v>
      </c>
      <c r="K176">
        <f>C176-I176</f>
        <v>1.711259098288927E-2</v>
      </c>
      <c r="L176" s="47">
        <f>K176^2</f>
        <v>2.9284077014766314E-4</v>
      </c>
      <c r="O176" s="8">
        <f>C176/$N$3</f>
        <v>0.67840872390850249</v>
      </c>
    </row>
    <row r="177" spans="1:15" ht="15.75" x14ac:dyDescent="0.25">
      <c r="A177" s="5">
        <v>40920</v>
      </c>
      <c r="B177">
        <v>16.149999999999999</v>
      </c>
      <c r="C177">
        <f>(B177-B176)/B176</f>
        <v>2.6700572155117491E-2</v>
      </c>
      <c r="D177">
        <v>1.0486</v>
      </c>
      <c r="E177">
        <v>1.9228000000000001</v>
      </c>
      <c r="F177">
        <v>11.212899999999999</v>
      </c>
      <c r="G177">
        <f>E177+F177</f>
        <v>13.1357</v>
      </c>
      <c r="H177">
        <f>E177+D177*(G177-E177)</f>
        <v>13.680646939999999</v>
      </c>
      <c r="I177" s="16">
        <f>(((H177/100)+1)^(1/365)-1)</f>
        <v>3.513575709899186E-4</v>
      </c>
      <c r="J177">
        <f>1+I177</f>
        <v>1.0003513575709899</v>
      </c>
      <c r="K177">
        <f>C177-I177</f>
        <v>2.6349214584127572E-2</v>
      </c>
      <c r="L177" s="47">
        <f>K177^2</f>
        <v>6.9428110920040115E-4</v>
      </c>
      <c r="O177" s="8">
        <f>C177/$N$3</f>
        <v>1.0371885583298428</v>
      </c>
    </row>
    <row r="178" spans="1:15" ht="15.75" x14ac:dyDescent="0.25">
      <c r="A178" s="5">
        <v>40921</v>
      </c>
      <c r="B178">
        <v>15.88</v>
      </c>
      <c r="C178">
        <f>(B178-B177)/B177</f>
        <v>-1.6718266253869834E-2</v>
      </c>
      <c r="D178">
        <v>1.0477000000000001</v>
      </c>
      <c r="E178">
        <v>1.8635999999999999</v>
      </c>
      <c r="F178">
        <v>11.2049</v>
      </c>
      <c r="G178">
        <f>E178+F178</f>
        <v>13.0685</v>
      </c>
      <c r="H178">
        <f>E178+D178*(G178-E178)</f>
        <v>13.60297373</v>
      </c>
      <c r="I178" s="16">
        <f>(((H178/100)+1)^(1/365)-1)</f>
        <v>3.4948433530779255E-4</v>
      </c>
      <c r="J178">
        <f>1+I178</f>
        <v>1.0003494843353078</v>
      </c>
      <c r="K178">
        <f>C178-I178</f>
        <v>-1.7067750589177626E-2</v>
      </c>
      <c r="L178" s="47">
        <f>K178^2</f>
        <v>2.913081101743732E-4</v>
      </c>
      <c r="O178" s="8">
        <f>C178/$N$3</f>
        <v>-0.64942407873841357</v>
      </c>
    </row>
    <row r="179" spans="1:15" ht="15.75" x14ac:dyDescent="0.25">
      <c r="A179" s="5">
        <v>40925</v>
      </c>
      <c r="B179">
        <v>15.32</v>
      </c>
      <c r="C179">
        <f>(B179-B178)/B178</f>
        <v>-3.5264483627204059E-2</v>
      </c>
      <c r="D179">
        <v>1.0458000000000001</v>
      </c>
      <c r="E179">
        <v>1.8566</v>
      </c>
      <c r="F179">
        <v>11.207699999999999</v>
      </c>
      <c r="G179">
        <f>E179+F179</f>
        <v>13.064299999999999</v>
      </c>
      <c r="H179">
        <f>E179+D179*(G179-E179)</f>
        <v>13.57761266</v>
      </c>
      <c r="I179" s="16">
        <f>(((H179/100)+1)^(1/365)-1)</f>
        <v>3.4887242874748203E-4</v>
      </c>
      <c r="J179">
        <f>1+I179</f>
        <v>1.0003488724287475</v>
      </c>
      <c r="K179">
        <f>C179-I179</f>
        <v>-3.5613356055951541E-2</v>
      </c>
      <c r="L179" s="47">
        <f>K179^2</f>
        <v>1.2683111295679803E-3</v>
      </c>
      <c r="O179" s="8">
        <f>C179/$N$3</f>
        <v>-1.3698552495825789</v>
      </c>
    </row>
    <row r="180" spans="1:15" ht="15.75" x14ac:dyDescent="0.25">
      <c r="A180" s="5">
        <v>40926</v>
      </c>
      <c r="B180">
        <v>15.14</v>
      </c>
      <c r="C180">
        <f>(B180-B179)/B179</f>
        <v>-1.174934725848562E-2</v>
      </c>
      <c r="D180">
        <v>1.0428999999999999</v>
      </c>
      <c r="E180">
        <v>1.8982999999999999</v>
      </c>
      <c r="F180">
        <v>11.1488</v>
      </c>
      <c r="G180">
        <f>E180+F180</f>
        <v>13.0471</v>
      </c>
      <c r="H180">
        <f>E180+D180*(G180-E180)</f>
        <v>13.525383520000002</v>
      </c>
      <c r="I180" s="16">
        <f>(((H180/100)+1)^(1/365)-1)</f>
        <v>3.4761182566978022E-4</v>
      </c>
      <c r="J180">
        <f>1+I180</f>
        <v>1.0003476118256698</v>
      </c>
      <c r="K180">
        <f>C180-I180</f>
        <v>-1.2096959084155401E-2</v>
      </c>
      <c r="L180" s="47">
        <f>K180^2</f>
        <v>1.4633641908372988E-4</v>
      </c>
      <c r="O180" s="8">
        <f>C180/$N$3</f>
        <v>-0.4564055209584616</v>
      </c>
    </row>
    <row r="181" spans="1:15" ht="15.75" x14ac:dyDescent="0.25">
      <c r="A181" s="5">
        <v>40927</v>
      </c>
      <c r="B181">
        <v>14.96</v>
      </c>
      <c r="C181">
        <f>(B181-B180)/B180</f>
        <v>-1.1889035667106982E-2</v>
      </c>
      <c r="D181">
        <v>1.042</v>
      </c>
      <c r="E181">
        <v>1.9769999999999999</v>
      </c>
      <c r="F181">
        <v>11.118499999999999</v>
      </c>
      <c r="G181">
        <f>E181+F181</f>
        <v>13.095499999999999</v>
      </c>
      <c r="H181">
        <f>E181+D181*(G181-E181)</f>
        <v>13.562476999999999</v>
      </c>
      <c r="I181" s="16">
        <f>(((H181/100)+1)^(1/365)-1)</f>
        <v>3.4850717379764085E-4</v>
      </c>
      <c r="J181">
        <f>1+I181</f>
        <v>1.0003485071737976</v>
      </c>
      <c r="K181">
        <f>C181-I181</f>
        <v>-1.2237542840904623E-2</v>
      </c>
      <c r="L181" s="47">
        <f>K181^2</f>
        <v>1.4975745478297599E-4</v>
      </c>
      <c r="O181" s="8">
        <f>C181/$N$3</f>
        <v>-0.46183174247580128</v>
      </c>
    </row>
    <row r="182" spans="1:15" ht="15.75" x14ac:dyDescent="0.25">
      <c r="A182" s="5">
        <v>40928</v>
      </c>
      <c r="B182">
        <v>14.88</v>
      </c>
      <c r="C182">
        <f>(B182-B181)/B181</f>
        <v>-5.3475935828877046E-3</v>
      </c>
      <c r="D182">
        <v>1.0413000000000001</v>
      </c>
      <c r="E182">
        <v>2.0246</v>
      </c>
      <c r="F182">
        <v>11.104900000000001</v>
      </c>
      <c r="G182">
        <f>E182+F182</f>
        <v>13.1295</v>
      </c>
      <c r="H182">
        <f>E182+D182*(G182-E182)</f>
        <v>13.588132370000002</v>
      </c>
      <c r="I182" s="16">
        <f>(((H182/100)+1)^(1/365)-1)</f>
        <v>3.4912626263294833E-4</v>
      </c>
      <c r="J182">
        <f>1+I182</f>
        <v>1.0003491262626329</v>
      </c>
      <c r="K182">
        <f>C182-I182</f>
        <v>-5.6967198455206529E-3</v>
      </c>
      <c r="L182" s="47">
        <f>K182^2</f>
        <v>3.245261699834885E-5</v>
      </c>
      <c r="O182" s="8">
        <f>C182/$N$3</f>
        <v>-0.20772824067390516</v>
      </c>
    </row>
    <row r="183" spans="1:15" ht="15.75" x14ac:dyDescent="0.25">
      <c r="A183" s="5">
        <v>40931</v>
      </c>
      <c r="B183">
        <v>14.98</v>
      </c>
      <c r="C183">
        <f>(B183-B182)/B182</f>
        <v>6.7204301075268575E-3</v>
      </c>
      <c r="D183">
        <v>1.0351999999999999</v>
      </c>
      <c r="E183">
        <v>2.0510999999999999</v>
      </c>
      <c r="F183">
        <v>11.1067</v>
      </c>
      <c r="G183">
        <f>E183+F183</f>
        <v>13.1578</v>
      </c>
      <c r="H183">
        <f>E183+D183*(G183-E183)</f>
        <v>13.548755839999998</v>
      </c>
      <c r="I183" s="16">
        <f>(((H183/100)+1)^(1/365)-1)</f>
        <v>3.4817601171743817E-4</v>
      </c>
      <c r="J183">
        <f>1+I183</f>
        <v>1.0003481760117174</v>
      </c>
      <c r="K183">
        <f>C183-I183</f>
        <v>6.3722540958094194E-3</v>
      </c>
      <c r="L183" s="47">
        <f>K183^2</f>
        <v>4.0605622261559922E-5</v>
      </c>
      <c r="O183" s="8">
        <f>C183/$N$3</f>
        <v>0.26105632396518885</v>
      </c>
    </row>
    <row r="184" spans="1:15" ht="15.75" x14ac:dyDescent="0.25">
      <c r="A184" s="5">
        <v>40932</v>
      </c>
      <c r="B184">
        <v>14.98</v>
      </c>
      <c r="C184">
        <f>(B184-B183)/B183</f>
        <v>0</v>
      </c>
      <c r="D184">
        <v>1.0351999999999999</v>
      </c>
      <c r="E184">
        <v>2.06</v>
      </c>
      <c r="F184">
        <v>11.1144</v>
      </c>
      <c r="G184">
        <f>E184+F184</f>
        <v>13.1744</v>
      </c>
      <c r="H184">
        <f>E184+D184*(G184-E184)</f>
        <v>13.56562688</v>
      </c>
      <c r="I184" s="16">
        <f>(((H184/100)+1)^(1/365)-1)</f>
        <v>3.4858319095221191E-4</v>
      </c>
      <c r="J184">
        <f>1+I184</f>
        <v>1.0003485831909522</v>
      </c>
      <c r="K184">
        <f>C184-I184</f>
        <v>-3.4858319095221191E-4</v>
      </c>
      <c r="L184" s="47">
        <f>K184^2</f>
        <v>1.2151024101442622E-7</v>
      </c>
      <c r="O184" s="8">
        <f>C184/$N$3</f>
        <v>0</v>
      </c>
    </row>
    <row r="185" spans="1:15" ht="15.75" x14ac:dyDescent="0.25">
      <c r="A185" s="5">
        <v>40933</v>
      </c>
      <c r="B185">
        <v>14.79</v>
      </c>
      <c r="C185">
        <f>(B185-B184)/B184</f>
        <v>-1.2683578104138936E-2</v>
      </c>
      <c r="D185">
        <v>1.0330999999999999</v>
      </c>
      <c r="E185">
        <v>1.9946000000000002</v>
      </c>
      <c r="F185">
        <v>11.0838</v>
      </c>
      <c r="G185">
        <f>E185+F185</f>
        <v>13.0784</v>
      </c>
      <c r="H185">
        <f>E185+D185*(G185-E185)</f>
        <v>13.445273779999999</v>
      </c>
      <c r="I185" s="16">
        <f>(((H185/100)+1)^(1/365)-1)</f>
        <v>3.4567717180267188E-4</v>
      </c>
      <c r="J185">
        <f>1+I185</f>
        <v>1.0003456771718027</v>
      </c>
      <c r="K185">
        <f>C185-I185</f>
        <v>-1.3029255275941608E-2</v>
      </c>
      <c r="L185" s="47">
        <f>K185^2</f>
        <v>1.6976149304565223E-4</v>
      </c>
      <c r="O185" s="8">
        <f>C185/$N$3</f>
        <v>-0.49269588725927199</v>
      </c>
    </row>
    <row r="186" spans="1:15" ht="15.75" x14ac:dyDescent="0.25">
      <c r="A186" s="5">
        <v>40934</v>
      </c>
      <c r="B186">
        <v>14.82</v>
      </c>
      <c r="C186">
        <f>(B186-B185)/B185</f>
        <v>2.0283975659229981E-3</v>
      </c>
      <c r="D186">
        <v>1.032</v>
      </c>
      <c r="E186">
        <v>1.9313</v>
      </c>
      <c r="F186">
        <v>11.085900000000001</v>
      </c>
      <c r="G186">
        <f>E186+F186</f>
        <v>13.017200000000001</v>
      </c>
      <c r="H186">
        <f>E186+D186*(G186-E186)</f>
        <v>13.371948800000002</v>
      </c>
      <c r="I186" s="16">
        <f>(((H186/100)+1)^(1/365)-1)</f>
        <v>3.4390517560134448E-4</v>
      </c>
      <c r="J186">
        <f>1+I186</f>
        <v>1.0003439051756013</v>
      </c>
      <c r="K186">
        <f>C186-I186</f>
        <v>1.6844923903216536E-3</v>
      </c>
      <c r="L186" s="47">
        <f>K186^2</f>
        <v>2.8375146130515579E-6</v>
      </c>
      <c r="O186" s="8">
        <f>C186/$N$3</f>
        <v>7.8793470600449722E-2</v>
      </c>
    </row>
    <row r="187" spans="1:15" ht="15.75" x14ac:dyDescent="0.25">
      <c r="A187" s="5">
        <v>40935</v>
      </c>
      <c r="B187">
        <v>14.91</v>
      </c>
      <c r="C187">
        <f>(B187-B186)/B186</f>
        <v>6.072874493927116E-3</v>
      </c>
      <c r="D187">
        <v>1.0327999999999999</v>
      </c>
      <c r="E187">
        <v>1.891</v>
      </c>
      <c r="F187">
        <v>11.117100000000001</v>
      </c>
      <c r="G187">
        <f>E187+F187</f>
        <v>13.008100000000001</v>
      </c>
      <c r="H187">
        <f>E187+D187*(G187-E187)</f>
        <v>13.37274088</v>
      </c>
      <c r="I187" s="16">
        <f>(((H187/100)+1)^(1/365)-1)</f>
        <v>3.4392432337959633E-4</v>
      </c>
      <c r="J187">
        <f>1+I187</f>
        <v>1.0003439243233796</v>
      </c>
      <c r="K187">
        <f>C187-I187</f>
        <v>5.7289501705475197E-3</v>
      </c>
      <c r="L187" s="47">
        <f>K187^2</f>
        <v>3.2820870056616455E-5</v>
      </c>
      <c r="O187" s="8">
        <f>C187/$N$3</f>
        <v>0.23590190894344237</v>
      </c>
    </row>
    <row r="188" spans="1:15" ht="15.75" x14ac:dyDescent="0.25">
      <c r="A188" s="5">
        <v>40938</v>
      </c>
      <c r="B188">
        <v>14.56</v>
      </c>
      <c r="C188">
        <f>(B188-B187)/B187</f>
        <v>-2.3474178403755843E-2</v>
      </c>
      <c r="D188">
        <v>1.0345</v>
      </c>
      <c r="E188">
        <v>1.8439000000000001</v>
      </c>
      <c r="F188">
        <v>11.0983</v>
      </c>
      <c r="G188">
        <f>E188+F188</f>
        <v>12.9422</v>
      </c>
      <c r="H188">
        <f>E188+D188*(G188-E188)</f>
        <v>13.325091349999999</v>
      </c>
      <c r="I188" s="16">
        <f>(((H188/100)+1)^(1/365)-1)</f>
        <v>3.4277220400436015E-4</v>
      </c>
      <c r="J188">
        <f>1+I188</f>
        <v>1.0003427722040044</v>
      </c>
      <c r="K188">
        <f>C188-I188</f>
        <v>-2.3816950607760203E-2</v>
      </c>
      <c r="L188" s="47">
        <f>K188^2</f>
        <v>5.6724713625248911E-4</v>
      </c>
      <c r="O188" s="8">
        <f>C188/$N$3</f>
        <v>-0.9118587090615069</v>
      </c>
    </row>
    <row r="189" spans="1:15" ht="15.75" x14ac:dyDescent="0.25">
      <c r="A189" s="5">
        <v>40939</v>
      </c>
      <c r="B189">
        <v>14.3</v>
      </c>
      <c r="C189">
        <f>(B189-B188)/B188</f>
        <v>-1.7857142857142842E-2</v>
      </c>
      <c r="D189">
        <v>1.0347</v>
      </c>
      <c r="E189">
        <v>1.7970999999999999</v>
      </c>
      <c r="F189">
        <v>11.109299999999999</v>
      </c>
      <c r="G189">
        <f>E189+F189</f>
        <v>12.9064</v>
      </c>
      <c r="H189">
        <f>E189+D189*(G189-E189)</f>
        <v>13.291892709999999</v>
      </c>
      <c r="I189" s="16">
        <f>(((H189/100)+1)^(1/365)-1)</f>
        <v>3.419692075343761E-4</v>
      </c>
      <c r="J189">
        <f>1+I189</f>
        <v>1.0003419692075344</v>
      </c>
      <c r="K189">
        <f>C189-I189</f>
        <v>-1.8199112064677218E-2</v>
      </c>
      <c r="L189" s="47">
        <f>K189^2</f>
        <v>3.3120767994267988E-4</v>
      </c>
      <c r="O189" s="8">
        <f>C189/$N$3</f>
        <v>-0.6936639465360751</v>
      </c>
    </row>
    <row r="190" spans="1:15" ht="15.75" x14ac:dyDescent="0.25">
      <c r="A190" s="5">
        <v>40940</v>
      </c>
      <c r="B190">
        <v>14.5</v>
      </c>
      <c r="C190">
        <f>(B190-B189)/B189</f>
        <v>1.3986013986013936E-2</v>
      </c>
      <c r="D190">
        <v>1.0351999999999999</v>
      </c>
      <c r="E190">
        <v>1.8265</v>
      </c>
      <c r="F190">
        <v>10.9899</v>
      </c>
      <c r="G190">
        <f>E190+F190</f>
        <v>12.8164</v>
      </c>
      <c r="H190">
        <f>E190+D190*(G190-E190)</f>
        <v>13.203244479999999</v>
      </c>
      <c r="I190" s="16">
        <f>(((H190/100)+1)^(1/365)-1)</f>
        <v>3.3982386637942952E-4</v>
      </c>
      <c r="J190">
        <f>1+I190</f>
        <v>1.0003398238663794</v>
      </c>
      <c r="K190">
        <f>C190-I190</f>
        <v>1.3646190119634506E-2</v>
      </c>
      <c r="L190" s="47">
        <f>K190^2</f>
        <v>1.8621850478121041E-4</v>
      </c>
      <c r="O190" s="8">
        <f>C190/$N$3</f>
        <v>0.54328924483944196</v>
      </c>
    </row>
    <row r="191" spans="1:15" ht="15.75" x14ac:dyDescent="0.25">
      <c r="A191" s="5">
        <v>40941</v>
      </c>
      <c r="B191">
        <v>14.51</v>
      </c>
      <c r="C191">
        <f>(B191-B190)/B190</f>
        <v>6.8965517241377841E-4</v>
      </c>
      <c r="D191">
        <v>1.0344</v>
      </c>
      <c r="E191">
        <v>1.8212000000000002</v>
      </c>
      <c r="F191">
        <v>10.951599999999999</v>
      </c>
      <c r="G191">
        <f>E191+F191</f>
        <v>12.7728</v>
      </c>
      <c r="H191">
        <f>E191+D191*(G191-E191)</f>
        <v>13.14953504</v>
      </c>
      <c r="I191" s="16">
        <f>(((H191/100)+1)^(1/365)-1)</f>
        <v>3.385232500330293E-4</v>
      </c>
      <c r="J191">
        <f>1+I191</f>
        <v>1.000338523250033</v>
      </c>
      <c r="K191">
        <f>C191-I191</f>
        <v>3.5113192238074911E-4</v>
      </c>
      <c r="L191" s="47">
        <f>K191^2</f>
        <v>1.2329362691480041E-7</v>
      </c>
      <c r="O191" s="8">
        <f>C191/$N$3</f>
        <v>2.6789780004151317E-2</v>
      </c>
    </row>
    <row r="192" spans="1:15" ht="15.75" x14ac:dyDescent="0.25">
      <c r="A192" s="5">
        <v>40942</v>
      </c>
      <c r="B192">
        <v>14.64</v>
      </c>
      <c r="C192">
        <f>(B192-B191)/B191</f>
        <v>8.9593383873191445E-3</v>
      </c>
      <c r="D192">
        <v>1.0330999999999999</v>
      </c>
      <c r="E192">
        <v>1.9224000000000001</v>
      </c>
      <c r="F192">
        <v>10.8917</v>
      </c>
      <c r="G192">
        <f>E192+F192</f>
        <v>12.8141</v>
      </c>
      <c r="H192">
        <f>E192+D192*(G192-E192)</f>
        <v>13.174615269999999</v>
      </c>
      <c r="I192" s="16">
        <f>(((H192/100)+1)^(1/365)-1)</f>
        <v>3.3913066414137383E-4</v>
      </c>
      <c r="J192">
        <f>1+I192</f>
        <v>1.0003391306641414</v>
      </c>
      <c r="K192">
        <f>C192-I192</f>
        <v>8.6202077231777707E-3</v>
      </c>
      <c r="L192" s="47">
        <f>K192^2</f>
        <v>7.4307981190733689E-5</v>
      </c>
      <c r="O192" s="8">
        <f>C192/$N$3</f>
        <v>0.34802712134959762</v>
      </c>
    </row>
    <row r="193" spans="1:15" ht="15.75" x14ac:dyDescent="0.25">
      <c r="A193" s="5">
        <v>40945</v>
      </c>
      <c r="B193">
        <v>14.44</v>
      </c>
      <c r="C193">
        <f>(B193-B192)/B192</f>
        <v>-1.3661202185792422E-2</v>
      </c>
      <c r="D193">
        <v>1.0382</v>
      </c>
      <c r="E193">
        <v>1.9066000000000001</v>
      </c>
      <c r="F193">
        <v>10.8344</v>
      </c>
      <c r="G193">
        <f>E193+F193</f>
        <v>12.741</v>
      </c>
      <c r="H193">
        <f>E193+D193*(G193-E193)</f>
        <v>13.154874079999999</v>
      </c>
      <c r="I193" s="16">
        <f>(((H193/100)+1)^(1/365)-1)</f>
        <v>3.386525666433382E-4</v>
      </c>
      <c r="J193">
        <f>1+I193</f>
        <v>1.0003386525666433</v>
      </c>
      <c r="K193">
        <f>C193-I193</f>
        <v>-1.399985475243576E-2</v>
      </c>
      <c r="L193" s="47">
        <f>K193^2</f>
        <v>1.9599593308929815E-4</v>
      </c>
      <c r="O193" s="8">
        <f>C193/$N$3</f>
        <v>-0.53067187166694596</v>
      </c>
    </row>
    <row r="194" spans="1:15" ht="15.75" x14ac:dyDescent="0.25">
      <c r="A194" s="5">
        <v>40946</v>
      </c>
      <c r="B194">
        <v>14.25</v>
      </c>
      <c r="C194">
        <f>(B194-B193)/B193</f>
        <v>-1.3157894736842072E-2</v>
      </c>
      <c r="D194">
        <v>1.038</v>
      </c>
      <c r="E194">
        <v>1.9734</v>
      </c>
      <c r="F194">
        <v>10.796900000000001</v>
      </c>
      <c r="G194">
        <f>E194+F194</f>
        <v>12.770300000000001</v>
      </c>
      <c r="H194">
        <f>E194+D194*(G194-E194)</f>
        <v>13.180582200000002</v>
      </c>
      <c r="I194" s="16">
        <f>(((H194/100)+1)^(1/365)-1)</f>
        <v>3.3927515650411522E-4</v>
      </c>
      <c r="J194">
        <f>1+I194</f>
        <v>1.0003392751565041</v>
      </c>
      <c r="K194">
        <f>C194-I194</f>
        <v>-1.3497169893346187E-2</v>
      </c>
      <c r="L194" s="47">
        <f>K194^2</f>
        <v>1.8217359512985072E-4</v>
      </c>
      <c r="O194" s="8">
        <f>C194/$N$3</f>
        <v>-0.5111208027107913</v>
      </c>
    </row>
    <row r="195" spans="1:15" ht="15.75" x14ac:dyDescent="0.25">
      <c r="A195" s="5">
        <v>40947</v>
      </c>
      <c r="B195">
        <v>15.03</v>
      </c>
      <c r="C195">
        <f>(B195-B194)/B194</f>
        <v>5.4736842105263112E-2</v>
      </c>
      <c r="D195">
        <v>1.0389999999999999</v>
      </c>
      <c r="E195">
        <v>1.9822</v>
      </c>
      <c r="F195">
        <v>10.7859</v>
      </c>
      <c r="G195">
        <f>E195+F195</f>
        <v>12.7681</v>
      </c>
      <c r="H195">
        <f>E195+D195*(G195-E195)</f>
        <v>13.1887501</v>
      </c>
      <c r="I195" s="16">
        <f>(((H195/100)+1)^(1/365)-1)</f>
        <v>3.394729342016678E-4</v>
      </c>
      <c r="J195">
        <f>1+I195</f>
        <v>1.0003394729342017</v>
      </c>
      <c r="K195">
        <f>C195-I195</f>
        <v>5.4397369171061444E-2</v>
      </c>
      <c r="L195" s="47">
        <f>K195^2</f>
        <v>2.9590737727327458E-3</v>
      </c>
      <c r="O195" s="8">
        <f>C195/$N$3</f>
        <v>2.1262625392768957</v>
      </c>
    </row>
    <row r="196" spans="1:15" ht="15.75" x14ac:dyDescent="0.25">
      <c r="A196" s="5">
        <v>40948</v>
      </c>
      <c r="B196">
        <v>14.59</v>
      </c>
      <c r="C196">
        <f>(B196-B195)/B195</f>
        <v>-2.9274783765801698E-2</v>
      </c>
      <c r="D196">
        <v>1.0447</v>
      </c>
      <c r="E196">
        <v>2.0364</v>
      </c>
      <c r="F196">
        <v>10.772600000000001</v>
      </c>
      <c r="G196">
        <f>E196+F196</f>
        <v>12.809000000000001</v>
      </c>
      <c r="H196">
        <f>E196+D196*(G196-E196)</f>
        <v>13.290535220000001</v>
      </c>
      <c r="I196" s="16">
        <f>(((H196/100)+1)^(1/365)-1)</f>
        <v>3.419363680727816E-4</v>
      </c>
      <c r="J196">
        <f>1+I196</f>
        <v>1.0003419363680728</v>
      </c>
      <c r="K196">
        <f>C196-I196</f>
        <v>-2.961672013387448E-2</v>
      </c>
      <c r="L196" s="47">
        <f>K196^2</f>
        <v>8.7715011148824598E-4</v>
      </c>
      <c r="O196" s="8">
        <f>C196/$N$3</f>
        <v>-1.1371842742946698</v>
      </c>
    </row>
    <row r="197" spans="1:15" ht="15.75" x14ac:dyDescent="0.25">
      <c r="A197" s="5">
        <v>40949</v>
      </c>
      <c r="B197">
        <v>14.72</v>
      </c>
      <c r="C197">
        <f>(B197-B196)/B196</f>
        <v>8.9102124742975169E-3</v>
      </c>
      <c r="D197">
        <v>1.0438000000000001</v>
      </c>
      <c r="E197">
        <v>1.9862</v>
      </c>
      <c r="F197">
        <v>10.909700000000001</v>
      </c>
      <c r="G197">
        <f>E197+F197</f>
        <v>12.895900000000001</v>
      </c>
      <c r="H197">
        <f>E197+D197*(G197-E197)</f>
        <v>13.373744860000002</v>
      </c>
      <c r="I197" s="16">
        <f>(((H197/100)+1)^(1/365)-1)</f>
        <v>3.4394859344644146E-4</v>
      </c>
      <c r="J197">
        <f>1+I197</f>
        <v>1.0003439485934464</v>
      </c>
      <c r="K197">
        <f>C197-I197</f>
        <v>8.5662638808510754E-3</v>
      </c>
      <c r="L197" s="47">
        <f>K197^2</f>
        <v>7.3380876876373723E-5</v>
      </c>
      <c r="O197" s="8">
        <f>C197/$N$3</f>
        <v>0.34611881636618652</v>
      </c>
    </row>
    <row r="198" spans="1:15" ht="15.75" x14ac:dyDescent="0.25">
      <c r="A198" s="5">
        <v>40952</v>
      </c>
      <c r="B198">
        <v>15.04</v>
      </c>
      <c r="C198">
        <f>(B198-B197)/B197</f>
        <v>2.1739130434782507E-2</v>
      </c>
      <c r="D198">
        <v>1.0487</v>
      </c>
      <c r="E198">
        <v>1.9741</v>
      </c>
      <c r="F198">
        <v>10.933400000000001</v>
      </c>
      <c r="G198">
        <f>E198+F198</f>
        <v>12.907500000000001</v>
      </c>
      <c r="H198">
        <f>E198+D198*(G198-E198)</f>
        <v>13.43995658</v>
      </c>
      <c r="I198" s="16">
        <f>(((H198/100)+1)^(1/365)-1)</f>
        <v>3.455487129691015E-4</v>
      </c>
      <c r="J198">
        <f>1+I198</f>
        <v>1.0003455487129691</v>
      </c>
      <c r="K198">
        <f>C198-I198</f>
        <v>2.1393581721813406E-2</v>
      </c>
      <c r="L198" s="47">
        <f>K198^2</f>
        <v>4.5768533888790867E-4</v>
      </c>
      <c r="O198" s="8">
        <f>C198/$N$3</f>
        <v>0.84446045665260994</v>
      </c>
    </row>
    <row r="199" spans="1:15" ht="15.75" x14ac:dyDescent="0.25">
      <c r="A199" s="5">
        <v>40953</v>
      </c>
      <c r="B199">
        <v>14.99</v>
      </c>
      <c r="C199">
        <f>(B199-B198)/B198</f>
        <v>-3.3244680851063123E-3</v>
      </c>
      <c r="D199">
        <v>1.0487</v>
      </c>
      <c r="E199">
        <v>1.9361000000000002</v>
      </c>
      <c r="F199">
        <v>10.9398</v>
      </c>
      <c r="G199">
        <f>E199+F199</f>
        <v>12.8759</v>
      </c>
      <c r="H199">
        <f>E199+D199*(G199-E199)</f>
        <v>13.408668259999999</v>
      </c>
      <c r="I199" s="16">
        <f>(((H199/100)+1)^(1/365)-1)</f>
        <v>3.4479269327714057E-4</v>
      </c>
      <c r="J199">
        <f>1+I199</f>
        <v>1.0003447926932771</v>
      </c>
      <c r="K199">
        <f>C199-I199</f>
        <v>-3.6692607783834529E-3</v>
      </c>
      <c r="L199" s="47">
        <f>K199^2</f>
        <v>1.3463474659783143E-5</v>
      </c>
      <c r="O199" s="8">
        <f>C199/$N$3</f>
        <v>-0.12913956451469219</v>
      </c>
    </row>
    <row r="200" spans="1:15" ht="15.75" x14ac:dyDescent="0.25">
      <c r="A200" s="5">
        <v>40954</v>
      </c>
      <c r="B200">
        <v>14.48</v>
      </c>
      <c r="C200">
        <f>(B200-B199)/B199</f>
        <v>-3.4022681787858555E-2</v>
      </c>
      <c r="D200">
        <v>1.0507</v>
      </c>
      <c r="E200">
        <v>1.9275</v>
      </c>
      <c r="F200">
        <v>10.9976</v>
      </c>
      <c r="G200">
        <f>E200+F200</f>
        <v>12.9251</v>
      </c>
      <c r="H200">
        <f>E200+D200*(G200-E200)</f>
        <v>13.48267832</v>
      </c>
      <c r="I200" s="16">
        <f>(((H200/100)+1)^(1/365)-1)</f>
        <v>3.4658066264570131E-4</v>
      </c>
      <c r="J200">
        <f>1+I200</f>
        <v>1.0003465806626457</v>
      </c>
      <c r="K200">
        <f>C200-I200</f>
        <v>-3.4369262450504257E-2</v>
      </c>
      <c r="L200" s="47">
        <f>K200^2</f>
        <v>1.1812462013916418E-3</v>
      </c>
      <c r="O200" s="8">
        <f>C200/$N$3</f>
        <v>-1.3216172323595938</v>
      </c>
    </row>
    <row r="201" spans="1:15" ht="15.75" x14ac:dyDescent="0.25">
      <c r="A201" s="5">
        <v>40955</v>
      </c>
      <c r="B201">
        <v>14.76</v>
      </c>
      <c r="C201">
        <f>(B201-B200)/B200</f>
        <v>1.9337016574585589E-2</v>
      </c>
      <c r="D201">
        <v>1.0517000000000001</v>
      </c>
      <c r="E201">
        <v>1.9826999999999999</v>
      </c>
      <c r="F201">
        <v>10.9937</v>
      </c>
      <c r="G201">
        <f>E201+F201</f>
        <v>12.9764</v>
      </c>
      <c r="H201">
        <f>E201+D201*(G201-E201)</f>
        <v>13.544774290000001</v>
      </c>
      <c r="I201" s="16">
        <f>(((H201/100)+1)^(1/365)-1)</f>
        <v>3.4807990899121677E-4</v>
      </c>
      <c r="J201">
        <f>1+I201</f>
        <v>1.0003480799089912</v>
      </c>
      <c r="K201">
        <f>C201-I201</f>
        <v>1.8988936665594373E-2</v>
      </c>
      <c r="L201" s="47">
        <f>K201^2</f>
        <v>3.6057971568995433E-4</v>
      </c>
      <c r="O201" s="8">
        <f>C201/$N$3</f>
        <v>0.75114990895619071</v>
      </c>
    </row>
    <row r="202" spans="1:15" ht="15.75" x14ac:dyDescent="0.25">
      <c r="A202" s="5">
        <v>40956</v>
      </c>
      <c r="B202">
        <v>14.9</v>
      </c>
      <c r="C202">
        <f>(B202-B201)/B201</f>
        <v>9.4850948509485489E-3</v>
      </c>
      <c r="D202">
        <v>1.0526</v>
      </c>
      <c r="E202">
        <v>2.0017</v>
      </c>
      <c r="F202">
        <v>10.954000000000001</v>
      </c>
      <c r="G202">
        <f>E202+F202</f>
        <v>12.9557</v>
      </c>
      <c r="H202">
        <f>E202+D202*(G202-E202)</f>
        <v>13.5318804</v>
      </c>
      <c r="I202" s="16">
        <f>(((H202/100)+1)^(1/365)-1)</f>
        <v>3.4776866592856059E-4</v>
      </c>
      <c r="J202">
        <f>1+I202</f>
        <v>1.0003477686659286</v>
      </c>
      <c r="K202">
        <f>C202-I202</f>
        <v>9.1373261850199883E-3</v>
      </c>
      <c r="L202" s="47">
        <f>K202^2</f>
        <v>8.3490729811451928E-5</v>
      </c>
      <c r="O202" s="8">
        <f>C202/$N$3</f>
        <v>0.36845022634436692</v>
      </c>
    </row>
    <row r="203" spans="1:15" ht="15.75" x14ac:dyDescent="0.25">
      <c r="A203" s="5">
        <v>40960</v>
      </c>
      <c r="B203">
        <v>14.72</v>
      </c>
      <c r="C203">
        <f>(B203-B202)/B202</f>
        <v>-1.2080536912751658E-2</v>
      </c>
      <c r="D203">
        <v>1.0521</v>
      </c>
      <c r="E203">
        <v>2.0590999999999999</v>
      </c>
      <c r="F203">
        <v>10.936</v>
      </c>
      <c r="G203">
        <f>E203+F203</f>
        <v>12.995100000000001</v>
      </c>
      <c r="H203">
        <f>E203+D203*(G203-E203)</f>
        <v>13.564865600000001</v>
      </c>
      <c r="I203" s="16">
        <f>(((H203/100)+1)^(1/365)-1)</f>
        <v>3.4856481890876978E-4</v>
      </c>
      <c r="J203">
        <f>1+I203</f>
        <v>1.0003485648189088</v>
      </c>
      <c r="K203">
        <f>C203-I203</f>
        <v>-1.2429101731660428E-2</v>
      </c>
      <c r="L203" s="47">
        <f>K203^2</f>
        <v>1.5448256985596426E-4</v>
      </c>
      <c r="O203" s="8">
        <f>C203/$N$3</f>
        <v>-0.46927064302574711</v>
      </c>
    </row>
    <row r="204" spans="1:15" ht="15.75" x14ac:dyDescent="0.25">
      <c r="A204" s="5">
        <v>40961</v>
      </c>
      <c r="B204">
        <v>14.32</v>
      </c>
      <c r="C204">
        <f>(B204-B203)/B203</f>
        <v>-2.7173913043478284E-2</v>
      </c>
      <c r="D204">
        <v>1.0531999999999999</v>
      </c>
      <c r="E204">
        <v>2.0034000000000001</v>
      </c>
      <c r="F204">
        <v>10.9282</v>
      </c>
      <c r="G204">
        <f>E204+F204</f>
        <v>12.9316</v>
      </c>
      <c r="H204">
        <f>E204+D204*(G204-E204)</f>
        <v>13.512980240000001</v>
      </c>
      <c r="I204" s="16">
        <f>(((H204/100)+1)^(1/365)-1)</f>
        <v>3.4731237498819567E-4</v>
      </c>
      <c r="J204">
        <f>1+I204</f>
        <v>1.0003473123749882</v>
      </c>
      <c r="K204">
        <f>C204-I204</f>
        <v>-2.752122541846648E-2</v>
      </c>
      <c r="L204" s="47">
        <f>K204^2</f>
        <v>7.5741784853404547E-4</v>
      </c>
      <c r="O204" s="8">
        <f>C204/$N$3</f>
        <v>-1.0555755708157684</v>
      </c>
    </row>
    <row r="205" spans="1:15" ht="15.75" x14ac:dyDescent="0.25">
      <c r="A205" s="5">
        <v>40962</v>
      </c>
      <c r="B205">
        <v>14.3</v>
      </c>
      <c r="C205">
        <f>(B205-B204)/B204</f>
        <v>-1.3966480446927076E-3</v>
      </c>
      <c r="D205">
        <v>1.0527</v>
      </c>
      <c r="E205">
        <v>1.9965000000000002</v>
      </c>
      <c r="F205">
        <v>10.918100000000001</v>
      </c>
      <c r="G205">
        <f>E205+F205</f>
        <v>12.9146</v>
      </c>
      <c r="H205">
        <f>E205+D205*(G205-E205)</f>
        <v>13.48998387</v>
      </c>
      <c r="I205" s="16">
        <f>(((H205/100)+1)^(1/365)-1)</f>
        <v>3.4675709044917902E-4</v>
      </c>
      <c r="J205">
        <f>1+I205</f>
        <v>1.0003467570904492</v>
      </c>
      <c r="K205">
        <f>C205-I205</f>
        <v>-1.7434051351418866E-3</v>
      </c>
      <c r="L205" s="47">
        <f>K205^2</f>
        <v>3.0394614652390998E-6</v>
      </c>
      <c r="O205" s="8">
        <f>C205/$N$3</f>
        <v>-5.4253046097792468E-2</v>
      </c>
    </row>
    <row r="206" spans="1:15" ht="15.75" x14ac:dyDescent="0.25">
      <c r="A206" s="5">
        <v>40963</v>
      </c>
      <c r="B206">
        <v>14.55</v>
      </c>
      <c r="C206">
        <f>(B206-B205)/B205</f>
        <v>1.748251748251748E-2</v>
      </c>
      <c r="D206">
        <v>1.0529999999999999</v>
      </c>
      <c r="E206">
        <v>1.9757</v>
      </c>
      <c r="F206">
        <v>10.906499999999999</v>
      </c>
      <c r="G206">
        <f>E206+F206</f>
        <v>12.882199999999999</v>
      </c>
      <c r="H206">
        <f>E206+D206*(G206-E206)</f>
        <v>13.460244499999998</v>
      </c>
      <c r="I206" s="16">
        <f>(((H206/100)+1)^(1/365)-1)</f>
        <v>3.4603881886341448E-4</v>
      </c>
      <c r="J206">
        <f>1+I206</f>
        <v>1.0003460388188634</v>
      </c>
      <c r="K206">
        <f>C206-I206</f>
        <v>1.7136478663654066E-2</v>
      </c>
      <c r="L206" s="47">
        <f>K206^2</f>
        <v>2.9365890098987106E-4</v>
      </c>
      <c r="O206" s="8">
        <f>C206/$N$3</f>
        <v>0.67911155604930473</v>
      </c>
    </row>
    <row r="207" spans="1:15" ht="15.75" x14ac:dyDescent="0.25">
      <c r="A207" s="5">
        <v>40966</v>
      </c>
      <c r="B207">
        <v>14.55</v>
      </c>
      <c r="C207">
        <f>(B207-B206)/B206</f>
        <v>0</v>
      </c>
      <c r="D207">
        <v>1.0539000000000001</v>
      </c>
      <c r="E207">
        <v>1.9255</v>
      </c>
      <c r="F207">
        <v>10.7784</v>
      </c>
      <c r="G207">
        <f>E207+F207</f>
        <v>12.703899999999999</v>
      </c>
      <c r="H207">
        <f>E207+D207*(G207-E207)</f>
        <v>13.284855759999999</v>
      </c>
      <c r="I207" s="16">
        <f>(((H207/100)+1)^(1/365)-1)</f>
        <v>3.4179897023944861E-4</v>
      </c>
      <c r="J207">
        <f>1+I207</f>
        <v>1.0003417989702394</v>
      </c>
      <c r="K207">
        <f>C207-I207</f>
        <v>-3.4179897023944861E-4</v>
      </c>
      <c r="L207" s="47">
        <f>K207^2</f>
        <v>1.1682653605674748E-7</v>
      </c>
      <c r="O207" s="8">
        <f>C207/$N$3</f>
        <v>0</v>
      </c>
    </row>
    <row r="208" spans="1:15" ht="15.75" x14ac:dyDescent="0.25">
      <c r="A208" s="5">
        <v>40967</v>
      </c>
      <c r="B208">
        <v>14.45</v>
      </c>
      <c r="C208">
        <f>(B208-B207)/B207</f>
        <v>-6.872852233677073E-3</v>
      </c>
      <c r="D208">
        <v>1.0535000000000001</v>
      </c>
      <c r="E208">
        <v>1.9428000000000001</v>
      </c>
      <c r="F208">
        <v>10.7117</v>
      </c>
      <c r="G208">
        <f>E208+F208</f>
        <v>12.654500000000001</v>
      </c>
      <c r="H208">
        <f>E208+D208*(G208-E208)</f>
        <v>13.227575950000002</v>
      </c>
      <c r="I208" s="16">
        <f>(((H208/100)+1)^(1/365)-1)</f>
        <v>3.4041286954256122E-4</v>
      </c>
      <c r="J208">
        <f>1+I208</f>
        <v>1.0003404128695426</v>
      </c>
      <c r="K208">
        <f>C208-I208</f>
        <v>-7.2132651032196342E-3</v>
      </c>
      <c r="L208" s="47">
        <f>K208^2</f>
        <v>5.2031193449326162E-5</v>
      </c>
      <c r="O208" s="8">
        <f>C208/$N$3</f>
        <v>-0.26697718904481638</v>
      </c>
    </row>
    <row r="209" spans="1:15" ht="15.75" x14ac:dyDescent="0.25">
      <c r="A209" s="5">
        <v>40968</v>
      </c>
      <c r="B209">
        <v>14.18</v>
      </c>
      <c r="C209">
        <f>(B209-B208)/B208</f>
        <v>-1.8685121107266407E-2</v>
      </c>
      <c r="D209">
        <v>1.0544</v>
      </c>
      <c r="E209">
        <v>1.9704999999999999</v>
      </c>
      <c r="F209">
        <v>10.704499999999999</v>
      </c>
      <c r="G209">
        <f>E209+F209</f>
        <v>12.674999999999999</v>
      </c>
      <c r="H209">
        <f>E209+D209*(G209-E209)</f>
        <v>13.257324799999999</v>
      </c>
      <c r="I209" s="16">
        <f>(((H209/100)+1)^(1/365)-1)</f>
        <v>3.4113284224779328E-4</v>
      </c>
      <c r="J209">
        <f>1+I209</f>
        <v>1.0003411328422478</v>
      </c>
      <c r="K209">
        <f>C209-I209</f>
        <v>-1.90262539495142E-2</v>
      </c>
      <c r="L209" s="47">
        <f>K209^2</f>
        <v>3.6199833935140471E-4</v>
      </c>
      <c r="O209" s="8">
        <f>C209/$N$3</f>
        <v>-0.72582691153117285</v>
      </c>
    </row>
    <row r="210" spans="1:15" ht="15.75" x14ac:dyDescent="0.25">
      <c r="A210" s="5">
        <v>40969</v>
      </c>
      <c r="B210">
        <v>15.49</v>
      </c>
      <c r="C210">
        <f>(B210-B209)/B209</f>
        <v>9.2383638928067738E-2</v>
      </c>
      <c r="D210">
        <v>1.0602</v>
      </c>
      <c r="E210">
        <v>2.0261</v>
      </c>
      <c r="F210">
        <v>10.688000000000001</v>
      </c>
      <c r="G210">
        <f>E210+F210</f>
        <v>12.7141</v>
      </c>
      <c r="H210">
        <f>E210+D210*(G210-E210)</f>
        <v>13.357517600000001</v>
      </c>
      <c r="I210" s="16">
        <f>(((H210/100)+1)^(1/365)-1)</f>
        <v>3.4355629175153446E-4</v>
      </c>
      <c r="J210">
        <f>1+I210</f>
        <v>1.0003435562917515</v>
      </c>
      <c r="K210">
        <f>C210-I210</f>
        <v>9.2040082636316203E-2</v>
      </c>
      <c r="L210" s="47">
        <f>K210^2</f>
        <v>8.4713768116999148E-3</v>
      </c>
      <c r="O210" s="8">
        <f>C210/$N$3</f>
        <v>3.5886591761556086</v>
      </c>
    </row>
    <row r="211" spans="1:15" ht="15.75" x14ac:dyDescent="0.25">
      <c r="A211" s="5">
        <v>40970</v>
      </c>
      <c r="B211">
        <v>15.19</v>
      </c>
      <c r="C211">
        <f>(B211-B210)/B210</f>
        <v>-1.9367333763718575E-2</v>
      </c>
      <c r="D211">
        <v>1.0601</v>
      </c>
      <c r="E211">
        <v>1.9739</v>
      </c>
      <c r="F211">
        <v>10.687899999999999</v>
      </c>
      <c r="G211">
        <f>E211+F211</f>
        <v>12.661799999999999</v>
      </c>
      <c r="H211">
        <f>E211+D211*(G211-E211)</f>
        <v>13.30414279</v>
      </c>
      <c r="I211" s="16">
        <f>(((H211/100)+1)^(1/365)-1)</f>
        <v>3.422655352707249E-4</v>
      </c>
      <c r="J211">
        <f>1+I211</f>
        <v>1.0003422655352707</v>
      </c>
      <c r="K211">
        <f>C211-I211</f>
        <v>-1.97095992989893E-2</v>
      </c>
      <c r="L211" s="47">
        <f>K211^2</f>
        <v>3.8846830452671948E-4</v>
      </c>
      <c r="O211" s="8">
        <f>C211/$N$3</f>
        <v>-0.75232758565565527</v>
      </c>
    </row>
    <row r="212" spans="1:15" ht="15.75" x14ac:dyDescent="0.25">
      <c r="A212" s="5">
        <v>40973</v>
      </c>
      <c r="B212">
        <v>15.24</v>
      </c>
      <c r="C212">
        <f>(B212-B211)/B211</f>
        <v>3.2916392363397441E-3</v>
      </c>
      <c r="D212">
        <v>1.0609999999999999</v>
      </c>
      <c r="E212">
        <v>2.0104000000000002</v>
      </c>
      <c r="F212">
        <v>10.6874</v>
      </c>
      <c r="G212">
        <f>E212+F212</f>
        <v>12.697800000000001</v>
      </c>
      <c r="H212">
        <f>E212+D212*(G212-E212)</f>
        <v>13.3497314</v>
      </c>
      <c r="I212" s="16">
        <f>(((H212/100)+1)^(1/365)-1)</f>
        <v>3.4336803679568817E-4</v>
      </c>
      <c r="J212">
        <f>1+I212</f>
        <v>1.0003433680367957</v>
      </c>
      <c r="K212">
        <f>C212-I212</f>
        <v>2.9482711995440559E-3</v>
      </c>
      <c r="L212" s="47">
        <f>K212^2</f>
        <v>8.6923030660609462E-6</v>
      </c>
      <c r="O212" s="8">
        <f>C212/$N$3</f>
        <v>0.12786432194213559</v>
      </c>
    </row>
    <row r="213" spans="1:15" ht="15.75" x14ac:dyDescent="0.25">
      <c r="A213" s="5">
        <v>40974</v>
      </c>
      <c r="B213">
        <v>15.26</v>
      </c>
      <c r="C213">
        <f>(B213-B212)/B212</f>
        <v>1.3123359580052214E-3</v>
      </c>
      <c r="D213">
        <v>1.0575000000000001</v>
      </c>
      <c r="E213">
        <v>1.9426999999999999</v>
      </c>
      <c r="F213">
        <v>10.742100000000001</v>
      </c>
      <c r="G213">
        <f>E213+F213</f>
        <v>12.684800000000001</v>
      </c>
      <c r="H213">
        <f>E213+D213*(G213-E213)</f>
        <v>13.302470750000003</v>
      </c>
      <c r="I213" s="16">
        <f>(((H213/100)+1)^(1/365)-1)</f>
        <v>3.4222509073789098E-4</v>
      </c>
      <c r="J213">
        <f>1+I213</f>
        <v>1.0003422250907379</v>
      </c>
      <c r="K213">
        <f>C213-I213</f>
        <v>9.7011086726733037E-4</v>
      </c>
      <c r="L213" s="47">
        <f>K213^2</f>
        <v>9.4111509479017193E-7</v>
      </c>
      <c r="O213" s="8">
        <f>C213/$N$3</f>
        <v>5.0977927829421794E-2</v>
      </c>
    </row>
    <row r="214" spans="1:15" ht="15.75" x14ac:dyDescent="0.25">
      <c r="A214" s="5">
        <v>40975</v>
      </c>
      <c r="B214">
        <v>15.57</v>
      </c>
      <c r="C214">
        <f>(B214-B213)/B213</f>
        <v>2.0314547837483651E-2</v>
      </c>
      <c r="D214">
        <v>1.0585</v>
      </c>
      <c r="E214">
        <v>1.9756</v>
      </c>
      <c r="F214">
        <v>10.7674</v>
      </c>
      <c r="G214">
        <f>E214+F214</f>
        <v>12.743</v>
      </c>
      <c r="H214">
        <f>E214+D214*(G214-E214)</f>
        <v>13.3728929</v>
      </c>
      <c r="I214" s="16">
        <f>(((H214/100)+1)^(1/365)-1)</f>
        <v>3.4392799830285092E-4</v>
      </c>
      <c r="J214">
        <f>1+I214</f>
        <v>1.0003439279983029</v>
      </c>
      <c r="K214">
        <f>C214-I214</f>
        <v>1.99706198391808E-2</v>
      </c>
      <c r="L214" s="47">
        <f>K214^2</f>
        <v>3.9882565676108178E-4</v>
      </c>
      <c r="O214" s="8">
        <f>C214/$N$3</f>
        <v>0.78912228780250937</v>
      </c>
    </row>
    <row r="215" spans="1:15" ht="15.75" x14ac:dyDescent="0.25">
      <c r="A215" s="5">
        <v>40976</v>
      </c>
      <c r="B215">
        <v>15.91</v>
      </c>
      <c r="C215">
        <f>(B215-B214)/B214</f>
        <v>2.1836865767501597E-2</v>
      </c>
      <c r="D215">
        <v>1.0598000000000001</v>
      </c>
      <c r="E215">
        <v>2.0121000000000002</v>
      </c>
      <c r="F215">
        <v>10.7469</v>
      </c>
      <c r="G215">
        <f>E215+F215</f>
        <v>12.759</v>
      </c>
      <c r="H215">
        <f>E215+D215*(G215-E215)</f>
        <v>13.401664620000002</v>
      </c>
      <c r="I215" s="16">
        <f>(((H215/100)+1)^(1/365)-1)</f>
        <v>3.4462343582908339E-4</v>
      </c>
      <c r="J215">
        <f>1+I215</f>
        <v>1.0003446234358291</v>
      </c>
      <c r="K215">
        <f>C215-I215</f>
        <v>2.1492242331672514E-2</v>
      </c>
      <c r="L215" s="47">
        <f>K215^2</f>
        <v>4.6191648044333598E-4</v>
      </c>
      <c r="O215" s="8">
        <f>C215/$N$3</f>
        <v>0.84825700334276666</v>
      </c>
    </row>
    <row r="216" spans="1:15" ht="15.75" x14ac:dyDescent="0.25">
      <c r="A216" s="5">
        <v>40977</v>
      </c>
      <c r="B216">
        <v>16.14</v>
      </c>
      <c r="C216">
        <f>(B216-B215)/B215</f>
        <v>1.4456316781898204E-2</v>
      </c>
      <c r="D216">
        <v>1.0599000000000001</v>
      </c>
      <c r="E216">
        <v>2.0278999999999998</v>
      </c>
      <c r="F216">
        <v>10.7224</v>
      </c>
      <c r="G216">
        <f>E216+F216</f>
        <v>12.750299999999999</v>
      </c>
      <c r="H216">
        <f>E216+D216*(G216-E216)</f>
        <v>13.392571759999999</v>
      </c>
      <c r="I216" s="16">
        <f>(((H216/100)+1)^(1/365)-1)</f>
        <v>3.4440367250421211E-4</v>
      </c>
      <c r="J216">
        <f>1+I216</f>
        <v>1.0003444036725042</v>
      </c>
      <c r="K216">
        <f>C216-I216</f>
        <v>1.4111913109393992E-2</v>
      </c>
      <c r="L216" s="47">
        <f>K216^2</f>
        <v>1.9914609160708602E-4</v>
      </c>
      <c r="O216" s="8">
        <f>C216/$N$3</f>
        <v>0.56155824207320371</v>
      </c>
    </row>
    <row r="217" spans="1:15" ht="15.75" x14ac:dyDescent="0.25">
      <c r="A217" s="5">
        <v>40980</v>
      </c>
      <c r="B217">
        <v>16.11</v>
      </c>
      <c r="C217">
        <f>(B217-B216)/B216</f>
        <v>-1.8587360594796243E-3</v>
      </c>
      <c r="D217">
        <v>1.0609</v>
      </c>
      <c r="E217">
        <v>2.0331000000000001</v>
      </c>
      <c r="F217">
        <v>10.7157</v>
      </c>
      <c r="G217">
        <f>E217+F217</f>
        <v>12.748799999999999</v>
      </c>
      <c r="H217">
        <f>E217+D217*(G217-E217)</f>
        <v>13.401386129999999</v>
      </c>
      <c r="I217" s="16">
        <f>(((H217/100)+1)^(1/365)-1)</f>
        <v>3.4461670532670574E-4</v>
      </c>
      <c r="J217">
        <f>1+I217</f>
        <v>1.0003446167053267</v>
      </c>
      <c r="K217">
        <f>C217-I217</f>
        <v>-2.2033527648063298E-3</v>
      </c>
      <c r="L217" s="47">
        <f>K217^2</f>
        <v>4.8547634061796982E-6</v>
      </c>
      <c r="O217" s="8">
        <f>C217/$N$3</f>
        <v>-7.2202938672902811E-2</v>
      </c>
    </row>
    <row r="218" spans="1:15" ht="15.75" x14ac:dyDescent="0.25">
      <c r="A218" s="5">
        <v>40981</v>
      </c>
      <c r="B218">
        <v>16.16</v>
      </c>
      <c r="C218">
        <f>(B218-B217)/B217</f>
        <v>3.1036623215394609E-3</v>
      </c>
      <c r="D218">
        <v>1.0575000000000001</v>
      </c>
      <c r="E218">
        <v>2.1263000000000001</v>
      </c>
      <c r="F218">
        <v>10.653600000000001</v>
      </c>
      <c r="G218">
        <f>E218+F218</f>
        <v>12.779900000000001</v>
      </c>
      <c r="H218">
        <f>E218+D218*(G218-E218)</f>
        <v>13.392482000000003</v>
      </c>
      <c r="I218" s="16">
        <f>(((H218/100)+1)^(1/365)-1)</f>
        <v>3.4440150302694761E-4</v>
      </c>
      <c r="J218">
        <f>1+I218</f>
        <v>1.0003444015030269</v>
      </c>
      <c r="K218">
        <f>C218-I218</f>
        <v>2.7592608185125133E-3</v>
      </c>
      <c r="L218" s="47">
        <f>K218^2</f>
        <v>7.6135202645783446E-6</v>
      </c>
      <c r="O218" s="8">
        <f>C218/$N$3</f>
        <v>0.12056232466176535</v>
      </c>
    </row>
    <row r="219" spans="1:15" ht="15.75" x14ac:dyDescent="0.25">
      <c r="A219" s="5">
        <v>40982</v>
      </c>
      <c r="B219">
        <v>16.100000000000001</v>
      </c>
      <c r="C219">
        <f>(B219-B218)/B218</f>
        <v>-3.7128712871286338E-3</v>
      </c>
      <c r="D219">
        <v>1.0576000000000001</v>
      </c>
      <c r="E219">
        <v>2.2686000000000002</v>
      </c>
      <c r="F219">
        <v>10.639200000000001</v>
      </c>
      <c r="G219">
        <f>E219+F219</f>
        <v>12.907800000000002</v>
      </c>
      <c r="H219">
        <f>E219+D219*(G219-E219)</f>
        <v>13.520617920000003</v>
      </c>
      <c r="I219" s="16">
        <f>(((H219/100)+1)^(1/365)-1)</f>
        <v>3.4749677430490067E-4</v>
      </c>
      <c r="J219">
        <f>1+I219</f>
        <v>1.0003474967743049</v>
      </c>
      <c r="K219">
        <f>C219-I219</f>
        <v>-4.0603680614335344E-3</v>
      </c>
      <c r="L219" s="47">
        <f>K219^2</f>
        <v>1.648658879430952E-5</v>
      </c>
      <c r="O219" s="8">
        <f>C219/$N$3</f>
        <v>-0.14422715720056711</v>
      </c>
    </row>
    <row r="220" spans="1:15" ht="15.75" x14ac:dyDescent="0.25">
      <c r="A220" s="5">
        <v>40983</v>
      </c>
      <c r="B220">
        <v>16.23</v>
      </c>
      <c r="C220">
        <f>(B220-B219)/B219</f>
        <v>8.0745341614906208E-3</v>
      </c>
      <c r="D220">
        <v>1.0577000000000001</v>
      </c>
      <c r="E220">
        <v>2.2793999999999999</v>
      </c>
      <c r="F220">
        <v>10.6081</v>
      </c>
      <c r="G220">
        <f>E220+F220</f>
        <v>12.887499999999999</v>
      </c>
      <c r="H220">
        <f>E220+D220*(G220-E220)</f>
        <v>13.49958737</v>
      </c>
      <c r="I220" s="16">
        <f>(((H220/100)+1)^(1/365)-1)</f>
        <v>3.4698899612961576E-4</v>
      </c>
      <c r="J220">
        <f>1+I220</f>
        <v>1.0003469889961296</v>
      </c>
      <c r="K220">
        <f>C220-I220</f>
        <v>7.727545165361005E-3</v>
      </c>
      <c r="L220" s="47">
        <f>K220^2</f>
        <v>5.9714954282694245E-5</v>
      </c>
      <c r="O220" s="8">
        <f>C220/$N$3</f>
        <v>0.31365674104239699</v>
      </c>
    </row>
    <row r="221" spans="1:15" ht="15.75" x14ac:dyDescent="0.25">
      <c r="A221" s="5">
        <v>40984</v>
      </c>
      <c r="B221">
        <v>16.36</v>
      </c>
      <c r="C221">
        <f>(B221-B220)/B220</f>
        <v>8.0098582871225513E-3</v>
      </c>
      <c r="D221">
        <v>1.0588</v>
      </c>
      <c r="E221">
        <v>2.294</v>
      </c>
      <c r="F221">
        <v>10.5945</v>
      </c>
      <c r="G221">
        <f>E221+F221</f>
        <v>12.888500000000001</v>
      </c>
      <c r="H221">
        <f>E221+D221*(G221-E221)</f>
        <v>13.511456600000001</v>
      </c>
      <c r="I221" s="16">
        <f>(((H221/100)+1)^(1/365)-1)</f>
        <v>3.4727558770697442E-4</v>
      </c>
      <c r="J221">
        <f>1+I221</f>
        <v>1.000347275587707</v>
      </c>
      <c r="K221">
        <f>C221-I221</f>
        <v>7.6625826994155769E-3</v>
      </c>
      <c r="L221" s="47">
        <f>K221^2</f>
        <v>5.8715173625382907E-5</v>
      </c>
      <c r="O221" s="8">
        <f>C221/$N$3</f>
        <v>0.31114439499584673</v>
      </c>
    </row>
    <row r="222" spans="1:15" ht="15.75" x14ac:dyDescent="0.25">
      <c r="A222" s="5">
        <v>40987</v>
      </c>
      <c r="B222">
        <v>16.62</v>
      </c>
      <c r="C222">
        <f>(B222-B221)/B221</f>
        <v>1.5892420537897408E-2</v>
      </c>
      <c r="D222">
        <v>1.0610999999999999</v>
      </c>
      <c r="E222">
        <v>2.3772000000000002</v>
      </c>
      <c r="F222">
        <v>10.569100000000001</v>
      </c>
      <c r="G222">
        <f>E222+F222</f>
        <v>12.946300000000001</v>
      </c>
      <c r="H222">
        <f>E222+D222*(G222-E222)</f>
        <v>13.592072010000001</v>
      </c>
      <c r="I222" s="16">
        <f>(((H222/100)+1)^(1/365)-1)</f>
        <v>3.4922131759684838E-4</v>
      </c>
      <c r="J222">
        <f>1+I222</f>
        <v>1.0003492213175968</v>
      </c>
      <c r="K222">
        <f>C222-I222</f>
        <v>1.554319922030056E-2</v>
      </c>
      <c r="L222" s="47">
        <f>K222^2</f>
        <v>2.4159104200195192E-4</v>
      </c>
      <c r="O222" s="8">
        <f>C222/$N$3</f>
        <v>0.61734395241841833</v>
      </c>
    </row>
    <row r="223" spans="1:15" ht="15.75" x14ac:dyDescent="0.25">
      <c r="A223" s="5">
        <v>40988</v>
      </c>
      <c r="B223">
        <v>16.510000000000002</v>
      </c>
      <c r="C223">
        <f>(B223-B222)/B222</f>
        <v>-6.6185318892899771E-3</v>
      </c>
      <c r="D223">
        <v>1.0612999999999999</v>
      </c>
      <c r="E223">
        <v>2.3590999999999998</v>
      </c>
      <c r="F223">
        <v>10.5764</v>
      </c>
      <c r="G223">
        <f>E223+F223</f>
        <v>12.935499999999999</v>
      </c>
      <c r="H223">
        <f>E223+D223*(G223-E223)</f>
        <v>13.583833319999998</v>
      </c>
      <c r="I223" s="16">
        <f>(((H223/100)+1)^(1/365)-1)</f>
        <v>3.4902253213409118E-4</v>
      </c>
      <c r="J223">
        <f>1+I223</f>
        <v>1.0003490225321341</v>
      </c>
      <c r="K223">
        <f>C223-I223</f>
        <v>-6.9675544214240683E-3</v>
      </c>
      <c r="L223" s="47">
        <f>K223^2</f>
        <v>4.8546814615506085E-5</v>
      </c>
      <c r="O223" s="8">
        <f>C223/$N$3</f>
        <v>-0.25709806923358625</v>
      </c>
    </row>
    <row r="224" spans="1:15" ht="15.75" x14ac:dyDescent="0.25">
      <c r="A224" s="5">
        <v>40989</v>
      </c>
      <c r="B224">
        <v>16.690000000000001</v>
      </c>
      <c r="C224">
        <f>(B224-B223)/B223</f>
        <v>1.0902483343428207E-2</v>
      </c>
      <c r="D224">
        <v>1.0609999999999999</v>
      </c>
      <c r="E224">
        <v>2.2959999999999998</v>
      </c>
      <c r="F224">
        <v>10.5844</v>
      </c>
      <c r="G224">
        <f>E224+F224</f>
        <v>12.8804</v>
      </c>
      <c r="H224">
        <f>E224+D224*(G224-E224)</f>
        <v>13.526048399999999</v>
      </c>
      <c r="I224" s="16">
        <f>(((H224/100)+1)^(1/365)-1)</f>
        <v>3.4762787685460594E-4</v>
      </c>
      <c r="J224">
        <f>1+I224</f>
        <v>1.0003476278768546</v>
      </c>
      <c r="K224">
        <f>C224-I224</f>
        <v>1.0554855466573601E-2</v>
      </c>
      <c r="L224" s="47">
        <f>K224^2</f>
        <v>1.1140497392025863E-4</v>
      </c>
      <c r="O224" s="8">
        <f>C224/$N$3</f>
        <v>0.42350893889058944</v>
      </c>
    </row>
    <row r="225" spans="1:15" ht="15.75" x14ac:dyDescent="0.25">
      <c r="A225" s="5">
        <v>40990</v>
      </c>
      <c r="B225">
        <v>17.62</v>
      </c>
      <c r="C225">
        <f>(B225-B224)/B224</f>
        <v>5.5721989215098841E-2</v>
      </c>
      <c r="D225">
        <v>1.0551999999999999</v>
      </c>
      <c r="E225">
        <v>2.2781000000000002</v>
      </c>
      <c r="F225">
        <v>10.6029</v>
      </c>
      <c r="G225">
        <f>E225+F225</f>
        <v>12.881</v>
      </c>
      <c r="H225">
        <f>E225+D225*(G225-E225)</f>
        <v>13.466280079999999</v>
      </c>
      <c r="I225" s="16">
        <f>(((H225/100)+1)^(1/365)-1)</f>
        <v>3.461846066588059E-4</v>
      </c>
      <c r="J225">
        <f>1+I225</f>
        <v>1.0003461846066588</v>
      </c>
      <c r="K225">
        <f>C225-I225</f>
        <v>5.5375804608440035E-2</v>
      </c>
      <c r="L225" s="47">
        <f>K225^2</f>
        <v>3.0664797360321285E-3</v>
      </c>
      <c r="O225" s="8">
        <f>C225/$N$3</f>
        <v>2.1645307570760219</v>
      </c>
    </row>
    <row r="226" spans="1:15" ht="15.75" x14ac:dyDescent="0.25">
      <c r="A226" s="5">
        <v>40991</v>
      </c>
      <c r="B226">
        <v>17.77</v>
      </c>
      <c r="C226">
        <f>(B226-B225)/B225</f>
        <v>8.5130533484675686E-3</v>
      </c>
      <c r="D226">
        <v>1.0528</v>
      </c>
      <c r="E226">
        <v>2.2317</v>
      </c>
      <c r="F226">
        <v>10.5989</v>
      </c>
      <c r="G226">
        <f>E226+F226</f>
        <v>12.8306</v>
      </c>
      <c r="H226">
        <f>E226+D226*(G226-E226)</f>
        <v>13.39022192</v>
      </c>
      <c r="I226" s="16">
        <f>(((H226/100)+1)^(1/365)-1)</f>
        <v>3.4434687688267296E-4</v>
      </c>
      <c r="J226">
        <f>1+I226</f>
        <v>1.0003443468768827</v>
      </c>
      <c r="K226">
        <f>C226-I226</f>
        <v>8.1687064715848957E-3</v>
      </c>
      <c r="L226" s="47">
        <f>K226^2</f>
        <v>6.6727765418912957E-5</v>
      </c>
      <c r="O226" s="8">
        <f>C226/$N$3</f>
        <v>0.33069109823512938</v>
      </c>
    </row>
    <row r="227" spans="1:15" ht="15.75" x14ac:dyDescent="0.25">
      <c r="A227" s="5">
        <v>40994</v>
      </c>
      <c r="B227">
        <v>17.84</v>
      </c>
      <c r="C227">
        <f>(B227-B226)/B226</f>
        <v>3.939223410241997E-3</v>
      </c>
      <c r="D227">
        <v>1.0536000000000001</v>
      </c>
      <c r="E227">
        <v>2.2479</v>
      </c>
      <c r="F227">
        <v>10.553100000000001</v>
      </c>
      <c r="G227">
        <f>E227+F227</f>
        <v>12.801</v>
      </c>
      <c r="H227">
        <f>E227+D227*(G227-E227)</f>
        <v>13.366646160000002</v>
      </c>
      <c r="I227" s="16">
        <f>(((H227/100)+1)^(1/365)-1)</f>
        <v>3.4377698590271066E-4</v>
      </c>
      <c r="J227">
        <f>1+I227</f>
        <v>1.0003437769859027</v>
      </c>
      <c r="K227">
        <f>C227-I227</f>
        <v>3.5954464243392863E-3</v>
      </c>
      <c r="L227" s="47">
        <f>K227^2</f>
        <v>1.2927234990294159E-5</v>
      </c>
      <c r="O227" s="8">
        <f>C227/$N$3</f>
        <v>0.15301984639400268</v>
      </c>
    </row>
    <row r="228" spans="1:15" ht="15.75" x14ac:dyDescent="0.25">
      <c r="A228" s="5">
        <v>40995</v>
      </c>
      <c r="B228">
        <v>18.239999999999998</v>
      </c>
      <c r="C228">
        <f>(B228-B227)/B227</f>
        <v>2.2421524663677049E-2</v>
      </c>
      <c r="D228">
        <v>1.052</v>
      </c>
      <c r="E228">
        <v>2.1836000000000002</v>
      </c>
      <c r="F228">
        <v>10.539199999999999</v>
      </c>
      <c r="G228">
        <f>E228+F228</f>
        <v>12.722799999999999</v>
      </c>
      <c r="H228">
        <f>E228+D228*(G228-E228)</f>
        <v>13.270838400000001</v>
      </c>
      <c r="I228" s="16">
        <f>(((H228/100)+1)^(1/365)-1)</f>
        <v>3.4145983203281993E-4</v>
      </c>
      <c r="J228">
        <f>1+I228</f>
        <v>1.0003414598320328</v>
      </c>
      <c r="K228">
        <f>C228-I228</f>
        <v>2.2080064831644229E-2</v>
      </c>
      <c r="L228" s="47">
        <f>K228^2</f>
        <v>4.8752926296961229E-4</v>
      </c>
      <c r="O228" s="8">
        <f>C228/$N$3</f>
        <v>0.87096818399148201</v>
      </c>
    </row>
    <row r="229" spans="1:15" ht="15.75" x14ac:dyDescent="0.25">
      <c r="A229" s="5">
        <v>40996</v>
      </c>
      <c r="B229">
        <v>18.309999999999999</v>
      </c>
      <c r="C229">
        <f>(B229-B228)/B228</f>
        <v>3.8377192982456299E-3</v>
      </c>
      <c r="D229">
        <v>1.0514000000000001</v>
      </c>
      <c r="E229">
        <v>2.1997</v>
      </c>
      <c r="F229">
        <v>10.543200000000001</v>
      </c>
      <c r="G229">
        <f>E229+F229</f>
        <v>12.742900000000001</v>
      </c>
      <c r="H229">
        <f>E229+D229*(G229-E229)</f>
        <v>13.284820480000002</v>
      </c>
      <c r="I229" s="16">
        <f>(((H229/100)+1)^(1/365)-1)</f>
        <v>3.4179811672219174E-4</v>
      </c>
      <c r="J229">
        <f>1+I229</f>
        <v>1.0003417981167222</v>
      </c>
      <c r="K229">
        <f>C229-I229</f>
        <v>3.4959211815234381E-3</v>
      </c>
      <c r="L229" s="47">
        <f>K229^2</f>
        <v>1.2221464907424231E-5</v>
      </c>
      <c r="O229" s="8">
        <f>C229/$N$3</f>
        <v>0.14907690079064845</v>
      </c>
    </row>
    <row r="230" spans="1:15" ht="15.75" x14ac:dyDescent="0.25">
      <c r="A230" s="5">
        <v>40997</v>
      </c>
      <c r="B230">
        <v>18.38</v>
      </c>
      <c r="C230">
        <f>(B230-B229)/B229</f>
        <v>3.8230475150191311E-3</v>
      </c>
      <c r="D230">
        <v>1.0512999999999999</v>
      </c>
      <c r="E230">
        <v>2.1587000000000001</v>
      </c>
      <c r="F230">
        <v>10.560700000000001</v>
      </c>
      <c r="G230">
        <f>E230+F230</f>
        <v>12.7194</v>
      </c>
      <c r="H230">
        <f>E230+D230*(G230-E230)</f>
        <v>13.261163909999999</v>
      </c>
      <c r="I230" s="16">
        <f>(((H230/100)+1)^(1/365)-1)</f>
        <v>3.4122574149142437E-4</v>
      </c>
      <c r="J230">
        <f>1+I230</f>
        <v>1.0003412257414914</v>
      </c>
      <c r="K230">
        <f>C230-I230</f>
        <v>3.4818217735277067E-3</v>
      </c>
      <c r="L230" s="47">
        <f>K230^2</f>
        <v>1.2123082862611625E-5</v>
      </c>
      <c r="O230" s="8">
        <f>C230/$N$3</f>
        <v>0.14850697271553404</v>
      </c>
    </row>
    <row r="231" spans="1:15" ht="15.75" x14ac:dyDescent="0.25">
      <c r="A231" s="5">
        <v>40998</v>
      </c>
      <c r="B231">
        <v>18.37</v>
      </c>
      <c r="C231">
        <f>(B231-B230)/B230</f>
        <v>-5.4406964091392881E-4</v>
      </c>
      <c r="D231">
        <v>1.0511999999999999</v>
      </c>
      <c r="E231">
        <v>2.2088000000000001</v>
      </c>
      <c r="F231">
        <v>10.550599999999999</v>
      </c>
      <c r="G231">
        <f>E231+F231</f>
        <v>12.759399999999999</v>
      </c>
      <c r="H231">
        <f>E231+D231*(G231-E231)</f>
        <v>13.299590719999998</v>
      </c>
      <c r="I231" s="16">
        <f>(((H231/100)+1)^(1/365)-1)</f>
        <v>3.4215542505933172E-4</v>
      </c>
      <c r="J231">
        <f>1+I231</f>
        <v>1.0003421554250593</v>
      </c>
      <c r="K231">
        <f>C231-I231</f>
        <v>-8.8622506597326053E-4</v>
      </c>
      <c r="L231" s="47">
        <f>K231^2</f>
        <v>7.8539486755930998E-7</v>
      </c>
      <c r="O231" s="8">
        <f>C231/$N$3</f>
        <v>-2.1134483681181999E-2</v>
      </c>
    </row>
    <row r="232" spans="1:15" ht="15.75" x14ac:dyDescent="0.25">
      <c r="A232" s="5">
        <v>41001</v>
      </c>
      <c r="B232">
        <v>18.899999999999999</v>
      </c>
      <c r="C232">
        <f>(B232-B231)/B231</f>
        <v>2.8851388132825125E-2</v>
      </c>
      <c r="D232">
        <v>1.0573999999999999</v>
      </c>
      <c r="E232">
        <v>2.1819999999999999</v>
      </c>
      <c r="F232">
        <v>10.6068</v>
      </c>
      <c r="G232">
        <f>E232+F232</f>
        <v>12.7888</v>
      </c>
      <c r="H232">
        <f>E232+D232*(G232-E232)</f>
        <v>13.397630319999999</v>
      </c>
      <c r="I232" s="16">
        <f>(((H232/100)+1)^(1/365)-1)</f>
        <v>3.4452593389233677E-4</v>
      </c>
      <c r="J232">
        <f>1+I232</f>
        <v>1.0003445259338923</v>
      </c>
      <c r="K232">
        <f>C232-I232</f>
        <v>2.8506862198932788E-2</v>
      </c>
      <c r="L232" s="47">
        <f>K232^2</f>
        <v>8.1264119242894313E-4</v>
      </c>
      <c r="O232" s="8">
        <f>C232/$N$3</f>
        <v>1.1207373942945362</v>
      </c>
    </row>
    <row r="233" spans="1:15" ht="15.75" x14ac:dyDescent="0.25">
      <c r="A233" s="5">
        <v>41002</v>
      </c>
      <c r="B233">
        <v>18.88</v>
      </c>
      <c r="C233">
        <f>(B233-B232)/B232</f>
        <v>-1.0582010582010357E-3</v>
      </c>
      <c r="D233">
        <v>1.0571999999999999</v>
      </c>
      <c r="E233">
        <v>2.2988</v>
      </c>
      <c r="F233">
        <v>10.6372</v>
      </c>
      <c r="G233">
        <f>E233+F233</f>
        <v>12.936</v>
      </c>
      <c r="H233">
        <f>E233+D233*(G233-E233)</f>
        <v>13.544447839999998</v>
      </c>
      <c r="I233" s="16">
        <f>(((H233/100)+1)^(1/365)-1)</f>
        <v>3.4807202931408376E-4</v>
      </c>
      <c r="J233">
        <f>1+I233</f>
        <v>1.0003480720293141</v>
      </c>
      <c r="K233">
        <f>C233-I233</f>
        <v>-1.4062730875151195E-3</v>
      </c>
      <c r="L233" s="47">
        <f>K233^2</f>
        <v>1.9776039966693068E-6</v>
      </c>
      <c r="O233" s="8">
        <f>C233/$N$3</f>
        <v>-4.110601164658139E-2</v>
      </c>
    </row>
    <row r="234" spans="1:15" ht="15.75" x14ac:dyDescent="0.25">
      <c r="A234" s="5">
        <v>41003</v>
      </c>
      <c r="B234">
        <v>18.38</v>
      </c>
      <c r="C234">
        <f>(B234-B233)/B233</f>
        <v>-2.6483050847457629E-2</v>
      </c>
      <c r="D234">
        <v>1.0592999999999999</v>
      </c>
      <c r="E234">
        <v>2.2233000000000001</v>
      </c>
      <c r="F234">
        <v>10.6785</v>
      </c>
      <c r="G234">
        <f>E234+F234</f>
        <v>12.9018</v>
      </c>
      <c r="H234">
        <f>E234+D234*(G234-E234)</f>
        <v>13.535035049999999</v>
      </c>
      <c r="I234" s="16">
        <f>(((H234/100)+1)^(1/365)-1)</f>
        <v>3.4784481865868244E-4</v>
      </c>
      <c r="J234">
        <f>1+I234</f>
        <v>1.0003478448186587</v>
      </c>
      <c r="K234">
        <f>C234-I234</f>
        <v>-2.6830895666116312E-2</v>
      </c>
      <c r="L234" s="47">
        <f>K234^2</f>
        <v>7.1989696224601912E-4</v>
      </c>
      <c r="O234" s="8">
        <f>C234/$N$3</f>
        <v>-1.0287389037611292</v>
      </c>
    </row>
    <row r="235" spans="1:15" ht="15.75" x14ac:dyDescent="0.25">
      <c r="A235" s="5">
        <v>41004</v>
      </c>
      <c r="B235">
        <v>18.23</v>
      </c>
      <c r="C235">
        <f>(B235-B234)/B234</f>
        <v>-8.1610446137104775E-3</v>
      </c>
      <c r="D235">
        <v>1.0593999999999999</v>
      </c>
      <c r="E235">
        <v>2.1804999999999999</v>
      </c>
      <c r="F235">
        <v>10.703900000000001</v>
      </c>
      <c r="G235">
        <f>E235+F235</f>
        <v>12.884400000000001</v>
      </c>
      <c r="H235">
        <f>E235+D235*(G235-E235)</f>
        <v>13.520211659999999</v>
      </c>
      <c r="I235" s="16">
        <f>(((H235/100)+1)^(1/365)-1)</f>
        <v>3.4748696613196017E-4</v>
      </c>
      <c r="J235">
        <f>1+I235</f>
        <v>1.000347486966132</v>
      </c>
      <c r="K235">
        <f>C235-I235</f>
        <v>-8.5085315798424377E-3</v>
      </c>
      <c r="L235" s="47">
        <f>K235^2</f>
        <v>7.239510964517605E-5</v>
      </c>
      <c r="O235" s="8">
        <f>C235/$N$3</f>
        <v>-0.31701725521779001</v>
      </c>
    </row>
    <row r="236" spans="1:15" ht="15.75" x14ac:dyDescent="0.25">
      <c r="A236" s="5">
        <v>41008</v>
      </c>
      <c r="B236">
        <v>18.010000000000002</v>
      </c>
      <c r="C236">
        <f>(B236-B235)/B235</f>
        <v>-1.2068019747668616E-2</v>
      </c>
      <c r="D236">
        <v>1.0583</v>
      </c>
      <c r="E236">
        <v>2.0474000000000001</v>
      </c>
      <c r="F236">
        <v>10.7906</v>
      </c>
      <c r="G236">
        <f>E236+F236</f>
        <v>12.837999999999999</v>
      </c>
      <c r="H236">
        <f>E236+D236*(G236-E236)</f>
        <v>13.467091979999999</v>
      </c>
      <c r="I236" s="16">
        <f>(((H236/100)+1)^(1/365)-1)</f>
        <v>3.4620421729258943E-4</v>
      </c>
      <c r="J236">
        <f>1+I236</f>
        <v>1.0003462042172926</v>
      </c>
      <c r="K236">
        <f>C236-I236</f>
        <v>-1.2414223964961205E-2</v>
      </c>
      <c r="L236" s="47">
        <f>K236^2</f>
        <v>1.5411295665221711E-4</v>
      </c>
      <c r="O236" s="8">
        <f>C236/$N$3</f>
        <v>-0.46878441148241407</v>
      </c>
    </row>
    <row r="237" spans="1:15" ht="15.75" x14ac:dyDescent="0.25">
      <c r="A237" s="5">
        <v>41009</v>
      </c>
      <c r="B237">
        <v>17.600000000000001</v>
      </c>
      <c r="C237">
        <f>(B237-B236)/B236</f>
        <v>-2.2765130483064971E-2</v>
      </c>
      <c r="D237">
        <v>1.0592999999999999</v>
      </c>
      <c r="E237">
        <v>1.9823</v>
      </c>
      <c r="F237">
        <v>10.884399999999999</v>
      </c>
      <c r="G237">
        <f>E237+F237</f>
        <v>12.8667</v>
      </c>
      <c r="H237">
        <f>E237+D237*(G237-E237)</f>
        <v>13.512144919999999</v>
      </c>
      <c r="I237" s="16">
        <f>(((H237/100)+1)^(1/365)-1)</f>
        <v>3.47292206799521E-4</v>
      </c>
      <c r="J237">
        <f>1+I237</f>
        <v>1.0003472922067995</v>
      </c>
      <c r="K237">
        <f>C237-I237</f>
        <v>-2.3112422689864492E-2</v>
      </c>
      <c r="L237" s="47">
        <f>K237^2</f>
        <v>5.3418408259496303E-4</v>
      </c>
      <c r="O237" s="8">
        <f>C237/$N$3</f>
        <v>-0.88431561424032779</v>
      </c>
    </row>
    <row r="238" spans="1:15" ht="15.75" x14ac:dyDescent="0.25">
      <c r="A238" s="5">
        <v>41010</v>
      </c>
      <c r="B238">
        <v>18.010000000000002</v>
      </c>
      <c r="C238">
        <f>(B238-B237)/B237</f>
        <v>2.3295454545454553E-2</v>
      </c>
      <c r="D238">
        <v>1.0605</v>
      </c>
      <c r="E238">
        <v>2.0350999999999999</v>
      </c>
      <c r="F238">
        <v>10.895199999999999</v>
      </c>
      <c r="G238">
        <f>E238+F238</f>
        <v>12.930299999999999</v>
      </c>
      <c r="H238">
        <f>E238+D238*(G238-E238)</f>
        <v>13.5894596</v>
      </c>
      <c r="I238" s="16">
        <f>(((H238/100)+1)^(1/365)-1)</f>
        <v>3.4915828617987366E-4</v>
      </c>
      <c r="J238">
        <f>1+I238</f>
        <v>1.0003491582861799</v>
      </c>
      <c r="K238">
        <f>C238-I238</f>
        <v>2.294629625927468E-2</v>
      </c>
      <c r="L238" s="47">
        <f>K238^2</f>
        <v>5.2653251201840317E-4</v>
      </c>
      <c r="O238" s="8">
        <f>C238/$N$3</f>
        <v>0.90491614843569901</v>
      </c>
    </row>
    <row r="239" spans="1:15" ht="15.75" x14ac:dyDescent="0.25">
      <c r="A239" s="5">
        <v>41011</v>
      </c>
      <c r="B239">
        <v>18.260000000000002</v>
      </c>
      <c r="C239">
        <f>(B239-B238)/B238</f>
        <v>1.3881177123820098E-2</v>
      </c>
      <c r="D239">
        <v>1.0603</v>
      </c>
      <c r="E239">
        <v>2.0510000000000002</v>
      </c>
      <c r="F239">
        <v>10.8514</v>
      </c>
      <c r="G239">
        <f>E239+F239</f>
        <v>12.9024</v>
      </c>
      <c r="H239">
        <f>E239+D239*(G239-E239)</f>
        <v>13.55673942</v>
      </c>
      <c r="I239" s="16">
        <f>(((H239/100)+1)^(1/365)-1)</f>
        <v>3.4836870137122666E-4</v>
      </c>
      <c r="J239">
        <f>1+I239</f>
        <v>1.0003483687013712</v>
      </c>
      <c r="K239">
        <f>C239-I239</f>
        <v>1.3532808422448871E-2</v>
      </c>
      <c r="L239" s="47">
        <f>K239^2</f>
        <v>1.8313690379870312E-4</v>
      </c>
      <c r="O239" s="8">
        <f>C239/$N$3</f>
        <v>0.53921683795141906</v>
      </c>
    </row>
    <row r="240" spans="1:15" ht="15.75" x14ac:dyDescent="0.25">
      <c r="A240" s="5">
        <v>41012</v>
      </c>
      <c r="B240">
        <v>18.239999999999998</v>
      </c>
      <c r="C240">
        <f>(B240-B239)/B239</f>
        <v>-1.095290251916929E-3</v>
      </c>
      <c r="D240">
        <v>1.0585</v>
      </c>
      <c r="E240">
        <v>1.9823</v>
      </c>
      <c r="F240">
        <v>10.867100000000001</v>
      </c>
      <c r="G240">
        <f>E240+F240</f>
        <v>12.849400000000001</v>
      </c>
      <c r="H240">
        <f>E240+D240*(G240-E240)</f>
        <v>13.485125350000001</v>
      </c>
      <c r="I240" s="16">
        <f>(((H240/100)+1)^(1/365)-1)</f>
        <v>3.4663975926996216E-4</v>
      </c>
      <c r="J240">
        <f>1+I240</f>
        <v>1.00034663975927</v>
      </c>
      <c r="K240">
        <f>C240-I240</f>
        <v>-1.4419300111868912E-3</v>
      </c>
      <c r="L240" s="47">
        <f>K240^2</f>
        <v>2.0791621571614282E-6</v>
      </c>
      <c r="O240" s="8">
        <f>C240/$N$3</f>
        <v>-4.2546748089842615E-2</v>
      </c>
    </row>
    <row r="241" spans="1:15" ht="15.75" x14ac:dyDescent="0.25">
      <c r="A241" s="5">
        <v>41015</v>
      </c>
      <c r="B241">
        <v>18.190000000000001</v>
      </c>
      <c r="C241">
        <f>(B241-B240)/B240</f>
        <v>-2.7412280701752832E-3</v>
      </c>
      <c r="D241">
        <v>1.0603</v>
      </c>
      <c r="E241">
        <v>1.9805000000000001</v>
      </c>
      <c r="F241">
        <v>10.8596</v>
      </c>
      <c r="G241">
        <f>E241+F241</f>
        <v>12.8401</v>
      </c>
      <c r="H241">
        <f>E241+D241*(G241-E241)</f>
        <v>13.494933880000001</v>
      </c>
      <c r="I241" s="16">
        <f>(((H241/100)+1)^(1/365)-1)</f>
        <v>3.4687662592136626E-4</v>
      </c>
      <c r="J241">
        <f>1+I241</f>
        <v>1.0003468766259214</v>
      </c>
      <c r="K241">
        <f>C241-I241</f>
        <v>-3.0881046960966494E-3</v>
      </c>
      <c r="L241" s="47">
        <f>K241^2</f>
        <v>9.5363906140541804E-6</v>
      </c>
      <c r="O241" s="8">
        <f>C241/$N$3</f>
        <v>-0.10648350056474243</v>
      </c>
    </row>
    <row r="242" spans="1:15" ht="15.75" x14ac:dyDescent="0.25">
      <c r="A242" s="5">
        <v>41016</v>
      </c>
      <c r="B242">
        <v>18.59</v>
      </c>
      <c r="C242">
        <f>(B242-B241)/B241</f>
        <v>2.1990104452996071E-2</v>
      </c>
      <c r="D242">
        <v>1.0616000000000001</v>
      </c>
      <c r="E242">
        <v>1.9981</v>
      </c>
      <c r="F242">
        <v>10.7918</v>
      </c>
      <c r="G242">
        <f>E242+F242</f>
        <v>12.789899999999999</v>
      </c>
      <c r="H242">
        <f>E242+D242*(G242-E242)</f>
        <v>13.454674879999999</v>
      </c>
      <c r="I242" s="16">
        <f>(((H242/100)+1)^(1/365)-1)</f>
        <v>3.459042793436673E-4</v>
      </c>
      <c r="J242">
        <f>1+I242</f>
        <v>1.0003459042793437</v>
      </c>
      <c r="K242">
        <f>C242-I242</f>
        <v>2.1644200173652404E-2</v>
      </c>
      <c r="L242" s="47">
        <f>K242^2</f>
        <v>4.6847140115713473E-4</v>
      </c>
      <c r="O242" s="8">
        <f>C242/$N$3</f>
        <v>0.854209587817924</v>
      </c>
    </row>
    <row r="243" spans="1:15" ht="15.75" x14ac:dyDescent="0.25">
      <c r="A243" s="5">
        <v>41017</v>
      </c>
      <c r="B243">
        <v>18.555</v>
      </c>
      <c r="C243">
        <f>(B243-B242)/B242</f>
        <v>-1.8827326519634288E-3</v>
      </c>
      <c r="D243">
        <v>1.0613999999999999</v>
      </c>
      <c r="E243">
        <v>1.9752999999999998</v>
      </c>
      <c r="F243">
        <v>10.8012</v>
      </c>
      <c r="G243">
        <f>E243+F243</f>
        <v>12.776499999999999</v>
      </c>
      <c r="H243">
        <f>E243+D243*(G243-E243)</f>
        <v>13.439693679999998</v>
      </c>
      <c r="I243" s="16">
        <f>(((H243/100)+1)^(1/365)-1)</f>
        <v>3.4554236138273353E-4</v>
      </c>
      <c r="J243">
        <f>1+I243</f>
        <v>1.0003455423613827</v>
      </c>
      <c r="K243">
        <f>C243-I243</f>
        <v>-2.2282750133461623E-3</v>
      </c>
      <c r="L243" s="47">
        <f>K243^2</f>
        <v>4.9652095351028398E-6</v>
      </c>
      <c r="O243" s="8">
        <f>C243/$N$3</f>
        <v>-7.3135090651463897E-2</v>
      </c>
    </row>
    <row r="244" spans="1:15" ht="15.75" x14ac:dyDescent="0.25">
      <c r="A244" s="5">
        <v>41018</v>
      </c>
      <c r="B244">
        <v>18.05</v>
      </c>
      <c r="C244">
        <f>(B244-B243)/B243</f>
        <v>-2.7216383724063542E-2</v>
      </c>
      <c r="D244">
        <v>1.0629999999999999</v>
      </c>
      <c r="E244">
        <v>1.9664999999999999</v>
      </c>
      <c r="F244">
        <v>10.753500000000001</v>
      </c>
      <c r="G244">
        <f>E244+F244</f>
        <v>12.72</v>
      </c>
      <c r="H244">
        <f>E244+D244*(G244-E244)</f>
        <v>13.397470500000001</v>
      </c>
      <c r="I244" s="16">
        <f>(((H244/100)+1)^(1/365)-1)</f>
        <v>3.4452207125279521E-4</v>
      </c>
      <c r="J244">
        <f>1+I244</f>
        <v>1.0003445220712528</v>
      </c>
      <c r="K244">
        <f>C244-I244</f>
        <v>-2.7560905795316337E-2</v>
      </c>
      <c r="L244" s="47">
        <f>K244^2</f>
        <v>7.5960352825830166E-4</v>
      </c>
      <c r="O244" s="8">
        <f>C244/$N$3</f>
        <v>-1.0572253520905515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3"/>
  <sheetViews>
    <sheetView workbookViewId="0"/>
  </sheetViews>
  <sheetFormatPr defaultColWidth="11.42578125" defaultRowHeight="15" x14ac:dyDescent="0.25"/>
  <sheetData>
    <row r="1" spans="1:13" x14ac:dyDescent="0.25">
      <c r="A1" t="s">
        <v>34</v>
      </c>
    </row>
    <row r="2" spans="1:13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43</v>
      </c>
      <c r="I2" t="s">
        <v>14</v>
      </c>
      <c r="J2" t="s">
        <v>15</v>
      </c>
      <c r="K2" t="s">
        <v>16</v>
      </c>
      <c r="L2" t="s">
        <v>17</v>
      </c>
      <c r="M2" t="s">
        <v>18</v>
      </c>
    </row>
    <row r="3" spans="1:13" x14ac:dyDescent="0.25">
      <c r="A3" s="4">
        <v>41346</v>
      </c>
      <c r="B3">
        <v>2.6760000000000002</v>
      </c>
      <c r="C3">
        <v>0</v>
      </c>
      <c r="D3">
        <v>0</v>
      </c>
      <c r="E3">
        <v>1.655</v>
      </c>
      <c r="F3">
        <v>10.468400000000001</v>
      </c>
      <c r="G3">
        <v>8.8134999999999994</v>
      </c>
      <c r="H3">
        <v>1.3934</v>
      </c>
      <c r="I3">
        <v>10021.502399999999</v>
      </c>
      <c r="J3">
        <v>9239</v>
      </c>
      <c r="K3">
        <v>3744.9560000000001</v>
      </c>
      <c r="L3">
        <v>31.378</v>
      </c>
      <c r="M3">
        <v>36.573</v>
      </c>
    </row>
    <row r="4" spans="1:13" x14ac:dyDescent="0.25">
      <c r="A4" s="5">
        <v>41347</v>
      </c>
      <c r="B4">
        <v>2.68</v>
      </c>
      <c r="C4">
        <v>0.14949999999999999</v>
      </c>
      <c r="D4">
        <v>0.14949999999999999</v>
      </c>
      <c r="E4">
        <v>1.6475</v>
      </c>
      <c r="F4">
        <v>10.4472</v>
      </c>
      <c r="G4">
        <v>8.7996999999999996</v>
      </c>
      <c r="H4">
        <v>1.3936999999999999</v>
      </c>
      <c r="I4">
        <v>10036.4822</v>
      </c>
      <c r="J4">
        <v>9239</v>
      </c>
      <c r="K4">
        <v>3744.9560000000001</v>
      </c>
      <c r="L4">
        <v>29.995999999999999</v>
      </c>
      <c r="M4">
        <v>36.276000000000003</v>
      </c>
    </row>
    <row r="5" spans="1:13" x14ac:dyDescent="0.25">
      <c r="A5" s="5">
        <v>41348</v>
      </c>
      <c r="B5">
        <v>2.58</v>
      </c>
      <c r="C5">
        <v>-3.7313000000000001</v>
      </c>
      <c r="D5">
        <v>-3.7313000000000001</v>
      </c>
      <c r="E5">
        <v>1.6475</v>
      </c>
      <c r="F5">
        <v>10.4887</v>
      </c>
      <c r="G5">
        <v>8.8412000000000006</v>
      </c>
      <c r="H5">
        <v>1.3936999999999999</v>
      </c>
      <c r="I5">
        <v>9661.9866000000002</v>
      </c>
      <c r="J5">
        <v>9239</v>
      </c>
      <c r="K5">
        <v>3744.9560000000001</v>
      </c>
      <c r="L5">
        <v>33.787999999999997</v>
      </c>
      <c r="M5">
        <v>37.383000000000003</v>
      </c>
    </row>
    <row r="6" spans="1:13" x14ac:dyDescent="0.25">
      <c r="A6" s="5">
        <v>41351</v>
      </c>
      <c r="B6">
        <v>2.58</v>
      </c>
      <c r="C6">
        <v>0</v>
      </c>
      <c r="D6">
        <v>0</v>
      </c>
      <c r="E6">
        <v>1.6</v>
      </c>
      <c r="F6">
        <v>10.2234</v>
      </c>
      <c r="G6">
        <v>8.6234000000000002</v>
      </c>
      <c r="H6">
        <v>1.3946000000000001</v>
      </c>
      <c r="I6">
        <v>9662.0854999999992</v>
      </c>
      <c r="J6">
        <v>9239</v>
      </c>
      <c r="K6">
        <v>3744.9940000000001</v>
      </c>
      <c r="L6">
        <v>28.501000000000001</v>
      </c>
      <c r="M6">
        <v>37.197000000000003</v>
      </c>
    </row>
    <row r="7" spans="1:13" x14ac:dyDescent="0.25">
      <c r="A7" s="5">
        <v>41352</v>
      </c>
      <c r="B7">
        <v>2.5880000000000001</v>
      </c>
      <c r="C7">
        <v>0.31009999999999999</v>
      </c>
      <c r="D7">
        <v>0.31009999999999999</v>
      </c>
      <c r="E7">
        <v>1.5566</v>
      </c>
      <c r="F7">
        <v>10.124000000000001</v>
      </c>
      <c r="G7">
        <v>8.5672999999999995</v>
      </c>
      <c r="H7">
        <v>1.3937999999999999</v>
      </c>
      <c r="I7">
        <v>9692.0455000000002</v>
      </c>
      <c r="J7">
        <v>9239</v>
      </c>
      <c r="K7">
        <v>3744.9940000000001</v>
      </c>
      <c r="L7">
        <v>28.052</v>
      </c>
      <c r="M7">
        <v>35.997999999999998</v>
      </c>
    </row>
    <row r="8" spans="1:13" x14ac:dyDescent="0.25">
      <c r="A8" s="5">
        <v>41353</v>
      </c>
      <c r="B8">
        <v>2.6080000000000001</v>
      </c>
      <c r="C8">
        <v>0.77280000000000004</v>
      </c>
      <c r="D8">
        <v>0.77280000000000004</v>
      </c>
      <c r="E8">
        <v>1.5931</v>
      </c>
      <c r="F8">
        <v>10.0829</v>
      </c>
      <c r="G8">
        <v>8.4899000000000004</v>
      </c>
      <c r="H8">
        <v>1.3974</v>
      </c>
      <c r="I8">
        <v>9766.9454000000005</v>
      </c>
      <c r="J8">
        <v>9239</v>
      </c>
      <c r="K8">
        <v>3744.9940000000001</v>
      </c>
      <c r="L8">
        <v>26.202000000000002</v>
      </c>
      <c r="M8">
        <v>35.479999999999997</v>
      </c>
    </row>
    <row r="9" spans="1:13" x14ac:dyDescent="0.25">
      <c r="A9" s="5">
        <v>41354</v>
      </c>
      <c r="B9">
        <v>2.6360000000000001</v>
      </c>
      <c r="C9">
        <v>1.0735999999999999</v>
      </c>
      <c r="D9">
        <v>1.0735999999999999</v>
      </c>
      <c r="E9">
        <v>1.5617000000000001</v>
      </c>
      <c r="F9">
        <v>10.0669</v>
      </c>
      <c r="G9">
        <v>8.5052000000000003</v>
      </c>
      <c r="H9">
        <v>1.3975</v>
      </c>
      <c r="I9">
        <v>9871.8052000000007</v>
      </c>
      <c r="J9">
        <v>9239</v>
      </c>
      <c r="K9">
        <v>3744.9940000000001</v>
      </c>
      <c r="L9">
        <v>26.503</v>
      </c>
      <c r="M9">
        <v>35.369</v>
      </c>
    </row>
    <row r="10" spans="1:13" x14ac:dyDescent="0.25">
      <c r="A10" s="5">
        <v>41355</v>
      </c>
      <c r="B10">
        <v>2.5720000000000001</v>
      </c>
      <c r="C10">
        <v>-2.4279000000000002</v>
      </c>
      <c r="D10">
        <v>-2.4279000000000002</v>
      </c>
      <c r="E10">
        <v>1.5810999999999999</v>
      </c>
      <c r="F10">
        <v>10.0837</v>
      </c>
      <c r="G10">
        <v>8.5027000000000008</v>
      </c>
      <c r="H10">
        <v>1.3969</v>
      </c>
      <c r="I10">
        <v>9632.1255999999994</v>
      </c>
      <c r="J10">
        <v>9239</v>
      </c>
      <c r="K10">
        <v>3744.9940000000001</v>
      </c>
      <c r="L10">
        <v>26.68</v>
      </c>
      <c r="M10">
        <v>35.701999999999998</v>
      </c>
    </row>
    <row r="11" spans="1:13" x14ac:dyDescent="0.25">
      <c r="A11" s="5">
        <v>41358</v>
      </c>
      <c r="B11">
        <v>2.4699999999999998</v>
      </c>
      <c r="C11">
        <v>-3.9657999999999998</v>
      </c>
      <c r="D11">
        <v>-3.9657999999999998</v>
      </c>
      <c r="E11">
        <v>1.5406</v>
      </c>
      <c r="F11">
        <v>9.8496000000000006</v>
      </c>
      <c r="G11">
        <v>8.3089999999999993</v>
      </c>
      <c r="H11">
        <v>1.3978999999999999</v>
      </c>
      <c r="I11">
        <v>9250.1360999999997</v>
      </c>
      <c r="J11">
        <v>9239</v>
      </c>
      <c r="K11">
        <v>3744.9940000000001</v>
      </c>
      <c r="L11">
        <v>32.042000000000002</v>
      </c>
      <c r="M11">
        <v>37.084000000000003</v>
      </c>
    </row>
    <row r="12" spans="1:13" x14ac:dyDescent="0.25">
      <c r="A12" s="5">
        <v>41359</v>
      </c>
      <c r="B12">
        <v>2.5300000000000002</v>
      </c>
      <c r="C12">
        <v>2.4291</v>
      </c>
      <c r="D12">
        <v>2.4291</v>
      </c>
      <c r="E12">
        <v>1.5667</v>
      </c>
      <c r="F12">
        <v>11.639099999999999</v>
      </c>
      <c r="G12">
        <v>10.0724</v>
      </c>
      <c r="H12">
        <v>1.3988</v>
      </c>
      <c r="I12">
        <v>9474.8358000000007</v>
      </c>
      <c r="J12">
        <v>9239</v>
      </c>
      <c r="K12">
        <v>3744.9940000000001</v>
      </c>
      <c r="L12">
        <v>36.499000000000002</v>
      </c>
      <c r="M12">
        <v>38.128999999999998</v>
      </c>
    </row>
    <row r="13" spans="1:13" x14ac:dyDescent="0.25">
      <c r="A13" s="5">
        <v>41360</v>
      </c>
      <c r="B13">
        <v>2.5380000000000003</v>
      </c>
      <c r="C13">
        <v>0.31619999999999998</v>
      </c>
      <c r="D13">
        <v>0.31619999999999998</v>
      </c>
      <c r="E13">
        <v>1.5143</v>
      </c>
      <c r="F13">
        <v>11.8004</v>
      </c>
      <c r="G13">
        <v>10.286099999999999</v>
      </c>
      <c r="H13">
        <v>1.3969</v>
      </c>
      <c r="I13">
        <v>9504.7957000000006</v>
      </c>
      <c r="J13">
        <v>9239</v>
      </c>
      <c r="K13">
        <v>3744.9940000000001</v>
      </c>
      <c r="L13">
        <v>36.625</v>
      </c>
      <c r="M13">
        <v>37.555999999999997</v>
      </c>
    </row>
    <row r="14" spans="1:13" x14ac:dyDescent="0.25">
      <c r="A14" s="5">
        <v>41361</v>
      </c>
      <c r="B14">
        <v>2.524</v>
      </c>
      <c r="C14">
        <v>-0.55159999999999998</v>
      </c>
      <c r="D14">
        <v>-0.55159999999999998</v>
      </c>
      <c r="E14">
        <v>1.5467</v>
      </c>
      <c r="F14">
        <v>11.738099999999999</v>
      </c>
      <c r="G14">
        <v>10.1914</v>
      </c>
      <c r="H14">
        <v>1.3955</v>
      </c>
      <c r="I14">
        <v>9452.3657999999996</v>
      </c>
      <c r="J14">
        <v>8974</v>
      </c>
      <c r="K14">
        <v>3744.9940000000001</v>
      </c>
      <c r="L14">
        <v>31.16</v>
      </c>
      <c r="M14">
        <v>36.817</v>
      </c>
    </row>
    <row r="15" spans="1:13" x14ac:dyDescent="0.25">
      <c r="A15" s="5">
        <v>41366</v>
      </c>
      <c r="B15">
        <v>2.512</v>
      </c>
      <c r="C15">
        <v>-0.47539999999999999</v>
      </c>
      <c r="D15">
        <v>-0.47539999999999999</v>
      </c>
      <c r="E15">
        <v>1.5552000000000001</v>
      </c>
      <c r="F15">
        <v>11.616</v>
      </c>
      <c r="G15">
        <v>10.0608</v>
      </c>
      <c r="H15">
        <v>1.3951</v>
      </c>
      <c r="I15">
        <v>9407.4259000000002</v>
      </c>
      <c r="J15">
        <v>8974</v>
      </c>
      <c r="K15">
        <v>3744.9940000000001</v>
      </c>
      <c r="L15">
        <v>31.143999999999998</v>
      </c>
      <c r="M15">
        <v>36.658999999999999</v>
      </c>
    </row>
    <row r="16" spans="1:13" x14ac:dyDescent="0.25">
      <c r="A16" s="5">
        <v>41367</v>
      </c>
      <c r="B16">
        <v>2.548</v>
      </c>
      <c r="C16">
        <v>1.4331</v>
      </c>
      <c r="D16">
        <v>1.4331</v>
      </c>
      <c r="E16">
        <v>1.5232000000000001</v>
      </c>
      <c r="F16">
        <v>11.632300000000001</v>
      </c>
      <c r="G16">
        <v>10.1091</v>
      </c>
      <c r="H16">
        <v>1.3937999999999999</v>
      </c>
      <c r="I16">
        <v>9542.2456999999995</v>
      </c>
      <c r="J16">
        <v>8974</v>
      </c>
      <c r="K16">
        <v>3744.9940000000001</v>
      </c>
      <c r="L16">
        <v>32.399000000000001</v>
      </c>
      <c r="M16">
        <v>36.976999999999997</v>
      </c>
    </row>
    <row r="17" spans="1:13" x14ac:dyDescent="0.25">
      <c r="A17" s="5">
        <v>41368</v>
      </c>
      <c r="B17">
        <v>2.6</v>
      </c>
      <c r="C17">
        <v>2.0407999999999999</v>
      </c>
      <c r="D17">
        <v>2.0407999999999999</v>
      </c>
      <c r="E17">
        <v>1.4579</v>
      </c>
      <c r="F17">
        <v>11.5952</v>
      </c>
      <c r="G17">
        <v>10.1373</v>
      </c>
      <c r="H17">
        <v>1.3938999999999999</v>
      </c>
      <c r="I17">
        <v>9736.9853999999996</v>
      </c>
      <c r="J17">
        <v>8974</v>
      </c>
      <c r="K17">
        <v>3744.9940000000001</v>
      </c>
      <c r="L17">
        <v>34.226999999999997</v>
      </c>
      <c r="M17">
        <v>36.47</v>
      </c>
    </row>
    <row r="18" spans="1:13" x14ac:dyDescent="0.25">
      <c r="A18" s="5">
        <v>41369</v>
      </c>
      <c r="B18">
        <v>2.56</v>
      </c>
      <c r="C18">
        <v>-1.5385</v>
      </c>
      <c r="D18">
        <v>-1.5385</v>
      </c>
      <c r="E18">
        <v>1.3974</v>
      </c>
      <c r="F18">
        <v>11.7552</v>
      </c>
      <c r="G18">
        <v>10.357699999999999</v>
      </c>
      <c r="H18">
        <v>1.3913</v>
      </c>
      <c r="I18">
        <v>9587.1856000000007</v>
      </c>
      <c r="J18">
        <v>8974</v>
      </c>
      <c r="K18">
        <v>3744.9940000000001</v>
      </c>
      <c r="L18">
        <v>34.380000000000003</v>
      </c>
      <c r="M18">
        <v>36.591999999999999</v>
      </c>
    </row>
    <row r="19" spans="1:13" x14ac:dyDescent="0.25">
      <c r="A19" s="5">
        <v>41372</v>
      </c>
      <c r="B19">
        <v>2.5099999999999998</v>
      </c>
      <c r="C19">
        <v>-1.9531000000000001</v>
      </c>
      <c r="D19">
        <v>-1.9531000000000001</v>
      </c>
      <c r="E19">
        <v>1.4227000000000001</v>
      </c>
      <c r="F19">
        <v>12.117599999999999</v>
      </c>
      <c r="G19">
        <v>10.694800000000001</v>
      </c>
      <c r="H19">
        <v>1.3902999999999999</v>
      </c>
      <c r="I19">
        <v>9399.9359000000004</v>
      </c>
      <c r="J19">
        <v>8974</v>
      </c>
      <c r="K19">
        <v>3744.9940000000001</v>
      </c>
      <c r="L19">
        <v>33.488</v>
      </c>
      <c r="M19">
        <v>36.759</v>
      </c>
    </row>
    <row r="20" spans="1:13" x14ac:dyDescent="0.25">
      <c r="A20" s="5">
        <v>41373</v>
      </c>
      <c r="B20">
        <v>2.524</v>
      </c>
      <c r="C20">
        <v>0.55779999999999996</v>
      </c>
      <c r="D20">
        <v>0.55779999999999996</v>
      </c>
      <c r="E20">
        <v>1.4674</v>
      </c>
      <c r="F20">
        <v>11.978899999999999</v>
      </c>
      <c r="G20">
        <v>10.5115</v>
      </c>
      <c r="H20">
        <v>1.3921999999999999</v>
      </c>
      <c r="I20">
        <v>9452.3657999999996</v>
      </c>
      <c r="J20">
        <v>8974</v>
      </c>
      <c r="K20">
        <v>3744.9940000000001</v>
      </c>
      <c r="L20">
        <v>24.576000000000001</v>
      </c>
      <c r="M20">
        <v>36.630000000000003</v>
      </c>
    </row>
    <row r="21" spans="1:13" x14ac:dyDescent="0.25">
      <c r="A21" s="5">
        <v>41374</v>
      </c>
      <c r="B21">
        <v>2.6059999999999999</v>
      </c>
      <c r="C21">
        <v>3.2488000000000001</v>
      </c>
      <c r="D21">
        <v>3.2488000000000001</v>
      </c>
      <c r="E21">
        <v>1.5116000000000001</v>
      </c>
      <c r="F21">
        <v>12.0502</v>
      </c>
      <c r="G21">
        <v>10.538499999999999</v>
      </c>
      <c r="H21">
        <v>1.3921000000000001</v>
      </c>
      <c r="I21">
        <v>9759.4554000000007</v>
      </c>
      <c r="J21">
        <v>8974</v>
      </c>
      <c r="K21">
        <v>3744.9940000000001</v>
      </c>
      <c r="L21">
        <v>27.096</v>
      </c>
      <c r="M21">
        <v>34.790999999999997</v>
      </c>
    </row>
    <row r="22" spans="1:13" x14ac:dyDescent="0.25">
      <c r="A22" s="5">
        <v>41375</v>
      </c>
      <c r="B22">
        <v>2.6579999999999999</v>
      </c>
      <c r="C22">
        <v>1.9954000000000001</v>
      </c>
      <c r="D22">
        <v>1.9954000000000001</v>
      </c>
      <c r="E22">
        <v>1.4984999999999999</v>
      </c>
      <c r="F22">
        <v>12.1557</v>
      </c>
      <c r="G22">
        <v>10.6572</v>
      </c>
      <c r="H22">
        <v>1.3936999999999999</v>
      </c>
      <c r="I22">
        <v>9954.1951000000008</v>
      </c>
      <c r="J22">
        <v>8974</v>
      </c>
      <c r="K22">
        <v>3744.9940000000001</v>
      </c>
      <c r="L22">
        <v>28.503</v>
      </c>
      <c r="M22">
        <v>31.966000000000001</v>
      </c>
    </row>
    <row r="23" spans="1:13" x14ac:dyDescent="0.25">
      <c r="A23" s="5">
        <v>41376</v>
      </c>
      <c r="B23">
        <v>2.6179999999999999</v>
      </c>
      <c r="C23">
        <v>-1.5049000000000001</v>
      </c>
      <c r="D23">
        <v>-1.5049000000000001</v>
      </c>
      <c r="E23">
        <v>1.4689000000000001</v>
      </c>
      <c r="F23">
        <v>11.943200000000001</v>
      </c>
      <c r="G23">
        <v>10.474299999999999</v>
      </c>
      <c r="H23">
        <v>1.3942999999999999</v>
      </c>
      <c r="I23">
        <v>9804.3953000000001</v>
      </c>
      <c r="J23">
        <v>8974</v>
      </c>
      <c r="K23">
        <v>3744.9940000000001</v>
      </c>
      <c r="L23">
        <v>30.099</v>
      </c>
      <c r="M23">
        <v>31.204999999999998</v>
      </c>
    </row>
    <row r="24" spans="1:13" x14ac:dyDescent="0.25">
      <c r="A24" s="5">
        <v>41379</v>
      </c>
      <c r="B24">
        <v>2.5840000000000001</v>
      </c>
      <c r="C24">
        <v>-1.2987</v>
      </c>
      <c r="D24">
        <v>-1.2987</v>
      </c>
      <c r="E24">
        <v>1.4483999999999999</v>
      </c>
      <c r="F24">
        <v>12.4732</v>
      </c>
      <c r="G24">
        <v>11.024800000000001</v>
      </c>
      <c r="H24">
        <v>1.3932</v>
      </c>
      <c r="I24">
        <v>9677.0655000000006</v>
      </c>
      <c r="J24">
        <v>8974</v>
      </c>
      <c r="K24">
        <v>3744.9940000000001</v>
      </c>
      <c r="L24">
        <v>31.202000000000002</v>
      </c>
      <c r="M24">
        <v>30.920999999999999</v>
      </c>
    </row>
    <row r="25" spans="1:13" x14ac:dyDescent="0.25">
      <c r="A25" s="5">
        <v>41380</v>
      </c>
      <c r="B25">
        <v>2.5979999999999999</v>
      </c>
      <c r="C25">
        <v>0.54179999999999995</v>
      </c>
      <c r="D25">
        <v>0.54179999999999995</v>
      </c>
      <c r="E25">
        <v>1.4699</v>
      </c>
      <c r="F25">
        <v>12.652100000000001</v>
      </c>
      <c r="G25">
        <v>11.1821</v>
      </c>
      <c r="H25">
        <v>1.3938999999999999</v>
      </c>
      <c r="I25">
        <v>9729.4953999999998</v>
      </c>
      <c r="J25">
        <v>8974</v>
      </c>
      <c r="K25">
        <v>3744.9940000000001</v>
      </c>
      <c r="L25">
        <v>30.536000000000001</v>
      </c>
      <c r="M25">
        <v>30.109000000000002</v>
      </c>
    </row>
    <row r="26" spans="1:13" x14ac:dyDescent="0.25">
      <c r="A26" s="5">
        <v>41381</v>
      </c>
      <c r="B26">
        <v>2.6339999999999999</v>
      </c>
      <c r="C26">
        <v>1.3856999999999999</v>
      </c>
      <c r="D26">
        <v>1.3856999999999999</v>
      </c>
      <c r="E26">
        <v>1.4283999999999999</v>
      </c>
      <c r="F26">
        <v>12.8217</v>
      </c>
      <c r="G26">
        <v>11.3933</v>
      </c>
      <c r="H26">
        <v>1.3904000000000001</v>
      </c>
      <c r="I26">
        <v>9864.3151999999991</v>
      </c>
      <c r="J26">
        <v>8974</v>
      </c>
      <c r="K26">
        <v>3744.9940000000001</v>
      </c>
      <c r="L26">
        <v>29.477</v>
      </c>
      <c r="M26">
        <v>29.18</v>
      </c>
    </row>
    <row r="27" spans="1:13" x14ac:dyDescent="0.25">
      <c r="A27" s="5">
        <v>41382</v>
      </c>
      <c r="B27">
        <v>2.4159999999999999</v>
      </c>
      <c r="C27">
        <v>-8.2764000000000006</v>
      </c>
      <c r="D27">
        <v>-8.2764000000000006</v>
      </c>
      <c r="E27">
        <v>1.4255</v>
      </c>
      <c r="F27">
        <v>11.107799999999999</v>
      </c>
      <c r="G27">
        <v>9.6822999999999997</v>
      </c>
      <c r="H27">
        <v>1.3884000000000001</v>
      </c>
      <c r="I27">
        <v>9047.9063999999998</v>
      </c>
      <c r="J27">
        <v>8974</v>
      </c>
      <c r="K27">
        <v>3744.9940000000001</v>
      </c>
      <c r="L27">
        <v>55.69</v>
      </c>
      <c r="M27">
        <v>38.625</v>
      </c>
    </row>
    <row r="28" spans="1:13" x14ac:dyDescent="0.25">
      <c r="A28" s="5">
        <v>41383</v>
      </c>
      <c r="B28">
        <v>2.3119999999999998</v>
      </c>
      <c r="C28">
        <v>-4.3045999999999998</v>
      </c>
      <c r="D28">
        <v>-4.3045999999999998</v>
      </c>
      <c r="E28">
        <v>1.4408000000000001</v>
      </c>
      <c r="F28">
        <v>10.7967</v>
      </c>
      <c r="G28">
        <v>9.3559000000000001</v>
      </c>
      <c r="H28">
        <v>1.3931</v>
      </c>
      <c r="I28">
        <v>8658.4269999999997</v>
      </c>
      <c r="J28">
        <v>8974</v>
      </c>
      <c r="K28">
        <v>3744.9940000000001</v>
      </c>
      <c r="L28">
        <v>59.003</v>
      </c>
      <c r="M28">
        <v>39.844999999999999</v>
      </c>
    </row>
    <row r="29" spans="1:13" x14ac:dyDescent="0.25">
      <c r="A29" s="5">
        <v>41386</v>
      </c>
      <c r="B29">
        <v>2.3919999999999999</v>
      </c>
      <c r="C29">
        <v>3.4601999999999999</v>
      </c>
      <c r="D29">
        <v>3.4601999999999999</v>
      </c>
      <c r="E29">
        <v>1.4157999999999999</v>
      </c>
      <c r="F29">
        <v>10.6561</v>
      </c>
      <c r="G29">
        <v>9.2402999999999995</v>
      </c>
      <c r="H29">
        <v>1.3956</v>
      </c>
      <c r="I29">
        <v>8958.0265999999992</v>
      </c>
      <c r="J29">
        <v>8974</v>
      </c>
      <c r="K29">
        <v>3744.9940000000001</v>
      </c>
      <c r="L29">
        <v>63.143000000000001</v>
      </c>
      <c r="M29">
        <v>41.411000000000001</v>
      </c>
    </row>
    <row r="30" spans="1:13" x14ac:dyDescent="0.25">
      <c r="A30" s="5">
        <v>41387</v>
      </c>
      <c r="B30">
        <v>2.4119999999999999</v>
      </c>
      <c r="C30">
        <v>0.83609999999999995</v>
      </c>
      <c r="D30">
        <v>0.83609999999999995</v>
      </c>
      <c r="E30">
        <v>1.4224999999999999</v>
      </c>
      <c r="F30">
        <v>10.107100000000001</v>
      </c>
      <c r="G30">
        <v>8.6845999999999997</v>
      </c>
      <c r="H30">
        <v>1.3956999999999999</v>
      </c>
      <c r="I30">
        <v>9032.9264999999996</v>
      </c>
      <c r="J30">
        <v>8974</v>
      </c>
      <c r="K30">
        <v>3744.9940000000001</v>
      </c>
      <c r="L30">
        <v>59.710999999999999</v>
      </c>
      <c r="M30">
        <v>41.222999999999999</v>
      </c>
    </row>
    <row r="31" spans="1:13" x14ac:dyDescent="0.25">
      <c r="A31" s="5">
        <v>41388</v>
      </c>
      <c r="B31">
        <v>2.4540000000000002</v>
      </c>
      <c r="C31">
        <v>1.7412999999999998</v>
      </c>
      <c r="D31">
        <v>1.7412999999999998</v>
      </c>
      <c r="E31">
        <v>1.407</v>
      </c>
      <c r="F31">
        <v>10.063800000000001</v>
      </c>
      <c r="G31">
        <v>8.6568000000000005</v>
      </c>
      <c r="H31">
        <v>1.3883000000000001</v>
      </c>
      <c r="I31">
        <v>9190.2162000000008</v>
      </c>
      <c r="J31">
        <v>8974</v>
      </c>
      <c r="K31">
        <v>3744.9940000000001</v>
      </c>
      <c r="L31">
        <v>59.34</v>
      </c>
      <c r="M31">
        <v>41.722000000000001</v>
      </c>
    </row>
    <row r="32" spans="1:13" x14ac:dyDescent="0.25">
      <c r="A32" s="5">
        <v>41389</v>
      </c>
      <c r="B32">
        <v>2.5419999999999998</v>
      </c>
      <c r="C32">
        <v>3.5859999999999999</v>
      </c>
      <c r="D32">
        <v>3.5859999999999999</v>
      </c>
      <c r="E32">
        <v>1.4161000000000001</v>
      </c>
      <c r="F32">
        <v>9.7773000000000003</v>
      </c>
      <c r="G32">
        <v>8.3613</v>
      </c>
      <c r="H32">
        <v>1.3888</v>
      </c>
      <c r="I32">
        <v>9519.7757000000001</v>
      </c>
      <c r="J32">
        <v>8974</v>
      </c>
      <c r="K32">
        <v>3744.9940000000001</v>
      </c>
      <c r="L32">
        <v>63.631</v>
      </c>
      <c r="M32">
        <v>42.975000000000001</v>
      </c>
    </row>
    <row r="33" spans="1:13" x14ac:dyDescent="0.25">
      <c r="A33" s="5">
        <v>41390</v>
      </c>
      <c r="B33">
        <v>2.504</v>
      </c>
      <c r="C33">
        <v>-1.4948999999999999</v>
      </c>
      <c r="D33">
        <v>-1.4948999999999999</v>
      </c>
      <c r="E33">
        <v>1.3796999999999999</v>
      </c>
      <c r="F33">
        <v>9.7309999999999999</v>
      </c>
      <c r="G33">
        <v>8.3513000000000002</v>
      </c>
      <c r="H33">
        <v>1.3905000000000001</v>
      </c>
      <c r="I33">
        <v>9377.4658999999992</v>
      </c>
      <c r="J33">
        <v>8974</v>
      </c>
      <c r="K33">
        <v>3744.9940000000001</v>
      </c>
      <c r="L33">
        <v>63.738999999999997</v>
      </c>
      <c r="M33">
        <v>43.143999999999998</v>
      </c>
    </row>
    <row r="34" spans="1:13" x14ac:dyDescent="0.25">
      <c r="A34" s="5">
        <v>41393</v>
      </c>
      <c r="B34">
        <v>2.5300000000000002</v>
      </c>
      <c r="C34">
        <v>1.0383</v>
      </c>
      <c r="D34">
        <v>1.0383</v>
      </c>
      <c r="E34">
        <v>1.3694999999999999</v>
      </c>
      <c r="F34">
        <v>9.7270000000000003</v>
      </c>
      <c r="G34">
        <v>8.3575999999999997</v>
      </c>
      <c r="H34">
        <v>1.3908</v>
      </c>
      <c r="I34">
        <v>9474.8358000000007</v>
      </c>
      <c r="J34">
        <v>8974</v>
      </c>
      <c r="K34">
        <v>3744.9940000000001</v>
      </c>
      <c r="L34">
        <v>64.016999999999996</v>
      </c>
      <c r="M34">
        <v>41.84</v>
      </c>
    </row>
    <row r="35" spans="1:13" x14ac:dyDescent="0.25">
      <c r="A35" s="5">
        <v>41394</v>
      </c>
      <c r="B35">
        <v>2.544</v>
      </c>
      <c r="C35">
        <v>0.5534</v>
      </c>
      <c r="D35">
        <v>0.5534</v>
      </c>
      <c r="E35">
        <v>1.3776999999999999</v>
      </c>
      <c r="F35">
        <v>9.6913</v>
      </c>
      <c r="G35">
        <v>8.3134999999999994</v>
      </c>
      <c r="H35">
        <v>1.3895</v>
      </c>
      <c r="I35">
        <v>9527.2656999999999</v>
      </c>
      <c r="J35">
        <v>8974</v>
      </c>
      <c r="K35">
        <v>3744.9940000000001</v>
      </c>
      <c r="L35">
        <v>63.469000000000001</v>
      </c>
      <c r="M35">
        <v>41.881</v>
      </c>
    </row>
    <row r="36" spans="1:13" x14ac:dyDescent="0.25">
      <c r="A36" s="5">
        <v>41396</v>
      </c>
      <c r="B36">
        <v>2.4939999999999998</v>
      </c>
      <c r="C36">
        <v>-1.9654</v>
      </c>
      <c r="D36">
        <v>-1.9654</v>
      </c>
      <c r="E36">
        <v>1.3273999999999999</v>
      </c>
      <c r="F36">
        <v>9.7629000000000001</v>
      </c>
      <c r="G36">
        <v>8.4354999999999993</v>
      </c>
      <c r="H36">
        <v>1.3889</v>
      </c>
      <c r="I36">
        <v>9340.0159999999996</v>
      </c>
      <c r="J36">
        <v>8974</v>
      </c>
      <c r="K36">
        <v>3744.9940000000001</v>
      </c>
      <c r="L36">
        <v>41.689</v>
      </c>
      <c r="M36">
        <v>42.26</v>
      </c>
    </row>
    <row r="37" spans="1:13" x14ac:dyDescent="0.25">
      <c r="A37" s="5">
        <v>41397</v>
      </c>
      <c r="B37">
        <v>2.5339999999999998</v>
      </c>
      <c r="C37">
        <v>1.6038000000000001</v>
      </c>
      <c r="D37">
        <v>1.6038000000000001</v>
      </c>
      <c r="E37">
        <v>1.3906000000000001</v>
      </c>
      <c r="F37">
        <v>9.6965000000000003</v>
      </c>
      <c r="G37">
        <v>8.3057999999999996</v>
      </c>
      <c r="H37">
        <v>1.3894</v>
      </c>
      <c r="I37">
        <v>9489.8158000000003</v>
      </c>
      <c r="J37">
        <v>8974</v>
      </c>
      <c r="K37">
        <v>3744.9940000000001</v>
      </c>
      <c r="L37">
        <v>30.396999999999998</v>
      </c>
      <c r="M37">
        <v>42.493000000000002</v>
      </c>
    </row>
    <row r="38" spans="1:13" x14ac:dyDescent="0.25">
      <c r="A38" s="5">
        <v>41400</v>
      </c>
      <c r="B38">
        <v>2.6019999999999999</v>
      </c>
      <c r="C38">
        <v>2.6835</v>
      </c>
      <c r="D38">
        <v>2.6835</v>
      </c>
      <c r="E38">
        <v>1.3923000000000001</v>
      </c>
      <c r="F38">
        <v>9.6272000000000002</v>
      </c>
      <c r="G38">
        <v>8.2349999999999994</v>
      </c>
      <c r="H38">
        <v>1.3906000000000001</v>
      </c>
      <c r="I38">
        <v>9744.4753999999994</v>
      </c>
      <c r="J38">
        <v>8974</v>
      </c>
      <c r="K38">
        <v>3744.9940000000001</v>
      </c>
      <c r="L38">
        <v>28.699000000000002</v>
      </c>
      <c r="M38">
        <v>43.154000000000003</v>
      </c>
    </row>
    <row r="39" spans="1:13" x14ac:dyDescent="0.25">
      <c r="A39" s="5">
        <v>41401</v>
      </c>
      <c r="B39">
        <v>2.71</v>
      </c>
      <c r="C39">
        <v>4.1506999999999996</v>
      </c>
      <c r="D39">
        <v>4.1506999999999996</v>
      </c>
      <c r="E39">
        <v>1.4229000000000001</v>
      </c>
      <c r="F39">
        <v>9.5920000000000005</v>
      </c>
      <c r="G39">
        <v>8.1691000000000003</v>
      </c>
      <c r="H39">
        <v>1.3848</v>
      </c>
      <c r="I39">
        <v>10148.934800000001</v>
      </c>
      <c r="J39">
        <v>8974</v>
      </c>
      <c r="K39">
        <v>3744.9940000000001</v>
      </c>
      <c r="L39">
        <v>33.231000000000002</v>
      </c>
      <c r="M39">
        <v>44.177</v>
      </c>
    </row>
    <row r="40" spans="1:13" x14ac:dyDescent="0.25">
      <c r="A40" s="5">
        <v>41402</v>
      </c>
      <c r="B40">
        <v>2.718</v>
      </c>
      <c r="C40">
        <v>0.29520000000000002</v>
      </c>
      <c r="D40">
        <v>0.29520000000000002</v>
      </c>
      <c r="E40">
        <v>1.4022999999999999</v>
      </c>
      <c r="F40">
        <v>9.5404</v>
      </c>
      <c r="G40">
        <v>8.1380999999999997</v>
      </c>
      <c r="H40">
        <v>1.3871</v>
      </c>
      <c r="I40">
        <v>10178.894700000001</v>
      </c>
      <c r="J40">
        <v>8974</v>
      </c>
      <c r="K40">
        <v>3744.9940000000001</v>
      </c>
      <c r="L40">
        <v>33.515999999999998</v>
      </c>
      <c r="M40">
        <v>42.186999999999998</v>
      </c>
    </row>
    <row r="41" spans="1:13" x14ac:dyDescent="0.25">
      <c r="A41" s="5">
        <v>41404</v>
      </c>
      <c r="B41">
        <v>2.82</v>
      </c>
      <c r="C41">
        <v>3.7528000000000001</v>
      </c>
      <c r="D41">
        <v>3.7528000000000001</v>
      </c>
      <c r="E41">
        <v>1.52</v>
      </c>
      <c r="F41">
        <v>9.4718999999999998</v>
      </c>
      <c r="G41">
        <v>7.9519000000000002</v>
      </c>
      <c r="H41">
        <v>1.3860000000000001</v>
      </c>
      <c r="I41">
        <v>10560.8842</v>
      </c>
      <c r="J41">
        <v>8974</v>
      </c>
      <c r="K41">
        <v>3744.9940000000001</v>
      </c>
      <c r="L41">
        <v>33.896999999999998</v>
      </c>
      <c r="M41">
        <v>42.941000000000003</v>
      </c>
    </row>
    <row r="42" spans="1:13" x14ac:dyDescent="0.25">
      <c r="A42" s="5">
        <v>41407</v>
      </c>
      <c r="B42">
        <v>2.9420000000000002</v>
      </c>
      <c r="C42">
        <v>4.3262</v>
      </c>
      <c r="D42">
        <v>4.3262</v>
      </c>
      <c r="E42">
        <v>1.5954999999999999</v>
      </c>
      <c r="F42">
        <v>9.5456000000000003</v>
      </c>
      <c r="G42">
        <v>7.9500999999999999</v>
      </c>
      <c r="H42">
        <v>1.3874</v>
      </c>
      <c r="I42">
        <v>11017.773499999999</v>
      </c>
      <c r="J42">
        <v>8974</v>
      </c>
      <c r="K42">
        <v>3744.9940000000001</v>
      </c>
      <c r="L42">
        <v>33.299999999999997</v>
      </c>
      <c r="M42">
        <v>44.468000000000004</v>
      </c>
    </row>
    <row r="43" spans="1:13" x14ac:dyDescent="0.25">
      <c r="A43" s="5">
        <v>41408</v>
      </c>
      <c r="B43">
        <v>2.79</v>
      </c>
      <c r="C43">
        <v>-5.1665999999999999</v>
      </c>
      <c r="D43">
        <v>-5.1665999999999999</v>
      </c>
      <c r="E43">
        <v>1.6071</v>
      </c>
      <c r="F43">
        <v>9.5668000000000006</v>
      </c>
      <c r="G43">
        <v>7.9596999999999998</v>
      </c>
      <c r="H43">
        <v>1.3872</v>
      </c>
      <c r="I43">
        <v>10448.534299999999</v>
      </c>
      <c r="J43">
        <v>8974</v>
      </c>
      <c r="K43">
        <v>3744.9940000000001</v>
      </c>
      <c r="L43">
        <v>50.808999999999997</v>
      </c>
      <c r="M43">
        <v>47.682000000000002</v>
      </c>
    </row>
    <row r="44" spans="1:13" x14ac:dyDescent="0.25">
      <c r="A44" s="5">
        <v>41409</v>
      </c>
      <c r="B44">
        <v>2.92</v>
      </c>
      <c r="C44">
        <v>4.6594999999999995</v>
      </c>
      <c r="D44">
        <v>4.6594999999999995</v>
      </c>
      <c r="E44">
        <v>1.6105</v>
      </c>
      <c r="F44">
        <v>9.5121000000000002</v>
      </c>
      <c r="G44">
        <v>7.9016000000000002</v>
      </c>
      <c r="H44">
        <v>1.3877999999999999</v>
      </c>
      <c r="I44">
        <v>10935.383599999999</v>
      </c>
      <c r="J44">
        <v>8974</v>
      </c>
      <c r="K44">
        <v>3744.9940000000001</v>
      </c>
      <c r="L44">
        <v>53.899000000000001</v>
      </c>
      <c r="M44">
        <v>49.231000000000002</v>
      </c>
    </row>
    <row r="45" spans="1:13" x14ac:dyDescent="0.25">
      <c r="A45" s="5">
        <v>41410</v>
      </c>
      <c r="B45">
        <v>2.91</v>
      </c>
      <c r="C45">
        <v>-0.34250000000000003</v>
      </c>
      <c r="D45">
        <v>-0.34250000000000003</v>
      </c>
      <c r="E45">
        <v>1.5548</v>
      </c>
      <c r="F45">
        <v>9.4909999999999997</v>
      </c>
      <c r="G45">
        <v>7.9362000000000004</v>
      </c>
      <c r="H45">
        <v>1.3900999999999999</v>
      </c>
      <c r="I45">
        <v>10897.9337</v>
      </c>
      <c r="J45">
        <v>8974</v>
      </c>
      <c r="K45">
        <v>3744.9940000000001</v>
      </c>
      <c r="L45">
        <v>51.066000000000003</v>
      </c>
      <c r="M45">
        <v>49.213999999999999</v>
      </c>
    </row>
    <row r="46" spans="1:13" x14ac:dyDescent="0.25">
      <c r="A46" s="5">
        <v>41411</v>
      </c>
      <c r="B46">
        <v>2.91</v>
      </c>
      <c r="C46">
        <v>0</v>
      </c>
      <c r="D46">
        <v>0</v>
      </c>
      <c r="E46">
        <v>1.5449000000000002</v>
      </c>
      <c r="F46">
        <v>9.4634</v>
      </c>
      <c r="G46">
        <v>7.9184999999999999</v>
      </c>
      <c r="H46">
        <v>1.3900999999999999</v>
      </c>
      <c r="I46">
        <v>10897.9337</v>
      </c>
      <c r="J46">
        <v>8974</v>
      </c>
      <c r="K46">
        <v>3744.9940000000001</v>
      </c>
      <c r="L46">
        <v>51.9</v>
      </c>
      <c r="M46">
        <v>48.988999999999997</v>
      </c>
    </row>
    <row r="47" spans="1:13" x14ac:dyDescent="0.25">
      <c r="A47" s="5">
        <v>41414</v>
      </c>
      <c r="B47">
        <v>2.93</v>
      </c>
      <c r="C47">
        <v>0.68730000000000002</v>
      </c>
      <c r="D47">
        <v>0.68730000000000002</v>
      </c>
      <c r="E47">
        <v>1.5834999999999999</v>
      </c>
      <c r="F47">
        <v>9.4290000000000003</v>
      </c>
      <c r="G47">
        <v>7.8455000000000004</v>
      </c>
      <c r="H47">
        <v>1.3902000000000001</v>
      </c>
      <c r="I47">
        <v>10972.833500000001</v>
      </c>
      <c r="J47">
        <v>8974</v>
      </c>
      <c r="K47">
        <v>3744.9940000000001</v>
      </c>
      <c r="L47">
        <v>51.606000000000002</v>
      </c>
      <c r="M47">
        <v>48.624000000000002</v>
      </c>
    </row>
    <row r="48" spans="1:13" x14ac:dyDescent="0.25">
      <c r="A48" s="5">
        <v>41415</v>
      </c>
      <c r="B48">
        <v>2.9279999999999999</v>
      </c>
      <c r="C48">
        <v>-6.83E-2</v>
      </c>
      <c r="D48">
        <v>-6.83E-2</v>
      </c>
      <c r="E48">
        <v>1.6051</v>
      </c>
      <c r="F48">
        <v>9.4116999999999997</v>
      </c>
      <c r="G48">
        <v>7.8067000000000002</v>
      </c>
      <c r="H48">
        <v>1.3906000000000001</v>
      </c>
      <c r="I48">
        <v>10965.3436</v>
      </c>
      <c r="J48">
        <v>8974</v>
      </c>
      <c r="K48">
        <v>3744.9940000000001</v>
      </c>
      <c r="L48">
        <v>49.179000000000002</v>
      </c>
      <c r="M48">
        <v>48.067999999999998</v>
      </c>
    </row>
    <row r="49" spans="1:13" x14ac:dyDescent="0.25">
      <c r="A49" s="5">
        <v>41416</v>
      </c>
      <c r="B49">
        <v>2.9140000000000001</v>
      </c>
      <c r="C49">
        <v>-0.47810000000000002</v>
      </c>
      <c r="D49">
        <v>-0.47810000000000002</v>
      </c>
      <c r="E49">
        <v>1.6118000000000001</v>
      </c>
      <c r="F49">
        <v>9.3856999999999999</v>
      </c>
      <c r="G49">
        <v>7.7739000000000003</v>
      </c>
      <c r="H49">
        <v>1.3906000000000001</v>
      </c>
      <c r="I49">
        <v>10912.9136</v>
      </c>
      <c r="J49">
        <v>8974</v>
      </c>
      <c r="K49">
        <v>3744.9940000000001</v>
      </c>
      <c r="L49">
        <v>49.642000000000003</v>
      </c>
      <c r="M49">
        <v>48.162999999999997</v>
      </c>
    </row>
    <row r="50" spans="1:13" x14ac:dyDescent="0.25">
      <c r="A50" s="5">
        <v>41417</v>
      </c>
      <c r="B50">
        <v>2.7880000000000003</v>
      </c>
      <c r="C50">
        <v>-4.3239999999999998</v>
      </c>
      <c r="D50">
        <v>-4.3239999999999998</v>
      </c>
      <c r="E50">
        <v>1.639</v>
      </c>
      <c r="F50">
        <v>9.5459999999999994</v>
      </c>
      <c r="G50">
        <v>7.907</v>
      </c>
      <c r="H50">
        <v>1.3905000000000001</v>
      </c>
      <c r="I50">
        <v>10441.0443</v>
      </c>
      <c r="J50">
        <v>8974</v>
      </c>
      <c r="K50">
        <v>3744.9940000000001</v>
      </c>
      <c r="L50">
        <v>53.185000000000002</v>
      </c>
      <c r="M50">
        <v>49.575000000000003</v>
      </c>
    </row>
    <row r="51" spans="1:13" x14ac:dyDescent="0.25">
      <c r="A51" s="5">
        <v>41418</v>
      </c>
      <c r="B51">
        <v>2.7800000000000002</v>
      </c>
      <c r="C51">
        <v>-0.28689999999999999</v>
      </c>
      <c r="D51">
        <v>-0.28689999999999999</v>
      </c>
      <c r="E51">
        <v>1.6335</v>
      </c>
      <c r="F51">
        <v>9.5595999999999997</v>
      </c>
      <c r="G51">
        <v>7.9260999999999999</v>
      </c>
      <c r="H51">
        <v>1.3919999999999999</v>
      </c>
      <c r="I51">
        <v>10411.0844</v>
      </c>
      <c r="J51">
        <v>8974</v>
      </c>
      <c r="K51">
        <v>3744.9940000000001</v>
      </c>
      <c r="L51">
        <v>46.23</v>
      </c>
      <c r="M51">
        <v>49.298999999999999</v>
      </c>
    </row>
    <row r="52" spans="1:13" x14ac:dyDescent="0.25">
      <c r="A52" s="5">
        <v>41421</v>
      </c>
      <c r="B52">
        <v>2.786</v>
      </c>
      <c r="C52">
        <v>0.21579999999999999</v>
      </c>
      <c r="D52">
        <v>0.21579999999999999</v>
      </c>
      <c r="E52">
        <v>1.663</v>
      </c>
      <c r="F52">
        <v>9.5395000000000003</v>
      </c>
      <c r="G52">
        <v>7.8765000000000001</v>
      </c>
      <c r="H52">
        <v>1.3919999999999999</v>
      </c>
      <c r="I52">
        <v>10433.554400000001</v>
      </c>
      <c r="J52">
        <v>8974</v>
      </c>
      <c r="K52">
        <v>3744.9940000000001</v>
      </c>
      <c r="L52">
        <v>36.603999999999999</v>
      </c>
      <c r="M52">
        <v>49.026000000000003</v>
      </c>
    </row>
    <row r="53" spans="1:13" x14ac:dyDescent="0.25">
      <c r="A53" s="5">
        <v>41422</v>
      </c>
      <c r="B53">
        <v>2.8040000000000003</v>
      </c>
      <c r="C53">
        <v>0.64610000000000001</v>
      </c>
      <c r="D53">
        <v>0.64610000000000001</v>
      </c>
      <c r="E53">
        <v>1.7095</v>
      </c>
      <c r="F53">
        <v>9.4835999999999991</v>
      </c>
      <c r="G53">
        <v>7.7740999999999998</v>
      </c>
      <c r="H53">
        <v>1.3915999999999999</v>
      </c>
      <c r="I53">
        <v>10500.9643</v>
      </c>
      <c r="J53">
        <v>8974</v>
      </c>
      <c r="K53">
        <v>3744.9940000000001</v>
      </c>
      <c r="L53">
        <v>24.9</v>
      </c>
      <c r="M53">
        <v>48.811</v>
      </c>
    </row>
    <row r="54" spans="1:13" x14ac:dyDescent="0.25">
      <c r="A54" s="5">
        <v>41423</v>
      </c>
      <c r="B54">
        <v>2.7800000000000002</v>
      </c>
      <c r="C54">
        <v>-0.85589999999999999</v>
      </c>
      <c r="D54">
        <v>-0.85589999999999999</v>
      </c>
      <c r="E54">
        <v>1.7558</v>
      </c>
      <c r="F54">
        <v>9.5657999999999994</v>
      </c>
      <c r="G54">
        <v>7.8100000000000005</v>
      </c>
      <c r="H54">
        <v>1.3912</v>
      </c>
      <c r="I54">
        <v>10411.0844</v>
      </c>
      <c r="J54">
        <v>8974</v>
      </c>
      <c r="K54">
        <v>3744.9940000000001</v>
      </c>
      <c r="L54">
        <v>24.981999999999999</v>
      </c>
      <c r="M54">
        <v>48.921999999999997</v>
      </c>
    </row>
    <row r="55" spans="1:13" x14ac:dyDescent="0.25">
      <c r="A55" s="5">
        <v>41424</v>
      </c>
      <c r="B55">
        <v>2.6920000000000002</v>
      </c>
      <c r="C55">
        <v>-3.1655000000000002</v>
      </c>
      <c r="D55">
        <v>-3.1655000000000002</v>
      </c>
      <c r="E55">
        <v>1.7467999999999999</v>
      </c>
      <c r="F55">
        <v>9.5335999999999999</v>
      </c>
      <c r="G55">
        <v>7.7868000000000004</v>
      </c>
      <c r="H55">
        <v>1.3905000000000001</v>
      </c>
      <c r="I55">
        <v>10081.5249</v>
      </c>
      <c r="J55">
        <v>8974</v>
      </c>
      <c r="K55">
        <v>3744.9940000000001</v>
      </c>
      <c r="L55">
        <v>28.581</v>
      </c>
      <c r="M55">
        <v>49.85</v>
      </c>
    </row>
    <row r="56" spans="1:13" x14ac:dyDescent="0.25">
      <c r="A56" s="5">
        <v>41425</v>
      </c>
      <c r="B56">
        <v>2.6419999999999999</v>
      </c>
      <c r="C56">
        <v>-1.8574000000000002</v>
      </c>
      <c r="D56">
        <v>-1.8574000000000002</v>
      </c>
      <c r="E56">
        <v>1.7362</v>
      </c>
      <c r="F56">
        <v>9.5991</v>
      </c>
      <c r="G56">
        <v>7.8628999999999998</v>
      </c>
      <c r="H56">
        <v>1.3913</v>
      </c>
      <c r="I56">
        <v>9894.2752</v>
      </c>
      <c r="J56">
        <v>8974</v>
      </c>
      <c r="K56">
        <v>3744.9940000000001</v>
      </c>
      <c r="L56">
        <v>27.353999999999999</v>
      </c>
      <c r="M56">
        <v>42.433</v>
      </c>
    </row>
    <row r="57" spans="1:13" x14ac:dyDescent="0.25">
      <c r="A57" s="5">
        <v>41428</v>
      </c>
      <c r="B57">
        <v>2.64</v>
      </c>
      <c r="C57">
        <v>-7.5700000000000003E-2</v>
      </c>
      <c r="D57">
        <v>-7.5700000000000003E-2</v>
      </c>
      <c r="E57">
        <v>1.7577</v>
      </c>
      <c r="F57">
        <v>9.6433</v>
      </c>
      <c r="G57">
        <v>7.8856000000000002</v>
      </c>
      <c r="H57">
        <v>1.3787</v>
      </c>
      <c r="I57">
        <v>9886.7852000000003</v>
      </c>
      <c r="J57">
        <v>8974</v>
      </c>
      <c r="K57">
        <v>3744.9940000000001</v>
      </c>
      <c r="L57">
        <v>27.344000000000001</v>
      </c>
      <c r="M57">
        <v>39.875999999999998</v>
      </c>
    </row>
    <row r="58" spans="1:13" x14ac:dyDescent="0.25">
      <c r="A58" s="5">
        <v>41429</v>
      </c>
      <c r="B58">
        <v>2.706</v>
      </c>
      <c r="C58">
        <v>2.5</v>
      </c>
      <c r="D58">
        <v>2.5</v>
      </c>
      <c r="E58">
        <v>1.7741</v>
      </c>
      <c r="F58">
        <v>9.6594999999999995</v>
      </c>
      <c r="G58">
        <v>7.8853999999999997</v>
      </c>
      <c r="H58">
        <v>1.3747</v>
      </c>
      <c r="I58">
        <v>10133.9548</v>
      </c>
      <c r="J58">
        <v>8974</v>
      </c>
      <c r="K58">
        <v>3744.9940000000001</v>
      </c>
      <c r="L58">
        <v>33.578000000000003</v>
      </c>
      <c r="M58">
        <v>39.331000000000003</v>
      </c>
    </row>
    <row r="59" spans="1:13" x14ac:dyDescent="0.25">
      <c r="A59" s="5">
        <v>41430</v>
      </c>
      <c r="B59">
        <v>2.6459999999999999</v>
      </c>
      <c r="C59">
        <v>-2.2172999999999998</v>
      </c>
      <c r="D59">
        <v>-2.2172999999999998</v>
      </c>
      <c r="E59">
        <v>1.7461</v>
      </c>
      <c r="F59">
        <v>9.7852999999999994</v>
      </c>
      <c r="G59">
        <v>8.0393000000000008</v>
      </c>
      <c r="H59">
        <v>1.3748</v>
      </c>
      <c r="I59">
        <v>9909.2551000000003</v>
      </c>
      <c r="J59">
        <v>8974</v>
      </c>
      <c r="K59">
        <v>3744.9940000000001</v>
      </c>
      <c r="L59">
        <v>27.481999999999999</v>
      </c>
      <c r="M59">
        <v>40.104999999999997</v>
      </c>
    </row>
    <row r="60" spans="1:13" x14ac:dyDescent="0.25">
      <c r="A60" s="5">
        <v>41431</v>
      </c>
      <c r="B60">
        <v>2.6459999999999999</v>
      </c>
      <c r="C60">
        <v>0</v>
      </c>
      <c r="D60">
        <v>0</v>
      </c>
      <c r="E60">
        <v>1.7659</v>
      </c>
      <c r="F60">
        <v>9.8376999999999999</v>
      </c>
      <c r="G60">
        <v>8.0717999999999996</v>
      </c>
      <c r="H60">
        <v>1.3744000000000001</v>
      </c>
      <c r="I60">
        <v>9909.2551000000003</v>
      </c>
      <c r="J60">
        <v>8974</v>
      </c>
      <c r="K60">
        <v>3744.9940000000001</v>
      </c>
      <c r="L60">
        <v>27.625</v>
      </c>
      <c r="M60">
        <v>39.875</v>
      </c>
    </row>
    <row r="61" spans="1:13" x14ac:dyDescent="0.25">
      <c r="A61" s="5">
        <v>41432</v>
      </c>
      <c r="B61">
        <v>2.67</v>
      </c>
      <c r="C61">
        <v>0.90700000000000003</v>
      </c>
      <c r="D61">
        <v>0.90700000000000003</v>
      </c>
      <c r="E61">
        <v>1.7983</v>
      </c>
      <c r="F61">
        <v>9.7683999999999997</v>
      </c>
      <c r="G61">
        <v>7.9701000000000004</v>
      </c>
      <c r="H61">
        <v>1.3740999999999999</v>
      </c>
      <c r="I61">
        <v>9999.1350000000002</v>
      </c>
      <c r="J61">
        <v>8974</v>
      </c>
      <c r="K61">
        <v>3744.9940000000001</v>
      </c>
      <c r="L61">
        <v>28.477</v>
      </c>
      <c r="M61">
        <v>38.636000000000003</v>
      </c>
    </row>
    <row r="62" spans="1:13" x14ac:dyDescent="0.25">
      <c r="A62" s="5">
        <v>41435</v>
      </c>
      <c r="B62">
        <v>2.7039999999999997</v>
      </c>
      <c r="C62">
        <v>1.2734000000000001</v>
      </c>
      <c r="D62">
        <v>1.2734000000000001</v>
      </c>
      <c r="E62">
        <v>1.8667</v>
      </c>
      <c r="F62">
        <v>9.7796000000000003</v>
      </c>
      <c r="G62">
        <v>7.9129000000000005</v>
      </c>
      <c r="H62">
        <v>1.3738999999999999</v>
      </c>
      <c r="I62">
        <v>10126.4648</v>
      </c>
      <c r="J62">
        <v>8974</v>
      </c>
      <c r="K62">
        <v>3744.9940000000001</v>
      </c>
      <c r="L62">
        <v>29.448</v>
      </c>
      <c r="M62">
        <v>38.411000000000001</v>
      </c>
    </row>
    <row r="63" spans="1:13" x14ac:dyDescent="0.25">
      <c r="A63" s="5">
        <v>41436</v>
      </c>
      <c r="B63">
        <v>2.6339999999999999</v>
      </c>
      <c r="C63">
        <v>-2.5888</v>
      </c>
      <c r="D63">
        <v>-2.5888</v>
      </c>
      <c r="E63">
        <v>1.8982999999999999</v>
      </c>
      <c r="F63">
        <v>9.8734000000000002</v>
      </c>
      <c r="G63">
        <v>7.9751000000000003</v>
      </c>
      <c r="H63">
        <v>1.3755999999999999</v>
      </c>
      <c r="I63">
        <v>9864.3151999999991</v>
      </c>
      <c r="J63">
        <v>8974</v>
      </c>
      <c r="K63">
        <v>3744.9940000000001</v>
      </c>
      <c r="L63">
        <v>31.768999999999998</v>
      </c>
      <c r="M63">
        <v>39.281999999999996</v>
      </c>
    </row>
    <row r="64" spans="1:13" x14ac:dyDescent="0.25">
      <c r="A64" s="5">
        <v>41437</v>
      </c>
      <c r="B64">
        <v>2.61</v>
      </c>
      <c r="C64">
        <v>-0.91120000000000001</v>
      </c>
      <c r="D64">
        <v>-0.91120000000000001</v>
      </c>
      <c r="E64">
        <v>1.8675999999999999</v>
      </c>
      <c r="F64">
        <v>9.8610000000000007</v>
      </c>
      <c r="G64">
        <v>7.9934000000000003</v>
      </c>
      <c r="H64">
        <v>1.3763000000000001</v>
      </c>
      <c r="I64">
        <v>9774.4352999999992</v>
      </c>
      <c r="J64">
        <v>8974</v>
      </c>
      <c r="K64">
        <v>3744.9940000000001</v>
      </c>
      <c r="L64">
        <v>27.763000000000002</v>
      </c>
      <c r="M64">
        <v>39.384</v>
      </c>
    </row>
    <row r="65" spans="1:13" x14ac:dyDescent="0.25">
      <c r="A65" s="5">
        <v>41438</v>
      </c>
      <c r="B65">
        <v>2.63</v>
      </c>
      <c r="C65">
        <v>0.76629999999999998</v>
      </c>
      <c r="D65">
        <v>0.76629999999999998</v>
      </c>
      <c r="E65">
        <v>1.8254999999999999</v>
      </c>
      <c r="F65">
        <v>9.8438999999999997</v>
      </c>
      <c r="G65">
        <v>8.0184999999999995</v>
      </c>
      <c r="H65">
        <v>1.3759999999999999</v>
      </c>
      <c r="I65">
        <v>9849.3351999999995</v>
      </c>
      <c r="J65">
        <v>8974</v>
      </c>
      <c r="K65">
        <v>3744.9940000000001</v>
      </c>
      <c r="L65">
        <v>26.632000000000001</v>
      </c>
      <c r="M65">
        <v>38.898000000000003</v>
      </c>
    </row>
    <row r="66" spans="1:13" x14ac:dyDescent="0.25">
      <c r="A66" s="5">
        <v>41439</v>
      </c>
      <c r="B66">
        <v>2.754</v>
      </c>
      <c r="C66">
        <v>4.7148000000000003</v>
      </c>
      <c r="D66">
        <v>4.7148000000000003</v>
      </c>
      <c r="E66">
        <v>1.7635999999999998</v>
      </c>
      <c r="F66">
        <v>9.8270999999999997</v>
      </c>
      <c r="G66">
        <v>8.0634999999999994</v>
      </c>
      <c r="H66">
        <v>1.3761000000000001</v>
      </c>
      <c r="I66">
        <v>10313.7145</v>
      </c>
      <c r="J66">
        <v>8974</v>
      </c>
      <c r="K66">
        <v>3744.9940000000001</v>
      </c>
      <c r="L66">
        <v>36.539000000000001</v>
      </c>
      <c r="M66">
        <v>40.908000000000001</v>
      </c>
    </row>
    <row r="67" spans="1:13" x14ac:dyDescent="0.25">
      <c r="A67" s="5">
        <v>41442</v>
      </c>
      <c r="B67">
        <v>2.7960000000000003</v>
      </c>
      <c r="C67">
        <v>1.5251000000000001</v>
      </c>
      <c r="D67">
        <v>1.5251000000000001</v>
      </c>
      <c r="E67">
        <v>1.7682</v>
      </c>
      <c r="F67">
        <v>9.7574000000000005</v>
      </c>
      <c r="G67">
        <v>7.9892000000000003</v>
      </c>
      <c r="H67">
        <v>1.3787</v>
      </c>
      <c r="I67">
        <v>10471.004300000001</v>
      </c>
      <c r="J67">
        <v>8974</v>
      </c>
      <c r="K67">
        <v>3744.9940000000001</v>
      </c>
      <c r="L67">
        <v>35.174999999999997</v>
      </c>
      <c r="M67">
        <v>40.438000000000002</v>
      </c>
    </row>
    <row r="68" spans="1:13" x14ac:dyDescent="0.25">
      <c r="A68" s="5">
        <v>41443</v>
      </c>
      <c r="B68">
        <v>2.76</v>
      </c>
      <c r="C68">
        <v>-1.2876000000000001</v>
      </c>
      <c r="D68">
        <v>-1.2876000000000001</v>
      </c>
      <c r="E68">
        <v>1.8103</v>
      </c>
      <c r="F68">
        <v>9.7665000000000006</v>
      </c>
      <c r="G68">
        <v>7.9561999999999999</v>
      </c>
      <c r="H68">
        <v>1.3774999999999999</v>
      </c>
      <c r="I68">
        <v>10336.184499999999</v>
      </c>
      <c r="J68">
        <v>8974</v>
      </c>
      <c r="K68">
        <v>3744.9940000000001</v>
      </c>
      <c r="L68">
        <v>33.21</v>
      </c>
      <c r="M68">
        <v>38.893999999999998</v>
      </c>
    </row>
    <row r="69" spans="1:13" x14ac:dyDescent="0.25">
      <c r="A69" s="5">
        <v>41444</v>
      </c>
      <c r="B69">
        <v>2.8540000000000001</v>
      </c>
      <c r="C69">
        <v>3.4058000000000002</v>
      </c>
      <c r="D69">
        <v>3.4058000000000002</v>
      </c>
      <c r="E69">
        <v>1.8054000000000001</v>
      </c>
      <c r="F69">
        <v>9.8439999999999994</v>
      </c>
      <c r="G69">
        <v>8.0386000000000006</v>
      </c>
      <c r="H69">
        <v>1.3768</v>
      </c>
      <c r="I69">
        <v>10688.214</v>
      </c>
      <c r="J69">
        <v>8974</v>
      </c>
      <c r="K69">
        <v>3744.9940000000001</v>
      </c>
      <c r="L69">
        <v>36.399000000000001</v>
      </c>
      <c r="M69">
        <v>40.119</v>
      </c>
    </row>
    <row r="70" spans="1:13" x14ac:dyDescent="0.25">
      <c r="A70" s="5">
        <v>41445</v>
      </c>
      <c r="B70">
        <v>3</v>
      </c>
      <c r="C70">
        <v>5.1155999999999997</v>
      </c>
      <c r="D70">
        <v>5.1155999999999997</v>
      </c>
      <c r="E70">
        <v>1.9420999999999999</v>
      </c>
      <c r="F70">
        <v>10.029</v>
      </c>
      <c r="G70">
        <v>8.0869</v>
      </c>
      <c r="H70">
        <v>1.3756999999999999</v>
      </c>
      <c r="I70">
        <v>11234.983200000001</v>
      </c>
      <c r="J70">
        <v>8974</v>
      </c>
      <c r="K70">
        <v>3744.9940000000001</v>
      </c>
      <c r="L70">
        <v>42.704999999999998</v>
      </c>
      <c r="M70">
        <v>41.351999999999997</v>
      </c>
    </row>
    <row r="71" spans="1:13" x14ac:dyDescent="0.25">
      <c r="A71" s="5">
        <v>41449</v>
      </c>
      <c r="B71">
        <v>2.88</v>
      </c>
      <c r="C71">
        <v>-4</v>
      </c>
      <c r="D71">
        <v>-4</v>
      </c>
      <c r="E71">
        <v>2.1391999999999998</v>
      </c>
      <c r="F71">
        <v>10.2158</v>
      </c>
      <c r="G71">
        <v>8.0765999999999991</v>
      </c>
      <c r="H71">
        <v>1.3648</v>
      </c>
      <c r="I71">
        <v>10785.5838</v>
      </c>
      <c r="J71">
        <v>8974</v>
      </c>
      <c r="K71">
        <v>3744.9940000000001</v>
      </c>
      <c r="L71">
        <v>51.576000000000001</v>
      </c>
      <c r="M71">
        <v>41.34</v>
      </c>
    </row>
    <row r="72" spans="1:13" x14ac:dyDescent="0.25">
      <c r="A72" s="5">
        <v>41450</v>
      </c>
      <c r="B72">
        <v>2.8919999999999999</v>
      </c>
      <c r="C72">
        <v>0.41670000000000001</v>
      </c>
      <c r="D72">
        <v>0.41670000000000001</v>
      </c>
      <c r="E72">
        <v>2.1234000000000002</v>
      </c>
      <c r="F72">
        <v>10.6128</v>
      </c>
      <c r="G72">
        <v>8.4893000000000001</v>
      </c>
      <c r="H72">
        <v>1.3637000000000001</v>
      </c>
      <c r="I72">
        <v>10830.523800000001</v>
      </c>
      <c r="J72">
        <v>8974</v>
      </c>
      <c r="K72">
        <v>3744.9940000000001</v>
      </c>
      <c r="L72">
        <v>47.649000000000001</v>
      </c>
      <c r="M72">
        <v>38.033999999999999</v>
      </c>
    </row>
    <row r="73" spans="1:13" x14ac:dyDescent="0.25">
      <c r="A73" s="5">
        <v>41451</v>
      </c>
      <c r="B73">
        <v>2.9340000000000002</v>
      </c>
      <c r="C73">
        <v>1.4522999999999999</v>
      </c>
      <c r="D73">
        <v>1.4522999999999999</v>
      </c>
      <c r="E73">
        <v>2.0592000000000001</v>
      </c>
      <c r="F73">
        <v>10.5479</v>
      </c>
      <c r="G73">
        <v>8.4885999999999999</v>
      </c>
      <c r="H73">
        <v>1.3632</v>
      </c>
      <c r="I73">
        <v>10987.8135</v>
      </c>
      <c r="J73">
        <v>8974</v>
      </c>
      <c r="K73">
        <v>3744.9940000000001</v>
      </c>
      <c r="L73">
        <v>46.168999999999997</v>
      </c>
      <c r="M73">
        <v>35.74</v>
      </c>
    </row>
    <row r="74" spans="1:13" x14ac:dyDescent="0.25">
      <c r="A74" s="5">
        <v>41452</v>
      </c>
      <c r="B74">
        <v>2.9580000000000002</v>
      </c>
      <c r="C74">
        <v>0.81799999999999995</v>
      </c>
      <c r="D74">
        <v>0.81799999999999995</v>
      </c>
      <c r="E74">
        <v>2.0004</v>
      </c>
      <c r="F74">
        <v>10.5168</v>
      </c>
      <c r="G74">
        <v>8.5165000000000006</v>
      </c>
      <c r="H74">
        <v>1.3624000000000001</v>
      </c>
      <c r="I74">
        <v>11077.6934</v>
      </c>
      <c r="J74">
        <v>8974</v>
      </c>
      <c r="K74">
        <v>3744.9940000000001</v>
      </c>
      <c r="L74">
        <v>46.15</v>
      </c>
      <c r="M74">
        <v>35.799999999999997</v>
      </c>
    </row>
    <row r="75" spans="1:13" x14ac:dyDescent="0.25">
      <c r="A75" s="5">
        <v>41453</v>
      </c>
      <c r="B75">
        <v>2.8460000000000001</v>
      </c>
      <c r="C75">
        <v>-3.7862999999999998</v>
      </c>
      <c r="D75">
        <v>-3.7862999999999998</v>
      </c>
      <c r="E75">
        <v>2.004</v>
      </c>
      <c r="F75">
        <v>10.4862</v>
      </c>
      <c r="G75">
        <v>8.4822000000000006</v>
      </c>
      <c r="H75">
        <v>1.3624000000000001</v>
      </c>
      <c r="I75">
        <v>10658.254000000001</v>
      </c>
      <c r="J75">
        <v>8628</v>
      </c>
      <c r="K75">
        <v>3744.9940000000001</v>
      </c>
      <c r="L75">
        <v>48.826999999999998</v>
      </c>
      <c r="M75">
        <v>37.673000000000002</v>
      </c>
    </row>
    <row r="76" spans="1:13" x14ac:dyDescent="0.25">
      <c r="A76" s="5">
        <v>41456</v>
      </c>
      <c r="B76">
        <v>2.95</v>
      </c>
      <c r="C76">
        <v>3.6543000000000001</v>
      </c>
      <c r="D76">
        <v>3.6543000000000001</v>
      </c>
      <c r="E76">
        <v>1.9896</v>
      </c>
      <c r="F76">
        <v>10.266400000000001</v>
      </c>
      <c r="G76">
        <v>8.2767999999999997</v>
      </c>
      <c r="H76">
        <v>1.3644000000000001</v>
      </c>
      <c r="I76">
        <v>11047.733399999999</v>
      </c>
      <c r="J76">
        <v>8628</v>
      </c>
      <c r="K76">
        <v>3744.9940000000001</v>
      </c>
      <c r="L76">
        <v>51.609000000000002</v>
      </c>
      <c r="M76">
        <v>39.191000000000003</v>
      </c>
    </row>
    <row r="77" spans="1:13" x14ac:dyDescent="0.25">
      <c r="A77" s="5">
        <v>41457</v>
      </c>
      <c r="B77">
        <v>2.9820000000000002</v>
      </c>
      <c r="C77">
        <v>1.0847</v>
      </c>
      <c r="D77">
        <v>1.0847</v>
      </c>
      <c r="E77">
        <v>1.9746000000000001</v>
      </c>
      <c r="F77">
        <v>10.274100000000001</v>
      </c>
      <c r="G77">
        <v>8.2995000000000001</v>
      </c>
      <c r="H77">
        <v>1.3731</v>
      </c>
      <c r="I77">
        <v>11167.5733</v>
      </c>
      <c r="J77">
        <v>8628</v>
      </c>
      <c r="K77">
        <v>3744.9940000000001</v>
      </c>
      <c r="L77">
        <v>50.343000000000004</v>
      </c>
      <c r="M77">
        <v>39.317</v>
      </c>
    </row>
    <row r="78" spans="1:13" x14ac:dyDescent="0.25">
      <c r="A78" s="5">
        <v>41458</v>
      </c>
      <c r="B78">
        <v>3.028</v>
      </c>
      <c r="C78">
        <v>1.5426</v>
      </c>
      <c r="D78">
        <v>1.5426</v>
      </c>
      <c r="E78">
        <v>1.9552</v>
      </c>
      <c r="F78">
        <v>10.295999999999999</v>
      </c>
      <c r="G78">
        <v>8.3407999999999998</v>
      </c>
      <c r="H78">
        <v>1.3734999999999999</v>
      </c>
      <c r="I78">
        <v>11339.843000000001</v>
      </c>
      <c r="J78">
        <v>8628</v>
      </c>
      <c r="K78">
        <v>3744.9940000000001</v>
      </c>
      <c r="L78">
        <v>48.329000000000001</v>
      </c>
      <c r="M78">
        <v>39.518999999999998</v>
      </c>
    </row>
    <row r="79" spans="1:13" x14ac:dyDescent="0.25">
      <c r="A79" s="5">
        <v>41459</v>
      </c>
      <c r="B79">
        <v>3.16</v>
      </c>
      <c r="C79">
        <v>4.3593000000000002</v>
      </c>
      <c r="D79">
        <v>4.3593000000000002</v>
      </c>
      <c r="E79">
        <v>1.9344000000000001</v>
      </c>
      <c r="F79">
        <v>10.153</v>
      </c>
      <c r="G79">
        <v>8.2186000000000003</v>
      </c>
      <c r="H79">
        <v>1.3726</v>
      </c>
      <c r="I79">
        <v>11834.1823</v>
      </c>
      <c r="J79">
        <v>8628</v>
      </c>
      <c r="K79">
        <v>3744.9940000000001</v>
      </c>
      <c r="L79">
        <v>46.34</v>
      </c>
      <c r="M79">
        <v>38.78</v>
      </c>
    </row>
    <row r="80" spans="1:13" x14ac:dyDescent="0.25">
      <c r="A80" s="5">
        <v>41460</v>
      </c>
      <c r="B80">
        <v>3.1059999999999999</v>
      </c>
      <c r="C80">
        <v>-1.7088999999999999</v>
      </c>
      <c r="D80">
        <v>-1.7088999999999999</v>
      </c>
      <c r="E80">
        <v>1.9826999999999999</v>
      </c>
      <c r="F80">
        <v>10.171099999999999</v>
      </c>
      <c r="G80">
        <v>8.1883999999999997</v>
      </c>
      <c r="H80">
        <v>1.3753</v>
      </c>
      <c r="I80">
        <v>11631.952600000001</v>
      </c>
      <c r="J80">
        <v>8628</v>
      </c>
      <c r="K80">
        <v>3744.9940000000001</v>
      </c>
      <c r="L80">
        <v>39.921999999999997</v>
      </c>
      <c r="M80">
        <v>39.262999999999998</v>
      </c>
    </row>
    <row r="81" spans="1:13" x14ac:dyDescent="0.25">
      <c r="A81" s="5">
        <v>41463</v>
      </c>
      <c r="B81">
        <v>3.18</v>
      </c>
      <c r="C81">
        <v>2.3824999999999998</v>
      </c>
      <c r="D81">
        <v>2.3824999999999998</v>
      </c>
      <c r="E81">
        <v>1.9485000000000001</v>
      </c>
      <c r="F81">
        <v>10.0349</v>
      </c>
      <c r="G81">
        <v>8.0863999999999994</v>
      </c>
      <c r="H81">
        <v>1.3754</v>
      </c>
      <c r="I81">
        <v>11909.0821</v>
      </c>
      <c r="J81">
        <v>8628</v>
      </c>
      <c r="K81">
        <v>3744.9940000000001</v>
      </c>
      <c r="L81">
        <v>40.607999999999997</v>
      </c>
      <c r="M81">
        <v>39.698999999999998</v>
      </c>
    </row>
    <row r="82" spans="1:13" x14ac:dyDescent="0.25">
      <c r="A82" s="5">
        <v>41464</v>
      </c>
      <c r="B82">
        <v>3.32</v>
      </c>
      <c r="C82">
        <v>4.4024999999999999</v>
      </c>
      <c r="D82">
        <v>4.4024999999999999</v>
      </c>
      <c r="E82">
        <v>1.9022999999999999</v>
      </c>
      <c r="F82">
        <v>9.9400999999999993</v>
      </c>
      <c r="G82">
        <v>8.0378000000000007</v>
      </c>
      <c r="H82">
        <v>1.3734</v>
      </c>
      <c r="I82">
        <v>12433.3814</v>
      </c>
      <c r="J82">
        <v>8628</v>
      </c>
      <c r="K82">
        <v>3744.9940000000001</v>
      </c>
      <c r="L82">
        <v>44.255000000000003</v>
      </c>
      <c r="M82">
        <v>41.341999999999999</v>
      </c>
    </row>
    <row r="83" spans="1:13" x14ac:dyDescent="0.25">
      <c r="A83" s="5">
        <v>41465</v>
      </c>
      <c r="B83">
        <v>3.202</v>
      </c>
      <c r="C83">
        <v>-3.5541999999999998</v>
      </c>
      <c r="D83">
        <v>-3.5541999999999998</v>
      </c>
      <c r="E83">
        <v>1.9171</v>
      </c>
      <c r="F83">
        <v>10.3718</v>
      </c>
      <c r="G83">
        <v>8.4547000000000008</v>
      </c>
      <c r="H83">
        <v>1.3793</v>
      </c>
      <c r="I83">
        <v>11991.472</v>
      </c>
      <c r="J83">
        <v>8628</v>
      </c>
      <c r="K83">
        <v>3744.9940000000001</v>
      </c>
      <c r="L83">
        <v>51.84</v>
      </c>
      <c r="M83">
        <v>43.027000000000001</v>
      </c>
    </row>
    <row r="84" spans="1:13" x14ac:dyDescent="0.25">
      <c r="A84" s="5">
        <v>41466</v>
      </c>
      <c r="B84">
        <v>3.19</v>
      </c>
      <c r="C84">
        <v>-0.37480000000000002</v>
      </c>
      <c r="D84">
        <v>-0.37480000000000002</v>
      </c>
      <c r="E84">
        <v>1.9020999999999999</v>
      </c>
      <c r="F84">
        <v>10.326000000000001</v>
      </c>
      <c r="G84">
        <v>8.4238</v>
      </c>
      <c r="H84">
        <v>1.3803000000000001</v>
      </c>
      <c r="I84">
        <v>11946.5321</v>
      </c>
      <c r="J84">
        <v>8628</v>
      </c>
      <c r="K84">
        <v>3744.9940000000001</v>
      </c>
      <c r="L84">
        <v>44.322000000000003</v>
      </c>
      <c r="M84">
        <v>41.572000000000003</v>
      </c>
    </row>
    <row r="85" spans="1:13" x14ac:dyDescent="0.25">
      <c r="A85" s="5">
        <v>41467</v>
      </c>
      <c r="B85">
        <v>3.1480000000000001</v>
      </c>
      <c r="C85">
        <v>-1.3166</v>
      </c>
      <c r="D85">
        <v>-1.3166</v>
      </c>
      <c r="E85">
        <v>1.8502999999999998</v>
      </c>
      <c r="F85">
        <v>10.334099999999999</v>
      </c>
      <c r="G85">
        <v>8.4838000000000005</v>
      </c>
      <c r="H85">
        <v>1.3778000000000001</v>
      </c>
      <c r="I85">
        <v>11789.2423</v>
      </c>
      <c r="J85">
        <v>8628</v>
      </c>
      <c r="K85">
        <v>3744.9940000000001</v>
      </c>
      <c r="L85">
        <v>43.825000000000003</v>
      </c>
      <c r="M85">
        <v>41.302</v>
      </c>
    </row>
    <row r="86" spans="1:13" x14ac:dyDescent="0.25">
      <c r="A86" s="5">
        <v>41470</v>
      </c>
      <c r="B86">
        <v>3.1680000000000001</v>
      </c>
      <c r="C86">
        <v>0.63529999999999998</v>
      </c>
      <c r="D86">
        <v>0.63529999999999998</v>
      </c>
      <c r="E86">
        <v>1.87</v>
      </c>
      <c r="F86">
        <v>10.240500000000001</v>
      </c>
      <c r="G86">
        <v>8.3704999999999998</v>
      </c>
      <c r="H86">
        <v>1.3778000000000001</v>
      </c>
      <c r="I86">
        <v>11864.1422</v>
      </c>
      <c r="J86">
        <v>8628</v>
      </c>
      <c r="K86">
        <v>3744.9940000000001</v>
      </c>
      <c r="L86">
        <v>43.771999999999998</v>
      </c>
      <c r="M86">
        <v>41.247999999999998</v>
      </c>
    </row>
    <row r="87" spans="1:13" x14ac:dyDescent="0.25">
      <c r="A87" s="5">
        <v>41471</v>
      </c>
      <c r="B87">
        <v>3.0819999999999999</v>
      </c>
      <c r="C87">
        <v>-2.7145999999999999</v>
      </c>
      <c r="D87">
        <v>-2.7145999999999999</v>
      </c>
      <c r="E87">
        <v>1.8458999999999999</v>
      </c>
      <c r="F87">
        <v>10.120799999999999</v>
      </c>
      <c r="G87">
        <v>8.2750000000000004</v>
      </c>
      <c r="H87">
        <v>1.3822999999999999</v>
      </c>
      <c r="I87">
        <v>11542.072700000001</v>
      </c>
      <c r="J87">
        <v>8628</v>
      </c>
      <c r="K87">
        <v>3744.9940000000001</v>
      </c>
      <c r="L87">
        <v>46.978000000000002</v>
      </c>
      <c r="M87">
        <v>42.04</v>
      </c>
    </row>
    <row r="88" spans="1:13" x14ac:dyDescent="0.25">
      <c r="A88" s="5">
        <v>41472</v>
      </c>
      <c r="B88">
        <v>3.0979999999999999</v>
      </c>
      <c r="C88">
        <v>0.51910000000000001</v>
      </c>
      <c r="D88">
        <v>0.51910000000000001</v>
      </c>
      <c r="E88">
        <v>1.8346</v>
      </c>
      <c r="F88">
        <v>9.6432000000000002</v>
      </c>
      <c r="G88">
        <v>7.8086000000000002</v>
      </c>
      <c r="H88">
        <v>1.3841999999999999</v>
      </c>
      <c r="I88">
        <v>11601.9926</v>
      </c>
      <c r="J88">
        <v>8628</v>
      </c>
      <c r="K88">
        <v>3744.9940000000001</v>
      </c>
      <c r="L88">
        <v>40.262</v>
      </c>
      <c r="M88">
        <v>41.203000000000003</v>
      </c>
    </row>
    <row r="89" spans="1:13" x14ac:dyDescent="0.25">
      <c r="A89" s="5">
        <v>41473</v>
      </c>
      <c r="B89">
        <v>3.012</v>
      </c>
      <c r="C89">
        <v>-2.7759999999999998</v>
      </c>
      <c r="D89">
        <v>-2.7759999999999998</v>
      </c>
      <c r="E89">
        <v>1.8054000000000001</v>
      </c>
      <c r="F89">
        <v>9.6204999999999998</v>
      </c>
      <c r="G89">
        <v>7.8151000000000002</v>
      </c>
      <c r="H89">
        <v>1.3839999999999999</v>
      </c>
      <c r="I89">
        <v>11279.9231</v>
      </c>
      <c r="J89">
        <v>8628</v>
      </c>
      <c r="K89">
        <v>3744.9940000000001</v>
      </c>
      <c r="L89">
        <v>41.978000000000002</v>
      </c>
      <c r="M89">
        <v>42.393000000000001</v>
      </c>
    </row>
    <row r="90" spans="1:13" x14ac:dyDescent="0.25">
      <c r="A90" s="5">
        <v>41474</v>
      </c>
      <c r="B90">
        <v>3.06</v>
      </c>
      <c r="C90">
        <v>1.5935999999999999</v>
      </c>
      <c r="D90">
        <v>1.5935999999999999</v>
      </c>
      <c r="E90">
        <v>1.7986</v>
      </c>
      <c r="F90">
        <v>9.7197999999999993</v>
      </c>
      <c r="G90">
        <v>7.9211999999999998</v>
      </c>
      <c r="H90">
        <v>1.3835999999999999</v>
      </c>
      <c r="I90">
        <v>11459.6828</v>
      </c>
      <c r="J90">
        <v>8628</v>
      </c>
      <c r="K90">
        <v>3744.9940000000001</v>
      </c>
      <c r="L90">
        <v>40.545000000000002</v>
      </c>
      <c r="M90">
        <v>42.51</v>
      </c>
    </row>
    <row r="91" spans="1:13" x14ac:dyDescent="0.25">
      <c r="A91" s="5">
        <v>41477</v>
      </c>
      <c r="B91">
        <v>3.0219999999999998</v>
      </c>
      <c r="C91">
        <v>-1.2418</v>
      </c>
      <c r="D91">
        <v>-1.2418</v>
      </c>
      <c r="E91">
        <v>1.8027</v>
      </c>
      <c r="F91">
        <v>9.8963000000000001</v>
      </c>
      <c r="G91">
        <v>8.0937000000000001</v>
      </c>
      <c r="H91">
        <v>1.3820999999999999</v>
      </c>
      <c r="I91">
        <v>11317.373</v>
      </c>
      <c r="J91">
        <v>8628</v>
      </c>
      <c r="K91">
        <v>3744.9940000000001</v>
      </c>
      <c r="L91">
        <v>28.73</v>
      </c>
      <c r="M91">
        <v>42.738999999999997</v>
      </c>
    </row>
    <row r="92" spans="1:13" x14ac:dyDescent="0.25">
      <c r="A92" s="5">
        <v>41478</v>
      </c>
      <c r="B92">
        <v>3.0259999999999998</v>
      </c>
      <c r="C92">
        <v>0.13239999999999999</v>
      </c>
      <c r="D92">
        <v>0.13239999999999999</v>
      </c>
      <c r="E92">
        <v>1.8326</v>
      </c>
      <c r="F92">
        <v>9.9255999999999993</v>
      </c>
      <c r="G92">
        <v>8.093</v>
      </c>
      <c r="H92">
        <v>1.3792</v>
      </c>
      <c r="I92">
        <v>11332.352999999999</v>
      </c>
      <c r="J92">
        <v>8628</v>
      </c>
      <c r="K92">
        <v>3744.9940000000001</v>
      </c>
      <c r="L92">
        <v>24.582999999999998</v>
      </c>
      <c r="M92">
        <v>41.723999999999997</v>
      </c>
    </row>
    <row r="93" spans="1:13" x14ac:dyDescent="0.25">
      <c r="A93" s="5">
        <v>41479</v>
      </c>
      <c r="B93">
        <v>3.03</v>
      </c>
      <c r="C93">
        <v>0.13220000000000001</v>
      </c>
      <c r="D93">
        <v>0.13220000000000001</v>
      </c>
      <c r="E93">
        <v>1.9116</v>
      </c>
      <c r="F93">
        <v>9.7324999999999999</v>
      </c>
      <c r="G93">
        <v>7.8209</v>
      </c>
      <c r="H93">
        <v>1.3775999999999999</v>
      </c>
      <c r="I93">
        <v>11347.333000000001</v>
      </c>
      <c r="J93">
        <v>8628</v>
      </c>
      <c r="K93">
        <v>3744.9940000000001</v>
      </c>
      <c r="L93">
        <v>24.902000000000001</v>
      </c>
      <c r="M93">
        <v>41.515999999999998</v>
      </c>
    </row>
    <row r="94" spans="1:13" x14ac:dyDescent="0.25">
      <c r="A94" s="5">
        <v>41480</v>
      </c>
      <c r="B94">
        <v>3.06</v>
      </c>
      <c r="C94">
        <v>0.99009999999999998</v>
      </c>
      <c r="D94">
        <v>0.99009999999999998</v>
      </c>
      <c r="E94">
        <v>1.9379</v>
      </c>
      <c r="F94">
        <v>9.7095000000000002</v>
      </c>
      <c r="G94">
        <v>7.7716000000000003</v>
      </c>
      <c r="H94">
        <v>1.3775999999999999</v>
      </c>
      <c r="I94">
        <v>11459.6828</v>
      </c>
      <c r="J94">
        <v>8628</v>
      </c>
      <c r="K94">
        <v>3744.9940000000001</v>
      </c>
      <c r="L94">
        <v>25.713000000000001</v>
      </c>
      <c r="M94">
        <v>41.533999999999999</v>
      </c>
    </row>
    <row r="95" spans="1:13" x14ac:dyDescent="0.25">
      <c r="A95" s="5">
        <v>41481</v>
      </c>
      <c r="B95">
        <v>3.008</v>
      </c>
      <c r="C95">
        <v>-1.6993</v>
      </c>
      <c r="D95">
        <v>-1.6993</v>
      </c>
      <c r="E95">
        <v>1.9438</v>
      </c>
      <c r="F95">
        <v>9.7302999999999997</v>
      </c>
      <c r="G95">
        <v>7.7864000000000004</v>
      </c>
      <c r="H95">
        <v>1.3769</v>
      </c>
      <c r="I95">
        <v>11264.9431</v>
      </c>
      <c r="J95">
        <v>8628</v>
      </c>
      <c r="K95">
        <v>3744.9940000000001</v>
      </c>
      <c r="L95">
        <v>25.992999999999999</v>
      </c>
      <c r="M95">
        <v>40.046999999999997</v>
      </c>
    </row>
    <row r="96" spans="1:13" x14ac:dyDescent="0.25">
      <c r="A96" s="5">
        <v>41484</v>
      </c>
      <c r="B96">
        <v>2.9939999999999998</v>
      </c>
      <c r="C96">
        <v>-0.46539999999999998</v>
      </c>
      <c r="D96">
        <v>-0.46539999999999998</v>
      </c>
      <c r="E96">
        <v>1.9422000000000001</v>
      </c>
      <c r="F96">
        <v>9.7827000000000002</v>
      </c>
      <c r="G96">
        <v>7.8405000000000005</v>
      </c>
      <c r="H96">
        <v>1.3780000000000001</v>
      </c>
      <c r="I96">
        <v>11212.513199999999</v>
      </c>
      <c r="J96">
        <v>8628</v>
      </c>
      <c r="K96">
        <v>3744.9940000000001</v>
      </c>
      <c r="L96">
        <v>22.431999999999999</v>
      </c>
      <c r="M96">
        <v>39.93</v>
      </c>
    </row>
    <row r="97" spans="1:13" x14ac:dyDescent="0.25">
      <c r="A97" s="5">
        <v>41485</v>
      </c>
      <c r="B97">
        <v>3.02</v>
      </c>
      <c r="C97">
        <v>0.86839999999999995</v>
      </c>
      <c r="D97">
        <v>0.86839999999999995</v>
      </c>
      <c r="E97">
        <v>1.9441000000000002</v>
      </c>
      <c r="F97">
        <v>9.7945999999999991</v>
      </c>
      <c r="G97">
        <v>7.8505000000000003</v>
      </c>
      <c r="H97">
        <v>1.3820999999999999</v>
      </c>
      <c r="I97">
        <v>11309.883</v>
      </c>
      <c r="J97">
        <v>8628</v>
      </c>
      <c r="K97">
        <v>3744.9940000000001</v>
      </c>
      <c r="L97">
        <v>22.925999999999998</v>
      </c>
      <c r="M97">
        <v>39.683999999999997</v>
      </c>
    </row>
    <row r="98" spans="1:13" x14ac:dyDescent="0.25">
      <c r="A98" s="5">
        <v>41486</v>
      </c>
      <c r="B98">
        <v>2.95</v>
      </c>
      <c r="C98">
        <v>-2.3178999999999998</v>
      </c>
      <c r="D98">
        <v>-2.3178999999999998</v>
      </c>
      <c r="E98">
        <v>1.9316</v>
      </c>
      <c r="F98">
        <v>9.8355999999999995</v>
      </c>
      <c r="G98">
        <v>7.9039999999999999</v>
      </c>
      <c r="H98">
        <v>1.3815999999999999</v>
      </c>
      <c r="I98">
        <v>11047.733399999999</v>
      </c>
      <c r="J98">
        <v>8628</v>
      </c>
      <c r="K98">
        <v>3744.9940000000001</v>
      </c>
      <c r="L98">
        <v>21.321999999999999</v>
      </c>
      <c r="M98">
        <v>39.295999999999999</v>
      </c>
    </row>
    <row r="99" spans="1:13" x14ac:dyDescent="0.25">
      <c r="A99" s="5">
        <v>41487</v>
      </c>
      <c r="B99">
        <v>3.004</v>
      </c>
      <c r="C99">
        <v>1.8305</v>
      </c>
      <c r="D99">
        <v>1.8305</v>
      </c>
      <c r="E99">
        <v>1.9311</v>
      </c>
      <c r="F99">
        <v>9.7449999999999992</v>
      </c>
      <c r="G99">
        <v>7.8139000000000003</v>
      </c>
      <c r="H99">
        <v>1.3824000000000001</v>
      </c>
      <c r="I99">
        <v>11249.963100000001</v>
      </c>
      <c r="J99">
        <v>8628</v>
      </c>
      <c r="K99">
        <v>3744.9940000000001</v>
      </c>
      <c r="L99">
        <v>21.992000000000001</v>
      </c>
      <c r="M99">
        <v>36.703000000000003</v>
      </c>
    </row>
    <row r="100" spans="1:13" x14ac:dyDescent="0.25">
      <c r="A100" s="5">
        <v>41488</v>
      </c>
      <c r="B100">
        <v>2.99</v>
      </c>
      <c r="C100">
        <v>-0.46600000000000003</v>
      </c>
      <c r="D100">
        <v>-0.46600000000000003</v>
      </c>
      <c r="E100">
        <v>1.9177999999999999</v>
      </c>
      <c r="F100">
        <v>9.7264999999999997</v>
      </c>
      <c r="G100">
        <v>7.8087</v>
      </c>
      <c r="H100">
        <v>1.3809</v>
      </c>
      <c r="I100">
        <v>11197.5332</v>
      </c>
      <c r="J100">
        <v>8628</v>
      </c>
      <c r="K100">
        <v>3744.9940000000001</v>
      </c>
      <c r="L100">
        <v>21.170999999999999</v>
      </c>
      <c r="M100">
        <v>34.494999999999997</v>
      </c>
    </row>
    <row r="101" spans="1:13" x14ac:dyDescent="0.25">
      <c r="A101" s="5">
        <v>41491</v>
      </c>
      <c r="B101">
        <v>3.052</v>
      </c>
      <c r="C101">
        <v>2.0735999999999999</v>
      </c>
      <c r="D101">
        <v>2.0735999999999999</v>
      </c>
      <c r="E101">
        <v>1.96</v>
      </c>
      <c r="F101">
        <v>9.7210000000000001</v>
      </c>
      <c r="G101">
        <v>7.7610000000000001</v>
      </c>
      <c r="H101">
        <v>1.3875</v>
      </c>
      <c r="I101">
        <v>11429.722900000001</v>
      </c>
      <c r="J101">
        <v>8628</v>
      </c>
      <c r="K101">
        <v>3744.9940000000001</v>
      </c>
      <c r="L101">
        <v>24.207000000000001</v>
      </c>
      <c r="M101">
        <v>34.966000000000001</v>
      </c>
    </row>
    <row r="102" spans="1:13" x14ac:dyDescent="0.25">
      <c r="A102" s="5">
        <v>41492</v>
      </c>
      <c r="B102">
        <v>3.0939999999999999</v>
      </c>
      <c r="C102">
        <v>1.3761000000000001</v>
      </c>
      <c r="D102">
        <v>1.3761000000000001</v>
      </c>
      <c r="E102">
        <v>1.9636</v>
      </c>
      <c r="F102">
        <v>9.8416999999999994</v>
      </c>
      <c r="G102">
        <v>7.8780999999999999</v>
      </c>
      <c r="H102">
        <v>1.4109</v>
      </c>
      <c r="I102">
        <v>11587.0126</v>
      </c>
      <c r="J102">
        <v>8628</v>
      </c>
      <c r="K102">
        <v>3744.9940000000001</v>
      </c>
      <c r="L102">
        <v>25.158999999999999</v>
      </c>
      <c r="M102">
        <v>34.942</v>
      </c>
    </row>
    <row r="103" spans="1:13" x14ac:dyDescent="0.25">
      <c r="A103" s="5">
        <v>41493</v>
      </c>
      <c r="B103">
        <v>3.07</v>
      </c>
      <c r="C103">
        <v>-0.77569999999999995</v>
      </c>
      <c r="D103">
        <v>-0.77569999999999995</v>
      </c>
      <c r="E103">
        <v>1.9523000000000001</v>
      </c>
      <c r="F103">
        <v>9.8887999999999998</v>
      </c>
      <c r="G103">
        <v>7.9364999999999997</v>
      </c>
      <c r="H103">
        <v>1.4260999999999999</v>
      </c>
      <c r="I103">
        <v>11497.132799999999</v>
      </c>
      <c r="J103">
        <v>8628</v>
      </c>
      <c r="K103">
        <v>3744.9940000000001</v>
      </c>
      <c r="L103">
        <v>25.23</v>
      </c>
      <c r="M103">
        <v>35</v>
      </c>
    </row>
    <row r="104" spans="1:13" x14ac:dyDescent="0.25">
      <c r="A104" s="5">
        <v>41494</v>
      </c>
      <c r="B104">
        <v>3.0920000000000001</v>
      </c>
      <c r="C104">
        <v>0.71660000000000001</v>
      </c>
      <c r="D104">
        <v>0.71660000000000001</v>
      </c>
      <c r="E104">
        <v>1.9413</v>
      </c>
      <c r="F104">
        <v>9.8802000000000003</v>
      </c>
      <c r="G104">
        <v>7.9389000000000003</v>
      </c>
      <c r="H104">
        <v>1.4260999999999999</v>
      </c>
      <c r="I104">
        <v>11579.5226</v>
      </c>
      <c r="J104">
        <v>8628</v>
      </c>
      <c r="K104">
        <v>3744.9940000000001</v>
      </c>
      <c r="L104">
        <v>23.036000000000001</v>
      </c>
      <c r="M104">
        <v>32.768999999999998</v>
      </c>
    </row>
    <row r="105" spans="1:13" x14ac:dyDescent="0.25">
      <c r="A105" s="5">
        <v>41495</v>
      </c>
      <c r="B105">
        <v>3.1240000000000001</v>
      </c>
      <c r="C105">
        <v>1.0348999999999999</v>
      </c>
      <c r="D105">
        <v>1.0348999999999999</v>
      </c>
      <c r="E105">
        <v>1.9384000000000001</v>
      </c>
      <c r="F105">
        <v>9.8161000000000005</v>
      </c>
      <c r="G105">
        <v>7.8776000000000002</v>
      </c>
      <c r="H105">
        <v>1.4251</v>
      </c>
      <c r="I105">
        <v>11699.362499999999</v>
      </c>
      <c r="J105">
        <v>8628</v>
      </c>
      <c r="K105">
        <v>3744.9940000000001</v>
      </c>
      <c r="L105">
        <v>22.806999999999999</v>
      </c>
      <c r="M105">
        <v>31.233000000000001</v>
      </c>
    </row>
    <row r="106" spans="1:13" x14ac:dyDescent="0.25">
      <c r="A106" s="5">
        <v>41498</v>
      </c>
      <c r="B106">
        <v>3.1280000000000001</v>
      </c>
      <c r="C106">
        <v>0.128</v>
      </c>
      <c r="D106">
        <v>0.128</v>
      </c>
      <c r="E106">
        <v>1.9525999999999999</v>
      </c>
      <c r="F106">
        <v>9.8155000000000001</v>
      </c>
      <c r="G106">
        <v>7.8628999999999998</v>
      </c>
      <c r="H106">
        <v>1.4370000000000001</v>
      </c>
      <c r="I106">
        <v>11714.3424</v>
      </c>
      <c r="J106">
        <v>8628</v>
      </c>
      <c r="K106">
        <v>3744.9940000000001</v>
      </c>
      <c r="L106">
        <v>22.739000000000001</v>
      </c>
      <c r="M106">
        <v>31.114000000000001</v>
      </c>
    </row>
    <row r="107" spans="1:13" x14ac:dyDescent="0.25">
      <c r="A107" s="5">
        <v>41499</v>
      </c>
      <c r="B107">
        <v>3.1459999999999999</v>
      </c>
      <c r="C107">
        <v>0.57540000000000002</v>
      </c>
      <c r="D107">
        <v>0.57540000000000002</v>
      </c>
      <c r="E107">
        <v>2.0499000000000001</v>
      </c>
      <c r="F107">
        <v>9.8277999999999999</v>
      </c>
      <c r="G107">
        <v>7.7778999999999998</v>
      </c>
      <c r="H107">
        <v>1.4428000000000001</v>
      </c>
      <c r="I107">
        <v>11781.7523</v>
      </c>
      <c r="J107">
        <v>8628</v>
      </c>
      <c r="K107">
        <v>3744.9940000000001</v>
      </c>
      <c r="L107">
        <v>15.625999999999999</v>
      </c>
      <c r="M107">
        <v>30.855</v>
      </c>
    </row>
    <row r="108" spans="1:13" x14ac:dyDescent="0.25">
      <c r="A108" s="5">
        <v>41500</v>
      </c>
      <c r="B108">
        <v>3.1459999999999999</v>
      </c>
      <c r="C108">
        <v>0</v>
      </c>
      <c r="D108">
        <v>0</v>
      </c>
      <c r="E108">
        <v>2.0587</v>
      </c>
      <c r="F108">
        <v>9.7920999999999996</v>
      </c>
      <c r="G108">
        <v>7.7333999999999996</v>
      </c>
      <c r="H108">
        <v>1.4311</v>
      </c>
      <c r="I108">
        <v>11781.7523</v>
      </c>
      <c r="J108">
        <v>8628</v>
      </c>
      <c r="K108">
        <v>3744.9940000000001</v>
      </c>
      <c r="L108">
        <v>14.478999999999999</v>
      </c>
      <c r="M108">
        <v>28.062999999999999</v>
      </c>
    </row>
    <row r="109" spans="1:13" x14ac:dyDescent="0.25">
      <c r="A109" s="5">
        <v>41501</v>
      </c>
      <c r="B109">
        <v>3.1120000000000001</v>
      </c>
      <c r="C109">
        <v>-1.0807</v>
      </c>
      <c r="D109">
        <v>-1.0807</v>
      </c>
      <c r="E109">
        <v>2.1219000000000001</v>
      </c>
      <c r="F109">
        <v>9.8539999999999992</v>
      </c>
      <c r="G109">
        <v>7.7321</v>
      </c>
      <c r="H109">
        <v>1.431</v>
      </c>
      <c r="I109">
        <v>11654.422500000001</v>
      </c>
      <c r="J109">
        <v>8628</v>
      </c>
      <c r="K109">
        <v>3744.9940000000001</v>
      </c>
      <c r="L109">
        <v>16.131</v>
      </c>
      <c r="M109">
        <v>27.766999999999999</v>
      </c>
    </row>
    <row r="110" spans="1:13" x14ac:dyDescent="0.25">
      <c r="A110" s="5">
        <v>41502</v>
      </c>
      <c r="B110">
        <v>3.1259999999999999</v>
      </c>
      <c r="C110">
        <v>0.44990000000000002</v>
      </c>
      <c r="D110">
        <v>0.44990000000000002</v>
      </c>
      <c r="E110">
        <v>2.1208999999999998</v>
      </c>
      <c r="F110">
        <v>9.8152000000000008</v>
      </c>
      <c r="G110">
        <v>7.6943000000000001</v>
      </c>
      <c r="H110">
        <v>1.431</v>
      </c>
      <c r="I110">
        <v>11706.8524</v>
      </c>
      <c r="J110">
        <v>8628</v>
      </c>
      <c r="K110">
        <v>3744.9940000000001</v>
      </c>
      <c r="L110">
        <v>12.917999999999999</v>
      </c>
      <c r="M110">
        <v>26.841000000000001</v>
      </c>
    </row>
    <row r="111" spans="1:13" x14ac:dyDescent="0.25">
      <c r="A111" s="5">
        <v>41505</v>
      </c>
      <c r="B111">
        <v>3.0840000000000001</v>
      </c>
      <c r="C111">
        <v>-1.3435999999999999</v>
      </c>
      <c r="D111">
        <v>-1.3435999999999999</v>
      </c>
      <c r="E111">
        <v>2.1545000000000001</v>
      </c>
      <c r="F111">
        <v>9.8248999999999995</v>
      </c>
      <c r="G111">
        <v>7.6703999999999999</v>
      </c>
      <c r="H111">
        <v>1.4380999999999999</v>
      </c>
      <c r="I111">
        <v>11549.5627</v>
      </c>
      <c r="J111">
        <v>8628</v>
      </c>
      <c r="K111">
        <v>3744.9940000000001</v>
      </c>
      <c r="L111">
        <v>13.637</v>
      </c>
      <c r="M111">
        <v>23.422000000000001</v>
      </c>
    </row>
    <row r="112" spans="1:13" x14ac:dyDescent="0.25">
      <c r="A112" s="5">
        <v>41506</v>
      </c>
      <c r="B112">
        <v>3.0139999999999998</v>
      </c>
      <c r="C112">
        <v>-2.2698</v>
      </c>
      <c r="D112">
        <v>-2.2698</v>
      </c>
      <c r="E112">
        <v>2.1187999999999998</v>
      </c>
      <c r="F112">
        <v>9.8668999999999993</v>
      </c>
      <c r="G112">
        <v>7.7481</v>
      </c>
      <c r="H112">
        <v>1.4583999999999999</v>
      </c>
      <c r="I112">
        <v>11287.4131</v>
      </c>
      <c r="J112">
        <v>8628</v>
      </c>
      <c r="K112">
        <v>3744.9940000000001</v>
      </c>
      <c r="L112">
        <v>18.047999999999998</v>
      </c>
      <c r="M112">
        <v>21.946000000000002</v>
      </c>
    </row>
    <row r="113" spans="1:13" x14ac:dyDescent="0.25">
      <c r="A113" s="5">
        <v>41507</v>
      </c>
      <c r="B113">
        <v>2.9619999999999997</v>
      </c>
      <c r="C113">
        <v>-1.7252999999999998</v>
      </c>
      <c r="D113">
        <v>-1.7252999999999998</v>
      </c>
      <c r="E113">
        <v>2.1474000000000002</v>
      </c>
      <c r="F113">
        <v>9.9576999999999991</v>
      </c>
      <c r="G113">
        <v>7.8102999999999998</v>
      </c>
      <c r="H113">
        <v>1.4597</v>
      </c>
      <c r="I113">
        <v>11092.6734</v>
      </c>
      <c r="J113">
        <v>8628</v>
      </c>
      <c r="K113">
        <v>3744.9940000000001</v>
      </c>
      <c r="L113">
        <v>18.794</v>
      </c>
      <c r="M113">
        <v>22.417999999999999</v>
      </c>
    </row>
    <row r="114" spans="1:13" x14ac:dyDescent="0.25">
      <c r="A114" s="5">
        <v>41508</v>
      </c>
      <c r="B114">
        <v>3.0640000000000001</v>
      </c>
      <c r="C114">
        <v>3.4436</v>
      </c>
      <c r="D114">
        <v>3.4436</v>
      </c>
      <c r="E114">
        <v>2.1926999999999999</v>
      </c>
      <c r="F114">
        <v>9.8692999999999991</v>
      </c>
      <c r="G114">
        <v>7.6765999999999996</v>
      </c>
      <c r="H114">
        <v>1.4601999999999999</v>
      </c>
      <c r="I114">
        <v>11474.6628</v>
      </c>
      <c r="J114">
        <v>8628</v>
      </c>
      <c r="K114">
        <v>3744.9940000000001</v>
      </c>
      <c r="L114">
        <v>27.282</v>
      </c>
      <c r="M114">
        <v>24.657</v>
      </c>
    </row>
    <row r="115" spans="1:13" x14ac:dyDescent="0.25">
      <c r="A115" s="5">
        <v>41509</v>
      </c>
      <c r="B115">
        <v>3.1019999999999999</v>
      </c>
      <c r="C115">
        <v>1.2402</v>
      </c>
      <c r="D115">
        <v>1.2402</v>
      </c>
      <c r="E115">
        <v>2.2073</v>
      </c>
      <c r="F115">
        <v>9.8104999999999993</v>
      </c>
      <c r="G115">
        <v>7.6032000000000002</v>
      </c>
      <c r="H115">
        <v>1.4621</v>
      </c>
      <c r="I115">
        <v>11616.972599999999</v>
      </c>
      <c r="J115">
        <v>8628</v>
      </c>
      <c r="K115">
        <v>3744.9940000000001</v>
      </c>
      <c r="L115">
        <v>28.359000000000002</v>
      </c>
      <c r="M115">
        <v>24.885000000000002</v>
      </c>
    </row>
    <row r="116" spans="1:13" x14ac:dyDescent="0.25">
      <c r="A116" s="5">
        <v>41512</v>
      </c>
      <c r="B116">
        <v>3.0920000000000001</v>
      </c>
      <c r="C116">
        <v>-0.32240000000000002</v>
      </c>
      <c r="D116">
        <v>-0.32240000000000002</v>
      </c>
      <c r="E116">
        <v>2.1665000000000001</v>
      </c>
      <c r="F116">
        <v>9.4667999999999992</v>
      </c>
      <c r="G116">
        <v>7.3003</v>
      </c>
      <c r="H116">
        <v>1.4616</v>
      </c>
      <c r="I116">
        <v>11579.5226</v>
      </c>
      <c r="J116">
        <v>8628</v>
      </c>
      <c r="K116">
        <v>3744.9940000000001</v>
      </c>
      <c r="L116">
        <v>28.082000000000001</v>
      </c>
      <c r="M116">
        <v>23.478999999999999</v>
      </c>
    </row>
    <row r="117" spans="1:13" x14ac:dyDescent="0.25">
      <c r="A117" s="5">
        <v>41513</v>
      </c>
      <c r="B117">
        <v>2.99</v>
      </c>
      <c r="C117">
        <v>-3.2988</v>
      </c>
      <c r="D117">
        <v>-3.2988</v>
      </c>
      <c r="E117">
        <v>2.1240999999999999</v>
      </c>
      <c r="F117">
        <v>9.9021000000000008</v>
      </c>
      <c r="G117">
        <v>7.7780000000000005</v>
      </c>
      <c r="H117">
        <v>1.4628000000000001</v>
      </c>
      <c r="I117">
        <v>11197.5332</v>
      </c>
      <c r="J117">
        <v>8628</v>
      </c>
      <c r="K117">
        <v>3744.9940000000001</v>
      </c>
      <c r="L117">
        <v>32.738</v>
      </c>
      <c r="M117">
        <v>25.481000000000002</v>
      </c>
    </row>
    <row r="118" spans="1:13" x14ac:dyDescent="0.25">
      <c r="A118" s="5">
        <v>41514</v>
      </c>
      <c r="B118">
        <v>2.96</v>
      </c>
      <c r="C118">
        <v>-1.0033000000000001</v>
      </c>
      <c r="D118">
        <v>-1.0033000000000001</v>
      </c>
      <c r="E118">
        <v>2.1461999999999999</v>
      </c>
      <c r="F118">
        <v>9.9933999999999994</v>
      </c>
      <c r="G118">
        <v>7.8472</v>
      </c>
      <c r="H118">
        <v>1.4666000000000001</v>
      </c>
      <c r="I118">
        <v>11085.1834</v>
      </c>
      <c r="J118">
        <v>8628</v>
      </c>
      <c r="K118">
        <v>3744.9940000000001</v>
      </c>
      <c r="L118">
        <v>32.700000000000003</v>
      </c>
      <c r="M118">
        <v>24.253</v>
      </c>
    </row>
    <row r="119" spans="1:13" x14ac:dyDescent="0.25">
      <c r="A119" s="5">
        <v>41515</v>
      </c>
      <c r="B119">
        <v>2.992</v>
      </c>
      <c r="C119">
        <v>1.0810999999999999</v>
      </c>
      <c r="D119">
        <v>1.0810999999999999</v>
      </c>
      <c r="E119">
        <v>2.1379999999999999</v>
      </c>
      <c r="F119">
        <v>9.9715000000000007</v>
      </c>
      <c r="G119">
        <v>7.8335999999999997</v>
      </c>
      <c r="H119">
        <v>1.4666000000000001</v>
      </c>
      <c r="I119">
        <v>11205.0232</v>
      </c>
      <c r="J119">
        <v>8628</v>
      </c>
      <c r="K119">
        <v>3744.9940000000001</v>
      </c>
      <c r="L119">
        <v>33.488999999999997</v>
      </c>
      <c r="M119">
        <v>23.981000000000002</v>
      </c>
    </row>
    <row r="120" spans="1:13" x14ac:dyDescent="0.25">
      <c r="A120" s="5">
        <v>41516</v>
      </c>
      <c r="B120">
        <v>2.9260000000000002</v>
      </c>
      <c r="C120">
        <v>-2.2059000000000002</v>
      </c>
      <c r="D120">
        <v>-2.2059000000000002</v>
      </c>
      <c r="E120">
        <v>2.1375000000000002</v>
      </c>
      <c r="F120">
        <v>10.0518</v>
      </c>
      <c r="G120">
        <v>7.9142000000000001</v>
      </c>
      <c r="H120">
        <v>1.4666999999999999</v>
      </c>
      <c r="I120">
        <v>10957.8536</v>
      </c>
      <c r="J120">
        <v>8628</v>
      </c>
      <c r="K120">
        <v>3744.9940000000001</v>
      </c>
      <c r="L120">
        <v>34.542999999999999</v>
      </c>
      <c r="M120">
        <v>24.597999999999999</v>
      </c>
    </row>
    <row r="121" spans="1:13" x14ac:dyDescent="0.25">
      <c r="A121" s="5">
        <v>41519</v>
      </c>
      <c r="B121">
        <v>2.964</v>
      </c>
      <c r="C121">
        <v>1.2987</v>
      </c>
      <c r="D121">
        <v>1.2987</v>
      </c>
      <c r="E121">
        <v>2.1762000000000001</v>
      </c>
      <c r="F121">
        <v>9.9499999999999993</v>
      </c>
      <c r="G121">
        <v>7.7737999999999996</v>
      </c>
      <c r="H121">
        <v>1.4656</v>
      </c>
      <c r="I121">
        <v>11100.163399999999</v>
      </c>
      <c r="J121">
        <v>8628</v>
      </c>
      <c r="K121">
        <v>3744.9940000000001</v>
      </c>
      <c r="L121">
        <v>34.143000000000001</v>
      </c>
      <c r="M121">
        <v>24.946000000000002</v>
      </c>
    </row>
    <row r="122" spans="1:13" x14ac:dyDescent="0.25">
      <c r="A122" s="5">
        <v>41520</v>
      </c>
      <c r="B122">
        <v>3.9699999999999998</v>
      </c>
      <c r="C122">
        <v>33.940600000000003</v>
      </c>
      <c r="D122">
        <v>33.940600000000003</v>
      </c>
      <c r="E122">
        <v>2.2101999999999999</v>
      </c>
      <c r="F122">
        <v>9.8620000000000001</v>
      </c>
      <c r="G122">
        <v>7.6517999999999997</v>
      </c>
      <c r="H122">
        <v>1.4605999999999999</v>
      </c>
      <c r="I122">
        <v>14867.627699999999</v>
      </c>
      <c r="J122">
        <v>8628</v>
      </c>
      <c r="K122">
        <v>3744.9940000000001</v>
      </c>
      <c r="L122">
        <v>160.416</v>
      </c>
      <c r="M122">
        <v>91.210999999999999</v>
      </c>
    </row>
    <row r="123" spans="1:13" x14ac:dyDescent="0.25">
      <c r="A123" s="5">
        <v>41521</v>
      </c>
      <c r="B123">
        <v>3.99</v>
      </c>
      <c r="C123">
        <v>0.50380000000000003</v>
      </c>
      <c r="D123">
        <v>0.50380000000000003</v>
      </c>
      <c r="E123">
        <v>2.2149999999999999</v>
      </c>
      <c r="F123">
        <v>9.8397000000000006</v>
      </c>
      <c r="G123">
        <v>7.6246999999999998</v>
      </c>
      <c r="H123">
        <v>1.5575999999999999</v>
      </c>
      <c r="I123">
        <v>14942.527599999999</v>
      </c>
      <c r="J123">
        <v>8628</v>
      </c>
      <c r="K123">
        <v>3744.9940000000001</v>
      </c>
      <c r="L123">
        <v>161.08600000000001</v>
      </c>
      <c r="M123">
        <v>91.22</v>
      </c>
    </row>
    <row r="124" spans="1:13" x14ac:dyDescent="0.25">
      <c r="A124" s="5">
        <v>41522</v>
      </c>
      <c r="B124">
        <v>4.2</v>
      </c>
      <c r="C124">
        <v>5.2632000000000003</v>
      </c>
      <c r="D124">
        <v>5.2632000000000003</v>
      </c>
      <c r="E124">
        <v>2.3169</v>
      </c>
      <c r="F124">
        <v>9.8442000000000007</v>
      </c>
      <c r="G124">
        <v>7.5273000000000003</v>
      </c>
      <c r="H124">
        <v>1.5573999999999999</v>
      </c>
      <c r="I124">
        <v>15728.9764</v>
      </c>
      <c r="J124">
        <v>8628</v>
      </c>
      <c r="K124">
        <v>3744.9940000000001</v>
      </c>
      <c r="L124">
        <v>161.11000000000001</v>
      </c>
      <c r="M124">
        <v>91.688000000000002</v>
      </c>
    </row>
    <row r="125" spans="1:13" x14ac:dyDescent="0.25">
      <c r="A125" s="5">
        <v>41523</v>
      </c>
      <c r="B125">
        <v>4.12</v>
      </c>
      <c r="C125">
        <v>-1.9048</v>
      </c>
      <c r="D125">
        <v>-1.9048</v>
      </c>
      <c r="E125">
        <v>2.2317999999999998</v>
      </c>
      <c r="F125">
        <v>9.9018999999999995</v>
      </c>
      <c r="G125">
        <v>7.6700999999999997</v>
      </c>
      <c r="H125">
        <v>1.5603</v>
      </c>
      <c r="I125">
        <v>15429.376899999999</v>
      </c>
      <c r="J125">
        <v>8628</v>
      </c>
      <c r="K125">
        <v>3744.9940000000001</v>
      </c>
      <c r="L125">
        <v>162.52500000000001</v>
      </c>
      <c r="M125">
        <v>92.03</v>
      </c>
    </row>
    <row r="126" spans="1:13" x14ac:dyDescent="0.25">
      <c r="A126" s="5">
        <v>41526</v>
      </c>
      <c r="B126">
        <v>4.1959999999999997</v>
      </c>
      <c r="C126">
        <v>1.8447</v>
      </c>
      <c r="D126">
        <v>1.8447</v>
      </c>
      <c r="E126">
        <v>2.2452999999999999</v>
      </c>
      <c r="F126">
        <v>9.8753999999999991</v>
      </c>
      <c r="G126">
        <v>7.6300999999999997</v>
      </c>
      <c r="H126">
        <v>1.5628</v>
      </c>
      <c r="I126">
        <v>15713.9964</v>
      </c>
      <c r="J126">
        <v>8628</v>
      </c>
      <c r="K126">
        <v>3744.9940000000001</v>
      </c>
      <c r="L126">
        <v>158.06899999999999</v>
      </c>
      <c r="M126">
        <v>92.052000000000007</v>
      </c>
    </row>
    <row r="127" spans="1:13" x14ac:dyDescent="0.25">
      <c r="A127" s="5">
        <v>41527</v>
      </c>
      <c r="B127">
        <v>4.258</v>
      </c>
      <c r="C127">
        <v>1.4776</v>
      </c>
      <c r="D127">
        <v>1.4776</v>
      </c>
      <c r="E127">
        <v>2.3058999999999998</v>
      </c>
      <c r="F127">
        <v>9.7616999999999994</v>
      </c>
      <c r="G127">
        <v>7.4558</v>
      </c>
      <c r="H127">
        <v>1.5731999999999999</v>
      </c>
      <c r="I127">
        <v>15946.186100000001</v>
      </c>
      <c r="J127">
        <v>8628</v>
      </c>
      <c r="K127">
        <v>3744.9940000000001</v>
      </c>
      <c r="L127">
        <v>156.18799999999999</v>
      </c>
      <c r="M127">
        <v>91.42</v>
      </c>
    </row>
    <row r="128" spans="1:13" x14ac:dyDescent="0.25">
      <c r="A128" s="5">
        <v>41528</v>
      </c>
      <c r="B128">
        <v>4.4240000000000004</v>
      </c>
      <c r="C128">
        <v>3.8984999999999999</v>
      </c>
      <c r="D128">
        <v>3.8984999999999999</v>
      </c>
      <c r="E128">
        <v>2.2717000000000001</v>
      </c>
      <c r="F128">
        <v>9.7307000000000006</v>
      </c>
      <c r="G128">
        <v>7.4589999999999996</v>
      </c>
      <c r="H128">
        <v>1.5737000000000001</v>
      </c>
      <c r="I128">
        <v>16567.855200000002</v>
      </c>
      <c r="J128">
        <v>8628</v>
      </c>
      <c r="K128">
        <v>3744.9940000000001</v>
      </c>
      <c r="L128">
        <v>155.18799999999999</v>
      </c>
      <c r="M128">
        <v>91.73</v>
      </c>
    </row>
    <row r="129" spans="1:13" x14ac:dyDescent="0.25">
      <c r="A129" s="5">
        <v>41529</v>
      </c>
      <c r="B129">
        <v>4.6820000000000004</v>
      </c>
      <c r="C129">
        <v>5.8318000000000003</v>
      </c>
      <c r="D129">
        <v>5.8318000000000003</v>
      </c>
      <c r="E129">
        <v>2.2334999999999998</v>
      </c>
      <c r="F129">
        <v>9.7630999999999997</v>
      </c>
      <c r="G129">
        <v>7.5296000000000003</v>
      </c>
      <c r="H129">
        <v>1.5758999999999999</v>
      </c>
      <c r="I129">
        <v>17534.063699999999</v>
      </c>
      <c r="J129">
        <v>8628</v>
      </c>
      <c r="K129">
        <v>3744.9940000000001</v>
      </c>
      <c r="L129">
        <v>150.03100000000001</v>
      </c>
      <c r="M129">
        <v>92.447000000000003</v>
      </c>
    </row>
    <row r="130" spans="1:13" x14ac:dyDescent="0.25">
      <c r="A130" s="5">
        <v>41530</v>
      </c>
      <c r="B130">
        <v>4.75</v>
      </c>
      <c r="C130">
        <v>1.4523999999999999</v>
      </c>
      <c r="D130">
        <v>1.4523999999999999</v>
      </c>
      <c r="E130">
        <v>2.2130999999999998</v>
      </c>
      <c r="F130">
        <v>9.8112999999999992</v>
      </c>
      <c r="G130">
        <v>7.5982000000000003</v>
      </c>
      <c r="H130">
        <v>1.5754000000000001</v>
      </c>
      <c r="I130">
        <v>17788.723300000001</v>
      </c>
      <c r="J130">
        <v>8628</v>
      </c>
      <c r="K130">
        <v>3744.9940000000001</v>
      </c>
      <c r="L130">
        <v>149.904</v>
      </c>
      <c r="M130">
        <v>92.433999999999997</v>
      </c>
    </row>
    <row r="131" spans="1:13" x14ac:dyDescent="0.25">
      <c r="A131" s="5">
        <v>41533</v>
      </c>
      <c r="B131">
        <v>4.74</v>
      </c>
      <c r="C131">
        <v>-0.21049999999999999</v>
      </c>
      <c r="D131">
        <v>-0.21049999999999999</v>
      </c>
      <c r="E131">
        <v>2.1781000000000001</v>
      </c>
      <c r="F131">
        <v>9.7995000000000001</v>
      </c>
      <c r="G131">
        <v>7.6213999999999995</v>
      </c>
      <c r="H131">
        <v>1.5754000000000001</v>
      </c>
      <c r="I131">
        <v>17751.273399999998</v>
      </c>
      <c r="J131">
        <v>8628</v>
      </c>
      <c r="K131">
        <v>3744.9940000000001</v>
      </c>
      <c r="L131">
        <v>40.195999999999998</v>
      </c>
      <c r="M131">
        <v>92.58</v>
      </c>
    </row>
    <row r="132" spans="1:13" x14ac:dyDescent="0.25">
      <c r="A132" s="5">
        <v>41534</v>
      </c>
      <c r="B132">
        <v>4.7519999999999998</v>
      </c>
      <c r="C132">
        <v>0.25319999999999998</v>
      </c>
      <c r="D132">
        <v>0.25319999999999998</v>
      </c>
      <c r="E132">
        <v>2.1880000000000002</v>
      </c>
      <c r="F132">
        <v>10.0265</v>
      </c>
      <c r="G132">
        <v>7.8385999999999996</v>
      </c>
      <c r="H132">
        <v>1.5878000000000001</v>
      </c>
      <c r="I132">
        <v>17796.213299999999</v>
      </c>
      <c r="J132">
        <v>8628</v>
      </c>
      <c r="K132">
        <v>3744.9940000000001</v>
      </c>
      <c r="L132">
        <v>40.512999999999998</v>
      </c>
      <c r="M132">
        <v>92.397999999999996</v>
      </c>
    </row>
    <row r="133" spans="1:13" x14ac:dyDescent="0.25">
      <c r="A133" s="5">
        <v>41535</v>
      </c>
      <c r="B133">
        <v>4.9459999999999997</v>
      </c>
      <c r="C133">
        <v>4.0824999999999996</v>
      </c>
      <c r="D133">
        <v>4.0824999999999996</v>
      </c>
      <c r="E133">
        <v>2.2212999999999998</v>
      </c>
      <c r="F133">
        <v>9.9619999999999997</v>
      </c>
      <c r="G133">
        <v>7.7407000000000004</v>
      </c>
      <c r="H133">
        <v>1.5956999999999999</v>
      </c>
      <c r="I133">
        <v>18522.742200000001</v>
      </c>
      <c r="J133">
        <v>8628</v>
      </c>
      <c r="K133">
        <v>3744.9940000000001</v>
      </c>
      <c r="L133">
        <v>38.005000000000003</v>
      </c>
      <c r="M133">
        <v>92.661000000000001</v>
      </c>
    </row>
    <row r="134" spans="1:13" x14ac:dyDescent="0.25">
      <c r="A134" s="5">
        <v>41536</v>
      </c>
      <c r="B134">
        <v>4.88</v>
      </c>
      <c r="C134">
        <v>-1.3344</v>
      </c>
      <c r="D134">
        <v>-1.3344</v>
      </c>
      <c r="E134">
        <v>2.1427</v>
      </c>
      <c r="F134">
        <v>9.9319000000000006</v>
      </c>
      <c r="G134">
        <v>7.7891000000000004</v>
      </c>
      <c r="H134">
        <v>1.5969</v>
      </c>
      <c r="I134">
        <v>18275.5726</v>
      </c>
      <c r="J134">
        <v>8628</v>
      </c>
      <c r="K134">
        <v>3744.9940000000001</v>
      </c>
      <c r="L134">
        <v>36.238</v>
      </c>
      <c r="M134">
        <v>93.072000000000003</v>
      </c>
    </row>
    <row r="135" spans="1:13" x14ac:dyDescent="0.25">
      <c r="A135" s="5">
        <v>41537</v>
      </c>
      <c r="B135">
        <v>4.9320000000000004</v>
      </c>
      <c r="C135">
        <v>1.0656000000000001</v>
      </c>
      <c r="D135">
        <v>1.0656000000000001</v>
      </c>
      <c r="E135">
        <v>2.1743000000000001</v>
      </c>
      <c r="F135">
        <v>9.9314</v>
      </c>
      <c r="G135">
        <v>7.7571000000000003</v>
      </c>
      <c r="H135">
        <v>1.5963000000000001</v>
      </c>
      <c r="I135">
        <v>18470.312300000001</v>
      </c>
      <c r="J135">
        <v>8628</v>
      </c>
      <c r="K135">
        <v>3744.9940000000001</v>
      </c>
      <c r="L135">
        <v>36.508000000000003</v>
      </c>
      <c r="M135">
        <v>92.983000000000004</v>
      </c>
    </row>
    <row r="136" spans="1:13" x14ac:dyDescent="0.25">
      <c r="A136" s="5">
        <v>41540</v>
      </c>
      <c r="B136">
        <v>4.798</v>
      </c>
      <c r="C136">
        <v>-2.7170000000000001</v>
      </c>
      <c r="D136">
        <v>-2.7170000000000001</v>
      </c>
      <c r="E136">
        <v>2.1520999999999999</v>
      </c>
      <c r="F136">
        <v>9.5373999999999999</v>
      </c>
      <c r="G136">
        <v>7.3852000000000002</v>
      </c>
      <c r="H136">
        <v>1.5973999999999999</v>
      </c>
      <c r="I136">
        <v>17968.483100000001</v>
      </c>
      <c r="J136">
        <v>8628</v>
      </c>
      <c r="K136">
        <v>3744.9940000000001</v>
      </c>
      <c r="L136">
        <v>44.021999999999998</v>
      </c>
      <c r="M136">
        <v>93.843999999999994</v>
      </c>
    </row>
    <row r="137" spans="1:13" x14ac:dyDescent="0.25">
      <c r="A137" s="5">
        <v>41541</v>
      </c>
      <c r="B137">
        <v>4.9139999999999997</v>
      </c>
      <c r="C137">
        <v>2.4177</v>
      </c>
      <c r="D137">
        <v>2.4177</v>
      </c>
      <c r="E137">
        <v>2.0794000000000001</v>
      </c>
      <c r="F137">
        <v>10.3208</v>
      </c>
      <c r="G137">
        <v>8.2414000000000005</v>
      </c>
      <c r="H137">
        <v>1.6080000000000001</v>
      </c>
      <c r="I137">
        <v>18402.902399999999</v>
      </c>
      <c r="J137">
        <v>8628</v>
      </c>
      <c r="K137">
        <v>3744.9940000000001</v>
      </c>
      <c r="L137">
        <v>42.003999999999998</v>
      </c>
      <c r="M137">
        <v>93.772999999999996</v>
      </c>
    </row>
    <row r="138" spans="1:13" x14ac:dyDescent="0.25">
      <c r="A138" s="5">
        <v>41542</v>
      </c>
      <c r="B138">
        <v>4.8959999999999999</v>
      </c>
      <c r="C138">
        <v>-0.36630000000000001</v>
      </c>
      <c r="D138">
        <v>-0.36630000000000001</v>
      </c>
      <c r="E138">
        <v>2.0630999999999999</v>
      </c>
      <c r="F138">
        <v>10.596500000000001</v>
      </c>
      <c r="G138">
        <v>8.5335000000000001</v>
      </c>
      <c r="H138">
        <v>1.6076999999999999</v>
      </c>
      <c r="I138">
        <v>18335.4925</v>
      </c>
      <c r="J138">
        <v>8628</v>
      </c>
      <c r="K138">
        <v>3744.9940000000001</v>
      </c>
      <c r="L138">
        <v>32.417999999999999</v>
      </c>
      <c r="M138">
        <v>93.611000000000004</v>
      </c>
    </row>
    <row r="139" spans="1:13" x14ac:dyDescent="0.25">
      <c r="A139" s="5">
        <v>41543</v>
      </c>
      <c r="B139">
        <v>4.9000000000000004</v>
      </c>
      <c r="C139">
        <v>8.1699999999999995E-2</v>
      </c>
      <c r="D139">
        <v>8.1699999999999995E-2</v>
      </c>
      <c r="E139">
        <v>2.0775999999999999</v>
      </c>
      <c r="F139">
        <v>10.568300000000001</v>
      </c>
      <c r="G139">
        <v>8.4907000000000004</v>
      </c>
      <c r="H139">
        <v>1.6071</v>
      </c>
      <c r="I139">
        <v>18350.4725</v>
      </c>
      <c r="J139">
        <v>8628</v>
      </c>
      <c r="K139">
        <v>3744.9940000000001</v>
      </c>
      <c r="L139">
        <v>31.95</v>
      </c>
      <c r="M139">
        <v>93.658000000000001</v>
      </c>
    </row>
    <row r="140" spans="1:13" x14ac:dyDescent="0.25">
      <c r="A140" s="5">
        <v>41544</v>
      </c>
      <c r="B140">
        <v>4.91</v>
      </c>
      <c r="C140">
        <v>0.2041</v>
      </c>
      <c r="D140">
        <v>0.2041</v>
      </c>
      <c r="E140">
        <v>2.0299</v>
      </c>
      <c r="F140">
        <v>10.5755</v>
      </c>
      <c r="G140">
        <v>8.5457000000000001</v>
      </c>
      <c r="H140">
        <v>1.6067</v>
      </c>
      <c r="I140">
        <v>18387.922399999999</v>
      </c>
      <c r="J140">
        <v>8628</v>
      </c>
      <c r="K140">
        <v>3744.9940000000001</v>
      </c>
      <c r="L140">
        <v>31.792999999999999</v>
      </c>
      <c r="M140">
        <v>93.325000000000003</v>
      </c>
    </row>
    <row r="141" spans="1:13" x14ac:dyDescent="0.25">
      <c r="A141" s="5">
        <v>41547</v>
      </c>
      <c r="B141">
        <v>4.8579999999999997</v>
      </c>
      <c r="C141">
        <v>-1.0590999999999999</v>
      </c>
      <c r="D141">
        <v>-1.0590999999999999</v>
      </c>
      <c r="E141">
        <v>2.0013000000000001</v>
      </c>
      <c r="F141">
        <v>10.313499999999999</v>
      </c>
      <c r="G141">
        <v>8.3120999999999992</v>
      </c>
      <c r="H141">
        <v>1.6153999999999999</v>
      </c>
      <c r="I141">
        <v>18193.182700000001</v>
      </c>
      <c r="J141">
        <v>6891</v>
      </c>
      <c r="K141">
        <v>3744.9940000000001</v>
      </c>
      <c r="L141">
        <v>32.753999999999998</v>
      </c>
      <c r="M141">
        <v>92.918999999999997</v>
      </c>
    </row>
    <row r="142" spans="1:13" x14ac:dyDescent="0.25">
      <c r="A142" s="5">
        <v>41548</v>
      </c>
      <c r="B142">
        <v>4.97</v>
      </c>
      <c r="C142">
        <v>2.3054999999999999</v>
      </c>
      <c r="D142">
        <v>2.3054999999999999</v>
      </c>
      <c r="E142">
        <v>2.0194000000000001</v>
      </c>
      <c r="F142">
        <v>10.205399999999999</v>
      </c>
      <c r="G142">
        <v>8.1859999999999999</v>
      </c>
      <c r="H142">
        <v>1.6221999999999999</v>
      </c>
      <c r="I142">
        <v>18612.622100000001</v>
      </c>
      <c r="J142">
        <v>6891</v>
      </c>
      <c r="K142">
        <v>3744.9940000000001</v>
      </c>
      <c r="L142">
        <v>27.167000000000002</v>
      </c>
      <c r="M142">
        <v>92.337000000000003</v>
      </c>
    </row>
    <row r="143" spans="1:13" x14ac:dyDescent="0.25">
      <c r="A143" s="5">
        <v>41549</v>
      </c>
      <c r="B143">
        <v>4.9219999999999997</v>
      </c>
      <c r="C143">
        <v>-0.96579999999999999</v>
      </c>
      <c r="D143">
        <v>-0.96579999999999999</v>
      </c>
      <c r="E143">
        <v>2.0144000000000002</v>
      </c>
      <c r="F143">
        <v>10.2333</v>
      </c>
      <c r="G143">
        <v>8.2188999999999997</v>
      </c>
      <c r="H143">
        <v>1.6238000000000001</v>
      </c>
      <c r="I143">
        <v>18432.862400000002</v>
      </c>
      <c r="J143">
        <v>6891</v>
      </c>
      <c r="K143">
        <v>3744.9940000000001</v>
      </c>
      <c r="L143">
        <v>26.611000000000001</v>
      </c>
      <c r="M143">
        <v>92.555999999999997</v>
      </c>
    </row>
    <row r="144" spans="1:13" x14ac:dyDescent="0.25">
      <c r="A144" s="5">
        <v>41550</v>
      </c>
      <c r="B144">
        <v>4.9139999999999997</v>
      </c>
      <c r="C144">
        <v>-0.16250000000000001</v>
      </c>
      <c r="D144">
        <v>-0.16250000000000001</v>
      </c>
      <c r="E144">
        <v>2.0122</v>
      </c>
      <c r="F144">
        <v>10.2041</v>
      </c>
      <c r="G144">
        <v>8.1919000000000004</v>
      </c>
      <c r="H144">
        <v>1.6240000000000001</v>
      </c>
      <c r="I144">
        <v>18402.902399999999</v>
      </c>
      <c r="J144">
        <v>6891</v>
      </c>
      <c r="K144">
        <v>3744.9940000000001</v>
      </c>
      <c r="L144">
        <v>25.975000000000001</v>
      </c>
      <c r="M144">
        <v>92.706999999999994</v>
      </c>
    </row>
    <row r="145" spans="1:13" x14ac:dyDescent="0.25">
      <c r="A145" s="5">
        <v>41551</v>
      </c>
      <c r="B145">
        <v>4.9320000000000004</v>
      </c>
      <c r="C145">
        <v>0.36630000000000001</v>
      </c>
      <c r="D145">
        <v>0.36630000000000001</v>
      </c>
      <c r="E145">
        <v>2.0669</v>
      </c>
      <c r="F145">
        <v>10.2478</v>
      </c>
      <c r="G145">
        <v>8.1809999999999992</v>
      </c>
      <c r="H145">
        <v>1.6238999999999999</v>
      </c>
      <c r="I145">
        <v>18470.312300000001</v>
      </c>
      <c r="J145">
        <v>6891</v>
      </c>
      <c r="K145">
        <v>3744.9940000000001</v>
      </c>
      <c r="L145">
        <v>20.138000000000002</v>
      </c>
      <c r="M145">
        <v>92.597999999999999</v>
      </c>
    </row>
    <row r="146" spans="1:13" x14ac:dyDescent="0.25">
      <c r="A146" s="5">
        <v>41554</v>
      </c>
      <c r="B146">
        <v>4.8920000000000003</v>
      </c>
      <c r="C146">
        <v>-0.81100000000000005</v>
      </c>
      <c r="D146">
        <v>-0.81100000000000005</v>
      </c>
      <c r="E146">
        <v>2.04</v>
      </c>
      <c r="F146">
        <v>10.2159</v>
      </c>
      <c r="G146">
        <v>8.1759000000000004</v>
      </c>
      <c r="H146">
        <v>1.6245000000000001</v>
      </c>
      <c r="I146">
        <v>18320.512500000001</v>
      </c>
      <c r="J146">
        <v>6891</v>
      </c>
      <c r="K146">
        <v>3744.9940000000001</v>
      </c>
      <c r="L146">
        <v>16.379000000000001</v>
      </c>
      <c r="M146">
        <v>91.641000000000005</v>
      </c>
    </row>
    <row r="147" spans="1:13" x14ac:dyDescent="0.25">
      <c r="A147" s="5">
        <v>41555</v>
      </c>
      <c r="B147">
        <v>4.9399999999999995</v>
      </c>
      <c r="C147">
        <v>0.98119999999999996</v>
      </c>
      <c r="D147">
        <v>0.98119999999999996</v>
      </c>
      <c r="E147">
        <v>2.0425</v>
      </c>
      <c r="F147">
        <v>10.136200000000001</v>
      </c>
      <c r="G147">
        <v>8.0937000000000001</v>
      </c>
      <c r="H147">
        <v>1.6318000000000001</v>
      </c>
      <c r="I147">
        <v>18500.272300000001</v>
      </c>
      <c r="J147">
        <v>6891</v>
      </c>
      <c r="K147">
        <v>3744.9940000000001</v>
      </c>
      <c r="L147">
        <v>17.109000000000002</v>
      </c>
      <c r="M147">
        <v>91.287999999999997</v>
      </c>
    </row>
    <row r="148" spans="1:13" x14ac:dyDescent="0.25">
      <c r="A148" s="5">
        <v>41556</v>
      </c>
      <c r="B148">
        <v>4.7160000000000002</v>
      </c>
      <c r="C148">
        <v>-4.5343999999999998</v>
      </c>
      <c r="D148">
        <v>-4.5343999999999998</v>
      </c>
      <c r="E148">
        <v>2.0442</v>
      </c>
      <c r="F148">
        <v>9.9537999999999993</v>
      </c>
      <c r="G148">
        <v>7.9097</v>
      </c>
      <c r="H148">
        <v>1.6360999999999999</v>
      </c>
      <c r="I148">
        <v>17661.393499999998</v>
      </c>
      <c r="J148">
        <v>6891</v>
      </c>
      <c r="K148">
        <v>3744.9940000000001</v>
      </c>
      <c r="L148">
        <v>30.696999999999999</v>
      </c>
      <c r="M148">
        <v>93.272999999999996</v>
      </c>
    </row>
    <row r="149" spans="1:13" x14ac:dyDescent="0.25">
      <c r="A149" s="5">
        <v>41557</v>
      </c>
      <c r="B149">
        <v>4.8940000000000001</v>
      </c>
      <c r="C149">
        <v>3.7744</v>
      </c>
      <c r="D149">
        <v>3.7744</v>
      </c>
      <c r="E149">
        <v>2.0924999999999998</v>
      </c>
      <c r="F149">
        <v>9.9304000000000006</v>
      </c>
      <c r="G149">
        <v>7.8379000000000003</v>
      </c>
      <c r="H149">
        <v>1.639</v>
      </c>
      <c r="I149">
        <v>18328.002499999999</v>
      </c>
      <c r="J149">
        <v>6891</v>
      </c>
      <c r="K149">
        <v>3744.9940000000001</v>
      </c>
      <c r="L149">
        <v>37.942</v>
      </c>
      <c r="M149">
        <v>92.718999999999994</v>
      </c>
    </row>
    <row r="150" spans="1:13" x14ac:dyDescent="0.25">
      <c r="A150" s="5">
        <v>41558</v>
      </c>
      <c r="B150">
        <v>4.8860000000000001</v>
      </c>
      <c r="C150">
        <v>-0.16350000000000001</v>
      </c>
      <c r="D150">
        <v>-0.16350000000000001</v>
      </c>
      <c r="E150">
        <v>2.0987</v>
      </c>
      <c r="F150">
        <v>9.9292999999999996</v>
      </c>
      <c r="G150">
        <v>7.8306000000000004</v>
      </c>
      <c r="H150">
        <v>1.6408</v>
      </c>
      <c r="I150">
        <v>18298.042600000001</v>
      </c>
      <c r="J150">
        <v>6891</v>
      </c>
      <c r="K150">
        <v>3744.9940000000001</v>
      </c>
      <c r="L150">
        <v>37.454000000000001</v>
      </c>
      <c r="M150">
        <v>92.891000000000005</v>
      </c>
    </row>
    <row r="151" spans="1:13" x14ac:dyDescent="0.25">
      <c r="A151" s="5">
        <v>41561</v>
      </c>
      <c r="B151">
        <v>4.92</v>
      </c>
      <c r="C151">
        <v>0.69589999999999996</v>
      </c>
      <c r="D151">
        <v>0.69589999999999996</v>
      </c>
      <c r="E151">
        <v>2.1019000000000001</v>
      </c>
      <c r="F151">
        <v>9.9250000000000007</v>
      </c>
      <c r="G151">
        <v>7.8231000000000002</v>
      </c>
      <c r="H151">
        <v>1.6406000000000001</v>
      </c>
      <c r="I151">
        <v>18425.3724</v>
      </c>
      <c r="J151">
        <v>6891</v>
      </c>
      <c r="K151">
        <v>3744.9940000000001</v>
      </c>
      <c r="L151">
        <v>35.314</v>
      </c>
      <c r="M151">
        <v>36.826999999999998</v>
      </c>
    </row>
    <row r="152" spans="1:13" x14ac:dyDescent="0.25">
      <c r="A152" s="5">
        <v>41562</v>
      </c>
      <c r="B152">
        <v>5.16</v>
      </c>
      <c r="C152">
        <v>4.8780000000000001</v>
      </c>
      <c r="D152">
        <v>4.8780000000000001</v>
      </c>
      <c r="E152">
        <v>2.1536</v>
      </c>
      <c r="F152">
        <v>9.8771000000000004</v>
      </c>
      <c r="G152">
        <v>7.7236000000000002</v>
      </c>
      <c r="H152">
        <v>1.6434</v>
      </c>
      <c r="I152">
        <v>19324.170999999998</v>
      </c>
      <c r="J152">
        <v>6891</v>
      </c>
      <c r="K152">
        <v>3744.9940000000001</v>
      </c>
      <c r="L152">
        <v>43.323</v>
      </c>
      <c r="M152">
        <v>38.731999999999999</v>
      </c>
    </row>
    <row r="153" spans="1:13" x14ac:dyDescent="0.25">
      <c r="A153" s="5">
        <v>41563</v>
      </c>
      <c r="B153">
        <v>5.21</v>
      </c>
      <c r="C153">
        <v>0.96899999999999997</v>
      </c>
      <c r="D153">
        <v>0.96899999999999997</v>
      </c>
      <c r="E153">
        <v>2.1699000000000002</v>
      </c>
      <c r="F153">
        <v>9.8948999999999998</v>
      </c>
      <c r="G153">
        <v>7.7249999999999996</v>
      </c>
      <c r="H153">
        <v>1.653</v>
      </c>
      <c r="I153">
        <v>19511.420699999999</v>
      </c>
      <c r="J153">
        <v>6891</v>
      </c>
      <c r="K153">
        <v>3744.9940000000001</v>
      </c>
      <c r="L153">
        <v>43.164999999999999</v>
      </c>
      <c r="M153">
        <v>36.435000000000002</v>
      </c>
    </row>
    <row r="154" spans="1:13" x14ac:dyDescent="0.25">
      <c r="A154" s="5">
        <v>41564</v>
      </c>
      <c r="B154">
        <v>5.25</v>
      </c>
      <c r="C154">
        <v>0.76780000000000004</v>
      </c>
      <c r="D154">
        <v>0.76780000000000004</v>
      </c>
      <c r="E154">
        <v>2.1124000000000001</v>
      </c>
      <c r="F154">
        <v>9.8252000000000006</v>
      </c>
      <c r="G154">
        <v>7.7129000000000003</v>
      </c>
      <c r="H154">
        <v>1.6531</v>
      </c>
      <c r="I154">
        <v>19661.220499999999</v>
      </c>
      <c r="J154">
        <v>6891</v>
      </c>
      <c r="K154">
        <v>3744.9940000000001</v>
      </c>
      <c r="L154">
        <v>43.133000000000003</v>
      </c>
      <c r="M154">
        <v>35.484999999999999</v>
      </c>
    </row>
    <row r="155" spans="1:13" x14ac:dyDescent="0.25">
      <c r="A155" s="5">
        <v>41565</v>
      </c>
      <c r="B155">
        <v>5.27</v>
      </c>
      <c r="C155">
        <v>0.38100000000000001</v>
      </c>
      <c r="D155">
        <v>0.38100000000000001</v>
      </c>
      <c r="E155">
        <v>2.0630000000000002</v>
      </c>
      <c r="F155">
        <v>9.7496000000000009</v>
      </c>
      <c r="G155">
        <v>7.6866000000000003</v>
      </c>
      <c r="H155">
        <v>1.6528</v>
      </c>
      <c r="I155">
        <v>19736.1204</v>
      </c>
      <c r="J155">
        <v>6891</v>
      </c>
      <c r="K155">
        <v>3744.9940000000001</v>
      </c>
      <c r="L155">
        <v>42.244</v>
      </c>
      <c r="M155">
        <v>35.374000000000002</v>
      </c>
    </row>
    <row r="156" spans="1:13" x14ac:dyDescent="0.25">
      <c r="A156" s="5">
        <v>41568</v>
      </c>
      <c r="B156">
        <v>5.2850000000000001</v>
      </c>
      <c r="C156">
        <v>0.28460000000000002</v>
      </c>
      <c r="D156">
        <v>0.28460000000000002</v>
      </c>
      <c r="E156">
        <v>2.0775999999999999</v>
      </c>
      <c r="F156">
        <v>9.8393999999999995</v>
      </c>
      <c r="G156">
        <v>7.7618</v>
      </c>
      <c r="H156">
        <v>1.6522000000000001</v>
      </c>
      <c r="I156">
        <v>19792.295300000002</v>
      </c>
      <c r="J156">
        <v>6891</v>
      </c>
      <c r="K156">
        <v>3744.9940000000001</v>
      </c>
      <c r="L156">
        <v>42.328000000000003</v>
      </c>
      <c r="M156">
        <v>35.340000000000003</v>
      </c>
    </row>
    <row r="157" spans="1:13" x14ac:dyDescent="0.25">
      <c r="A157" s="5">
        <v>41569</v>
      </c>
      <c r="B157">
        <v>5.2649999999999997</v>
      </c>
      <c r="C157">
        <v>-0.37840000000000001</v>
      </c>
      <c r="D157">
        <v>-0.37840000000000001</v>
      </c>
      <c r="E157">
        <v>2.0169000000000001</v>
      </c>
      <c r="F157">
        <v>9.8439999999999994</v>
      </c>
      <c r="G157">
        <v>7.8270999999999997</v>
      </c>
      <c r="H157">
        <v>1.6755</v>
      </c>
      <c r="I157">
        <v>19717.395400000001</v>
      </c>
      <c r="J157">
        <v>6891</v>
      </c>
      <c r="K157">
        <v>3744.9940000000001</v>
      </c>
      <c r="L157">
        <v>28.690999999999999</v>
      </c>
      <c r="M157">
        <v>34.159999999999997</v>
      </c>
    </row>
    <row r="158" spans="1:13" x14ac:dyDescent="0.25">
      <c r="A158" s="5">
        <v>41570</v>
      </c>
      <c r="B158">
        <v>5.35</v>
      </c>
      <c r="C158">
        <v>1.6143999999999998</v>
      </c>
      <c r="D158">
        <v>1.6143999999999998</v>
      </c>
      <c r="E158">
        <v>1.9824999999999999</v>
      </c>
      <c r="F158">
        <v>9.8818000000000001</v>
      </c>
      <c r="G158">
        <v>7.8993000000000002</v>
      </c>
      <c r="H158">
        <v>1.6797</v>
      </c>
      <c r="I158">
        <v>20035.72</v>
      </c>
      <c r="J158">
        <v>6891</v>
      </c>
      <c r="K158">
        <v>3744.9940000000001</v>
      </c>
      <c r="L158">
        <v>24.733000000000001</v>
      </c>
      <c r="M158">
        <v>30.536000000000001</v>
      </c>
    </row>
    <row r="159" spans="1:13" x14ac:dyDescent="0.25">
      <c r="A159" s="5">
        <v>41571</v>
      </c>
      <c r="B159">
        <v>5.18</v>
      </c>
      <c r="C159">
        <v>-3.1776</v>
      </c>
      <c r="D159">
        <v>-3.1776</v>
      </c>
      <c r="E159">
        <v>1.9809000000000001</v>
      </c>
      <c r="F159">
        <v>9.8473000000000006</v>
      </c>
      <c r="G159">
        <v>7.8663999999999996</v>
      </c>
      <c r="H159">
        <v>1.6778999999999999</v>
      </c>
      <c r="I159">
        <v>19399.070899999999</v>
      </c>
      <c r="J159">
        <v>6891</v>
      </c>
      <c r="K159">
        <v>3744.9940000000001</v>
      </c>
      <c r="L159">
        <v>33.363</v>
      </c>
      <c r="M159">
        <v>32.293999999999997</v>
      </c>
    </row>
    <row r="160" spans="1:13" x14ac:dyDescent="0.25">
      <c r="A160" s="5">
        <v>41572</v>
      </c>
      <c r="B160">
        <v>5.0949999999999998</v>
      </c>
      <c r="C160">
        <v>-1.6409</v>
      </c>
      <c r="D160">
        <v>-1.6409</v>
      </c>
      <c r="E160">
        <v>1.9792000000000001</v>
      </c>
      <c r="F160">
        <v>9.7909000000000006</v>
      </c>
      <c r="G160">
        <v>7.8117000000000001</v>
      </c>
      <c r="H160">
        <v>1.6774</v>
      </c>
      <c r="I160">
        <v>19080.7464</v>
      </c>
      <c r="J160">
        <v>6891</v>
      </c>
      <c r="K160">
        <v>3744.9940000000001</v>
      </c>
      <c r="L160">
        <v>35.575000000000003</v>
      </c>
      <c r="M160">
        <v>32.790999999999997</v>
      </c>
    </row>
    <row r="161" spans="1:13" x14ac:dyDescent="0.25">
      <c r="A161" s="5">
        <v>41575</v>
      </c>
      <c r="B161">
        <v>4.9960000000000004</v>
      </c>
      <c r="C161">
        <v>-1.9431</v>
      </c>
      <c r="D161">
        <v>-1.9431</v>
      </c>
      <c r="E161">
        <v>1.9708999999999999</v>
      </c>
      <c r="F161">
        <v>9.7650000000000006</v>
      </c>
      <c r="G161">
        <v>7.7941000000000003</v>
      </c>
      <c r="H161">
        <v>1.6774</v>
      </c>
      <c r="I161">
        <v>18709.991900000001</v>
      </c>
      <c r="J161">
        <v>6891</v>
      </c>
      <c r="K161">
        <v>3744.9940000000001</v>
      </c>
      <c r="L161">
        <v>25.689</v>
      </c>
      <c r="M161">
        <v>33.451999999999998</v>
      </c>
    </row>
    <row r="162" spans="1:13" x14ac:dyDescent="0.25">
      <c r="A162" s="5">
        <v>41576</v>
      </c>
      <c r="B162">
        <v>5.3449999999999998</v>
      </c>
      <c r="C162">
        <v>6.9855999999999998</v>
      </c>
      <c r="D162">
        <v>6.9855999999999998</v>
      </c>
      <c r="E162">
        <v>1.9548999999999999</v>
      </c>
      <c r="F162">
        <v>9.7469999999999999</v>
      </c>
      <c r="G162">
        <v>7.7919999999999998</v>
      </c>
      <c r="H162">
        <v>1.6943000000000001</v>
      </c>
      <c r="I162">
        <v>20016.994999999999</v>
      </c>
      <c r="J162">
        <v>6891</v>
      </c>
      <c r="K162">
        <v>3744.9940000000001</v>
      </c>
      <c r="L162">
        <v>46.103999999999999</v>
      </c>
      <c r="M162">
        <v>37.182000000000002</v>
      </c>
    </row>
    <row r="163" spans="1:13" x14ac:dyDescent="0.25">
      <c r="A163" s="5">
        <v>41577</v>
      </c>
      <c r="B163">
        <v>5.59</v>
      </c>
      <c r="C163">
        <v>4.5837000000000003</v>
      </c>
      <c r="D163">
        <v>4.5837000000000003</v>
      </c>
      <c r="E163">
        <v>1.9111</v>
      </c>
      <c r="F163">
        <v>9.7279</v>
      </c>
      <c r="G163">
        <v>7.8167999999999997</v>
      </c>
      <c r="H163">
        <v>1.7195</v>
      </c>
      <c r="I163">
        <v>20934.518599999999</v>
      </c>
      <c r="J163">
        <v>6891</v>
      </c>
      <c r="K163">
        <v>3744.9940000000001</v>
      </c>
      <c r="L163">
        <v>51.389000000000003</v>
      </c>
      <c r="M163">
        <v>38.890999999999998</v>
      </c>
    </row>
    <row r="164" spans="1:13" x14ac:dyDescent="0.25">
      <c r="A164" s="5">
        <v>41578</v>
      </c>
      <c r="B164">
        <v>5.57</v>
      </c>
      <c r="C164">
        <v>-0.35780000000000001</v>
      </c>
      <c r="D164">
        <v>-0.35780000000000001</v>
      </c>
      <c r="E164">
        <v>1.8803000000000001</v>
      </c>
      <c r="F164">
        <v>9.7646999999999995</v>
      </c>
      <c r="G164">
        <v>7.8845000000000001</v>
      </c>
      <c r="H164">
        <v>1.7227999999999999</v>
      </c>
      <c r="I164">
        <v>20859.618699999999</v>
      </c>
      <c r="J164">
        <v>6891</v>
      </c>
      <c r="K164">
        <v>3744.9940000000001</v>
      </c>
      <c r="L164">
        <v>51.689</v>
      </c>
      <c r="M164">
        <v>38.921999999999997</v>
      </c>
    </row>
    <row r="165" spans="1:13" x14ac:dyDescent="0.25">
      <c r="A165" s="5">
        <v>41579</v>
      </c>
      <c r="B165">
        <v>5.72</v>
      </c>
      <c r="C165">
        <v>2.6930000000000001</v>
      </c>
      <c r="D165">
        <v>2.6930000000000001</v>
      </c>
      <c r="E165">
        <v>1.8952</v>
      </c>
      <c r="F165">
        <v>9.8750999999999998</v>
      </c>
      <c r="G165">
        <v>7.9798999999999998</v>
      </c>
      <c r="H165">
        <v>1.7227999999999999</v>
      </c>
      <c r="I165">
        <v>21421.367900000001</v>
      </c>
      <c r="J165">
        <v>6891</v>
      </c>
      <c r="K165">
        <v>3744.9940000000001</v>
      </c>
      <c r="L165">
        <v>52.758000000000003</v>
      </c>
      <c r="M165">
        <v>38.191000000000003</v>
      </c>
    </row>
    <row r="166" spans="1:13" x14ac:dyDescent="0.25">
      <c r="A166" s="5">
        <v>41582</v>
      </c>
      <c r="B166">
        <v>5.78</v>
      </c>
      <c r="C166">
        <v>1.0489999999999999</v>
      </c>
      <c r="D166">
        <v>1.0489999999999999</v>
      </c>
      <c r="E166">
        <v>1.8864000000000001</v>
      </c>
      <c r="F166">
        <v>9.8447999999999993</v>
      </c>
      <c r="G166">
        <v>7.9584000000000001</v>
      </c>
      <c r="H166">
        <v>1.7278</v>
      </c>
      <c r="I166">
        <v>21646.067500000001</v>
      </c>
      <c r="J166">
        <v>6891</v>
      </c>
      <c r="K166">
        <v>3744.9940000000001</v>
      </c>
      <c r="L166">
        <v>52.207000000000001</v>
      </c>
      <c r="M166">
        <v>37.817999999999998</v>
      </c>
    </row>
    <row r="167" spans="1:13" x14ac:dyDescent="0.25">
      <c r="A167" s="5">
        <v>41583</v>
      </c>
      <c r="B167">
        <v>5.7750000000000004</v>
      </c>
      <c r="C167">
        <v>-8.6499999999999994E-2</v>
      </c>
      <c r="D167">
        <v>-8.6499999999999994E-2</v>
      </c>
      <c r="E167">
        <v>1.9624000000000001</v>
      </c>
      <c r="F167">
        <v>9.8727</v>
      </c>
      <c r="G167">
        <v>7.9103000000000003</v>
      </c>
      <c r="H167">
        <v>1.7356</v>
      </c>
      <c r="I167">
        <v>21627.3426</v>
      </c>
      <c r="J167">
        <v>6891</v>
      </c>
      <c r="K167">
        <v>3744.9940000000001</v>
      </c>
      <c r="L167">
        <v>52.402000000000001</v>
      </c>
      <c r="M167">
        <v>37.762999999999998</v>
      </c>
    </row>
    <row r="168" spans="1:13" x14ac:dyDescent="0.25">
      <c r="A168" s="5">
        <v>41584</v>
      </c>
      <c r="B168">
        <v>5.875</v>
      </c>
      <c r="C168">
        <v>1.7316</v>
      </c>
      <c r="D168">
        <v>1.7316</v>
      </c>
      <c r="E168">
        <v>1.9597</v>
      </c>
      <c r="F168">
        <v>9.8292999999999999</v>
      </c>
      <c r="G168">
        <v>7.8696000000000002</v>
      </c>
      <c r="H168">
        <v>1.7351000000000001</v>
      </c>
      <c r="I168">
        <v>22001.842000000001</v>
      </c>
      <c r="J168">
        <v>6891</v>
      </c>
      <c r="K168">
        <v>3744.9940000000001</v>
      </c>
      <c r="L168">
        <v>46.276000000000003</v>
      </c>
      <c r="M168">
        <v>37.884999999999998</v>
      </c>
    </row>
    <row r="169" spans="1:13" x14ac:dyDescent="0.25">
      <c r="A169" s="5">
        <v>41585</v>
      </c>
      <c r="B169">
        <v>5.7450000000000001</v>
      </c>
      <c r="C169">
        <v>-2.2128000000000001</v>
      </c>
      <c r="D169">
        <v>-2.2128000000000001</v>
      </c>
      <c r="E169">
        <v>1.8982999999999999</v>
      </c>
      <c r="F169">
        <v>9.8343000000000007</v>
      </c>
      <c r="G169">
        <v>7.9360999999999997</v>
      </c>
      <c r="H169">
        <v>1.7349000000000001</v>
      </c>
      <c r="I169">
        <v>21514.992699999999</v>
      </c>
      <c r="J169">
        <v>6891</v>
      </c>
      <c r="K169">
        <v>3744.9940000000001</v>
      </c>
      <c r="L169">
        <v>47.613</v>
      </c>
      <c r="M169">
        <v>38.831000000000003</v>
      </c>
    </row>
    <row r="170" spans="1:13" x14ac:dyDescent="0.25">
      <c r="A170" s="5">
        <v>41586</v>
      </c>
      <c r="B170">
        <v>5.6749999999999998</v>
      </c>
      <c r="C170">
        <v>-1.2184999999999999</v>
      </c>
      <c r="D170">
        <v>-1.2184999999999999</v>
      </c>
      <c r="E170">
        <v>1.9714</v>
      </c>
      <c r="F170">
        <v>9.8487000000000009</v>
      </c>
      <c r="G170">
        <v>7.8773</v>
      </c>
      <c r="H170">
        <v>1.7351999999999999</v>
      </c>
      <c r="I170">
        <v>21252.843099999998</v>
      </c>
      <c r="J170">
        <v>6891</v>
      </c>
      <c r="K170">
        <v>3744.9940000000001</v>
      </c>
      <c r="L170">
        <v>46.097000000000001</v>
      </c>
      <c r="M170">
        <v>38.895000000000003</v>
      </c>
    </row>
    <row r="171" spans="1:13" x14ac:dyDescent="0.25">
      <c r="A171" s="5">
        <v>41589</v>
      </c>
      <c r="B171">
        <v>5.7850000000000001</v>
      </c>
      <c r="C171">
        <v>1.9382999999999999</v>
      </c>
      <c r="D171">
        <v>1.9382999999999999</v>
      </c>
      <c r="E171">
        <v>1.9679</v>
      </c>
      <c r="F171">
        <v>9.7794000000000008</v>
      </c>
      <c r="G171">
        <v>7.8113999999999999</v>
      </c>
      <c r="H171">
        <v>1.7357</v>
      </c>
      <c r="I171">
        <v>21664.7925</v>
      </c>
      <c r="J171">
        <v>6891</v>
      </c>
      <c r="K171">
        <v>3744.9940000000001</v>
      </c>
      <c r="L171">
        <v>33.515000000000001</v>
      </c>
      <c r="M171">
        <v>38.76</v>
      </c>
    </row>
    <row r="172" spans="1:13" x14ac:dyDescent="0.25">
      <c r="A172" s="5">
        <v>41590</v>
      </c>
      <c r="B172">
        <v>5.73</v>
      </c>
      <c r="C172">
        <v>-0.95069999999999999</v>
      </c>
      <c r="D172">
        <v>-0.95069999999999999</v>
      </c>
      <c r="E172">
        <v>2.0131999999999999</v>
      </c>
      <c r="F172">
        <v>9.8356999999999992</v>
      </c>
      <c r="G172">
        <v>7.8224999999999998</v>
      </c>
      <c r="H172">
        <v>1.7481</v>
      </c>
      <c r="I172">
        <v>21458.817800000001</v>
      </c>
      <c r="J172">
        <v>6891</v>
      </c>
      <c r="K172">
        <v>3744.9940000000001</v>
      </c>
      <c r="L172">
        <v>26.533000000000001</v>
      </c>
      <c r="M172">
        <v>38.755000000000003</v>
      </c>
    </row>
    <row r="173" spans="1:13" x14ac:dyDescent="0.25">
      <c r="A173" s="5">
        <v>41591</v>
      </c>
      <c r="B173">
        <v>5.8449999999999998</v>
      </c>
      <c r="C173">
        <v>2.0070000000000001</v>
      </c>
      <c r="D173">
        <v>2.0070000000000001</v>
      </c>
      <c r="E173">
        <v>1.9582000000000002</v>
      </c>
      <c r="F173">
        <v>9.8531999999999993</v>
      </c>
      <c r="G173">
        <v>7.8949999999999996</v>
      </c>
      <c r="H173">
        <v>1.7454000000000001</v>
      </c>
      <c r="I173">
        <v>21889.492200000001</v>
      </c>
      <c r="J173">
        <v>6891</v>
      </c>
      <c r="K173">
        <v>3744.9940000000001</v>
      </c>
      <c r="L173">
        <v>27.684000000000001</v>
      </c>
      <c r="M173">
        <v>38.935000000000002</v>
      </c>
    </row>
    <row r="174" spans="1:13" x14ac:dyDescent="0.25">
      <c r="A174" s="5">
        <v>41592</v>
      </c>
      <c r="B174">
        <v>5.915</v>
      </c>
      <c r="C174">
        <v>1.1976</v>
      </c>
      <c r="D174">
        <v>1.1976</v>
      </c>
      <c r="E174">
        <v>1.917</v>
      </c>
      <c r="F174">
        <v>9.8086000000000002</v>
      </c>
      <c r="G174">
        <v>7.8917000000000002</v>
      </c>
      <c r="H174">
        <v>1.7443</v>
      </c>
      <c r="I174">
        <v>22151.641800000001</v>
      </c>
      <c r="J174">
        <v>6891</v>
      </c>
      <c r="K174">
        <v>3744.9940000000001</v>
      </c>
      <c r="L174">
        <v>25.024999999999999</v>
      </c>
      <c r="M174">
        <v>38.968000000000004</v>
      </c>
    </row>
    <row r="175" spans="1:13" x14ac:dyDescent="0.25">
      <c r="A175" s="5">
        <v>41593</v>
      </c>
      <c r="B175">
        <v>5.93</v>
      </c>
      <c r="C175">
        <v>0.25359999999999999</v>
      </c>
      <c r="D175">
        <v>0.25359999999999999</v>
      </c>
      <c r="E175">
        <v>1.9237</v>
      </c>
      <c r="F175">
        <v>9.7865000000000002</v>
      </c>
      <c r="G175">
        <v>7.8628</v>
      </c>
      <c r="H175">
        <v>1.7442</v>
      </c>
      <c r="I175">
        <v>22207.816699999999</v>
      </c>
      <c r="J175">
        <v>6891</v>
      </c>
      <c r="K175">
        <v>3744.9940000000001</v>
      </c>
      <c r="L175">
        <v>24.693999999999999</v>
      </c>
      <c r="M175">
        <v>38.731999999999999</v>
      </c>
    </row>
    <row r="176" spans="1:13" x14ac:dyDescent="0.25">
      <c r="A176" s="5">
        <v>41596</v>
      </c>
      <c r="B176">
        <v>6</v>
      </c>
      <c r="C176">
        <v>1.1804000000000001</v>
      </c>
      <c r="D176">
        <v>1.1804000000000001</v>
      </c>
      <c r="E176">
        <v>1.9052</v>
      </c>
      <c r="F176">
        <v>9.6874000000000002</v>
      </c>
      <c r="G176">
        <v>7.7821999999999996</v>
      </c>
      <c r="H176">
        <v>1.7467000000000001</v>
      </c>
      <c r="I176">
        <v>22469.9663</v>
      </c>
      <c r="J176">
        <v>6891</v>
      </c>
      <c r="K176">
        <v>3744.9940000000001</v>
      </c>
      <c r="L176">
        <v>25.006</v>
      </c>
      <c r="M176">
        <v>38.750999999999998</v>
      </c>
    </row>
    <row r="177" spans="1:13" x14ac:dyDescent="0.25">
      <c r="A177" s="5">
        <v>41597</v>
      </c>
      <c r="B177">
        <v>5.82</v>
      </c>
      <c r="C177">
        <v>-3</v>
      </c>
      <c r="D177">
        <v>-3</v>
      </c>
      <c r="E177">
        <v>1.9419</v>
      </c>
      <c r="F177">
        <v>9.7028999999999996</v>
      </c>
      <c r="G177">
        <v>7.7610000000000001</v>
      </c>
      <c r="H177">
        <v>1.7555000000000001</v>
      </c>
      <c r="I177">
        <v>21795.867300000002</v>
      </c>
      <c r="J177">
        <v>6891</v>
      </c>
      <c r="K177">
        <v>3744.9940000000001</v>
      </c>
      <c r="L177">
        <v>29.673999999999999</v>
      </c>
      <c r="M177">
        <v>36.975000000000001</v>
      </c>
    </row>
    <row r="178" spans="1:13" x14ac:dyDescent="0.25">
      <c r="A178" s="5">
        <v>41598</v>
      </c>
      <c r="B178">
        <v>5.92</v>
      </c>
      <c r="C178">
        <v>1.7181999999999999</v>
      </c>
      <c r="D178">
        <v>1.7181999999999999</v>
      </c>
      <c r="E178">
        <v>1.9344999999999999</v>
      </c>
      <c r="F178">
        <v>9.7219999999999995</v>
      </c>
      <c r="G178">
        <v>7.7876000000000003</v>
      </c>
      <c r="H178">
        <v>1.7667000000000002</v>
      </c>
      <c r="I178">
        <v>22170.3668</v>
      </c>
      <c r="J178">
        <v>6891</v>
      </c>
      <c r="K178">
        <v>3744.9940000000001</v>
      </c>
      <c r="L178">
        <v>27.978999999999999</v>
      </c>
      <c r="M178">
        <v>35.948999999999998</v>
      </c>
    </row>
    <row r="179" spans="1:13" x14ac:dyDescent="0.25">
      <c r="A179" s="5">
        <v>41599</v>
      </c>
      <c r="B179">
        <v>5.93</v>
      </c>
      <c r="C179">
        <v>0.16889999999999999</v>
      </c>
      <c r="D179">
        <v>0.16889999999999999</v>
      </c>
      <c r="E179">
        <v>1.9496</v>
      </c>
      <c r="F179">
        <v>9.7026000000000003</v>
      </c>
      <c r="G179">
        <v>7.7530000000000001</v>
      </c>
      <c r="H179">
        <v>1.7671000000000001</v>
      </c>
      <c r="I179">
        <v>22207.816699999999</v>
      </c>
      <c r="J179">
        <v>6891</v>
      </c>
      <c r="K179">
        <v>3744.9940000000001</v>
      </c>
      <c r="L179">
        <v>26.414000000000001</v>
      </c>
      <c r="M179">
        <v>35.892000000000003</v>
      </c>
    </row>
    <row r="180" spans="1:13" x14ac:dyDescent="0.25">
      <c r="A180" s="5">
        <v>41600</v>
      </c>
      <c r="B180">
        <v>5.9749999999999996</v>
      </c>
      <c r="C180">
        <v>0.75890000000000002</v>
      </c>
      <c r="D180">
        <v>0.75890000000000002</v>
      </c>
      <c r="E180">
        <v>1.9353</v>
      </c>
      <c r="F180">
        <v>9.6837999999999997</v>
      </c>
      <c r="G180">
        <v>7.7484999999999999</v>
      </c>
      <c r="H180">
        <v>1.7667000000000002</v>
      </c>
      <c r="I180">
        <v>22376.341400000001</v>
      </c>
      <c r="J180">
        <v>6891</v>
      </c>
      <c r="K180">
        <v>3744.9940000000001</v>
      </c>
      <c r="L180">
        <v>25.07</v>
      </c>
      <c r="M180">
        <v>35.893000000000001</v>
      </c>
    </row>
    <row r="181" spans="1:13" x14ac:dyDescent="0.25">
      <c r="A181" s="5">
        <v>41603</v>
      </c>
      <c r="B181">
        <v>5.9649999999999999</v>
      </c>
      <c r="C181">
        <v>-0.16739999999999999</v>
      </c>
      <c r="D181">
        <v>-0.16739999999999999</v>
      </c>
      <c r="E181">
        <v>1.9137999999999999</v>
      </c>
      <c r="F181">
        <v>9.6533999999999995</v>
      </c>
      <c r="G181">
        <v>7.7396000000000003</v>
      </c>
      <c r="H181">
        <v>1.7593999999999999</v>
      </c>
      <c r="I181">
        <v>22338.891500000002</v>
      </c>
      <c r="J181">
        <v>6891</v>
      </c>
      <c r="K181">
        <v>3744.9940000000001</v>
      </c>
      <c r="L181">
        <v>24.065999999999999</v>
      </c>
      <c r="M181">
        <v>33.637999999999998</v>
      </c>
    </row>
    <row r="182" spans="1:13" x14ac:dyDescent="0.25">
      <c r="A182" s="5">
        <v>41604</v>
      </c>
      <c r="B182">
        <v>5.95</v>
      </c>
      <c r="C182">
        <v>-0.2515</v>
      </c>
      <c r="D182">
        <v>-0.2515</v>
      </c>
      <c r="E182">
        <v>1.8900000000000001</v>
      </c>
      <c r="F182">
        <v>9.7943999999999996</v>
      </c>
      <c r="G182">
        <v>7.9043999999999999</v>
      </c>
      <c r="H182">
        <v>1.7603</v>
      </c>
      <c r="I182">
        <v>22282.7166</v>
      </c>
      <c r="J182">
        <v>6891</v>
      </c>
      <c r="K182">
        <v>3744.9940000000001</v>
      </c>
      <c r="L182">
        <v>22.356000000000002</v>
      </c>
      <c r="M182">
        <v>33.679000000000002</v>
      </c>
    </row>
    <row r="183" spans="1:13" x14ac:dyDescent="0.25">
      <c r="A183" s="5">
        <v>41605</v>
      </c>
      <c r="B183">
        <v>5.9550000000000001</v>
      </c>
      <c r="C183">
        <v>8.4000000000000005E-2</v>
      </c>
      <c r="D183">
        <v>8.4000000000000005E-2</v>
      </c>
      <c r="E183">
        <v>1.9233</v>
      </c>
      <c r="F183">
        <v>9.7887000000000004</v>
      </c>
      <c r="G183">
        <v>7.8654999999999999</v>
      </c>
      <c r="H183">
        <v>1.7984</v>
      </c>
      <c r="I183">
        <v>22301.441599999998</v>
      </c>
      <c r="J183">
        <v>6891</v>
      </c>
      <c r="K183">
        <v>3744.9940000000001</v>
      </c>
      <c r="L183">
        <v>21.535</v>
      </c>
      <c r="M183">
        <v>33.683</v>
      </c>
    </row>
    <row r="184" spans="1:13" x14ac:dyDescent="0.25">
      <c r="A184" s="5">
        <v>41606</v>
      </c>
      <c r="B184">
        <v>6</v>
      </c>
      <c r="C184">
        <v>0.75570000000000004</v>
      </c>
      <c r="D184">
        <v>0.75570000000000004</v>
      </c>
      <c r="E184">
        <v>1.9060000000000001</v>
      </c>
      <c r="F184">
        <v>9.7887000000000004</v>
      </c>
      <c r="G184">
        <v>7.8827999999999996</v>
      </c>
      <c r="H184">
        <v>1.7979000000000001</v>
      </c>
      <c r="I184">
        <v>22469.9663</v>
      </c>
      <c r="J184">
        <v>6891</v>
      </c>
      <c r="K184">
        <v>3744.9940000000001</v>
      </c>
      <c r="L184">
        <v>21.835000000000001</v>
      </c>
      <c r="M184">
        <v>33.695999999999998</v>
      </c>
    </row>
    <row r="185" spans="1:13" x14ac:dyDescent="0.25">
      <c r="A185" s="5">
        <v>41607</v>
      </c>
      <c r="B185">
        <v>5.96</v>
      </c>
      <c r="C185">
        <v>-0.66669999999999996</v>
      </c>
      <c r="D185">
        <v>-0.66669999999999996</v>
      </c>
      <c r="E185">
        <v>1.9055</v>
      </c>
      <c r="F185">
        <v>9.9169999999999998</v>
      </c>
      <c r="G185">
        <v>8.0114999999999998</v>
      </c>
      <c r="H185">
        <v>1.7979000000000001</v>
      </c>
      <c r="I185">
        <v>22320.166499999999</v>
      </c>
      <c r="J185">
        <v>6891</v>
      </c>
      <c r="K185">
        <v>3744.9940000000001</v>
      </c>
      <c r="L185">
        <v>21.210999999999999</v>
      </c>
      <c r="M185">
        <v>33.859000000000002</v>
      </c>
    </row>
    <row r="186" spans="1:13" x14ac:dyDescent="0.25">
      <c r="A186" s="5">
        <v>41610</v>
      </c>
      <c r="B186">
        <v>5.89</v>
      </c>
      <c r="C186">
        <v>-1.1745000000000001</v>
      </c>
      <c r="D186">
        <v>-1.1745000000000001</v>
      </c>
      <c r="E186">
        <v>1.9405000000000001</v>
      </c>
      <c r="F186">
        <v>9.9615000000000009</v>
      </c>
      <c r="G186">
        <v>8.0210000000000008</v>
      </c>
      <c r="H186">
        <v>1.7976999999999999</v>
      </c>
      <c r="I186">
        <v>22058.016899999999</v>
      </c>
      <c r="J186">
        <v>6891</v>
      </c>
      <c r="K186">
        <v>3744.9940000000001</v>
      </c>
      <c r="L186">
        <v>13.791</v>
      </c>
      <c r="M186">
        <v>34.118000000000002</v>
      </c>
    </row>
    <row r="187" spans="1:13" x14ac:dyDescent="0.25">
      <c r="A187" s="5">
        <v>41611</v>
      </c>
      <c r="B187">
        <v>5.7149999999999999</v>
      </c>
      <c r="C187">
        <v>-2.9710999999999999</v>
      </c>
      <c r="D187">
        <v>-2.9710999999999999</v>
      </c>
      <c r="E187">
        <v>1.9135</v>
      </c>
      <c r="F187">
        <v>10.1045</v>
      </c>
      <c r="G187">
        <v>8.1910000000000007</v>
      </c>
      <c r="H187">
        <v>1.8228</v>
      </c>
      <c r="I187">
        <v>21402.642899999999</v>
      </c>
      <c r="J187">
        <v>6891</v>
      </c>
      <c r="K187">
        <v>3744.9940000000001</v>
      </c>
      <c r="L187">
        <v>18.757000000000001</v>
      </c>
      <c r="M187">
        <v>35.369999999999997</v>
      </c>
    </row>
    <row r="188" spans="1:13" x14ac:dyDescent="0.25">
      <c r="A188" s="5">
        <v>41612</v>
      </c>
      <c r="B188">
        <v>5.7850000000000001</v>
      </c>
      <c r="C188">
        <v>1.2248000000000001</v>
      </c>
      <c r="D188">
        <v>1.2248000000000001</v>
      </c>
      <c r="E188">
        <v>1.9904999999999999</v>
      </c>
      <c r="F188">
        <v>10.148300000000001</v>
      </c>
      <c r="G188">
        <v>8.1577999999999999</v>
      </c>
      <c r="H188">
        <v>1.8273000000000001</v>
      </c>
      <c r="I188">
        <v>21664.7925</v>
      </c>
      <c r="J188">
        <v>6891</v>
      </c>
      <c r="K188">
        <v>3744.9940000000001</v>
      </c>
      <c r="L188">
        <v>20.538</v>
      </c>
      <c r="M188">
        <v>33.805999999999997</v>
      </c>
    </row>
    <row r="189" spans="1:13" x14ac:dyDescent="0.25">
      <c r="A189" s="5">
        <v>41613</v>
      </c>
      <c r="B189">
        <v>5.7249999999999996</v>
      </c>
      <c r="C189">
        <v>-1.0371999999999999</v>
      </c>
      <c r="D189">
        <v>-1.0371999999999999</v>
      </c>
      <c r="E189">
        <v>2.0326</v>
      </c>
      <c r="F189">
        <v>10.1275</v>
      </c>
      <c r="G189">
        <v>8.0949000000000009</v>
      </c>
      <c r="H189">
        <v>1.8260999999999998</v>
      </c>
      <c r="I189">
        <v>21440.0929</v>
      </c>
      <c r="J189">
        <v>6891</v>
      </c>
      <c r="K189">
        <v>3744.9940000000001</v>
      </c>
      <c r="L189">
        <v>19.867000000000001</v>
      </c>
      <c r="M189">
        <v>33.512999999999998</v>
      </c>
    </row>
    <row r="190" spans="1:13" x14ac:dyDescent="0.25">
      <c r="A190" s="5">
        <v>41617</v>
      </c>
      <c r="B190">
        <v>5.91</v>
      </c>
      <c r="C190">
        <v>3.2313999999999998</v>
      </c>
      <c r="D190">
        <v>3.2313999999999998</v>
      </c>
      <c r="E190">
        <v>2.0274000000000001</v>
      </c>
      <c r="F190">
        <v>10.1432</v>
      </c>
      <c r="G190">
        <v>8.1158000000000001</v>
      </c>
      <c r="H190">
        <v>1.8264</v>
      </c>
      <c r="I190">
        <v>22132.916799999999</v>
      </c>
      <c r="J190">
        <v>6891</v>
      </c>
      <c r="K190">
        <v>3744.9940000000001</v>
      </c>
      <c r="L190">
        <v>28.024999999999999</v>
      </c>
      <c r="M190">
        <v>33.680999999999997</v>
      </c>
    </row>
    <row r="191" spans="1:13" x14ac:dyDescent="0.25">
      <c r="A191" s="5">
        <v>41618</v>
      </c>
      <c r="B191">
        <v>5.77</v>
      </c>
      <c r="C191">
        <v>-2.3689</v>
      </c>
      <c r="D191">
        <v>-2.3689</v>
      </c>
      <c r="E191">
        <v>2.0190000000000001</v>
      </c>
      <c r="F191">
        <v>10.1945</v>
      </c>
      <c r="G191">
        <v>8.1754999999999995</v>
      </c>
      <c r="H191">
        <v>1.8338999999999999</v>
      </c>
      <c r="I191">
        <v>21608.617600000001</v>
      </c>
      <c r="J191">
        <v>6891</v>
      </c>
      <c r="K191">
        <v>3744.9940000000001</v>
      </c>
      <c r="L191">
        <v>30.645</v>
      </c>
      <c r="M191">
        <v>28.914000000000001</v>
      </c>
    </row>
    <row r="192" spans="1:13" x14ac:dyDescent="0.25">
      <c r="A192" s="5">
        <v>41619</v>
      </c>
      <c r="B192">
        <v>5.6850000000000005</v>
      </c>
      <c r="C192">
        <v>-1.4731000000000001</v>
      </c>
      <c r="D192">
        <v>-1.4731000000000001</v>
      </c>
      <c r="E192">
        <v>1.9933000000000001</v>
      </c>
      <c r="F192">
        <v>10.212400000000001</v>
      </c>
      <c r="G192">
        <v>8.2190999999999992</v>
      </c>
      <c r="H192">
        <v>1.8439000000000001</v>
      </c>
      <c r="I192">
        <v>21290.293099999999</v>
      </c>
      <c r="J192">
        <v>6891</v>
      </c>
      <c r="K192">
        <v>3744.9940000000001</v>
      </c>
      <c r="L192">
        <v>31.094000000000001</v>
      </c>
      <c r="M192">
        <v>26.225999999999999</v>
      </c>
    </row>
    <row r="193" spans="1:13" x14ac:dyDescent="0.25">
      <c r="A193" s="5">
        <v>41620</v>
      </c>
      <c r="B193">
        <v>5.5750000000000002</v>
      </c>
      <c r="C193">
        <v>-1.9348999999999998</v>
      </c>
      <c r="D193">
        <v>-1.9348999999999998</v>
      </c>
      <c r="E193">
        <v>2.0202</v>
      </c>
      <c r="F193">
        <v>10.2753</v>
      </c>
      <c r="G193">
        <v>8.2551000000000005</v>
      </c>
      <c r="H193">
        <v>1.8444</v>
      </c>
      <c r="I193">
        <v>20878.343700000001</v>
      </c>
      <c r="J193">
        <v>6891</v>
      </c>
      <c r="K193">
        <v>3744.9940000000001</v>
      </c>
      <c r="L193">
        <v>30.908000000000001</v>
      </c>
      <c r="M193">
        <v>26.888000000000002</v>
      </c>
    </row>
    <row r="194" spans="1:13" x14ac:dyDescent="0.25">
      <c r="A194" s="5">
        <v>41621</v>
      </c>
      <c r="B194">
        <v>5.5049999999999999</v>
      </c>
      <c r="C194">
        <v>-1.2556</v>
      </c>
      <c r="D194">
        <v>-1.2556</v>
      </c>
      <c r="E194">
        <v>2.0167000000000002</v>
      </c>
      <c r="F194">
        <v>10.286300000000001</v>
      </c>
      <c r="G194">
        <v>8.2696000000000005</v>
      </c>
      <c r="H194">
        <v>1.8441999999999998</v>
      </c>
      <c r="I194">
        <v>20616.194100000001</v>
      </c>
      <c r="J194">
        <v>6891</v>
      </c>
      <c r="K194">
        <v>3744.9940000000001</v>
      </c>
      <c r="L194">
        <v>30.981000000000002</v>
      </c>
      <c r="M194">
        <v>25.835999999999999</v>
      </c>
    </row>
    <row r="195" spans="1:13" x14ac:dyDescent="0.25">
      <c r="A195" s="5">
        <v>41624</v>
      </c>
      <c r="B195">
        <v>5.5</v>
      </c>
      <c r="C195">
        <v>-9.0800000000000006E-2</v>
      </c>
      <c r="D195">
        <v>-9.0800000000000006E-2</v>
      </c>
      <c r="E195">
        <v>2.0272000000000001</v>
      </c>
      <c r="F195">
        <v>10.2522</v>
      </c>
      <c r="G195">
        <v>8.2249999999999996</v>
      </c>
      <c r="H195">
        <v>1.8435000000000001</v>
      </c>
      <c r="I195">
        <v>20597.469099999998</v>
      </c>
      <c r="J195">
        <v>6891</v>
      </c>
      <c r="K195">
        <v>3744.9940000000001</v>
      </c>
      <c r="L195">
        <v>31.193000000000001</v>
      </c>
      <c r="M195">
        <v>25.579000000000001</v>
      </c>
    </row>
    <row r="196" spans="1:13" x14ac:dyDescent="0.25">
      <c r="A196" s="5">
        <v>41625</v>
      </c>
      <c r="B196">
        <v>5.4</v>
      </c>
      <c r="C196">
        <v>-1.8182</v>
      </c>
      <c r="D196">
        <v>-1.8182</v>
      </c>
      <c r="E196">
        <v>2.0219</v>
      </c>
      <c r="F196">
        <v>10.2857</v>
      </c>
      <c r="G196">
        <v>8.2637999999999998</v>
      </c>
      <c r="H196">
        <v>1.8587</v>
      </c>
      <c r="I196">
        <v>20222.969700000001</v>
      </c>
      <c r="J196">
        <v>6891</v>
      </c>
      <c r="K196">
        <v>3744.9940000000001</v>
      </c>
      <c r="L196">
        <v>28.986000000000001</v>
      </c>
      <c r="M196">
        <v>26.056000000000001</v>
      </c>
    </row>
    <row r="197" spans="1:13" x14ac:dyDescent="0.25">
      <c r="A197" s="5">
        <v>41626</v>
      </c>
      <c r="B197">
        <v>5.585</v>
      </c>
      <c r="C197">
        <v>3.4258999999999999</v>
      </c>
      <c r="D197">
        <v>3.4258999999999999</v>
      </c>
      <c r="E197">
        <v>2.0417999999999998</v>
      </c>
      <c r="F197">
        <v>10.2033</v>
      </c>
      <c r="G197">
        <v>8.1615000000000002</v>
      </c>
      <c r="H197">
        <v>1.8584000000000001</v>
      </c>
      <c r="I197">
        <v>20915.793600000001</v>
      </c>
      <c r="J197">
        <v>6891</v>
      </c>
      <c r="K197">
        <v>3744.9940000000001</v>
      </c>
      <c r="L197">
        <v>35.101999999999997</v>
      </c>
      <c r="M197">
        <v>27.625</v>
      </c>
    </row>
    <row r="198" spans="1:13" x14ac:dyDescent="0.25">
      <c r="A198" s="5">
        <v>41627</v>
      </c>
      <c r="B198">
        <v>5.65</v>
      </c>
      <c r="C198">
        <v>1.1637999999999999</v>
      </c>
      <c r="D198">
        <v>1.1637999999999999</v>
      </c>
      <c r="E198">
        <v>2.0554000000000001</v>
      </c>
      <c r="F198">
        <v>10.126099999999999</v>
      </c>
      <c r="G198">
        <v>8.0707000000000004</v>
      </c>
      <c r="H198">
        <v>1.8605</v>
      </c>
      <c r="I198">
        <v>21159.2183</v>
      </c>
      <c r="J198">
        <v>6891</v>
      </c>
      <c r="K198">
        <v>3744.9940000000001</v>
      </c>
      <c r="L198">
        <v>35.76</v>
      </c>
      <c r="M198">
        <v>27.137</v>
      </c>
    </row>
    <row r="199" spans="1:13" x14ac:dyDescent="0.25">
      <c r="A199" s="5">
        <v>41628</v>
      </c>
      <c r="B199">
        <v>5.7249999999999996</v>
      </c>
      <c r="C199">
        <v>1.3273999999999999</v>
      </c>
      <c r="D199">
        <v>1.3273999999999999</v>
      </c>
      <c r="E199">
        <v>2.0541</v>
      </c>
      <c r="F199">
        <v>9.7677999999999994</v>
      </c>
      <c r="G199">
        <v>7.7137000000000002</v>
      </c>
      <c r="H199">
        <v>1.8565</v>
      </c>
      <c r="I199">
        <v>21440.0929</v>
      </c>
      <c r="J199">
        <v>6891</v>
      </c>
      <c r="K199">
        <v>3744.9940000000001</v>
      </c>
      <c r="L199">
        <v>31.245999999999999</v>
      </c>
      <c r="M199">
        <v>27.189</v>
      </c>
    </row>
    <row r="200" spans="1:13" x14ac:dyDescent="0.25">
      <c r="A200" s="5">
        <v>41631</v>
      </c>
      <c r="B200">
        <v>5.75</v>
      </c>
      <c r="C200">
        <v>0.43669999999999998</v>
      </c>
      <c r="D200">
        <v>0.43669999999999998</v>
      </c>
      <c r="E200">
        <v>2.0668000000000002</v>
      </c>
      <c r="F200">
        <v>9.5867000000000004</v>
      </c>
      <c r="G200">
        <v>7.5198</v>
      </c>
      <c r="H200">
        <v>1.8795999999999999</v>
      </c>
      <c r="I200">
        <v>21533.717700000001</v>
      </c>
      <c r="J200">
        <v>6891</v>
      </c>
      <c r="K200">
        <v>3744.9940000000001</v>
      </c>
      <c r="L200">
        <v>28.841000000000001</v>
      </c>
      <c r="M200">
        <v>26.588000000000001</v>
      </c>
    </row>
    <row r="201" spans="1:13" x14ac:dyDescent="0.25">
      <c r="A201" s="5">
        <v>41635</v>
      </c>
      <c r="B201">
        <v>5.8650000000000002</v>
      </c>
      <c r="C201">
        <v>2</v>
      </c>
      <c r="D201">
        <v>2</v>
      </c>
      <c r="E201">
        <v>2.1394000000000002</v>
      </c>
      <c r="F201">
        <v>10.287599999999999</v>
      </c>
      <c r="G201">
        <v>8.1480999999999995</v>
      </c>
      <c r="H201">
        <v>1.8826000000000001</v>
      </c>
      <c r="I201">
        <v>21964.392100000001</v>
      </c>
      <c r="J201">
        <v>6891</v>
      </c>
      <c r="K201">
        <v>3744.9940000000001</v>
      </c>
      <c r="L201">
        <v>29.206</v>
      </c>
      <c r="M201">
        <v>27.079000000000001</v>
      </c>
    </row>
    <row r="202" spans="1:13" x14ac:dyDescent="0.25">
      <c r="A202" s="5">
        <v>41638</v>
      </c>
      <c r="B202">
        <v>5.82</v>
      </c>
      <c r="C202">
        <v>-0.76729999999999998</v>
      </c>
      <c r="D202">
        <v>-0.76729999999999998</v>
      </c>
      <c r="E202">
        <v>2.1278999999999999</v>
      </c>
      <c r="F202">
        <v>10.5379</v>
      </c>
      <c r="G202">
        <v>8.41</v>
      </c>
      <c r="H202">
        <v>1.8803999999999998</v>
      </c>
      <c r="I202">
        <v>21795.867300000002</v>
      </c>
      <c r="J202">
        <v>6891</v>
      </c>
      <c r="K202">
        <v>3744.9940000000001</v>
      </c>
      <c r="L202">
        <v>26.766999999999999</v>
      </c>
      <c r="M202">
        <v>26.529</v>
      </c>
    </row>
    <row r="203" spans="1:13" x14ac:dyDescent="0.25">
      <c r="A203" s="5">
        <v>41641</v>
      </c>
      <c r="B203">
        <v>5.86</v>
      </c>
      <c r="C203">
        <v>0.68730000000000002</v>
      </c>
      <c r="D203">
        <v>0.68730000000000002</v>
      </c>
      <c r="E203">
        <v>2.1255000000000002</v>
      </c>
      <c r="F203">
        <v>11.8384</v>
      </c>
      <c r="G203">
        <v>9.7129999999999992</v>
      </c>
      <c r="H203">
        <v>1.8816000000000002</v>
      </c>
      <c r="I203">
        <v>21945.667099999999</v>
      </c>
      <c r="J203">
        <v>6660</v>
      </c>
      <c r="K203">
        <v>3744.9940000000001</v>
      </c>
      <c r="L203">
        <v>25.814</v>
      </c>
      <c r="M203">
        <v>26.826000000000001</v>
      </c>
    </row>
    <row r="204" spans="1:13" x14ac:dyDescent="0.25">
      <c r="A204" s="5">
        <v>41642</v>
      </c>
      <c r="B204">
        <v>5.91</v>
      </c>
      <c r="C204">
        <v>0.85319999999999996</v>
      </c>
      <c r="D204">
        <v>0.85319999999999996</v>
      </c>
      <c r="E204">
        <v>2.1194999999999999</v>
      </c>
      <c r="F204">
        <v>11.95</v>
      </c>
      <c r="G204">
        <v>9.8306000000000004</v>
      </c>
      <c r="H204">
        <v>1.8871</v>
      </c>
      <c r="I204">
        <v>22132.916799999999</v>
      </c>
      <c r="J204">
        <v>6660</v>
      </c>
      <c r="K204">
        <v>3744.9940000000001</v>
      </c>
      <c r="L204">
        <v>19.407</v>
      </c>
      <c r="M204">
        <v>26.702999999999999</v>
      </c>
    </row>
    <row r="205" spans="1:13" x14ac:dyDescent="0.25">
      <c r="A205" s="5">
        <v>41646</v>
      </c>
      <c r="B205">
        <v>5.92</v>
      </c>
      <c r="C205">
        <v>0.16919999999999999</v>
      </c>
      <c r="D205">
        <v>0.16919999999999999</v>
      </c>
      <c r="E205">
        <v>2.0649000000000002</v>
      </c>
      <c r="F205">
        <v>11.9162</v>
      </c>
      <c r="G205">
        <v>9.8513999999999999</v>
      </c>
      <c r="H205">
        <v>1.8879000000000001</v>
      </c>
      <c r="I205">
        <v>22170.3668</v>
      </c>
      <c r="J205">
        <v>6660</v>
      </c>
      <c r="K205">
        <v>3744.9940000000001</v>
      </c>
      <c r="L205">
        <v>13.297000000000001</v>
      </c>
      <c r="M205">
        <v>24.975000000000001</v>
      </c>
    </row>
    <row r="206" spans="1:13" x14ac:dyDescent="0.25">
      <c r="A206" s="5">
        <v>41647</v>
      </c>
      <c r="B206">
        <v>5.9350000000000005</v>
      </c>
      <c r="C206">
        <v>0.25340000000000001</v>
      </c>
      <c r="D206">
        <v>0.25340000000000001</v>
      </c>
      <c r="E206">
        <v>2.0869</v>
      </c>
      <c r="F206">
        <v>11.779500000000001</v>
      </c>
      <c r="G206">
        <v>9.6925000000000008</v>
      </c>
      <c r="H206">
        <v>1.8860999999999999</v>
      </c>
      <c r="I206">
        <v>22226.541700000002</v>
      </c>
      <c r="J206">
        <v>6660</v>
      </c>
      <c r="K206">
        <v>3744.9940000000001</v>
      </c>
      <c r="L206">
        <v>13.212</v>
      </c>
      <c r="M206">
        <v>24.442</v>
      </c>
    </row>
    <row r="207" spans="1:13" x14ac:dyDescent="0.25">
      <c r="A207" s="5">
        <v>41648</v>
      </c>
      <c r="B207">
        <v>5.9950000000000001</v>
      </c>
      <c r="C207">
        <v>1.0109999999999999</v>
      </c>
      <c r="D207">
        <v>1.0109999999999999</v>
      </c>
      <c r="E207">
        <v>2.1112000000000002</v>
      </c>
      <c r="F207">
        <v>11.650600000000001</v>
      </c>
      <c r="G207">
        <v>9.5394000000000005</v>
      </c>
      <c r="H207">
        <v>1.8860000000000001</v>
      </c>
      <c r="I207">
        <v>22451.241300000002</v>
      </c>
      <c r="J207">
        <v>6660</v>
      </c>
      <c r="K207">
        <v>3744.9940000000001</v>
      </c>
      <c r="L207">
        <v>12.704000000000001</v>
      </c>
      <c r="M207">
        <v>24.626999999999999</v>
      </c>
    </row>
    <row r="208" spans="1:13" x14ac:dyDescent="0.25">
      <c r="A208" s="5">
        <v>41649</v>
      </c>
      <c r="B208">
        <v>5.9950000000000001</v>
      </c>
      <c r="C208">
        <v>0</v>
      </c>
      <c r="D208">
        <v>0</v>
      </c>
      <c r="E208">
        <v>2.0459000000000001</v>
      </c>
      <c r="F208">
        <v>11.3896</v>
      </c>
      <c r="G208">
        <v>9.3437000000000001</v>
      </c>
      <c r="H208">
        <v>1.8860000000000001</v>
      </c>
      <c r="I208">
        <v>22451.241300000002</v>
      </c>
      <c r="J208">
        <v>6660</v>
      </c>
      <c r="K208">
        <v>3744.9940000000001</v>
      </c>
      <c r="L208">
        <v>13.119</v>
      </c>
      <c r="M208">
        <v>24.523</v>
      </c>
    </row>
    <row r="209" spans="1:13" x14ac:dyDescent="0.25">
      <c r="A209" s="5">
        <v>41652</v>
      </c>
      <c r="B209">
        <v>5.96</v>
      </c>
      <c r="C209">
        <v>-0.58379999999999999</v>
      </c>
      <c r="D209">
        <v>-0.58379999999999999</v>
      </c>
      <c r="E209">
        <v>2.0246</v>
      </c>
      <c r="F209">
        <v>11.352600000000001</v>
      </c>
      <c r="G209">
        <v>9.3279999999999994</v>
      </c>
      <c r="H209">
        <v>1.8843000000000001</v>
      </c>
      <c r="I209">
        <v>22320.166499999999</v>
      </c>
      <c r="J209">
        <v>6660</v>
      </c>
      <c r="K209">
        <v>3744.9940000000001</v>
      </c>
      <c r="L209">
        <v>10.394</v>
      </c>
      <c r="M209">
        <v>24.585000000000001</v>
      </c>
    </row>
    <row r="210" spans="1:13" x14ac:dyDescent="0.25">
      <c r="A210" s="5">
        <v>41653</v>
      </c>
      <c r="B210">
        <v>5.8100000000000005</v>
      </c>
      <c r="C210">
        <v>-2.5167999999999999</v>
      </c>
      <c r="D210">
        <v>-2.5167999999999999</v>
      </c>
      <c r="E210">
        <v>2.0112000000000001</v>
      </c>
      <c r="F210">
        <v>10.4354</v>
      </c>
      <c r="G210">
        <v>8.4242000000000008</v>
      </c>
      <c r="H210">
        <v>1.8854</v>
      </c>
      <c r="I210">
        <v>21758.417399999998</v>
      </c>
      <c r="J210">
        <v>6660</v>
      </c>
      <c r="K210">
        <v>3744.9940000000001</v>
      </c>
      <c r="L210">
        <v>18.417000000000002</v>
      </c>
      <c r="M210">
        <v>25.777000000000001</v>
      </c>
    </row>
    <row r="211" spans="1:13" x14ac:dyDescent="0.25">
      <c r="A211" s="5">
        <v>41654</v>
      </c>
      <c r="B211">
        <v>5.89</v>
      </c>
      <c r="C211">
        <v>1.3769</v>
      </c>
      <c r="D211">
        <v>1.3769</v>
      </c>
      <c r="E211">
        <v>2.0283000000000002</v>
      </c>
      <c r="F211">
        <v>10.291</v>
      </c>
      <c r="G211">
        <v>8.2628000000000004</v>
      </c>
      <c r="H211">
        <v>1.8837000000000002</v>
      </c>
      <c r="I211">
        <v>22058.016899999999</v>
      </c>
      <c r="J211">
        <v>6660</v>
      </c>
      <c r="K211">
        <v>3744.9940000000001</v>
      </c>
      <c r="L211">
        <v>19.751999999999999</v>
      </c>
      <c r="M211">
        <v>26.152000000000001</v>
      </c>
    </row>
    <row r="212" spans="1:13" x14ac:dyDescent="0.25">
      <c r="A212" s="5">
        <v>41655</v>
      </c>
      <c r="B212">
        <v>5.86</v>
      </c>
      <c r="C212">
        <v>-0.50929999999999997</v>
      </c>
      <c r="D212">
        <v>-0.50929999999999997</v>
      </c>
      <c r="E212">
        <v>1.9872999999999998</v>
      </c>
      <c r="F212">
        <v>10.3299</v>
      </c>
      <c r="G212">
        <v>8.3426000000000009</v>
      </c>
      <c r="H212">
        <v>1.8829</v>
      </c>
      <c r="I212">
        <v>21945.667099999999</v>
      </c>
      <c r="J212">
        <v>6660</v>
      </c>
      <c r="K212">
        <v>3744.9940000000001</v>
      </c>
      <c r="L212">
        <v>18.733000000000001</v>
      </c>
      <c r="M212">
        <v>26.067</v>
      </c>
    </row>
    <row r="213" spans="1:13" x14ac:dyDescent="0.25">
      <c r="A213" s="5">
        <v>41656</v>
      </c>
      <c r="B213">
        <v>5.8250000000000002</v>
      </c>
      <c r="C213">
        <v>-0.59730000000000005</v>
      </c>
      <c r="D213">
        <v>-0.59730000000000005</v>
      </c>
      <c r="E213">
        <v>1.9531000000000001</v>
      </c>
      <c r="F213">
        <v>10.325900000000001</v>
      </c>
      <c r="G213">
        <v>8.3727</v>
      </c>
      <c r="H213">
        <v>1.883</v>
      </c>
      <c r="I213">
        <v>21814.5923</v>
      </c>
      <c r="J213">
        <v>6660</v>
      </c>
      <c r="K213">
        <v>3744.9940000000001</v>
      </c>
      <c r="L213">
        <v>18.207999999999998</v>
      </c>
      <c r="M213">
        <v>26.052</v>
      </c>
    </row>
    <row r="214" spans="1:13" x14ac:dyDescent="0.25">
      <c r="A214" s="5">
        <v>41659</v>
      </c>
      <c r="B214">
        <v>5.8</v>
      </c>
      <c r="C214">
        <v>-0.42920000000000003</v>
      </c>
      <c r="D214">
        <v>-0.42920000000000003</v>
      </c>
      <c r="E214">
        <v>1.9398</v>
      </c>
      <c r="F214">
        <v>10.2834</v>
      </c>
      <c r="G214">
        <v>8.3436000000000003</v>
      </c>
      <c r="H214">
        <v>1.8912</v>
      </c>
      <c r="I214">
        <v>21720.967400000001</v>
      </c>
      <c r="J214">
        <v>6660</v>
      </c>
      <c r="K214">
        <v>3744.9940000000001</v>
      </c>
      <c r="L214">
        <v>18.14</v>
      </c>
      <c r="M214">
        <v>25.847000000000001</v>
      </c>
    </row>
    <row r="215" spans="1:13" x14ac:dyDescent="0.25">
      <c r="A215" s="5">
        <v>41660</v>
      </c>
      <c r="B215">
        <v>5.7850000000000001</v>
      </c>
      <c r="C215">
        <v>-0.2586</v>
      </c>
      <c r="D215">
        <v>-0.2586</v>
      </c>
      <c r="E215">
        <v>1.9412</v>
      </c>
      <c r="F215">
        <v>10.2578</v>
      </c>
      <c r="G215">
        <v>8.3165999999999993</v>
      </c>
      <c r="H215">
        <v>1.8971</v>
      </c>
      <c r="I215">
        <v>21664.7925</v>
      </c>
      <c r="J215">
        <v>6660</v>
      </c>
      <c r="K215">
        <v>3744.9940000000001</v>
      </c>
      <c r="L215">
        <v>17.905999999999999</v>
      </c>
      <c r="M215">
        <v>24.111999999999998</v>
      </c>
    </row>
    <row r="216" spans="1:13" x14ac:dyDescent="0.25">
      <c r="A216" s="5">
        <v>41661</v>
      </c>
      <c r="B216">
        <v>5.72</v>
      </c>
      <c r="C216">
        <v>-1.1235999999999999</v>
      </c>
      <c r="D216">
        <v>-1.1235999999999999</v>
      </c>
      <c r="E216">
        <v>1.9679</v>
      </c>
      <c r="F216">
        <v>10.2418</v>
      </c>
      <c r="G216">
        <v>8.2740000000000009</v>
      </c>
      <c r="H216">
        <v>1.8965999999999998</v>
      </c>
      <c r="I216">
        <v>21421.367900000001</v>
      </c>
      <c r="J216">
        <v>6660</v>
      </c>
      <c r="K216">
        <v>3744.9940000000001</v>
      </c>
      <c r="L216">
        <v>16.530999999999999</v>
      </c>
      <c r="M216">
        <v>24.073</v>
      </c>
    </row>
    <row r="217" spans="1:13" x14ac:dyDescent="0.25">
      <c r="A217" s="5">
        <v>41662</v>
      </c>
      <c r="B217">
        <v>5.1100000000000003</v>
      </c>
      <c r="C217">
        <v>-10.664300000000001</v>
      </c>
      <c r="D217">
        <v>-10.664300000000001</v>
      </c>
      <c r="E217">
        <v>1.9350000000000001</v>
      </c>
      <c r="F217">
        <v>10.265599999999999</v>
      </c>
      <c r="G217">
        <v>8.3307000000000002</v>
      </c>
      <c r="H217">
        <v>1.895</v>
      </c>
      <c r="I217">
        <v>19136.921300000002</v>
      </c>
      <c r="J217">
        <v>6660</v>
      </c>
      <c r="K217">
        <v>3744.9940000000001</v>
      </c>
      <c r="L217">
        <v>59.704999999999998</v>
      </c>
      <c r="M217">
        <v>41.829000000000001</v>
      </c>
    </row>
    <row r="218" spans="1:13" x14ac:dyDescent="0.25">
      <c r="A218" s="5">
        <v>41663</v>
      </c>
      <c r="B218">
        <v>5.0650000000000004</v>
      </c>
      <c r="C218">
        <v>-0.88060000000000005</v>
      </c>
      <c r="D218">
        <v>-0.88060000000000005</v>
      </c>
      <c r="E218">
        <v>1.8839000000000001</v>
      </c>
      <c r="F218">
        <v>10.4701</v>
      </c>
      <c r="G218">
        <v>8.5861999999999998</v>
      </c>
      <c r="H218">
        <v>1.9135</v>
      </c>
      <c r="I218">
        <v>18968.3966</v>
      </c>
      <c r="J218">
        <v>6660</v>
      </c>
      <c r="K218">
        <v>3744.9940000000001</v>
      </c>
      <c r="L218">
        <v>59.531999999999996</v>
      </c>
      <c r="M218">
        <v>40.277999999999999</v>
      </c>
    </row>
    <row r="219" spans="1:13" x14ac:dyDescent="0.25">
      <c r="A219" s="5">
        <v>41666</v>
      </c>
      <c r="B219">
        <v>5.1050000000000004</v>
      </c>
      <c r="C219">
        <v>0.78969999999999996</v>
      </c>
      <c r="D219">
        <v>0.78969999999999996</v>
      </c>
      <c r="E219">
        <v>1.8936999999999999</v>
      </c>
      <c r="F219">
        <v>10.3474</v>
      </c>
      <c r="G219">
        <v>8.4536999999999995</v>
      </c>
      <c r="H219">
        <v>1.8953</v>
      </c>
      <c r="I219">
        <v>19118.1963</v>
      </c>
      <c r="J219">
        <v>6660</v>
      </c>
      <c r="K219">
        <v>3744.9940000000001</v>
      </c>
      <c r="L219">
        <v>60.868000000000002</v>
      </c>
      <c r="M219">
        <v>40.040999999999997</v>
      </c>
    </row>
    <row r="220" spans="1:13" x14ac:dyDescent="0.25">
      <c r="A220" s="5">
        <v>41667</v>
      </c>
      <c r="B220">
        <v>5.1349999999999998</v>
      </c>
      <c r="C220">
        <v>0.5877</v>
      </c>
      <c r="D220">
        <v>0.5877</v>
      </c>
      <c r="E220">
        <v>1.8944999999999999</v>
      </c>
      <c r="F220">
        <v>10.298</v>
      </c>
      <c r="G220">
        <v>8.4034999999999993</v>
      </c>
      <c r="H220">
        <v>1.8862999999999999</v>
      </c>
      <c r="I220">
        <v>19230.546200000001</v>
      </c>
      <c r="J220">
        <v>6660</v>
      </c>
      <c r="K220">
        <v>3744.9940000000001</v>
      </c>
      <c r="L220">
        <v>59.832999999999998</v>
      </c>
      <c r="M220">
        <v>40.015999999999998</v>
      </c>
    </row>
    <row r="221" spans="1:13" x14ac:dyDescent="0.25">
      <c r="A221" s="5">
        <v>41668</v>
      </c>
      <c r="B221">
        <v>5.22</v>
      </c>
      <c r="C221">
        <v>1.6553</v>
      </c>
      <c r="D221">
        <v>1.6553</v>
      </c>
      <c r="E221">
        <v>1.8618999999999999</v>
      </c>
      <c r="F221">
        <v>10.033200000000001</v>
      </c>
      <c r="G221">
        <v>8.1713000000000005</v>
      </c>
      <c r="H221">
        <v>1.8862999999999999</v>
      </c>
      <c r="I221">
        <v>19548.870699999999</v>
      </c>
      <c r="J221">
        <v>6660</v>
      </c>
      <c r="K221">
        <v>3744.9940000000001</v>
      </c>
      <c r="L221">
        <v>62.094000000000001</v>
      </c>
      <c r="M221">
        <v>40.14</v>
      </c>
    </row>
    <row r="222" spans="1:13" x14ac:dyDescent="0.25">
      <c r="A222" s="5">
        <v>41669</v>
      </c>
      <c r="B222">
        <v>5.1950000000000003</v>
      </c>
      <c r="C222">
        <v>-0.47889999999999999</v>
      </c>
      <c r="D222">
        <v>-0.47889999999999999</v>
      </c>
      <c r="E222">
        <v>1.8378000000000001</v>
      </c>
      <c r="F222">
        <v>10.3588</v>
      </c>
      <c r="G222">
        <v>8.5210000000000008</v>
      </c>
      <c r="H222">
        <v>1.8852</v>
      </c>
      <c r="I222">
        <v>19455.245800000001</v>
      </c>
      <c r="J222">
        <v>6660</v>
      </c>
      <c r="K222">
        <v>3744.9940000000001</v>
      </c>
      <c r="L222">
        <v>62.14</v>
      </c>
      <c r="M222">
        <v>40.017000000000003</v>
      </c>
    </row>
    <row r="223" spans="1:13" x14ac:dyDescent="0.25">
      <c r="A223" s="5">
        <v>41670</v>
      </c>
      <c r="B223">
        <v>5.1449999999999996</v>
      </c>
      <c r="C223">
        <v>-0.96250000000000002</v>
      </c>
      <c r="D223">
        <v>-0.96250000000000002</v>
      </c>
      <c r="E223">
        <v>1.7726</v>
      </c>
      <c r="F223">
        <v>10.3889</v>
      </c>
      <c r="G223">
        <v>8.6163000000000007</v>
      </c>
      <c r="H223">
        <v>1.8846000000000001</v>
      </c>
      <c r="I223">
        <v>19267.9961</v>
      </c>
      <c r="J223">
        <v>6660</v>
      </c>
      <c r="K223">
        <v>3744.9940000000001</v>
      </c>
      <c r="L223">
        <v>61.97</v>
      </c>
      <c r="M223">
        <v>40.082000000000001</v>
      </c>
    </row>
    <row r="224" spans="1:13" x14ac:dyDescent="0.25">
      <c r="A224" s="5">
        <v>41673</v>
      </c>
      <c r="B224">
        <v>5</v>
      </c>
      <c r="C224">
        <v>-2.8182999999999998</v>
      </c>
      <c r="D224">
        <v>-2.8182999999999998</v>
      </c>
      <c r="E224">
        <v>1.7545999999999999</v>
      </c>
      <c r="F224">
        <v>11.027900000000001</v>
      </c>
      <c r="G224">
        <v>9.2733000000000008</v>
      </c>
      <c r="H224">
        <v>1.8816000000000002</v>
      </c>
      <c r="I224">
        <v>18724.9719</v>
      </c>
      <c r="J224">
        <v>6660</v>
      </c>
      <c r="K224">
        <v>3744.9940000000001</v>
      </c>
      <c r="L224">
        <v>62.082999999999998</v>
      </c>
      <c r="M224">
        <v>40.593000000000004</v>
      </c>
    </row>
    <row r="225" spans="1:13" x14ac:dyDescent="0.25">
      <c r="A225" s="5">
        <v>41674</v>
      </c>
      <c r="B225">
        <v>5.0199999999999996</v>
      </c>
      <c r="C225">
        <v>0.4</v>
      </c>
      <c r="D225">
        <v>0.4</v>
      </c>
      <c r="E225">
        <v>1.7704</v>
      </c>
      <c r="F225">
        <v>11.0136</v>
      </c>
      <c r="G225">
        <v>9.2431999999999999</v>
      </c>
      <c r="H225">
        <v>1.897</v>
      </c>
      <c r="I225">
        <v>18799.871800000001</v>
      </c>
      <c r="J225">
        <v>6660</v>
      </c>
      <c r="K225">
        <v>3744.9940000000001</v>
      </c>
      <c r="L225">
        <v>63.012999999999998</v>
      </c>
      <c r="M225">
        <v>39.003999999999998</v>
      </c>
    </row>
    <row r="226" spans="1:13" x14ac:dyDescent="0.25">
      <c r="A226" s="5">
        <v>41675</v>
      </c>
      <c r="B226">
        <v>5.0049999999999999</v>
      </c>
      <c r="C226">
        <v>-0.29880000000000001</v>
      </c>
      <c r="D226">
        <v>-0.29880000000000001</v>
      </c>
      <c r="E226">
        <v>1.7633999999999999</v>
      </c>
      <c r="F226">
        <v>10.4224</v>
      </c>
      <c r="G226">
        <v>8.6590000000000007</v>
      </c>
      <c r="H226">
        <v>1.8946000000000001</v>
      </c>
      <c r="I226">
        <v>18743.696899999999</v>
      </c>
      <c r="J226">
        <v>6660</v>
      </c>
      <c r="K226">
        <v>3744.9940000000001</v>
      </c>
      <c r="L226">
        <v>20.984000000000002</v>
      </c>
      <c r="M226">
        <v>38.701999999999998</v>
      </c>
    </row>
    <row r="227" spans="1:13" x14ac:dyDescent="0.25">
      <c r="A227" s="5">
        <v>41676</v>
      </c>
      <c r="B227">
        <v>5.165</v>
      </c>
      <c r="C227">
        <v>3.1968000000000001</v>
      </c>
      <c r="D227">
        <v>3.1968000000000001</v>
      </c>
      <c r="E227">
        <v>1.819</v>
      </c>
      <c r="F227">
        <v>10.216900000000001</v>
      </c>
      <c r="G227">
        <v>8.3978000000000002</v>
      </c>
      <c r="H227">
        <v>1.8935</v>
      </c>
      <c r="I227">
        <v>19342.896000000001</v>
      </c>
      <c r="J227">
        <v>6660</v>
      </c>
      <c r="K227">
        <v>3744.9940000000001</v>
      </c>
      <c r="L227">
        <v>27.175000000000001</v>
      </c>
      <c r="M227">
        <v>39.881999999999998</v>
      </c>
    </row>
    <row r="228" spans="1:13" x14ac:dyDescent="0.25">
      <c r="A228" s="5">
        <v>41677</v>
      </c>
      <c r="B228">
        <v>5.24</v>
      </c>
      <c r="C228">
        <v>1.4520999999999999</v>
      </c>
      <c r="D228">
        <v>1.4520999999999999</v>
      </c>
      <c r="E228">
        <v>1.7833999999999999</v>
      </c>
      <c r="F228">
        <v>10.1258</v>
      </c>
      <c r="G228">
        <v>8.3423999999999996</v>
      </c>
      <c r="H228">
        <v>1.8873</v>
      </c>
      <c r="I228">
        <v>19623.7706</v>
      </c>
      <c r="J228">
        <v>6660</v>
      </c>
      <c r="K228">
        <v>3744.9940000000001</v>
      </c>
      <c r="L228">
        <v>27.841000000000001</v>
      </c>
      <c r="M228">
        <v>40.192999999999998</v>
      </c>
    </row>
    <row r="229" spans="1:13" x14ac:dyDescent="0.25">
      <c r="A229" s="5">
        <v>41680</v>
      </c>
      <c r="B229">
        <v>5.3849999999999998</v>
      </c>
      <c r="C229">
        <v>2.7671999999999999</v>
      </c>
      <c r="D229">
        <v>2.7671999999999999</v>
      </c>
      <c r="E229">
        <v>1.8047</v>
      </c>
      <c r="F229">
        <v>10.065799999999999</v>
      </c>
      <c r="G229">
        <v>8.2611000000000008</v>
      </c>
      <c r="H229">
        <v>1.8895</v>
      </c>
      <c r="I229">
        <v>20166.7948</v>
      </c>
      <c r="J229">
        <v>6660</v>
      </c>
      <c r="K229">
        <v>3744.9940000000001</v>
      </c>
      <c r="L229">
        <v>30.806999999999999</v>
      </c>
      <c r="M229">
        <v>40.670999999999999</v>
      </c>
    </row>
    <row r="230" spans="1:13" x14ac:dyDescent="0.25">
      <c r="A230" s="5">
        <v>41681</v>
      </c>
      <c r="B230">
        <v>5.375</v>
      </c>
      <c r="C230">
        <v>-0.1857</v>
      </c>
      <c r="D230">
        <v>-0.1857</v>
      </c>
      <c r="E230">
        <v>1.8145</v>
      </c>
      <c r="F230">
        <v>9.9769000000000005</v>
      </c>
      <c r="G230">
        <v>8.1623999999999999</v>
      </c>
      <c r="H230">
        <v>1.8973</v>
      </c>
      <c r="I230">
        <v>20129.344799999999</v>
      </c>
      <c r="J230">
        <v>6660</v>
      </c>
      <c r="K230">
        <v>3744.9940000000001</v>
      </c>
      <c r="L230">
        <v>30.221</v>
      </c>
      <c r="M230">
        <v>40.645000000000003</v>
      </c>
    </row>
    <row r="231" spans="1:13" x14ac:dyDescent="0.25">
      <c r="A231" s="5">
        <v>41682</v>
      </c>
      <c r="B231">
        <v>5.28</v>
      </c>
      <c r="C231">
        <v>-1.7673999999999999</v>
      </c>
      <c r="D231">
        <v>-1.7673999999999999</v>
      </c>
      <c r="E231">
        <v>1.8403</v>
      </c>
      <c r="F231">
        <v>9.9429999999999996</v>
      </c>
      <c r="G231">
        <v>8.1027000000000005</v>
      </c>
      <c r="H231">
        <v>1.8951</v>
      </c>
      <c r="I231">
        <v>19773.570400000001</v>
      </c>
      <c r="J231">
        <v>6660</v>
      </c>
      <c r="K231">
        <v>3744.9940000000001</v>
      </c>
      <c r="L231">
        <v>32.101999999999997</v>
      </c>
      <c r="M231">
        <v>40.774000000000001</v>
      </c>
    </row>
    <row r="232" spans="1:13" x14ac:dyDescent="0.25">
      <c r="A232" s="5">
        <v>41683</v>
      </c>
      <c r="B232">
        <v>5.2750000000000004</v>
      </c>
      <c r="C232">
        <v>-9.4700000000000006E-2</v>
      </c>
      <c r="D232">
        <v>-9.4700000000000006E-2</v>
      </c>
      <c r="E232">
        <v>1.7972000000000001</v>
      </c>
      <c r="F232">
        <v>10.0114</v>
      </c>
      <c r="G232">
        <v>8.2141999999999999</v>
      </c>
      <c r="H232">
        <v>1.8954</v>
      </c>
      <c r="I232">
        <v>19754.845399999998</v>
      </c>
      <c r="J232">
        <v>6660</v>
      </c>
      <c r="K232">
        <v>3744.9940000000001</v>
      </c>
      <c r="L232">
        <v>31.423999999999999</v>
      </c>
      <c r="M232">
        <v>40.048000000000002</v>
      </c>
    </row>
    <row r="233" spans="1:13" x14ac:dyDescent="0.25">
      <c r="A233" s="5">
        <v>41684</v>
      </c>
      <c r="B233">
        <v>5.2050000000000001</v>
      </c>
      <c r="C233">
        <v>-1.327</v>
      </c>
      <c r="D233">
        <v>-1.327</v>
      </c>
      <c r="E233">
        <v>1.8058000000000001</v>
      </c>
      <c r="F233">
        <v>10.005100000000001</v>
      </c>
      <c r="G233">
        <v>8.1992999999999991</v>
      </c>
      <c r="H233">
        <v>1.8954</v>
      </c>
      <c r="I233">
        <v>19492.695800000001</v>
      </c>
      <c r="J233">
        <v>6660</v>
      </c>
      <c r="K233">
        <v>3744.9940000000001</v>
      </c>
      <c r="L233">
        <v>27.277000000000001</v>
      </c>
      <c r="M233">
        <v>39.968000000000004</v>
      </c>
    </row>
    <row r="234" spans="1:13" x14ac:dyDescent="0.25">
      <c r="A234" s="5">
        <v>41687</v>
      </c>
      <c r="B234">
        <v>5.22</v>
      </c>
      <c r="C234">
        <v>0.28820000000000001</v>
      </c>
      <c r="D234">
        <v>0.28820000000000001</v>
      </c>
      <c r="E234">
        <v>1.8052999999999999</v>
      </c>
      <c r="F234">
        <v>10.043699999999999</v>
      </c>
      <c r="G234">
        <v>8.2384000000000004</v>
      </c>
      <c r="H234">
        <v>1.8957000000000002</v>
      </c>
      <c r="I234">
        <v>19548.870699999999</v>
      </c>
      <c r="J234">
        <v>6660</v>
      </c>
      <c r="K234">
        <v>3744.9940000000001</v>
      </c>
      <c r="L234">
        <v>27.29</v>
      </c>
      <c r="M234">
        <v>39.987000000000002</v>
      </c>
    </row>
    <row r="235" spans="1:13" x14ac:dyDescent="0.25">
      <c r="A235" s="5">
        <v>41688</v>
      </c>
      <c r="B235">
        <v>5.3449999999999998</v>
      </c>
      <c r="C235">
        <v>2.3946000000000001</v>
      </c>
      <c r="D235">
        <v>2.3946000000000001</v>
      </c>
      <c r="E235">
        <v>1.7902</v>
      </c>
      <c r="F235">
        <v>10.0754</v>
      </c>
      <c r="G235">
        <v>8.2850999999999999</v>
      </c>
      <c r="H235">
        <v>1.8946000000000001</v>
      </c>
      <c r="I235">
        <v>20016.994999999999</v>
      </c>
      <c r="J235">
        <v>6660</v>
      </c>
      <c r="K235">
        <v>3744.9940000000001</v>
      </c>
      <c r="L235">
        <v>28.687999999999999</v>
      </c>
      <c r="M235">
        <v>40.816000000000003</v>
      </c>
    </row>
    <row r="236" spans="1:13" x14ac:dyDescent="0.25">
      <c r="A236" s="5">
        <v>41689</v>
      </c>
      <c r="B236">
        <v>5.3</v>
      </c>
      <c r="C236">
        <v>-0.84189999999999998</v>
      </c>
      <c r="D236">
        <v>-0.84189999999999998</v>
      </c>
      <c r="E236">
        <v>1.9733000000000001</v>
      </c>
      <c r="F236">
        <v>10.020799999999999</v>
      </c>
      <c r="G236">
        <v>8.0474999999999994</v>
      </c>
      <c r="H236">
        <v>1.8982999999999999</v>
      </c>
      <c r="I236">
        <v>19848.4702</v>
      </c>
      <c r="J236">
        <v>6660</v>
      </c>
      <c r="K236">
        <v>3744.9940000000001</v>
      </c>
      <c r="L236">
        <v>25.619</v>
      </c>
      <c r="M236">
        <v>40.616</v>
      </c>
    </row>
    <row r="237" spans="1:13" x14ac:dyDescent="0.25">
      <c r="A237" s="5">
        <v>41690</v>
      </c>
      <c r="B237">
        <v>5.3</v>
      </c>
      <c r="C237">
        <v>0</v>
      </c>
      <c r="D237">
        <v>0</v>
      </c>
      <c r="E237">
        <v>2.0068000000000001</v>
      </c>
      <c r="F237">
        <v>10.0146</v>
      </c>
      <c r="G237">
        <v>8.0076999999999998</v>
      </c>
      <c r="H237">
        <v>1.8978999999999999</v>
      </c>
      <c r="I237">
        <v>19848.4702</v>
      </c>
      <c r="J237">
        <v>6660</v>
      </c>
      <c r="K237">
        <v>3744.9940000000001</v>
      </c>
      <c r="L237">
        <v>24.661000000000001</v>
      </c>
      <c r="M237">
        <v>40.616</v>
      </c>
    </row>
    <row r="238" spans="1:13" x14ac:dyDescent="0.25">
      <c r="A238" s="5">
        <v>41691</v>
      </c>
      <c r="B238">
        <v>5.41</v>
      </c>
      <c r="C238">
        <v>2.0754999999999999</v>
      </c>
      <c r="D238">
        <v>2.0754999999999999</v>
      </c>
      <c r="E238">
        <v>1.9826000000000001</v>
      </c>
      <c r="F238">
        <v>9.9954000000000001</v>
      </c>
      <c r="G238">
        <v>8.0127000000000006</v>
      </c>
      <c r="H238">
        <v>1.8978999999999999</v>
      </c>
      <c r="I238">
        <v>20260.419600000001</v>
      </c>
      <c r="J238">
        <v>6660</v>
      </c>
      <c r="K238">
        <v>3744.9940000000001</v>
      </c>
      <c r="L238">
        <v>22.518000000000001</v>
      </c>
      <c r="M238">
        <v>41.283000000000001</v>
      </c>
    </row>
    <row r="239" spans="1:13" x14ac:dyDescent="0.25">
      <c r="A239" s="5">
        <v>41694</v>
      </c>
      <c r="B239">
        <v>5.5250000000000004</v>
      </c>
      <c r="C239">
        <v>2.1257000000000001</v>
      </c>
      <c r="D239">
        <v>2.1257000000000001</v>
      </c>
      <c r="E239">
        <v>1.9925000000000002</v>
      </c>
      <c r="F239">
        <v>10.0372</v>
      </c>
      <c r="G239">
        <v>8.0447000000000006</v>
      </c>
      <c r="H239">
        <v>1.9008</v>
      </c>
      <c r="I239">
        <v>20691.094000000001</v>
      </c>
      <c r="J239">
        <v>6660</v>
      </c>
      <c r="K239">
        <v>3744.9940000000001</v>
      </c>
      <c r="L239">
        <v>24.963000000000001</v>
      </c>
      <c r="M239">
        <v>41.314999999999998</v>
      </c>
    </row>
    <row r="240" spans="1:13" x14ac:dyDescent="0.25">
      <c r="A240" s="5"/>
      <c r="H240">
        <v>1.8956</v>
      </c>
    </row>
    <row r="241" spans="1:1" x14ac:dyDescent="0.25">
      <c r="A241" s="5"/>
    </row>
    <row r="242" spans="1:1" x14ac:dyDescent="0.25">
      <c r="A242" s="5"/>
    </row>
    <row r="243" spans="1:1" x14ac:dyDescent="0.25">
      <c r="A243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3"/>
  <sheetViews>
    <sheetView topLeftCell="A206" workbookViewId="0">
      <selection sqref="A1:B243"/>
    </sheetView>
  </sheetViews>
  <sheetFormatPr defaultRowHeight="15" x14ac:dyDescent="0.25"/>
  <cols>
    <col min="1" max="1" width="13.42578125" customWidth="1"/>
  </cols>
  <sheetData>
    <row r="1" spans="1:3" x14ac:dyDescent="0.25">
      <c r="A1" t="s">
        <v>34</v>
      </c>
    </row>
    <row r="2" spans="1:3" x14ac:dyDescent="0.25">
      <c r="A2" t="s">
        <v>7</v>
      </c>
      <c r="B2" t="s">
        <v>8</v>
      </c>
      <c r="C2" t="s">
        <v>19</v>
      </c>
    </row>
    <row r="3" spans="1:3" x14ac:dyDescent="0.25">
      <c r="A3" s="4">
        <v>41346</v>
      </c>
      <c r="B3">
        <v>2.6760000000000002</v>
      </c>
      <c r="C3">
        <v>0</v>
      </c>
    </row>
    <row r="4" spans="1:3" x14ac:dyDescent="0.25">
      <c r="A4" s="5">
        <v>41347</v>
      </c>
      <c r="B4">
        <v>2.68</v>
      </c>
      <c r="C4">
        <f>(B4-B3)/B3</f>
        <v>1.4947683109118098E-3</v>
      </c>
    </row>
    <row r="5" spans="1:3" x14ac:dyDescent="0.25">
      <c r="A5" s="5">
        <v>41348</v>
      </c>
      <c r="B5">
        <v>2.58</v>
      </c>
      <c r="C5">
        <f t="shared" ref="C5:C68" si="0">(B5-B4)/B4</f>
        <v>-3.7313432835820927E-2</v>
      </c>
    </row>
    <row r="6" spans="1:3" x14ac:dyDescent="0.25">
      <c r="A6" s="5">
        <v>41351</v>
      </c>
      <c r="B6">
        <v>2.58</v>
      </c>
      <c r="C6">
        <f t="shared" si="0"/>
        <v>0</v>
      </c>
    </row>
    <row r="7" spans="1:3" x14ac:dyDescent="0.25">
      <c r="A7" s="5">
        <v>41352</v>
      </c>
      <c r="B7">
        <v>2.5880000000000001</v>
      </c>
      <c r="C7">
        <f t="shared" si="0"/>
        <v>3.1007751937984522E-3</v>
      </c>
    </row>
    <row r="8" spans="1:3" x14ac:dyDescent="0.25">
      <c r="A8" s="5">
        <v>41353</v>
      </c>
      <c r="B8">
        <v>2.6080000000000001</v>
      </c>
      <c r="C8">
        <f t="shared" si="0"/>
        <v>7.7279752704791415E-3</v>
      </c>
    </row>
    <row r="9" spans="1:3" x14ac:dyDescent="0.25">
      <c r="A9" s="5">
        <v>41354</v>
      </c>
      <c r="B9">
        <v>2.6360000000000001</v>
      </c>
      <c r="C9">
        <f t="shared" si="0"/>
        <v>1.0736196319018414E-2</v>
      </c>
    </row>
    <row r="10" spans="1:3" x14ac:dyDescent="0.25">
      <c r="A10" s="5">
        <v>41355</v>
      </c>
      <c r="B10">
        <v>2.5720000000000001</v>
      </c>
      <c r="C10">
        <f t="shared" si="0"/>
        <v>-2.4279210925644938E-2</v>
      </c>
    </row>
    <row r="11" spans="1:3" x14ac:dyDescent="0.25">
      <c r="A11" s="5">
        <v>41358</v>
      </c>
      <c r="B11">
        <v>2.4699999999999998</v>
      </c>
      <c r="C11">
        <f t="shared" si="0"/>
        <v>-3.9657853810264508E-2</v>
      </c>
    </row>
    <row r="12" spans="1:3" x14ac:dyDescent="0.25">
      <c r="A12" s="5">
        <v>41359</v>
      </c>
      <c r="B12">
        <v>2.5300000000000002</v>
      </c>
      <c r="C12">
        <f t="shared" si="0"/>
        <v>2.4291497975708707E-2</v>
      </c>
    </row>
    <row r="13" spans="1:3" x14ac:dyDescent="0.25">
      <c r="A13" s="5">
        <v>41360</v>
      </c>
      <c r="B13">
        <v>2.5380000000000003</v>
      </c>
      <c r="C13">
        <f t="shared" si="0"/>
        <v>3.162055335968382E-3</v>
      </c>
    </row>
    <row r="14" spans="1:3" x14ac:dyDescent="0.25">
      <c r="A14" s="5">
        <v>41361</v>
      </c>
      <c r="B14">
        <v>2.524</v>
      </c>
      <c r="C14">
        <f t="shared" si="0"/>
        <v>-5.5161544523247572E-3</v>
      </c>
    </row>
    <row r="15" spans="1:3" x14ac:dyDescent="0.25">
      <c r="A15" s="5">
        <v>41366</v>
      </c>
      <c r="B15">
        <v>2.512</v>
      </c>
      <c r="C15">
        <f t="shared" si="0"/>
        <v>-4.754358161648182E-3</v>
      </c>
    </row>
    <row r="16" spans="1:3" x14ac:dyDescent="0.25">
      <c r="A16" s="5">
        <v>41367</v>
      </c>
      <c r="B16">
        <v>2.548</v>
      </c>
      <c r="C16">
        <f t="shared" si="0"/>
        <v>1.4331210191082815E-2</v>
      </c>
    </row>
    <row r="17" spans="1:3" x14ac:dyDescent="0.25">
      <c r="A17" s="5">
        <v>41368</v>
      </c>
      <c r="B17">
        <v>2.6</v>
      </c>
      <c r="C17">
        <f t="shared" si="0"/>
        <v>2.0408163265306142E-2</v>
      </c>
    </row>
    <row r="18" spans="1:3" x14ac:dyDescent="0.25">
      <c r="A18" s="5">
        <v>41369</v>
      </c>
      <c r="B18">
        <v>2.56</v>
      </c>
      <c r="C18">
        <f t="shared" si="0"/>
        <v>-1.5384615384615398E-2</v>
      </c>
    </row>
    <row r="19" spans="1:3" x14ac:dyDescent="0.25">
      <c r="A19" s="5">
        <v>41372</v>
      </c>
      <c r="B19">
        <v>2.5099999999999998</v>
      </c>
      <c r="C19">
        <f t="shared" si="0"/>
        <v>-1.9531250000000104E-2</v>
      </c>
    </row>
    <row r="20" spans="1:3" x14ac:dyDescent="0.25">
      <c r="A20" s="5">
        <v>41373</v>
      </c>
      <c r="B20">
        <v>2.524</v>
      </c>
      <c r="C20">
        <f t="shared" si="0"/>
        <v>5.5776892430279825E-3</v>
      </c>
    </row>
    <row r="21" spans="1:3" x14ac:dyDescent="0.25">
      <c r="A21" s="5">
        <v>41374</v>
      </c>
      <c r="B21">
        <v>2.6059999999999999</v>
      </c>
      <c r="C21">
        <f t="shared" si="0"/>
        <v>3.2488114104595824E-2</v>
      </c>
    </row>
    <row r="22" spans="1:3" x14ac:dyDescent="0.25">
      <c r="A22" s="5">
        <v>41375</v>
      </c>
      <c r="B22">
        <v>2.6579999999999999</v>
      </c>
      <c r="C22">
        <f t="shared" si="0"/>
        <v>1.9953952417498099E-2</v>
      </c>
    </row>
    <row r="23" spans="1:3" x14ac:dyDescent="0.25">
      <c r="A23" s="5">
        <v>41376</v>
      </c>
      <c r="B23">
        <v>2.6179999999999999</v>
      </c>
      <c r="C23">
        <f t="shared" si="0"/>
        <v>-1.5048908954100841E-2</v>
      </c>
    </row>
    <row r="24" spans="1:3" x14ac:dyDescent="0.25">
      <c r="A24" s="5">
        <v>41379</v>
      </c>
      <c r="B24">
        <v>2.5840000000000001</v>
      </c>
      <c r="C24">
        <f t="shared" si="0"/>
        <v>-1.2987012987012915E-2</v>
      </c>
    </row>
    <row r="25" spans="1:3" x14ac:dyDescent="0.25">
      <c r="A25" s="5">
        <v>41380</v>
      </c>
      <c r="B25">
        <v>2.5979999999999999</v>
      </c>
      <c r="C25">
        <f t="shared" si="0"/>
        <v>5.4179566563466678E-3</v>
      </c>
    </row>
    <row r="26" spans="1:3" x14ac:dyDescent="0.25">
      <c r="A26" s="5">
        <v>41381</v>
      </c>
      <c r="B26">
        <v>2.6339999999999999</v>
      </c>
      <c r="C26">
        <f t="shared" si="0"/>
        <v>1.3856812933025417E-2</v>
      </c>
    </row>
    <row r="27" spans="1:3" x14ac:dyDescent="0.25">
      <c r="A27" s="5">
        <v>41382</v>
      </c>
      <c r="B27">
        <v>2.4159999999999999</v>
      </c>
      <c r="C27">
        <f t="shared" si="0"/>
        <v>-8.2763857251328773E-2</v>
      </c>
    </row>
    <row r="28" spans="1:3" x14ac:dyDescent="0.25">
      <c r="A28" s="5">
        <v>41383</v>
      </c>
      <c r="B28">
        <v>2.3119999999999998</v>
      </c>
      <c r="C28">
        <f t="shared" si="0"/>
        <v>-4.3046357615894079E-2</v>
      </c>
    </row>
    <row r="29" spans="1:3" x14ac:dyDescent="0.25">
      <c r="A29" s="5">
        <v>41386</v>
      </c>
      <c r="B29">
        <v>2.3919999999999999</v>
      </c>
      <c r="C29">
        <f t="shared" si="0"/>
        <v>3.4602076124567505E-2</v>
      </c>
    </row>
    <row r="30" spans="1:3" x14ac:dyDescent="0.25">
      <c r="A30" s="5">
        <v>41387</v>
      </c>
      <c r="B30">
        <v>2.4119999999999999</v>
      </c>
      <c r="C30">
        <f t="shared" si="0"/>
        <v>8.3612040133779347E-3</v>
      </c>
    </row>
    <row r="31" spans="1:3" x14ac:dyDescent="0.25">
      <c r="A31" s="5">
        <v>41388</v>
      </c>
      <c r="B31">
        <v>2.4540000000000002</v>
      </c>
      <c r="C31">
        <f t="shared" si="0"/>
        <v>1.7412935323383193E-2</v>
      </c>
    </row>
    <row r="32" spans="1:3" x14ac:dyDescent="0.25">
      <c r="A32" s="5">
        <v>41389</v>
      </c>
      <c r="B32">
        <v>2.5419999999999998</v>
      </c>
      <c r="C32">
        <f t="shared" si="0"/>
        <v>3.5859820700896342E-2</v>
      </c>
    </row>
    <row r="33" spans="1:3" x14ac:dyDescent="0.25">
      <c r="A33" s="5">
        <v>41390</v>
      </c>
      <c r="B33">
        <v>2.504</v>
      </c>
      <c r="C33">
        <f t="shared" si="0"/>
        <v>-1.4948859166010941E-2</v>
      </c>
    </row>
    <row r="34" spans="1:3" x14ac:dyDescent="0.25">
      <c r="A34" s="5">
        <v>41393</v>
      </c>
      <c r="B34">
        <v>2.5300000000000002</v>
      </c>
      <c r="C34">
        <f t="shared" si="0"/>
        <v>1.0383386581469747E-2</v>
      </c>
    </row>
    <row r="35" spans="1:3" x14ac:dyDescent="0.25">
      <c r="A35" s="5">
        <v>41394</v>
      </c>
      <c r="B35">
        <v>2.544</v>
      </c>
      <c r="C35">
        <f t="shared" si="0"/>
        <v>5.5335968379445809E-3</v>
      </c>
    </row>
    <row r="36" spans="1:3" x14ac:dyDescent="0.25">
      <c r="A36" s="5">
        <v>41396</v>
      </c>
      <c r="B36">
        <v>2.4939999999999998</v>
      </c>
      <c r="C36">
        <f t="shared" si="0"/>
        <v>-1.9654088050314569E-2</v>
      </c>
    </row>
    <row r="37" spans="1:3" x14ac:dyDescent="0.25">
      <c r="A37" s="5">
        <v>41397</v>
      </c>
      <c r="B37">
        <v>2.5339999999999998</v>
      </c>
      <c r="C37">
        <f t="shared" si="0"/>
        <v>1.6038492381716136E-2</v>
      </c>
    </row>
    <row r="38" spans="1:3" x14ac:dyDescent="0.25">
      <c r="A38" s="5">
        <v>41400</v>
      </c>
      <c r="B38">
        <v>2.6019999999999999</v>
      </c>
      <c r="C38">
        <f t="shared" si="0"/>
        <v>2.683504340962907E-2</v>
      </c>
    </row>
    <row r="39" spans="1:3" x14ac:dyDescent="0.25">
      <c r="A39" s="5">
        <v>41401</v>
      </c>
      <c r="B39">
        <v>2.71</v>
      </c>
      <c r="C39">
        <f t="shared" si="0"/>
        <v>4.1506533435818643E-2</v>
      </c>
    </row>
    <row r="40" spans="1:3" x14ac:dyDescent="0.25">
      <c r="A40" s="5">
        <v>41402</v>
      </c>
      <c r="B40">
        <v>2.718</v>
      </c>
      <c r="C40">
        <f t="shared" si="0"/>
        <v>2.9520295202952055E-3</v>
      </c>
    </row>
    <row r="41" spans="1:3" x14ac:dyDescent="0.25">
      <c r="A41" s="5">
        <v>41404</v>
      </c>
      <c r="B41">
        <v>2.82</v>
      </c>
      <c r="C41">
        <f t="shared" si="0"/>
        <v>3.7527593818984496E-2</v>
      </c>
    </row>
    <row r="42" spans="1:3" x14ac:dyDescent="0.25">
      <c r="A42" s="5">
        <v>41407</v>
      </c>
      <c r="B42">
        <v>2.9420000000000002</v>
      </c>
      <c r="C42">
        <f t="shared" si="0"/>
        <v>4.3262411347517848E-2</v>
      </c>
    </row>
    <row r="43" spans="1:3" x14ac:dyDescent="0.25">
      <c r="A43" s="5">
        <v>41408</v>
      </c>
      <c r="B43">
        <v>2.79</v>
      </c>
      <c r="C43">
        <f t="shared" si="0"/>
        <v>-5.1665533650577883E-2</v>
      </c>
    </row>
    <row r="44" spans="1:3" x14ac:dyDescent="0.25">
      <c r="A44" s="5">
        <v>41409</v>
      </c>
      <c r="B44">
        <v>2.92</v>
      </c>
      <c r="C44">
        <f t="shared" si="0"/>
        <v>4.6594982078853008E-2</v>
      </c>
    </row>
    <row r="45" spans="1:3" x14ac:dyDescent="0.25">
      <c r="A45" s="5">
        <v>41410</v>
      </c>
      <c r="B45">
        <v>2.91</v>
      </c>
      <c r="C45">
        <f t="shared" si="0"/>
        <v>-3.4246575342465023E-3</v>
      </c>
    </row>
    <row r="46" spans="1:3" x14ac:dyDescent="0.25">
      <c r="A46" s="5">
        <v>41411</v>
      </c>
      <c r="B46">
        <v>2.91</v>
      </c>
      <c r="C46">
        <f t="shared" si="0"/>
        <v>0</v>
      </c>
    </row>
    <row r="47" spans="1:3" x14ac:dyDescent="0.25">
      <c r="A47" s="5">
        <v>41414</v>
      </c>
      <c r="B47">
        <v>2.93</v>
      </c>
      <c r="C47">
        <f t="shared" si="0"/>
        <v>6.8728522336769819E-3</v>
      </c>
    </row>
    <row r="48" spans="1:3" x14ac:dyDescent="0.25">
      <c r="A48" s="5">
        <v>41415</v>
      </c>
      <c r="B48">
        <v>2.9279999999999999</v>
      </c>
      <c r="C48">
        <f t="shared" si="0"/>
        <v>-6.8259385665536644E-4</v>
      </c>
    </row>
    <row r="49" spans="1:3" x14ac:dyDescent="0.25">
      <c r="A49" s="5">
        <v>41416</v>
      </c>
      <c r="B49">
        <v>2.9140000000000001</v>
      </c>
      <c r="C49">
        <f t="shared" si="0"/>
        <v>-4.7814207650272505E-3</v>
      </c>
    </row>
    <row r="50" spans="1:3" x14ac:dyDescent="0.25">
      <c r="A50" s="5">
        <v>41417</v>
      </c>
      <c r="B50">
        <v>2.7880000000000003</v>
      </c>
      <c r="C50">
        <f t="shared" si="0"/>
        <v>-4.3239533287577174E-2</v>
      </c>
    </row>
    <row r="51" spans="1:3" x14ac:dyDescent="0.25">
      <c r="A51" s="5">
        <v>41418</v>
      </c>
      <c r="B51">
        <v>2.7800000000000002</v>
      </c>
      <c r="C51">
        <f t="shared" si="0"/>
        <v>-2.8694404591104758E-3</v>
      </c>
    </row>
    <row r="52" spans="1:3" x14ac:dyDescent="0.25">
      <c r="A52" s="5">
        <v>41421</v>
      </c>
      <c r="B52">
        <v>2.786</v>
      </c>
      <c r="C52">
        <f t="shared" si="0"/>
        <v>2.1582733812948859E-3</v>
      </c>
    </row>
    <row r="53" spans="1:3" x14ac:dyDescent="0.25">
      <c r="A53" s="5">
        <v>41422</v>
      </c>
      <c r="B53">
        <v>2.8040000000000003</v>
      </c>
      <c r="C53">
        <f t="shared" si="0"/>
        <v>6.4608758076095613E-3</v>
      </c>
    </row>
    <row r="54" spans="1:3" x14ac:dyDescent="0.25">
      <c r="A54" s="5">
        <v>41423</v>
      </c>
      <c r="B54">
        <v>2.7800000000000002</v>
      </c>
      <c r="C54">
        <f t="shared" si="0"/>
        <v>-8.559201141226826E-3</v>
      </c>
    </row>
    <row r="55" spans="1:3" x14ac:dyDescent="0.25">
      <c r="A55" s="5">
        <v>41424</v>
      </c>
      <c r="B55">
        <v>2.6920000000000002</v>
      </c>
      <c r="C55">
        <f t="shared" si="0"/>
        <v>-3.1654676258992834E-2</v>
      </c>
    </row>
    <row r="56" spans="1:3" x14ac:dyDescent="0.25">
      <c r="A56" s="5">
        <v>41425</v>
      </c>
      <c r="B56">
        <v>2.6419999999999999</v>
      </c>
      <c r="C56">
        <f t="shared" si="0"/>
        <v>-1.8573551263001583E-2</v>
      </c>
    </row>
    <row r="57" spans="1:3" x14ac:dyDescent="0.25">
      <c r="A57" s="5">
        <v>41428</v>
      </c>
      <c r="B57">
        <v>2.64</v>
      </c>
      <c r="C57">
        <f t="shared" si="0"/>
        <v>-7.5700227100672964E-4</v>
      </c>
    </row>
    <row r="58" spans="1:3" x14ac:dyDescent="0.25">
      <c r="A58" s="5">
        <v>41429</v>
      </c>
      <c r="B58">
        <v>2.706</v>
      </c>
      <c r="C58">
        <f t="shared" si="0"/>
        <v>2.4999999999999935E-2</v>
      </c>
    </row>
    <row r="59" spans="1:3" x14ac:dyDescent="0.25">
      <c r="A59" s="5">
        <v>41430</v>
      </c>
      <c r="B59">
        <v>2.6459999999999999</v>
      </c>
      <c r="C59">
        <f t="shared" si="0"/>
        <v>-2.2172949002217314E-2</v>
      </c>
    </row>
    <row r="60" spans="1:3" x14ac:dyDescent="0.25">
      <c r="A60" s="5">
        <v>41431</v>
      </c>
      <c r="B60">
        <v>2.6459999999999999</v>
      </c>
      <c r="C60">
        <f t="shared" si="0"/>
        <v>0</v>
      </c>
    </row>
    <row r="61" spans="1:3" x14ac:dyDescent="0.25">
      <c r="A61" s="5">
        <v>41432</v>
      </c>
      <c r="B61">
        <v>2.67</v>
      </c>
      <c r="C61">
        <f t="shared" si="0"/>
        <v>9.0702947845805078E-3</v>
      </c>
    </row>
    <row r="62" spans="1:3" x14ac:dyDescent="0.25">
      <c r="A62" s="5">
        <v>41435</v>
      </c>
      <c r="B62">
        <v>2.7039999999999997</v>
      </c>
      <c r="C62">
        <f t="shared" si="0"/>
        <v>1.2734082397003674E-2</v>
      </c>
    </row>
    <row r="63" spans="1:3" x14ac:dyDescent="0.25">
      <c r="A63" s="5">
        <v>41436</v>
      </c>
      <c r="B63">
        <v>2.6339999999999999</v>
      </c>
      <c r="C63">
        <f t="shared" si="0"/>
        <v>-2.5887573964496986E-2</v>
      </c>
    </row>
    <row r="64" spans="1:3" x14ac:dyDescent="0.25">
      <c r="A64" s="5">
        <v>41437</v>
      </c>
      <c r="B64">
        <v>2.61</v>
      </c>
      <c r="C64">
        <f t="shared" si="0"/>
        <v>-9.1116173120729012E-3</v>
      </c>
    </row>
    <row r="65" spans="1:3" x14ac:dyDescent="0.25">
      <c r="A65" s="5">
        <v>41438</v>
      </c>
      <c r="B65">
        <v>2.63</v>
      </c>
      <c r="C65">
        <f t="shared" si="0"/>
        <v>7.662835249042153E-3</v>
      </c>
    </row>
    <row r="66" spans="1:3" x14ac:dyDescent="0.25">
      <c r="A66" s="5">
        <v>41439</v>
      </c>
      <c r="B66">
        <v>2.754</v>
      </c>
      <c r="C66">
        <f t="shared" si="0"/>
        <v>4.7148288973384071E-2</v>
      </c>
    </row>
    <row r="67" spans="1:3" x14ac:dyDescent="0.25">
      <c r="A67" s="5">
        <v>41442</v>
      </c>
      <c r="B67">
        <v>2.7960000000000003</v>
      </c>
      <c r="C67">
        <f t="shared" si="0"/>
        <v>1.5250544662309462E-2</v>
      </c>
    </row>
    <row r="68" spans="1:3" x14ac:dyDescent="0.25">
      <c r="A68" s="5">
        <v>41443</v>
      </c>
      <c r="B68">
        <v>2.76</v>
      </c>
      <c r="C68">
        <f t="shared" si="0"/>
        <v>-1.2875536480686864E-2</v>
      </c>
    </row>
    <row r="69" spans="1:3" x14ac:dyDescent="0.25">
      <c r="A69" s="5">
        <v>41444</v>
      </c>
      <c r="B69">
        <v>2.8540000000000001</v>
      </c>
      <c r="C69">
        <f t="shared" ref="C69:C132" si="1">(B69-B68)/B68</f>
        <v>3.4057971014492865E-2</v>
      </c>
    </row>
    <row r="70" spans="1:3" x14ac:dyDescent="0.25">
      <c r="A70" s="5">
        <v>41445</v>
      </c>
      <c r="B70">
        <v>3</v>
      </c>
      <c r="C70">
        <f t="shared" si="1"/>
        <v>5.1156271899088966E-2</v>
      </c>
    </row>
    <row r="71" spans="1:3" x14ac:dyDescent="0.25">
      <c r="A71" s="5">
        <v>41449</v>
      </c>
      <c r="B71">
        <v>2.88</v>
      </c>
      <c r="C71">
        <f t="shared" si="1"/>
        <v>-4.0000000000000036E-2</v>
      </c>
    </row>
    <row r="72" spans="1:3" x14ac:dyDescent="0.25">
      <c r="A72" s="5">
        <v>41450</v>
      </c>
      <c r="B72">
        <v>2.8919999999999999</v>
      </c>
      <c r="C72">
        <f t="shared" si="1"/>
        <v>4.1666666666666709E-3</v>
      </c>
    </row>
    <row r="73" spans="1:3" x14ac:dyDescent="0.25">
      <c r="A73" s="5">
        <v>41451</v>
      </c>
      <c r="B73">
        <v>2.9340000000000002</v>
      </c>
      <c r="C73">
        <f t="shared" si="1"/>
        <v>1.4522821576763576E-2</v>
      </c>
    </row>
    <row r="74" spans="1:3" x14ac:dyDescent="0.25">
      <c r="A74" s="5">
        <v>41452</v>
      </c>
      <c r="B74">
        <v>2.9580000000000002</v>
      </c>
      <c r="C74">
        <f t="shared" si="1"/>
        <v>8.179959100204505E-3</v>
      </c>
    </row>
    <row r="75" spans="1:3" x14ac:dyDescent="0.25">
      <c r="A75" s="5">
        <v>41453</v>
      </c>
      <c r="B75">
        <v>2.8460000000000001</v>
      </c>
      <c r="C75">
        <f t="shared" si="1"/>
        <v>-3.7863421230561224E-2</v>
      </c>
    </row>
    <row r="76" spans="1:3" x14ac:dyDescent="0.25">
      <c r="A76" s="5">
        <v>41456</v>
      </c>
      <c r="B76">
        <v>2.95</v>
      </c>
      <c r="C76">
        <f t="shared" si="1"/>
        <v>3.6542515811665524E-2</v>
      </c>
    </row>
    <row r="77" spans="1:3" x14ac:dyDescent="0.25">
      <c r="A77" s="5">
        <v>41457</v>
      </c>
      <c r="B77">
        <v>2.9820000000000002</v>
      </c>
      <c r="C77">
        <f t="shared" si="1"/>
        <v>1.0847457627118653E-2</v>
      </c>
    </row>
    <row r="78" spans="1:3" x14ac:dyDescent="0.25">
      <c r="A78" s="5">
        <v>41458</v>
      </c>
      <c r="B78">
        <v>3.028</v>
      </c>
      <c r="C78">
        <f t="shared" si="1"/>
        <v>1.5425888665325222E-2</v>
      </c>
    </row>
    <row r="79" spans="1:3" x14ac:dyDescent="0.25">
      <c r="A79" s="5">
        <v>41459</v>
      </c>
      <c r="B79">
        <v>3.16</v>
      </c>
      <c r="C79">
        <f t="shared" si="1"/>
        <v>4.3593130779392378E-2</v>
      </c>
    </row>
    <row r="80" spans="1:3" x14ac:dyDescent="0.25">
      <c r="A80" s="5">
        <v>41460</v>
      </c>
      <c r="B80">
        <v>3.1059999999999999</v>
      </c>
      <c r="C80">
        <f t="shared" si="1"/>
        <v>-1.7088607594936793E-2</v>
      </c>
    </row>
    <row r="81" spans="1:3" x14ac:dyDescent="0.25">
      <c r="A81" s="5">
        <v>41463</v>
      </c>
      <c r="B81">
        <v>3.18</v>
      </c>
      <c r="C81">
        <f t="shared" si="1"/>
        <v>2.3824855119124369E-2</v>
      </c>
    </row>
    <row r="82" spans="1:3" x14ac:dyDescent="0.25">
      <c r="A82" s="5">
        <v>41464</v>
      </c>
      <c r="B82">
        <v>3.32</v>
      </c>
      <c r="C82">
        <f t="shared" si="1"/>
        <v>4.4025157232704303E-2</v>
      </c>
    </row>
    <row r="83" spans="1:3" x14ac:dyDescent="0.25">
      <c r="A83" s="5">
        <v>41465</v>
      </c>
      <c r="B83">
        <v>3.202</v>
      </c>
      <c r="C83">
        <f t="shared" si="1"/>
        <v>-3.5542168674698761E-2</v>
      </c>
    </row>
    <row r="84" spans="1:3" x14ac:dyDescent="0.25">
      <c r="A84" s="5">
        <v>41466</v>
      </c>
      <c r="B84">
        <v>3.19</v>
      </c>
      <c r="C84">
        <f t="shared" si="1"/>
        <v>-3.7476577139287977E-3</v>
      </c>
    </row>
    <row r="85" spans="1:3" x14ac:dyDescent="0.25">
      <c r="A85" s="5">
        <v>41467</v>
      </c>
      <c r="B85">
        <v>3.1480000000000001</v>
      </c>
      <c r="C85">
        <f t="shared" si="1"/>
        <v>-1.3166144200626902E-2</v>
      </c>
    </row>
    <row r="86" spans="1:3" x14ac:dyDescent="0.25">
      <c r="A86" s="5">
        <v>41470</v>
      </c>
      <c r="B86">
        <v>3.1680000000000001</v>
      </c>
      <c r="C86">
        <f t="shared" si="1"/>
        <v>6.3532401524777687E-3</v>
      </c>
    </row>
    <row r="87" spans="1:3" x14ac:dyDescent="0.25">
      <c r="A87" s="5">
        <v>41471</v>
      </c>
      <c r="B87">
        <v>3.0819999999999999</v>
      </c>
      <c r="C87">
        <f t="shared" si="1"/>
        <v>-2.7146464646464738E-2</v>
      </c>
    </row>
    <row r="88" spans="1:3" x14ac:dyDescent="0.25">
      <c r="A88" s="5">
        <v>41472</v>
      </c>
      <c r="B88">
        <v>3.0979999999999999</v>
      </c>
      <c r="C88">
        <f t="shared" si="1"/>
        <v>5.1914341336794338E-3</v>
      </c>
    </row>
    <row r="89" spans="1:3" x14ac:dyDescent="0.25">
      <c r="A89" s="5">
        <v>41473</v>
      </c>
      <c r="B89">
        <v>3.012</v>
      </c>
      <c r="C89">
        <f t="shared" si="1"/>
        <v>-2.7759845061329846E-2</v>
      </c>
    </row>
    <row r="90" spans="1:3" x14ac:dyDescent="0.25">
      <c r="A90" s="5">
        <v>41474</v>
      </c>
      <c r="B90">
        <v>3.06</v>
      </c>
      <c r="C90">
        <f t="shared" si="1"/>
        <v>1.5936254980079695E-2</v>
      </c>
    </row>
    <row r="91" spans="1:3" x14ac:dyDescent="0.25">
      <c r="A91" s="5">
        <v>41477</v>
      </c>
      <c r="B91">
        <v>3.0219999999999998</v>
      </c>
      <c r="C91">
        <f t="shared" si="1"/>
        <v>-1.2418300653594854E-2</v>
      </c>
    </row>
    <row r="92" spans="1:3" x14ac:dyDescent="0.25">
      <c r="A92" s="5">
        <v>41478</v>
      </c>
      <c r="B92">
        <v>3.0259999999999998</v>
      </c>
      <c r="C92">
        <f t="shared" si="1"/>
        <v>1.323626737260094E-3</v>
      </c>
    </row>
    <row r="93" spans="1:3" x14ac:dyDescent="0.25">
      <c r="A93" s="5">
        <v>41479</v>
      </c>
      <c r="B93">
        <v>3.03</v>
      </c>
      <c r="C93">
        <f t="shared" si="1"/>
        <v>1.321877065432916E-3</v>
      </c>
    </row>
    <row r="94" spans="1:3" x14ac:dyDescent="0.25">
      <c r="A94" s="5">
        <v>41480</v>
      </c>
      <c r="B94">
        <v>3.06</v>
      </c>
      <c r="C94">
        <f t="shared" si="1"/>
        <v>9.9009900990099844E-3</v>
      </c>
    </row>
    <row r="95" spans="1:3" x14ac:dyDescent="0.25">
      <c r="A95" s="5">
        <v>41481</v>
      </c>
      <c r="B95">
        <v>3.008</v>
      </c>
      <c r="C95">
        <f t="shared" si="1"/>
        <v>-1.6993464052287598E-2</v>
      </c>
    </row>
    <row r="96" spans="1:3" x14ac:dyDescent="0.25">
      <c r="A96" s="5">
        <v>41484</v>
      </c>
      <c r="B96">
        <v>2.9939999999999998</v>
      </c>
      <c r="C96">
        <f t="shared" si="1"/>
        <v>-4.654255319149014E-3</v>
      </c>
    </row>
    <row r="97" spans="1:3" x14ac:dyDescent="0.25">
      <c r="A97" s="5">
        <v>41485</v>
      </c>
      <c r="B97">
        <v>3.02</v>
      </c>
      <c r="C97">
        <f t="shared" si="1"/>
        <v>8.6840347361390267E-3</v>
      </c>
    </row>
    <row r="98" spans="1:3" x14ac:dyDescent="0.25">
      <c r="A98" s="5">
        <v>41486</v>
      </c>
      <c r="B98">
        <v>2.95</v>
      </c>
      <c r="C98">
        <f t="shared" si="1"/>
        <v>-2.3178807947019816E-2</v>
      </c>
    </row>
    <row r="99" spans="1:3" x14ac:dyDescent="0.25">
      <c r="A99" s="5">
        <v>41487</v>
      </c>
      <c r="B99">
        <v>3.004</v>
      </c>
      <c r="C99">
        <f t="shared" si="1"/>
        <v>1.8305084745762652E-2</v>
      </c>
    </row>
    <row r="100" spans="1:3" x14ac:dyDescent="0.25">
      <c r="A100" s="5">
        <v>41488</v>
      </c>
      <c r="B100">
        <v>2.99</v>
      </c>
      <c r="C100">
        <f t="shared" si="1"/>
        <v>-4.6604527296936716E-3</v>
      </c>
    </row>
    <row r="101" spans="1:3" x14ac:dyDescent="0.25">
      <c r="A101" s="5">
        <v>41491</v>
      </c>
      <c r="B101">
        <v>3.052</v>
      </c>
      <c r="C101">
        <f t="shared" si="1"/>
        <v>2.07357859531772E-2</v>
      </c>
    </row>
    <row r="102" spans="1:3" x14ac:dyDescent="0.25">
      <c r="A102" s="5">
        <v>41492</v>
      </c>
      <c r="B102">
        <v>3.0939999999999999</v>
      </c>
      <c r="C102">
        <f t="shared" si="1"/>
        <v>1.3761467889908197E-2</v>
      </c>
    </row>
    <row r="103" spans="1:3" x14ac:dyDescent="0.25">
      <c r="A103" s="5">
        <v>41493</v>
      </c>
      <c r="B103">
        <v>3.07</v>
      </c>
      <c r="C103">
        <f t="shared" si="1"/>
        <v>-7.7569489334195288E-3</v>
      </c>
    </row>
    <row r="104" spans="1:3" x14ac:dyDescent="0.25">
      <c r="A104" s="5">
        <v>41494</v>
      </c>
      <c r="B104">
        <v>3.0920000000000001</v>
      </c>
      <c r="C104">
        <f t="shared" si="1"/>
        <v>7.1661237785017075E-3</v>
      </c>
    </row>
    <row r="105" spans="1:3" x14ac:dyDescent="0.25">
      <c r="A105" s="5">
        <v>41495</v>
      </c>
      <c r="B105">
        <v>3.1240000000000001</v>
      </c>
      <c r="C105">
        <f t="shared" si="1"/>
        <v>1.0349288486416568E-2</v>
      </c>
    </row>
    <row r="106" spans="1:3" x14ac:dyDescent="0.25">
      <c r="A106" s="5">
        <v>41498</v>
      </c>
      <c r="B106">
        <v>3.1280000000000001</v>
      </c>
      <c r="C106">
        <f t="shared" si="1"/>
        <v>1.2804097311139575E-3</v>
      </c>
    </row>
    <row r="107" spans="1:3" x14ac:dyDescent="0.25">
      <c r="A107" s="5">
        <v>41499</v>
      </c>
      <c r="B107">
        <v>3.1459999999999999</v>
      </c>
      <c r="C107">
        <f t="shared" si="1"/>
        <v>5.7544757033247424E-3</v>
      </c>
    </row>
    <row r="108" spans="1:3" x14ac:dyDescent="0.25">
      <c r="A108" s="5">
        <v>41500</v>
      </c>
      <c r="B108">
        <v>3.1459999999999999</v>
      </c>
      <c r="C108">
        <f t="shared" si="1"/>
        <v>0</v>
      </c>
    </row>
    <row r="109" spans="1:3" x14ac:dyDescent="0.25">
      <c r="A109" s="5">
        <v>41501</v>
      </c>
      <c r="B109">
        <v>3.1120000000000001</v>
      </c>
      <c r="C109">
        <f t="shared" si="1"/>
        <v>-1.080737444373802E-2</v>
      </c>
    </row>
    <row r="110" spans="1:3" x14ac:dyDescent="0.25">
      <c r="A110" s="5">
        <v>41502</v>
      </c>
      <c r="B110">
        <v>3.1259999999999999</v>
      </c>
      <c r="C110">
        <f t="shared" si="1"/>
        <v>4.4987146529562308E-3</v>
      </c>
    </row>
    <row r="111" spans="1:3" x14ac:dyDescent="0.25">
      <c r="A111" s="5">
        <v>41505</v>
      </c>
      <c r="B111">
        <v>3.0840000000000001</v>
      </c>
      <c r="C111">
        <f t="shared" si="1"/>
        <v>-1.343570057581568E-2</v>
      </c>
    </row>
    <row r="112" spans="1:3" x14ac:dyDescent="0.25">
      <c r="A112" s="5">
        <v>41506</v>
      </c>
      <c r="B112">
        <v>3.0139999999999998</v>
      </c>
      <c r="C112">
        <f t="shared" si="1"/>
        <v>-2.269779507133602E-2</v>
      </c>
    </row>
    <row r="113" spans="1:3" x14ac:dyDescent="0.25">
      <c r="A113" s="5">
        <v>41507</v>
      </c>
      <c r="B113">
        <v>2.9619999999999997</v>
      </c>
      <c r="C113">
        <f t="shared" si="1"/>
        <v>-1.7252820172528219E-2</v>
      </c>
    </row>
    <row r="114" spans="1:3" x14ac:dyDescent="0.25">
      <c r="A114" s="5">
        <v>41508</v>
      </c>
      <c r="B114">
        <v>3.0640000000000001</v>
      </c>
      <c r="C114">
        <f t="shared" si="1"/>
        <v>3.4436191762322862E-2</v>
      </c>
    </row>
    <row r="115" spans="1:3" x14ac:dyDescent="0.25">
      <c r="A115" s="5">
        <v>41509</v>
      </c>
      <c r="B115">
        <v>3.1019999999999999</v>
      </c>
      <c r="C115">
        <f t="shared" si="1"/>
        <v>1.2402088772845892E-2</v>
      </c>
    </row>
    <row r="116" spans="1:3" x14ac:dyDescent="0.25">
      <c r="A116" s="5">
        <v>41512</v>
      </c>
      <c r="B116">
        <v>3.0920000000000001</v>
      </c>
      <c r="C116">
        <f t="shared" si="1"/>
        <v>-3.2237266279818784E-3</v>
      </c>
    </row>
    <row r="117" spans="1:3" x14ac:dyDescent="0.25">
      <c r="A117" s="5">
        <v>41513</v>
      </c>
      <c r="B117">
        <v>2.99</v>
      </c>
      <c r="C117">
        <f t="shared" si="1"/>
        <v>-3.2988357050452735E-2</v>
      </c>
    </row>
    <row r="118" spans="1:3" x14ac:dyDescent="0.25">
      <c r="A118" s="5">
        <v>41514</v>
      </c>
      <c r="B118">
        <v>2.96</v>
      </c>
      <c r="C118">
        <f t="shared" si="1"/>
        <v>-1.0033444816053593E-2</v>
      </c>
    </row>
    <row r="119" spans="1:3" x14ac:dyDescent="0.25">
      <c r="A119" s="5">
        <v>41515</v>
      </c>
      <c r="B119">
        <v>2.992</v>
      </c>
      <c r="C119">
        <f t="shared" si="1"/>
        <v>1.081081081081082E-2</v>
      </c>
    </row>
    <row r="120" spans="1:3" x14ac:dyDescent="0.25">
      <c r="A120" s="5">
        <v>41516</v>
      </c>
      <c r="B120">
        <v>2.9260000000000002</v>
      </c>
      <c r="C120">
        <f t="shared" si="1"/>
        <v>-2.2058823529411711E-2</v>
      </c>
    </row>
    <row r="121" spans="1:3" x14ac:dyDescent="0.25">
      <c r="A121" s="5">
        <v>41519</v>
      </c>
      <c r="B121">
        <v>2.964</v>
      </c>
      <c r="C121">
        <f t="shared" si="1"/>
        <v>1.2987012987012922E-2</v>
      </c>
    </row>
    <row r="122" spans="1:3" x14ac:dyDescent="0.25">
      <c r="A122" s="5">
        <v>41520</v>
      </c>
      <c r="B122">
        <v>3.9699999999999998</v>
      </c>
      <c r="C122">
        <f t="shared" si="1"/>
        <v>0.33940620782726039</v>
      </c>
    </row>
    <row r="123" spans="1:3" x14ac:dyDescent="0.25">
      <c r="A123" s="5">
        <v>41521</v>
      </c>
      <c r="B123">
        <v>3.99</v>
      </c>
      <c r="C123">
        <f t="shared" si="1"/>
        <v>5.0377833753149784E-3</v>
      </c>
    </row>
    <row r="124" spans="1:3" x14ac:dyDescent="0.25">
      <c r="A124" s="5">
        <v>41522</v>
      </c>
      <c r="B124">
        <v>4.2</v>
      </c>
      <c r="C124">
        <f t="shared" si="1"/>
        <v>5.2631578947368411E-2</v>
      </c>
    </row>
    <row r="125" spans="1:3" x14ac:dyDescent="0.25">
      <c r="A125" s="5">
        <v>41523</v>
      </c>
      <c r="B125">
        <v>4.12</v>
      </c>
      <c r="C125">
        <f t="shared" si="1"/>
        <v>-1.9047619047619063E-2</v>
      </c>
    </row>
    <row r="126" spans="1:3" x14ac:dyDescent="0.25">
      <c r="A126" s="5">
        <v>41526</v>
      </c>
      <c r="B126">
        <v>4.1959999999999997</v>
      </c>
      <c r="C126">
        <f t="shared" si="1"/>
        <v>1.8446601941747482E-2</v>
      </c>
    </row>
    <row r="127" spans="1:3" x14ac:dyDescent="0.25">
      <c r="A127" s="5">
        <v>41527</v>
      </c>
      <c r="B127">
        <v>4.258</v>
      </c>
      <c r="C127">
        <f t="shared" si="1"/>
        <v>1.477597712106775E-2</v>
      </c>
    </row>
    <row r="128" spans="1:3" x14ac:dyDescent="0.25">
      <c r="A128" s="5">
        <v>41528</v>
      </c>
      <c r="B128">
        <v>4.4240000000000004</v>
      </c>
      <c r="C128">
        <f t="shared" si="1"/>
        <v>3.8985439173320896E-2</v>
      </c>
    </row>
    <row r="129" spans="1:3" x14ac:dyDescent="0.25">
      <c r="A129" s="5">
        <v>41529</v>
      </c>
      <c r="B129">
        <v>4.6820000000000004</v>
      </c>
      <c r="C129">
        <f t="shared" si="1"/>
        <v>5.8318264014466541E-2</v>
      </c>
    </row>
    <row r="130" spans="1:3" x14ac:dyDescent="0.25">
      <c r="A130" s="5">
        <v>41530</v>
      </c>
      <c r="B130">
        <v>4.75</v>
      </c>
      <c r="C130">
        <f t="shared" si="1"/>
        <v>1.4523707817172065E-2</v>
      </c>
    </row>
    <row r="131" spans="1:3" x14ac:dyDescent="0.25">
      <c r="A131" s="5">
        <v>41533</v>
      </c>
      <c r="B131">
        <v>4.74</v>
      </c>
      <c r="C131">
        <f t="shared" si="1"/>
        <v>-2.1052631578946921E-3</v>
      </c>
    </row>
    <row r="132" spans="1:3" x14ac:dyDescent="0.25">
      <c r="A132" s="5">
        <v>41534</v>
      </c>
      <c r="B132">
        <v>4.7519999999999998</v>
      </c>
      <c r="C132">
        <f t="shared" si="1"/>
        <v>2.5316455696201617E-3</v>
      </c>
    </row>
    <row r="133" spans="1:3" x14ac:dyDescent="0.25">
      <c r="A133" s="5">
        <v>41535</v>
      </c>
      <c r="B133">
        <v>4.9459999999999997</v>
      </c>
      <c r="C133">
        <f t="shared" ref="C133:C196" si="2">(B133-B132)/B132</f>
        <v>4.0824915824915819E-2</v>
      </c>
    </row>
    <row r="134" spans="1:3" x14ac:dyDescent="0.25">
      <c r="A134" s="5">
        <v>41536</v>
      </c>
      <c r="B134">
        <v>4.88</v>
      </c>
      <c r="C134">
        <f t="shared" si="2"/>
        <v>-1.33441164577436E-2</v>
      </c>
    </row>
    <row r="135" spans="1:3" x14ac:dyDescent="0.25">
      <c r="A135" s="5">
        <v>41537</v>
      </c>
      <c r="B135">
        <v>4.9320000000000004</v>
      </c>
      <c r="C135">
        <f t="shared" si="2"/>
        <v>1.0655737704918133E-2</v>
      </c>
    </row>
    <row r="136" spans="1:3" x14ac:dyDescent="0.25">
      <c r="A136" s="5">
        <v>41540</v>
      </c>
      <c r="B136">
        <v>4.798</v>
      </c>
      <c r="C136">
        <f t="shared" si="2"/>
        <v>-2.7169505271695121E-2</v>
      </c>
    </row>
    <row r="137" spans="1:3" x14ac:dyDescent="0.25">
      <c r="A137" s="5">
        <v>41541</v>
      </c>
      <c r="B137">
        <v>4.9139999999999997</v>
      </c>
      <c r="C137">
        <f t="shared" si="2"/>
        <v>2.4176740308461789E-2</v>
      </c>
    </row>
    <row r="138" spans="1:3" x14ac:dyDescent="0.25">
      <c r="A138" s="5">
        <v>41542</v>
      </c>
      <c r="B138">
        <v>4.8959999999999999</v>
      </c>
      <c r="C138">
        <f t="shared" si="2"/>
        <v>-3.6630036630036214E-3</v>
      </c>
    </row>
    <row r="139" spans="1:3" x14ac:dyDescent="0.25">
      <c r="A139" s="5">
        <v>41543</v>
      </c>
      <c r="B139">
        <v>4.9000000000000004</v>
      </c>
      <c r="C139">
        <f t="shared" si="2"/>
        <v>8.16993464052379E-4</v>
      </c>
    </row>
    <row r="140" spans="1:3" x14ac:dyDescent="0.25">
      <c r="A140" s="5">
        <v>41544</v>
      </c>
      <c r="B140">
        <v>4.91</v>
      </c>
      <c r="C140">
        <f t="shared" si="2"/>
        <v>2.0408163265305686E-3</v>
      </c>
    </row>
    <row r="141" spans="1:3" x14ac:dyDescent="0.25">
      <c r="A141" s="5">
        <v>41547</v>
      </c>
      <c r="B141">
        <v>4.8579999999999997</v>
      </c>
      <c r="C141">
        <f t="shared" si="2"/>
        <v>-1.0590631364562217E-2</v>
      </c>
    </row>
    <row r="142" spans="1:3" x14ac:dyDescent="0.25">
      <c r="A142" s="5">
        <v>41548</v>
      </c>
      <c r="B142">
        <v>4.97</v>
      </c>
      <c r="C142">
        <f t="shared" si="2"/>
        <v>2.3054755043227688E-2</v>
      </c>
    </row>
    <row r="143" spans="1:3" x14ac:dyDescent="0.25">
      <c r="A143" s="5">
        <v>41549</v>
      </c>
      <c r="B143">
        <v>4.9219999999999997</v>
      </c>
      <c r="C143">
        <f t="shared" si="2"/>
        <v>-9.6579476861167086E-3</v>
      </c>
    </row>
    <row r="144" spans="1:3" x14ac:dyDescent="0.25">
      <c r="A144" s="5">
        <v>41550</v>
      </c>
      <c r="B144">
        <v>4.9139999999999997</v>
      </c>
      <c r="C144">
        <f t="shared" si="2"/>
        <v>-1.625355546525804E-3</v>
      </c>
    </row>
    <row r="145" spans="1:3" x14ac:dyDescent="0.25">
      <c r="A145" s="5">
        <v>41551</v>
      </c>
      <c r="B145">
        <v>4.9320000000000004</v>
      </c>
      <c r="C145">
        <f t="shared" si="2"/>
        <v>3.6630036630038022E-3</v>
      </c>
    </row>
    <row r="146" spans="1:3" x14ac:dyDescent="0.25">
      <c r="A146" s="5">
        <v>41554</v>
      </c>
      <c r="B146">
        <v>4.8920000000000003</v>
      </c>
      <c r="C146">
        <f t="shared" si="2"/>
        <v>-8.1103000811030071E-3</v>
      </c>
    </row>
    <row r="147" spans="1:3" x14ac:dyDescent="0.25">
      <c r="A147" s="5">
        <v>41555</v>
      </c>
      <c r="B147">
        <v>4.9399999999999995</v>
      </c>
      <c r="C147">
        <f t="shared" si="2"/>
        <v>9.8119378577267279E-3</v>
      </c>
    </row>
    <row r="148" spans="1:3" x14ac:dyDescent="0.25">
      <c r="A148" s="5">
        <v>41556</v>
      </c>
      <c r="B148">
        <v>4.7160000000000002</v>
      </c>
      <c r="C148">
        <f t="shared" si="2"/>
        <v>-4.5344129554655735E-2</v>
      </c>
    </row>
    <row r="149" spans="1:3" x14ac:dyDescent="0.25">
      <c r="A149" s="5">
        <v>41557</v>
      </c>
      <c r="B149">
        <v>4.8940000000000001</v>
      </c>
      <c r="C149">
        <f t="shared" si="2"/>
        <v>3.7743850720949941E-2</v>
      </c>
    </row>
    <row r="150" spans="1:3" x14ac:dyDescent="0.25">
      <c r="A150" s="5">
        <v>41558</v>
      </c>
      <c r="B150">
        <v>4.8860000000000001</v>
      </c>
      <c r="C150">
        <f t="shared" si="2"/>
        <v>-1.6346546791990205E-3</v>
      </c>
    </row>
    <row r="151" spans="1:3" x14ac:dyDescent="0.25">
      <c r="A151" s="5">
        <v>41561</v>
      </c>
      <c r="B151">
        <v>4.92</v>
      </c>
      <c r="C151">
        <f t="shared" si="2"/>
        <v>6.9586573884567763E-3</v>
      </c>
    </row>
    <row r="152" spans="1:3" x14ac:dyDescent="0.25">
      <c r="A152" s="5">
        <v>41562</v>
      </c>
      <c r="B152">
        <v>5.16</v>
      </c>
      <c r="C152">
        <f t="shared" si="2"/>
        <v>4.8780487804878092E-2</v>
      </c>
    </row>
    <row r="153" spans="1:3" x14ac:dyDescent="0.25">
      <c r="A153" s="5">
        <v>41563</v>
      </c>
      <c r="B153">
        <v>5.21</v>
      </c>
      <c r="C153">
        <f t="shared" si="2"/>
        <v>9.6899224806201202E-3</v>
      </c>
    </row>
    <row r="154" spans="1:3" x14ac:dyDescent="0.25">
      <c r="A154" s="5">
        <v>41564</v>
      </c>
      <c r="B154">
        <v>5.25</v>
      </c>
      <c r="C154">
        <f t="shared" si="2"/>
        <v>7.6775431861804289E-3</v>
      </c>
    </row>
    <row r="155" spans="1:3" x14ac:dyDescent="0.25">
      <c r="A155" s="5">
        <v>41565</v>
      </c>
      <c r="B155">
        <v>5.27</v>
      </c>
      <c r="C155">
        <f t="shared" si="2"/>
        <v>3.8095238095237284E-3</v>
      </c>
    </row>
    <row r="156" spans="1:3" x14ac:dyDescent="0.25">
      <c r="A156" s="5">
        <v>41568</v>
      </c>
      <c r="B156">
        <v>5.2850000000000001</v>
      </c>
      <c r="C156">
        <f t="shared" si="2"/>
        <v>2.8462998102467872E-3</v>
      </c>
    </row>
    <row r="157" spans="1:3" x14ac:dyDescent="0.25">
      <c r="A157" s="5">
        <v>41569</v>
      </c>
      <c r="B157">
        <v>5.2649999999999997</v>
      </c>
      <c r="C157">
        <f t="shared" si="2"/>
        <v>-3.784295175023739E-3</v>
      </c>
    </row>
    <row r="158" spans="1:3" x14ac:dyDescent="0.25">
      <c r="A158" s="5">
        <v>41570</v>
      </c>
      <c r="B158">
        <v>5.35</v>
      </c>
      <c r="C158">
        <f t="shared" si="2"/>
        <v>1.6144349477682805E-2</v>
      </c>
    </row>
    <row r="159" spans="1:3" x14ac:dyDescent="0.25">
      <c r="A159" s="5">
        <v>41571</v>
      </c>
      <c r="B159">
        <v>5.18</v>
      </c>
      <c r="C159">
        <f t="shared" si="2"/>
        <v>-3.1775700934579425E-2</v>
      </c>
    </row>
    <row r="160" spans="1:3" x14ac:dyDescent="0.25">
      <c r="A160" s="5">
        <v>41572</v>
      </c>
      <c r="B160">
        <v>5.0949999999999998</v>
      </c>
      <c r="C160">
        <f t="shared" si="2"/>
        <v>-1.6409266409266404E-2</v>
      </c>
    </row>
    <row r="161" spans="1:3" x14ac:dyDescent="0.25">
      <c r="A161" s="5">
        <v>41575</v>
      </c>
      <c r="B161">
        <v>4.9960000000000004</v>
      </c>
      <c r="C161">
        <f t="shared" si="2"/>
        <v>-1.9430814524043046E-2</v>
      </c>
    </row>
    <row r="162" spans="1:3" x14ac:dyDescent="0.25">
      <c r="A162" s="5">
        <v>41576</v>
      </c>
      <c r="B162">
        <v>5.3449999999999998</v>
      </c>
      <c r="C162">
        <f t="shared" si="2"/>
        <v>6.9855884707766075E-2</v>
      </c>
    </row>
    <row r="163" spans="1:3" x14ac:dyDescent="0.25">
      <c r="A163" s="5">
        <v>41577</v>
      </c>
      <c r="B163">
        <v>5.59</v>
      </c>
      <c r="C163">
        <f t="shared" si="2"/>
        <v>4.5837231057062701E-2</v>
      </c>
    </row>
    <row r="164" spans="1:3" x14ac:dyDescent="0.25">
      <c r="A164" s="5">
        <v>41578</v>
      </c>
      <c r="B164">
        <v>5.57</v>
      </c>
      <c r="C164">
        <f t="shared" si="2"/>
        <v>-3.5778175313058271E-3</v>
      </c>
    </row>
    <row r="165" spans="1:3" x14ac:dyDescent="0.25">
      <c r="A165" s="5">
        <v>41579</v>
      </c>
      <c r="B165">
        <v>5.72</v>
      </c>
      <c r="C165">
        <f t="shared" si="2"/>
        <v>2.6929982046678538E-2</v>
      </c>
    </row>
    <row r="166" spans="1:3" x14ac:dyDescent="0.25">
      <c r="A166" s="5">
        <v>41582</v>
      </c>
      <c r="B166">
        <v>5.78</v>
      </c>
      <c r="C166">
        <f t="shared" si="2"/>
        <v>1.0489510489510577E-2</v>
      </c>
    </row>
    <row r="167" spans="1:3" x14ac:dyDescent="0.25">
      <c r="A167" s="5">
        <v>41583</v>
      </c>
      <c r="B167">
        <v>5.7750000000000004</v>
      </c>
      <c r="C167">
        <f t="shared" si="2"/>
        <v>-8.6505190311416834E-4</v>
      </c>
    </row>
    <row r="168" spans="1:3" x14ac:dyDescent="0.25">
      <c r="A168" s="5">
        <v>41584</v>
      </c>
      <c r="B168">
        <v>5.875</v>
      </c>
      <c r="C168">
        <f t="shared" si="2"/>
        <v>1.7316017316017254E-2</v>
      </c>
    </row>
    <row r="169" spans="1:3" x14ac:dyDescent="0.25">
      <c r="A169" s="5">
        <v>41585</v>
      </c>
      <c r="B169">
        <v>5.7450000000000001</v>
      </c>
      <c r="C169">
        <f t="shared" si="2"/>
        <v>-2.2127659574468068E-2</v>
      </c>
    </row>
    <row r="170" spans="1:3" x14ac:dyDescent="0.25">
      <c r="A170" s="5">
        <v>41586</v>
      </c>
      <c r="B170">
        <v>5.6749999999999998</v>
      </c>
      <c r="C170">
        <f t="shared" si="2"/>
        <v>-1.2184508268059231E-2</v>
      </c>
    </row>
    <row r="171" spans="1:3" x14ac:dyDescent="0.25">
      <c r="A171" s="5">
        <v>41589</v>
      </c>
      <c r="B171">
        <v>5.7850000000000001</v>
      </c>
      <c r="C171">
        <f t="shared" si="2"/>
        <v>1.9383259911894331E-2</v>
      </c>
    </row>
    <row r="172" spans="1:3" x14ac:dyDescent="0.25">
      <c r="A172" s="5">
        <v>41590</v>
      </c>
      <c r="B172">
        <v>5.73</v>
      </c>
      <c r="C172">
        <f t="shared" si="2"/>
        <v>-9.507346585998222E-3</v>
      </c>
    </row>
    <row r="173" spans="1:3" x14ac:dyDescent="0.25">
      <c r="A173" s="5">
        <v>41591</v>
      </c>
      <c r="B173">
        <v>5.8449999999999998</v>
      </c>
      <c r="C173">
        <f t="shared" si="2"/>
        <v>2.0069808027923092E-2</v>
      </c>
    </row>
    <row r="174" spans="1:3" x14ac:dyDescent="0.25">
      <c r="A174" s="5">
        <v>41592</v>
      </c>
      <c r="B174">
        <v>5.915</v>
      </c>
      <c r="C174">
        <f t="shared" si="2"/>
        <v>1.1976047904191666E-2</v>
      </c>
    </row>
    <row r="175" spans="1:3" x14ac:dyDescent="0.25">
      <c r="A175" s="5">
        <v>41593</v>
      </c>
      <c r="B175">
        <v>5.93</v>
      </c>
      <c r="C175">
        <f t="shared" si="2"/>
        <v>2.5359256128486356E-3</v>
      </c>
    </row>
    <row r="176" spans="1:3" x14ac:dyDescent="0.25">
      <c r="A176" s="5">
        <v>41596</v>
      </c>
      <c r="B176">
        <v>6</v>
      </c>
      <c r="C176">
        <f t="shared" si="2"/>
        <v>1.1804384485666152E-2</v>
      </c>
    </row>
    <row r="177" spans="1:3" x14ac:dyDescent="0.25">
      <c r="A177" s="5">
        <v>41597</v>
      </c>
      <c r="B177">
        <v>5.82</v>
      </c>
      <c r="C177">
        <f t="shared" si="2"/>
        <v>-2.9999999999999954E-2</v>
      </c>
    </row>
    <row r="178" spans="1:3" x14ac:dyDescent="0.25">
      <c r="A178" s="5">
        <v>41598</v>
      </c>
      <c r="B178">
        <v>5.92</v>
      </c>
      <c r="C178">
        <f t="shared" si="2"/>
        <v>1.7182130584192379E-2</v>
      </c>
    </row>
    <row r="179" spans="1:3" x14ac:dyDescent="0.25">
      <c r="A179" s="5">
        <v>41599</v>
      </c>
      <c r="B179">
        <v>5.93</v>
      </c>
      <c r="C179">
        <f t="shared" si="2"/>
        <v>1.6891891891891533E-3</v>
      </c>
    </row>
    <row r="180" spans="1:3" x14ac:dyDescent="0.25">
      <c r="A180" s="5">
        <v>41600</v>
      </c>
      <c r="B180">
        <v>5.9749999999999996</v>
      </c>
      <c r="C180">
        <f t="shared" si="2"/>
        <v>7.5885328836424841E-3</v>
      </c>
    </row>
    <row r="181" spans="1:3" x14ac:dyDescent="0.25">
      <c r="A181" s="5">
        <v>41603</v>
      </c>
      <c r="B181">
        <v>5.9649999999999999</v>
      </c>
      <c r="C181">
        <f t="shared" si="2"/>
        <v>-1.6736401673639811E-3</v>
      </c>
    </row>
    <row r="182" spans="1:3" x14ac:dyDescent="0.25">
      <c r="A182" s="5">
        <v>41604</v>
      </c>
      <c r="B182">
        <v>5.95</v>
      </c>
      <c r="C182">
        <f t="shared" si="2"/>
        <v>-2.5146689019278591E-3</v>
      </c>
    </row>
    <row r="183" spans="1:3" x14ac:dyDescent="0.25">
      <c r="A183" s="5">
        <v>41605</v>
      </c>
      <c r="B183">
        <v>5.9550000000000001</v>
      </c>
      <c r="C183">
        <f t="shared" si="2"/>
        <v>8.4033613445376357E-4</v>
      </c>
    </row>
    <row r="184" spans="1:3" x14ac:dyDescent="0.25">
      <c r="A184" s="5">
        <v>41606</v>
      </c>
      <c r="B184">
        <v>6</v>
      </c>
      <c r="C184">
        <f t="shared" si="2"/>
        <v>7.5566750629722798E-3</v>
      </c>
    </row>
    <row r="185" spans="1:3" x14ac:dyDescent="0.25">
      <c r="A185" s="5">
        <v>41607</v>
      </c>
      <c r="B185">
        <v>5.96</v>
      </c>
      <c r="C185">
        <f t="shared" si="2"/>
        <v>-6.6666666666666723E-3</v>
      </c>
    </row>
    <row r="186" spans="1:3" x14ac:dyDescent="0.25">
      <c r="A186" s="5">
        <v>41610</v>
      </c>
      <c r="B186">
        <v>5.89</v>
      </c>
      <c r="C186">
        <f t="shared" si="2"/>
        <v>-1.1744966442953067E-2</v>
      </c>
    </row>
    <row r="187" spans="1:3" x14ac:dyDescent="0.25">
      <c r="A187" s="5">
        <v>41611</v>
      </c>
      <c r="B187">
        <v>5.7149999999999999</v>
      </c>
      <c r="C187">
        <f t="shared" si="2"/>
        <v>-2.971137521222408E-2</v>
      </c>
    </row>
    <row r="188" spans="1:3" x14ac:dyDescent="0.25">
      <c r="A188" s="5">
        <v>41612</v>
      </c>
      <c r="B188">
        <v>5.7850000000000001</v>
      </c>
      <c r="C188">
        <f t="shared" si="2"/>
        <v>1.2248468941382377E-2</v>
      </c>
    </row>
    <row r="189" spans="1:3" x14ac:dyDescent="0.25">
      <c r="A189" s="5">
        <v>41613</v>
      </c>
      <c r="B189">
        <v>5.7249999999999996</v>
      </c>
      <c r="C189">
        <f t="shared" si="2"/>
        <v>-1.037165082108911E-2</v>
      </c>
    </row>
    <row r="190" spans="1:3" x14ac:dyDescent="0.25">
      <c r="A190" s="5">
        <v>41617</v>
      </c>
      <c r="B190">
        <v>5.91</v>
      </c>
      <c r="C190">
        <f t="shared" si="2"/>
        <v>3.2314410480349436E-2</v>
      </c>
    </row>
    <row r="191" spans="1:3" x14ac:dyDescent="0.25">
      <c r="A191" s="5">
        <v>41618</v>
      </c>
      <c r="B191">
        <v>5.77</v>
      </c>
      <c r="C191">
        <f t="shared" si="2"/>
        <v>-2.3688663282572006E-2</v>
      </c>
    </row>
    <row r="192" spans="1:3" x14ac:dyDescent="0.25">
      <c r="A192" s="5">
        <v>41619</v>
      </c>
      <c r="B192">
        <v>5.6850000000000005</v>
      </c>
      <c r="C192">
        <f t="shared" si="2"/>
        <v>-1.4731369150779737E-2</v>
      </c>
    </row>
    <row r="193" spans="1:3" x14ac:dyDescent="0.25">
      <c r="A193" s="5">
        <v>41620</v>
      </c>
      <c r="B193">
        <v>5.5750000000000002</v>
      </c>
      <c r="C193">
        <f t="shared" si="2"/>
        <v>-1.9349164467898031E-2</v>
      </c>
    </row>
    <row r="194" spans="1:3" x14ac:dyDescent="0.25">
      <c r="A194" s="5">
        <v>41621</v>
      </c>
      <c r="B194">
        <v>5.5049999999999999</v>
      </c>
      <c r="C194">
        <f t="shared" si="2"/>
        <v>-1.2556053811659243E-2</v>
      </c>
    </row>
    <row r="195" spans="1:3" x14ac:dyDescent="0.25">
      <c r="A195" s="5">
        <v>41624</v>
      </c>
      <c r="B195">
        <v>5.5</v>
      </c>
      <c r="C195">
        <f t="shared" si="2"/>
        <v>-9.0826521344230583E-4</v>
      </c>
    </row>
    <row r="196" spans="1:3" x14ac:dyDescent="0.25">
      <c r="A196" s="5">
        <v>41625</v>
      </c>
      <c r="B196">
        <v>5.4</v>
      </c>
      <c r="C196">
        <f t="shared" si="2"/>
        <v>-1.8181818181818118E-2</v>
      </c>
    </row>
    <row r="197" spans="1:3" x14ac:dyDescent="0.25">
      <c r="A197" s="5">
        <v>41626</v>
      </c>
      <c r="B197">
        <v>5.585</v>
      </c>
      <c r="C197">
        <f t="shared" ref="C197:C243" si="3">(B197-B196)/B196</f>
        <v>3.4259259259259184E-2</v>
      </c>
    </row>
    <row r="198" spans="1:3" x14ac:dyDescent="0.25">
      <c r="A198" s="5">
        <v>41627</v>
      </c>
      <c r="B198">
        <v>5.65</v>
      </c>
      <c r="C198">
        <f t="shared" si="3"/>
        <v>1.1638316920322363E-2</v>
      </c>
    </row>
    <row r="199" spans="1:3" x14ac:dyDescent="0.25">
      <c r="A199" s="5">
        <v>41628</v>
      </c>
      <c r="B199">
        <v>5.7249999999999996</v>
      </c>
      <c r="C199">
        <f t="shared" si="3"/>
        <v>1.3274336283185714E-2</v>
      </c>
    </row>
    <row r="200" spans="1:3" x14ac:dyDescent="0.25">
      <c r="A200" s="5">
        <v>41631</v>
      </c>
      <c r="B200">
        <v>5.75</v>
      </c>
      <c r="C200">
        <f t="shared" si="3"/>
        <v>4.366812227074298E-3</v>
      </c>
    </row>
    <row r="201" spans="1:3" x14ac:dyDescent="0.25">
      <c r="A201" s="5">
        <v>41635</v>
      </c>
      <c r="B201">
        <v>5.8650000000000002</v>
      </c>
      <c r="C201">
        <f t="shared" si="3"/>
        <v>2.0000000000000039E-2</v>
      </c>
    </row>
    <row r="202" spans="1:3" x14ac:dyDescent="0.25">
      <c r="A202" s="5">
        <v>41638</v>
      </c>
      <c r="B202">
        <v>5.82</v>
      </c>
      <c r="C202">
        <f t="shared" si="3"/>
        <v>-7.6726342710997314E-3</v>
      </c>
    </row>
    <row r="203" spans="1:3" x14ac:dyDescent="0.25">
      <c r="A203" s="5">
        <v>41641</v>
      </c>
      <c r="B203">
        <v>5.86</v>
      </c>
      <c r="C203">
        <f>(B203-B202)/B202</f>
        <v>6.8728522336769819E-3</v>
      </c>
    </row>
    <row r="204" spans="1:3" x14ac:dyDescent="0.25">
      <c r="A204" s="5">
        <v>41642</v>
      </c>
      <c r="B204">
        <v>5.91</v>
      </c>
      <c r="C204">
        <f t="shared" si="3"/>
        <v>8.5324232081910954E-3</v>
      </c>
    </row>
    <row r="205" spans="1:3" x14ac:dyDescent="0.25">
      <c r="A205" s="5">
        <v>41646</v>
      </c>
      <c r="B205">
        <v>5.92</v>
      </c>
      <c r="C205">
        <f t="shared" si="3"/>
        <v>1.6920473773265291E-3</v>
      </c>
    </row>
    <row r="206" spans="1:3" x14ac:dyDescent="0.25">
      <c r="A206" s="5">
        <v>41647</v>
      </c>
      <c r="B206">
        <v>5.9350000000000005</v>
      </c>
      <c r="C206">
        <f t="shared" si="3"/>
        <v>2.5337837837838798E-3</v>
      </c>
    </row>
    <row r="207" spans="1:3" x14ac:dyDescent="0.25">
      <c r="A207" s="5">
        <v>41648</v>
      </c>
      <c r="B207">
        <v>5.9950000000000001</v>
      </c>
      <c r="C207">
        <f t="shared" si="3"/>
        <v>1.0109519797809538E-2</v>
      </c>
    </row>
    <row r="208" spans="1:3" x14ac:dyDescent="0.25">
      <c r="A208" s="5">
        <v>41649</v>
      </c>
      <c r="B208">
        <v>5.9950000000000001</v>
      </c>
      <c r="C208">
        <f t="shared" si="3"/>
        <v>0</v>
      </c>
    </row>
    <row r="209" spans="1:3" x14ac:dyDescent="0.25">
      <c r="A209" s="5">
        <v>41652</v>
      </c>
      <c r="B209">
        <v>5.96</v>
      </c>
      <c r="C209">
        <f t="shared" si="3"/>
        <v>-5.8381984987489807E-3</v>
      </c>
    </row>
    <row r="210" spans="1:3" x14ac:dyDescent="0.25">
      <c r="A210" s="5">
        <v>41653</v>
      </c>
      <c r="B210">
        <v>5.8100000000000005</v>
      </c>
      <c r="C210">
        <f t="shared" si="3"/>
        <v>-2.516778523489924E-2</v>
      </c>
    </row>
    <row r="211" spans="1:3" x14ac:dyDescent="0.25">
      <c r="A211" s="5">
        <v>41654</v>
      </c>
      <c r="B211">
        <v>5.89</v>
      </c>
      <c r="C211">
        <f t="shared" si="3"/>
        <v>1.3769363166953387E-2</v>
      </c>
    </row>
    <row r="212" spans="1:3" x14ac:dyDescent="0.25">
      <c r="A212" s="5">
        <v>41655</v>
      </c>
      <c r="B212">
        <v>5.86</v>
      </c>
      <c r="C212">
        <f t="shared" si="3"/>
        <v>-5.0933786078097391E-3</v>
      </c>
    </row>
    <row r="213" spans="1:3" x14ac:dyDescent="0.25">
      <c r="A213" s="5">
        <v>41656</v>
      </c>
      <c r="B213">
        <v>5.8250000000000002</v>
      </c>
      <c r="C213">
        <f t="shared" si="3"/>
        <v>-5.9726962457338122E-3</v>
      </c>
    </row>
    <row r="214" spans="1:3" x14ac:dyDescent="0.25">
      <c r="A214" s="5">
        <v>41659</v>
      </c>
      <c r="B214">
        <v>5.8</v>
      </c>
      <c r="C214">
        <f t="shared" si="3"/>
        <v>-4.2918454935622925E-3</v>
      </c>
    </row>
    <row r="215" spans="1:3" x14ac:dyDescent="0.25">
      <c r="A215" s="5">
        <v>41660</v>
      </c>
      <c r="B215">
        <v>5.7850000000000001</v>
      </c>
      <c r="C215">
        <f t="shared" si="3"/>
        <v>-2.586206896551669E-3</v>
      </c>
    </row>
    <row r="216" spans="1:3" x14ac:dyDescent="0.25">
      <c r="A216" s="5">
        <v>41661</v>
      </c>
      <c r="B216">
        <v>5.72</v>
      </c>
      <c r="C216">
        <f t="shared" si="3"/>
        <v>-1.1235955056179843E-2</v>
      </c>
    </row>
    <row r="217" spans="1:3" x14ac:dyDescent="0.25">
      <c r="A217" s="5">
        <v>41662</v>
      </c>
      <c r="B217">
        <v>5.1100000000000003</v>
      </c>
      <c r="C217">
        <f t="shared" si="3"/>
        <v>-0.10664335664335654</v>
      </c>
    </row>
    <row r="218" spans="1:3" x14ac:dyDescent="0.25">
      <c r="A218" s="5">
        <v>41663</v>
      </c>
      <c r="B218">
        <v>5.0650000000000004</v>
      </c>
      <c r="C218">
        <f t="shared" si="3"/>
        <v>-8.8062622309197508E-3</v>
      </c>
    </row>
    <row r="219" spans="1:3" x14ac:dyDescent="0.25">
      <c r="A219" s="5">
        <v>41666</v>
      </c>
      <c r="B219">
        <v>5.1050000000000004</v>
      </c>
      <c r="C219">
        <f t="shared" si="3"/>
        <v>7.8973346495557813E-3</v>
      </c>
    </row>
    <row r="220" spans="1:3" x14ac:dyDescent="0.25">
      <c r="A220" s="5">
        <v>41667</v>
      </c>
      <c r="B220">
        <v>5.1349999999999998</v>
      </c>
      <c r="C220">
        <f t="shared" si="3"/>
        <v>5.8765915768852805E-3</v>
      </c>
    </row>
    <row r="221" spans="1:3" x14ac:dyDescent="0.25">
      <c r="A221" s="5">
        <v>41668</v>
      </c>
      <c r="B221">
        <v>5.22</v>
      </c>
      <c r="C221">
        <f t="shared" si="3"/>
        <v>1.6553067185978571E-2</v>
      </c>
    </row>
    <row r="222" spans="1:3" x14ac:dyDescent="0.25">
      <c r="A222" s="5">
        <v>41669</v>
      </c>
      <c r="B222">
        <v>5.1950000000000003</v>
      </c>
      <c r="C222">
        <f t="shared" si="3"/>
        <v>-4.7892720306512392E-3</v>
      </c>
    </row>
    <row r="223" spans="1:3" x14ac:dyDescent="0.25">
      <c r="A223" s="5">
        <v>41670</v>
      </c>
      <c r="B223">
        <v>5.1449999999999996</v>
      </c>
      <c r="C223">
        <f t="shared" si="3"/>
        <v>-9.6246390760347852E-3</v>
      </c>
    </row>
    <row r="224" spans="1:3" x14ac:dyDescent="0.25">
      <c r="A224" s="5">
        <v>41673</v>
      </c>
      <c r="B224">
        <v>5</v>
      </c>
      <c r="C224">
        <f t="shared" si="3"/>
        <v>-2.8182701652089328E-2</v>
      </c>
    </row>
    <row r="225" spans="1:3" x14ac:dyDescent="0.25">
      <c r="A225" s="5">
        <v>41674</v>
      </c>
      <c r="B225">
        <v>5.0199999999999996</v>
      </c>
      <c r="C225">
        <f t="shared" si="3"/>
        <v>3.9999999999999151E-3</v>
      </c>
    </row>
    <row r="226" spans="1:3" x14ac:dyDescent="0.25">
      <c r="A226" s="5">
        <v>41675</v>
      </c>
      <c r="B226">
        <v>5.0049999999999999</v>
      </c>
      <c r="C226">
        <f t="shared" si="3"/>
        <v>-2.9880478087648769E-3</v>
      </c>
    </row>
    <row r="227" spans="1:3" x14ac:dyDescent="0.25">
      <c r="A227" s="5">
        <v>41676</v>
      </c>
      <c r="B227">
        <v>5.165</v>
      </c>
      <c r="C227">
        <f t="shared" si="3"/>
        <v>3.1968031968031996E-2</v>
      </c>
    </row>
    <row r="228" spans="1:3" x14ac:dyDescent="0.25">
      <c r="A228" s="5">
        <v>41677</v>
      </c>
      <c r="B228">
        <v>5.24</v>
      </c>
      <c r="C228">
        <f t="shared" si="3"/>
        <v>1.4520813165537305E-2</v>
      </c>
    </row>
    <row r="229" spans="1:3" x14ac:dyDescent="0.25">
      <c r="A229" s="5">
        <v>41680</v>
      </c>
      <c r="B229">
        <v>5.3849999999999998</v>
      </c>
      <c r="C229">
        <f t="shared" si="3"/>
        <v>2.7671755725190757E-2</v>
      </c>
    </row>
    <row r="230" spans="1:3" x14ac:dyDescent="0.25">
      <c r="A230" s="5">
        <v>41681</v>
      </c>
      <c r="B230">
        <v>5.375</v>
      </c>
      <c r="C230">
        <f t="shared" si="3"/>
        <v>-1.8570102135561351E-3</v>
      </c>
    </row>
    <row r="231" spans="1:3" x14ac:dyDescent="0.25">
      <c r="A231" s="5">
        <v>41682</v>
      </c>
      <c r="B231">
        <v>5.28</v>
      </c>
      <c r="C231">
        <f t="shared" si="3"/>
        <v>-1.7674418604651118E-2</v>
      </c>
    </row>
    <row r="232" spans="1:3" x14ac:dyDescent="0.25">
      <c r="A232" s="5">
        <v>41683</v>
      </c>
      <c r="B232">
        <v>5.2750000000000004</v>
      </c>
      <c r="C232">
        <f t="shared" si="3"/>
        <v>-9.4696969696967672E-4</v>
      </c>
    </row>
    <row r="233" spans="1:3" x14ac:dyDescent="0.25">
      <c r="A233" s="5">
        <v>41684</v>
      </c>
      <c r="B233">
        <v>5.2050000000000001</v>
      </c>
      <c r="C233">
        <f t="shared" si="3"/>
        <v>-1.327014218009484E-2</v>
      </c>
    </row>
    <row r="234" spans="1:3" x14ac:dyDescent="0.25">
      <c r="A234" s="5">
        <v>41687</v>
      </c>
      <c r="B234">
        <v>5.22</v>
      </c>
      <c r="C234">
        <f t="shared" si="3"/>
        <v>2.8818443804033969E-3</v>
      </c>
    </row>
    <row r="235" spans="1:3" x14ac:dyDescent="0.25">
      <c r="A235" s="5">
        <v>41688</v>
      </c>
      <c r="B235">
        <v>5.3449999999999998</v>
      </c>
      <c r="C235">
        <f t="shared" si="3"/>
        <v>2.3946360153256706E-2</v>
      </c>
    </row>
    <row r="236" spans="1:3" x14ac:dyDescent="0.25">
      <c r="A236" s="5">
        <v>41689</v>
      </c>
      <c r="B236">
        <v>5.3</v>
      </c>
      <c r="C236">
        <f t="shared" si="3"/>
        <v>-8.4190832553788456E-3</v>
      </c>
    </row>
    <row r="237" spans="1:3" x14ac:dyDescent="0.25">
      <c r="A237" s="5">
        <v>41690</v>
      </c>
      <c r="B237">
        <v>5.3</v>
      </c>
      <c r="C237">
        <f t="shared" si="3"/>
        <v>0</v>
      </c>
    </row>
    <row r="238" spans="1:3" x14ac:dyDescent="0.25">
      <c r="A238" s="5">
        <v>41691</v>
      </c>
      <c r="B238">
        <v>5.41</v>
      </c>
      <c r="C238">
        <f t="shared" si="3"/>
        <v>2.0754716981132137E-2</v>
      </c>
    </row>
    <row r="239" spans="1:3" x14ac:dyDescent="0.25">
      <c r="A239" s="5">
        <v>41694</v>
      </c>
      <c r="B239">
        <v>5.5250000000000004</v>
      </c>
      <c r="C239">
        <f t="shared" si="3"/>
        <v>2.1256931608133127E-2</v>
      </c>
    </row>
    <row r="240" spans="1:3" x14ac:dyDescent="0.25">
      <c r="A240" s="5">
        <v>41859</v>
      </c>
      <c r="B240">
        <v>9.3699999999999992</v>
      </c>
      <c r="C240">
        <f t="shared" si="3"/>
        <v>0.6959276018099545</v>
      </c>
    </row>
    <row r="241" spans="1:3" x14ac:dyDescent="0.25">
      <c r="A241" s="5">
        <v>41862</v>
      </c>
      <c r="B241">
        <v>9.59</v>
      </c>
      <c r="C241">
        <f t="shared" si="3"/>
        <v>2.3479188900747135E-2</v>
      </c>
    </row>
    <row r="242" spans="1:3" x14ac:dyDescent="0.25">
      <c r="A242" s="5">
        <v>41863</v>
      </c>
      <c r="B242">
        <v>9.4600000000000009</v>
      </c>
      <c r="C242">
        <f t="shared" si="3"/>
        <v>-1.3555787278414912E-2</v>
      </c>
    </row>
    <row r="243" spans="1:3" x14ac:dyDescent="0.25">
      <c r="A243" s="5">
        <v>41864</v>
      </c>
      <c r="B243">
        <v>9.35</v>
      </c>
      <c r="C243">
        <f t="shared" si="3"/>
        <v>-1.1627906976744313E-2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4"/>
  <sheetViews>
    <sheetView workbookViewId="0">
      <selection activeCell="D3" sqref="D3"/>
    </sheetView>
  </sheetViews>
  <sheetFormatPr defaultRowHeight="15" x14ac:dyDescent="0.25"/>
  <cols>
    <col min="1" max="1" width="13.28515625" customWidth="1"/>
    <col min="2" max="2" width="9.5703125" customWidth="1"/>
    <col min="4" max="4" width="39.42578125" customWidth="1"/>
    <col min="5" max="5" width="17.28515625" bestFit="1" customWidth="1"/>
    <col min="6" max="6" width="32.42578125" bestFit="1" customWidth="1"/>
    <col min="7" max="7" width="31.140625" bestFit="1" customWidth="1"/>
    <col min="10" max="10" width="10.7109375" customWidth="1"/>
    <col min="11" max="11" width="27.28515625" customWidth="1"/>
    <col min="14" max="15" width="22.140625" customWidth="1"/>
    <col min="16" max="16" width="36.85546875" bestFit="1" customWidth="1"/>
    <col min="17" max="17" width="29.7109375" customWidth="1"/>
    <col min="18" max="18" width="12" customWidth="1"/>
    <col min="19" max="19" width="10.7109375" customWidth="1"/>
    <col min="20" max="20" width="17.42578125" customWidth="1"/>
  </cols>
  <sheetData>
    <row r="1" spans="1:21" ht="15.75" thickBot="1" x14ac:dyDescent="0.3">
      <c r="A1" t="s">
        <v>34</v>
      </c>
    </row>
    <row r="2" spans="1:21" ht="15.75" thickBot="1" x14ac:dyDescent="0.3">
      <c r="A2" t="s">
        <v>7</v>
      </c>
      <c r="B2" t="s">
        <v>8</v>
      </c>
      <c r="C2" t="s">
        <v>19</v>
      </c>
      <c r="D2" t="s">
        <v>20</v>
      </c>
      <c r="E2" t="s">
        <v>44</v>
      </c>
      <c r="F2" t="s">
        <v>63</v>
      </c>
      <c r="G2" s="6" t="s">
        <v>46</v>
      </c>
      <c r="H2" s="22">
        <f>SUM(F4:F120)/(COUNT(C4:C120)-2)</f>
        <v>5.4282714558354431E-4</v>
      </c>
      <c r="J2" s="6" t="s">
        <v>21</v>
      </c>
      <c r="K2" s="7" t="s">
        <v>22</v>
      </c>
      <c r="L2" s="7" t="s">
        <v>23</v>
      </c>
      <c r="M2" s="7" t="s">
        <v>24</v>
      </c>
      <c r="N2" s="7" t="s">
        <v>25</v>
      </c>
      <c r="O2" s="18" t="s">
        <v>37</v>
      </c>
      <c r="P2" s="19" t="s">
        <v>38</v>
      </c>
      <c r="Q2" s="8" t="s">
        <v>26</v>
      </c>
      <c r="R2">
        <f>SUM(N3:N8)</f>
        <v>0.40327109997585525</v>
      </c>
    </row>
    <row r="3" spans="1:21" ht="16.5" thickBot="1" x14ac:dyDescent="0.3">
      <c r="A3" s="4">
        <v>41346</v>
      </c>
      <c r="B3">
        <v>2.6760000000000002</v>
      </c>
      <c r="C3">
        <v>0</v>
      </c>
      <c r="D3" s="9">
        <f>AVERAGE(C4:C120)</f>
        <v>1.0317443425383113E-3</v>
      </c>
      <c r="G3" s="20" t="s">
        <v>47</v>
      </c>
      <c r="H3" s="11">
        <f>SQRT(H2)</f>
        <v>2.3298651153737297E-2</v>
      </c>
      <c r="J3" s="10">
        <v>41519</v>
      </c>
      <c r="K3" s="8">
        <v>2.964</v>
      </c>
      <c r="L3" s="8">
        <v>1.2987012987012922E-2</v>
      </c>
      <c r="M3" s="8">
        <f t="shared" ref="M3:M8" si="0">1+L3</f>
        <v>1.0129870129870129</v>
      </c>
      <c r="N3" s="8">
        <f t="shared" ref="N3:N8" si="1">L3-$D$3</f>
        <v>1.1955268644474611E-2</v>
      </c>
      <c r="O3" s="8">
        <f t="shared" ref="O3:O8" si="2">(N3-$R$4)^2</f>
        <v>3.0532897826550773E-3</v>
      </c>
      <c r="P3" s="11">
        <f t="shared" ref="P3:P8" si="3">(N3-$R$5)^2</f>
        <v>3.5224537026449288E-3</v>
      </c>
      <c r="Q3" s="8" t="s">
        <v>27</v>
      </c>
      <c r="R3">
        <f>PRODUCT(M3:M8)-(U3^6)</f>
        <v>0.42783318908213808</v>
      </c>
      <c r="T3" t="s">
        <v>28</v>
      </c>
      <c r="U3">
        <f>1+D3</f>
        <v>1.0010317443425383</v>
      </c>
    </row>
    <row r="4" spans="1:21" x14ac:dyDescent="0.25">
      <c r="A4" s="5">
        <v>41347</v>
      </c>
      <c r="B4">
        <v>2.68</v>
      </c>
      <c r="C4">
        <f>(B4-B3)/B3</f>
        <v>1.4947683109118098E-3</v>
      </c>
      <c r="E4">
        <f>C4-$D$3</f>
        <v>4.6302396837349848E-4</v>
      </c>
      <c r="F4">
        <f>E4^2</f>
        <v>2.1439119528834253E-7</v>
      </c>
      <c r="G4" s="20" t="s">
        <v>48</v>
      </c>
      <c r="H4" s="11">
        <f>R2</f>
        <v>0.40327109997585525</v>
      </c>
      <c r="J4" s="10">
        <v>41520</v>
      </c>
      <c r="K4" s="8">
        <v>3.9699999999999998</v>
      </c>
      <c r="L4" s="8">
        <v>0.33940620782726039</v>
      </c>
      <c r="M4" s="8">
        <f t="shared" si="0"/>
        <v>1.3394062078272604</v>
      </c>
      <c r="N4" s="8">
        <f t="shared" si="1"/>
        <v>0.33837446348472205</v>
      </c>
      <c r="O4" s="8">
        <f t="shared" si="2"/>
        <v>7.3529162954047142E-2</v>
      </c>
      <c r="P4" s="11">
        <f t="shared" si="3"/>
        <v>7.1325814424147913E-2</v>
      </c>
      <c r="Q4" s="8" t="s">
        <v>29</v>
      </c>
      <c r="R4">
        <f>R2/6</f>
        <v>6.7211849995975875E-2</v>
      </c>
    </row>
    <row r="5" spans="1:21" x14ac:dyDescent="0.25">
      <c r="A5" s="5">
        <v>41348</v>
      </c>
      <c r="B5">
        <v>2.58</v>
      </c>
      <c r="C5">
        <f t="shared" ref="C5:C68" si="4">(B5-B4)/B4</f>
        <v>-3.7313432835820927E-2</v>
      </c>
      <c r="E5">
        <f t="shared" ref="E5:E68" si="5">C5-$D$3</f>
        <v>-3.8345177178359238E-2</v>
      </c>
      <c r="F5">
        <f t="shared" ref="F5:F68" si="6">E5^2</f>
        <v>1.4703526128397621E-3</v>
      </c>
      <c r="G5" s="20" t="s">
        <v>49</v>
      </c>
      <c r="H5" s="11">
        <f>R12</f>
        <v>0.58844223993767375</v>
      </c>
      <c r="J5" s="10">
        <v>41521</v>
      </c>
      <c r="K5" s="8">
        <v>3.99</v>
      </c>
      <c r="L5" s="8">
        <v>5.0377833753149784E-3</v>
      </c>
      <c r="M5" s="8">
        <f t="shared" si="0"/>
        <v>1.005037783375315</v>
      </c>
      <c r="N5" s="8">
        <f t="shared" si="1"/>
        <v>4.0060390327766671E-3</v>
      </c>
      <c r="O5" s="8">
        <f t="shared" si="2"/>
        <v>3.9949745395156727E-3</v>
      </c>
      <c r="P5" s="11">
        <f t="shared" si="3"/>
        <v>4.5292216881884662E-3</v>
      </c>
      <c r="Q5" s="12" t="s">
        <v>30</v>
      </c>
      <c r="R5">
        <f>R3/6</f>
        <v>7.1305531513689679E-2</v>
      </c>
    </row>
    <row r="6" spans="1:21" x14ac:dyDescent="0.25">
      <c r="A6" s="5">
        <v>41351</v>
      </c>
      <c r="B6">
        <v>2.58</v>
      </c>
      <c r="C6">
        <f t="shared" si="4"/>
        <v>0</v>
      </c>
      <c r="E6">
        <f t="shared" si="5"/>
        <v>-1.0317443425383113E-3</v>
      </c>
      <c r="F6">
        <f t="shared" si="6"/>
        <v>1.0644963883598124E-6</v>
      </c>
      <c r="G6" s="20" t="s">
        <v>50</v>
      </c>
      <c r="H6" s="11">
        <f>SQRT(H2*6)</f>
        <v>5.7069807021762967E-2</v>
      </c>
      <c r="J6" s="10">
        <v>41522</v>
      </c>
      <c r="K6" s="8">
        <v>4.2</v>
      </c>
      <c r="L6" s="8">
        <v>5.2631578947368411E-2</v>
      </c>
      <c r="M6" s="8">
        <f t="shared" si="0"/>
        <v>1.0526315789473684</v>
      </c>
      <c r="N6" s="8">
        <f t="shared" si="1"/>
        <v>5.15998346048301E-2</v>
      </c>
      <c r="O6" s="8">
        <f t="shared" si="2"/>
        <v>2.4373502457337258E-4</v>
      </c>
      <c r="P6" s="11">
        <f t="shared" si="3"/>
        <v>3.8831449066383797E-4</v>
      </c>
      <c r="Q6" s="12" t="s">
        <v>39</v>
      </c>
      <c r="R6">
        <f>SUM(O3:O8)/6</f>
        <v>1.5153443114496389E-2</v>
      </c>
    </row>
    <row r="7" spans="1:21" x14ac:dyDescent="0.25">
      <c r="A7" s="5">
        <v>41352</v>
      </c>
      <c r="B7">
        <v>2.5880000000000001</v>
      </c>
      <c r="C7">
        <f t="shared" si="4"/>
        <v>3.1007751937984522E-3</v>
      </c>
      <c r="E7">
        <f t="shared" si="5"/>
        <v>2.0690308512601409E-3</v>
      </c>
      <c r="F7">
        <f t="shared" si="6"/>
        <v>4.2808886634662629E-6</v>
      </c>
      <c r="G7" s="20" t="s">
        <v>51</v>
      </c>
      <c r="H7" s="11">
        <f>SQRT(H2*119)</f>
        <v>0.25415827809544544</v>
      </c>
      <c r="J7" s="10">
        <v>41523</v>
      </c>
      <c r="K7" s="8">
        <v>4.12</v>
      </c>
      <c r="L7" s="8">
        <v>-1.9047619047619063E-2</v>
      </c>
      <c r="M7" s="8">
        <f t="shared" si="0"/>
        <v>0.98095238095238091</v>
      </c>
      <c r="N7" s="8">
        <f t="shared" si="1"/>
        <v>-2.0079363390157375E-2</v>
      </c>
      <c r="O7" s="8">
        <f t="shared" si="2"/>
        <v>7.6197559344234472E-3</v>
      </c>
      <c r="P7" s="11">
        <f t="shared" si="3"/>
        <v>8.3511990165871693E-3</v>
      </c>
      <c r="Q7" s="12" t="s">
        <v>40</v>
      </c>
      <c r="R7">
        <f>SQRT(R6)</f>
        <v>0.1230993221528713</v>
      </c>
    </row>
    <row r="8" spans="1:21" ht="15.75" thickBot="1" x14ac:dyDescent="0.3">
      <c r="A8" s="5">
        <v>41353</v>
      </c>
      <c r="B8">
        <v>2.6080000000000001</v>
      </c>
      <c r="C8">
        <f t="shared" si="4"/>
        <v>7.7279752704791415E-3</v>
      </c>
      <c r="E8">
        <f t="shared" si="5"/>
        <v>6.6962309279408301E-3</v>
      </c>
      <c r="F8">
        <f t="shared" si="6"/>
        <v>4.4839508640311309E-5</v>
      </c>
      <c r="G8" s="20" t="s">
        <v>52</v>
      </c>
      <c r="H8" s="11">
        <f>H4/H6</f>
        <v>7.0662776172008446</v>
      </c>
      <c r="J8" s="13">
        <v>41526</v>
      </c>
      <c r="K8" s="14">
        <v>4.1959999999999997</v>
      </c>
      <c r="L8" s="14">
        <v>1.8446601941747482E-2</v>
      </c>
      <c r="M8" s="14">
        <f t="shared" si="0"/>
        <v>1.0184466019417475</v>
      </c>
      <c r="N8" s="14">
        <f t="shared" si="1"/>
        <v>1.7414857599209171E-2</v>
      </c>
      <c r="O8" s="14">
        <f t="shared" si="2"/>
        <v>2.4797404517636406E-3</v>
      </c>
      <c r="P8" s="15">
        <f t="shared" si="3"/>
        <v>2.9042047349568697E-3</v>
      </c>
      <c r="Q8" s="12" t="s">
        <v>41</v>
      </c>
      <c r="R8">
        <f>SUM(P3:P8)/6</f>
        <v>1.5170201342864863E-2</v>
      </c>
    </row>
    <row r="9" spans="1:21" ht="15.75" thickBot="1" x14ac:dyDescent="0.3">
      <c r="A9" s="5">
        <v>41354</v>
      </c>
      <c r="B9">
        <v>2.6360000000000001</v>
      </c>
      <c r="C9">
        <f t="shared" si="4"/>
        <v>1.0736196319018414E-2</v>
      </c>
      <c r="E9">
        <f t="shared" si="5"/>
        <v>9.7044519764801027E-3</v>
      </c>
      <c r="F9">
        <f t="shared" si="6"/>
        <v>9.4176388163808578E-5</v>
      </c>
      <c r="G9" s="21" t="s">
        <v>53</v>
      </c>
      <c r="H9" s="15">
        <f>H5/H7</f>
        <v>2.3152589966662145</v>
      </c>
      <c r="O9" s="8"/>
      <c r="Q9" s="12" t="s">
        <v>42</v>
      </c>
      <c r="R9">
        <f>SQRT(R8)</f>
        <v>0.12316737125905083</v>
      </c>
    </row>
    <row r="10" spans="1:21" x14ac:dyDescent="0.25">
      <c r="A10" s="5">
        <v>41355</v>
      </c>
      <c r="B10">
        <v>2.5720000000000001</v>
      </c>
      <c r="C10">
        <f t="shared" si="4"/>
        <v>-2.4279210925644938E-2</v>
      </c>
      <c r="E10">
        <f t="shared" si="5"/>
        <v>-2.5310955268183249E-2</v>
      </c>
      <c r="F10">
        <f t="shared" si="6"/>
        <v>6.4064445658797338E-4</v>
      </c>
      <c r="J10" s="6" t="s">
        <v>31</v>
      </c>
      <c r="K10" s="7" t="s">
        <v>22</v>
      </c>
      <c r="L10" s="7" t="s">
        <v>23</v>
      </c>
      <c r="M10" s="7" t="s">
        <v>24</v>
      </c>
      <c r="N10" s="7" t="s">
        <v>32</v>
      </c>
      <c r="O10" s="18" t="s">
        <v>37</v>
      </c>
      <c r="P10" s="19" t="s">
        <v>38</v>
      </c>
    </row>
    <row r="11" spans="1:21" x14ac:dyDescent="0.25">
      <c r="A11" s="5">
        <v>41358</v>
      </c>
      <c r="B11">
        <v>2.4699999999999998</v>
      </c>
      <c r="C11">
        <f t="shared" si="4"/>
        <v>-3.9657853810264508E-2</v>
      </c>
      <c r="E11">
        <f t="shared" si="5"/>
        <v>-4.0689598152802819E-2</v>
      </c>
      <c r="F11">
        <f t="shared" si="6"/>
        <v>1.6556433978365747E-3</v>
      </c>
      <c r="J11" s="10">
        <v>41519</v>
      </c>
      <c r="K11" s="8">
        <v>2.964</v>
      </c>
      <c r="L11" s="8">
        <v>1.2987012987012922E-2</v>
      </c>
      <c r="M11" s="8">
        <f>1+L11</f>
        <v>1.0129870129870129</v>
      </c>
      <c r="N11" s="8">
        <f>L11-$D$3</f>
        <v>1.1955268644474611E-2</v>
      </c>
      <c r="O11" s="8">
        <f>(N11-$R$14)^2</f>
        <v>4.9145369865165091E-5</v>
      </c>
      <c r="P11" s="11">
        <f>(N11-$R$15)^2</f>
        <v>3.1227902884227341E-5</v>
      </c>
    </row>
    <row r="12" spans="1:21" x14ac:dyDescent="0.25">
      <c r="A12" s="5">
        <v>41359</v>
      </c>
      <c r="B12">
        <v>2.5300000000000002</v>
      </c>
      <c r="C12">
        <f t="shared" si="4"/>
        <v>2.4291497975708707E-2</v>
      </c>
      <c r="E12">
        <f t="shared" si="5"/>
        <v>2.3259753633170396E-2</v>
      </c>
      <c r="F12">
        <f t="shared" si="6"/>
        <v>5.410161390757834E-4</v>
      </c>
      <c r="J12" s="10">
        <v>41520</v>
      </c>
      <c r="K12" s="8">
        <v>3.9699999999999998</v>
      </c>
      <c r="L12" s="8">
        <v>0.33940620782726039</v>
      </c>
      <c r="M12" s="8">
        <f t="shared" ref="M12:M75" si="7">1+L12</f>
        <v>1.3394062078272604</v>
      </c>
      <c r="N12" s="8">
        <f t="shared" ref="N12:N75" si="8">L12-$D$3</f>
        <v>0.33837446348472205</v>
      </c>
      <c r="O12" s="8">
        <f t="shared" ref="O12:O75" si="9">(N12-$R$14)^2</f>
        <v>0.11117527862527969</v>
      </c>
      <c r="P12" s="11">
        <f t="shared" ref="P12:P75" si="10">(N12-$R$15)^2</f>
        <v>0.1102289056921389</v>
      </c>
      <c r="Q12" s="8" t="s">
        <v>26</v>
      </c>
      <c r="R12">
        <f>SUM(N11:N129)</f>
        <v>0.58844223993767375</v>
      </c>
    </row>
    <row r="13" spans="1:21" x14ac:dyDescent="0.25">
      <c r="A13" s="5">
        <v>41360</v>
      </c>
      <c r="B13">
        <v>2.5380000000000003</v>
      </c>
      <c r="C13">
        <f t="shared" si="4"/>
        <v>3.162055335968382E-3</v>
      </c>
      <c r="E13">
        <f t="shared" si="5"/>
        <v>2.1303109934300707E-3</v>
      </c>
      <c r="F13">
        <f t="shared" si="6"/>
        <v>4.5382249287290148E-6</v>
      </c>
      <c r="J13" s="10">
        <v>41521</v>
      </c>
      <c r="K13" s="8">
        <v>3.99</v>
      </c>
      <c r="L13" s="8">
        <v>5.0377833753149784E-3</v>
      </c>
      <c r="M13" s="8">
        <f t="shared" si="7"/>
        <v>1.005037783375315</v>
      </c>
      <c r="N13" s="8">
        <f t="shared" si="8"/>
        <v>4.0060390327766671E-3</v>
      </c>
      <c r="O13" s="8">
        <f t="shared" si="9"/>
        <v>8.8144634475302057E-7</v>
      </c>
      <c r="P13" s="11">
        <f t="shared" si="10"/>
        <v>5.5744930879013665E-6</v>
      </c>
      <c r="Q13" s="8" t="s">
        <v>27</v>
      </c>
      <c r="R13">
        <f>PRODUCT(M11:M129)-(U3^119)</f>
        <v>0.75768198168615286</v>
      </c>
    </row>
    <row r="14" spans="1:21" x14ac:dyDescent="0.25">
      <c r="A14" s="5">
        <v>41361</v>
      </c>
      <c r="B14">
        <v>2.524</v>
      </c>
      <c r="C14">
        <f t="shared" si="4"/>
        <v>-5.5161544523247572E-3</v>
      </c>
      <c r="E14">
        <f t="shared" si="5"/>
        <v>-6.5478987948630685E-3</v>
      </c>
      <c r="F14">
        <f t="shared" si="6"/>
        <v>4.2874978627769224E-5</v>
      </c>
      <c r="J14" s="10">
        <v>41522</v>
      </c>
      <c r="K14" s="8">
        <v>4.2</v>
      </c>
      <c r="L14" s="8">
        <v>5.2631578947368411E-2</v>
      </c>
      <c r="M14" s="8">
        <f t="shared" si="7"/>
        <v>1.0526315789473684</v>
      </c>
      <c r="N14" s="8">
        <f t="shared" si="8"/>
        <v>5.15998346048301E-2</v>
      </c>
      <c r="O14" s="8">
        <f t="shared" si="9"/>
        <v>2.1766835973701278E-3</v>
      </c>
      <c r="P14" s="11">
        <f t="shared" si="10"/>
        <v>2.0460024983747173E-3</v>
      </c>
      <c r="Q14" s="8" t="s">
        <v>29</v>
      </c>
      <c r="R14">
        <f>R12/119</f>
        <v>4.9448927725854941E-3</v>
      </c>
    </row>
    <row r="15" spans="1:21" x14ac:dyDescent="0.25">
      <c r="A15" s="5">
        <v>41366</v>
      </c>
      <c r="B15">
        <v>2.512</v>
      </c>
      <c r="C15">
        <f t="shared" si="4"/>
        <v>-4.754358161648182E-3</v>
      </c>
      <c r="E15">
        <f t="shared" si="5"/>
        <v>-5.7861025041864933E-3</v>
      </c>
      <c r="F15">
        <f t="shared" si="6"/>
        <v>3.347898218895321E-5</v>
      </c>
      <c r="J15" s="10">
        <v>41523</v>
      </c>
      <c r="K15" s="8">
        <v>4.12</v>
      </c>
      <c r="L15" s="8">
        <v>-1.9047619047619063E-2</v>
      </c>
      <c r="M15" s="8">
        <f t="shared" si="7"/>
        <v>0.98095238095238091</v>
      </c>
      <c r="N15" s="8">
        <f t="shared" si="8"/>
        <v>-2.0079363390157375E-2</v>
      </c>
      <c r="O15" s="8">
        <f t="shared" si="9"/>
        <v>6.2621339649857445E-4</v>
      </c>
      <c r="P15" s="11">
        <f t="shared" si="10"/>
        <v>6.9941412872013544E-4</v>
      </c>
      <c r="Q15" s="12" t="s">
        <v>30</v>
      </c>
      <c r="R15">
        <f>R13/119</f>
        <v>6.3670754763542258E-3</v>
      </c>
    </row>
    <row r="16" spans="1:21" x14ac:dyDescent="0.25">
      <c r="A16" s="5">
        <v>41367</v>
      </c>
      <c r="B16">
        <v>2.548</v>
      </c>
      <c r="C16">
        <f t="shared" si="4"/>
        <v>1.4331210191082815E-2</v>
      </c>
      <c r="E16">
        <f t="shared" si="5"/>
        <v>1.3299465848544504E-2</v>
      </c>
      <c r="F16">
        <f t="shared" si="6"/>
        <v>1.7687579185660159E-4</v>
      </c>
      <c r="J16" s="10">
        <v>41526</v>
      </c>
      <c r="K16" s="8">
        <v>4.1959999999999997</v>
      </c>
      <c r="L16" s="8">
        <v>1.8446601941747482E-2</v>
      </c>
      <c r="M16" s="8">
        <f t="shared" si="7"/>
        <v>1.0184466019417475</v>
      </c>
      <c r="N16" s="8">
        <f t="shared" si="8"/>
        <v>1.7414857599209171E-2</v>
      </c>
      <c r="O16" s="8">
        <f t="shared" si="9"/>
        <v>1.5550002277723164E-4</v>
      </c>
      <c r="P16" s="11">
        <f t="shared" si="10"/>
        <v>1.2205348983407329E-4</v>
      </c>
      <c r="Q16" s="12" t="s">
        <v>39</v>
      </c>
      <c r="R16">
        <f>SUM(O11:O129)/124</f>
        <v>1.3508955865209143E-3</v>
      </c>
    </row>
    <row r="17" spans="1:18" x14ac:dyDescent="0.25">
      <c r="A17" s="5">
        <v>41368</v>
      </c>
      <c r="B17">
        <v>2.6</v>
      </c>
      <c r="C17">
        <f t="shared" si="4"/>
        <v>2.0408163265306142E-2</v>
      </c>
      <c r="E17">
        <f t="shared" si="5"/>
        <v>1.937641892276783E-2</v>
      </c>
      <c r="F17">
        <f t="shared" si="6"/>
        <v>3.7544561027059526E-4</v>
      </c>
      <c r="J17" s="10">
        <v>41527</v>
      </c>
      <c r="K17" s="8">
        <v>4.258</v>
      </c>
      <c r="L17" s="8">
        <v>1.477597712106775E-2</v>
      </c>
      <c r="M17" s="8">
        <f t="shared" si="7"/>
        <v>1.0147759771210678</v>
      </c>
      <c r="N17" s="8">
        <f t="shared" si="8"/>
        <v>1.3744232778529439E-2</v>
      </c>
      <c r="O17" s="8">
        <f t="shared" si="9"/>
        <v>7.7428384540205604E-5</v>
      </c>
      <c r="P17" s="11">
        <f t="shared" si="10"/>
        <v>5.4422449861037068E-5</v>
      </c>
      <c r="Q17" s="12" t="s">
        <v>40</v>
      </c>
      <c r="R17">
        <f>SQRT(R16)</f>
        <v>3.6754531510018111E-2</v>
      </c>
    </row>
    <row r="18" spans="1:18" x14ac:dyDescent="0.25">
      <c r="A18" s="5">
        <v>41369</v>
      </c>
      <c r="B18">
        <v>2.56</v>
      </c>
      <c r="C18">
        <f t="shared" si="4"/>
        <v>-1.5384615384615398E-2</v>
      </c>
      <c r="E18">
        <f t="shared" si="5"/>
        <v>-1.6416359727153711E-2</v>
      </c>
      <c r="F18">
        <f t="shared" si="6"/>
        <v>2.6949686669131424E-4</v>
      </c>
      <c r="J18" s="10">
        <v>41528</v>
      </c>
      <c r="K18" s="8">
        <v>4.4240000000000004</v>
      </c>
      <c r="L18" s="8">
        <v>3.8985439173320896E-2</v>
      </c>
      <c r="M18" s="8">
        <f t="shared" si="7"/>
        <v>1.0389854391733209</v>
      </c>
      <c r="N18" s="8">
        <f t="shared" si="8"/>
        <v>3.7953694830782585E-2</v>
      </c>
      <c r="O18" s="8">
        <f t="shared" si="9"/>
        <v>1.0895810133172365E-3</v>
      </c>
      <c r="P18" s="11">
        <f t="shared" si="10"/>
        <v>9.9771452224154821E-4</v>
      </c>
      <c r="Q18" s="12" t="s">
        <v>41</v>
      </c>
      <c r="R18">
        <f>SUM(P11:P129)/119</f>
        <v>1.409678508925194E-3</v>
      </c>
    </row>
    <row r="19" spans="1:18" x14ac:dyDescent="0.25">
      <c r="A19" s="5">
        <v>41372</v>
      </c>
      <c r="B19">
        <v>2.5099999999999998</v>
      </c>
      <c r="C19">
        <f t="shared" si="4"/>
        <v>-1.9531250000000104E-2</v>
      </c>
      <c r="E19">
        <f t="shared" si="5"/>
        <v>-2.0562994342538415E-2</v>
      </c>
      <c r="F19">
        <f t="shared" si="6"/>
        <v>4.228367363312669E-4</v>
      </c>
      <c r="J19" s="10">
        <v>41529</v>
      </c>
      <c r="K19" s="8">
        <v>4.6820000000000004</v>
      </c>
      <c r="L19" s="8">
        <v>5.8318264014466541E-2</v>
      </c>
      <c r="M19" s="8">
        <f t="shared" si="7"/>
        <v>1.0583182640144666</v>
      </c>
      <c r="N19" s="8">
        <f t="shared" si="8"/>
        <v>5.7286519671928229E-2</v>
      </c>
      <c r="O19" s="8">
        <f t="shared" si="9"/>
        <v>2.7396459064699991E-3</v>
      </c>
      <c r="P19" s="11">
        <f t="shared" si="10"/>
        <v>2.592789797186175E-3</v>
      </c>
      <c r="Q19" s="12" t="s">
        <v>42</v>
      </c>
      <c r="R19">
        <f>SQRT(R18)</f>
        <v>3.754568562332021E-2</v>
      </c>
    </row>
    <row r="20" spans="1:18" x14ac:dyDescent="0.25">
      <c r="A20" s="5">
        <v>41373</v>
      </c>
      <c r="B20">
        <v>2.524</v>
      </c>
      <c r="C20">
        <f t="shared" si="4"/>
        <v>5.5776892430279825E-3</v>
      </c>
      <c r="E20">
        <f t="shared" si="5"/>
        <v>4.5459449004896712E-3</v>
      </c>
      <c r="F20">
        <f t="shared" si="6"/>
        <v>2.0665615038288046E-5</v>
      </c>
      <c r="J20" s="10">
        <v>41530</v>
      </c>
      <c r="K20" s="8">
        <v>4.75</v>
      </c>
      <c r="L20" s="8">
        <v>1.4523707817172065E-2</v>
      </c>
      <c r="M20" s="8">
        <f t="shared" si="7"/>
        <v>1.014523707817172</v>
      </c>
      <c r="N20" s="8">
        <f t="shared" si="8"/>
        <v>1.3491963474633753E-2</v>
      </c>
      <c r="O20" s="8">
        <f t="shared" si="9"/>
        <v>7.3052417585811732E-5</v>
      </c>
      <c r="P20" s="11">
        <f t="shared" si="10"/>
        <v>5.0764028988027653E-5</v>
      </c>
    </row>
    <row r="21" spans="1:18" x14ac:dyDescent="0.25">
      <c r="A21" s="5">
        <v>41374</v>
      </c>
      <c r="B21">
        <v>2.6059999999999999</v>
      </c>
      <c r="C21">
        <f t="shared" si="4"/>
        <v>3.2488114104595824E-2</v>
      </c>
      <c r="E21">
        <f t="shared" si="5"/>
        <v>3.1456369762057512E-2</v>
      </c>
      <c r="F21">
        <f t="shared" si="6"/>
        <v>9.8950319860728608E-4</v>
      </c>
      <c r="J21" s="10">
        <v>41533</v>
      </c>
      <c r="K21" s="8">
        <v>4.74</v>
      </c>
      <c r="L21" s="8">
        <v>-2.1052631578946921E-3</v>
      </c>
      <c r="M21" s="8">
        <f t="shared" si="7"/>
        <v>0.99789473684210528</v>
      </c>
      <c r="N21" s="8">
        <f t="shared" si="8"/>
        <v>-3.1370075004330034E-3</v>
      </c>
      <c r="O21" s="8">
        <f t="shared" si="9"/>
        <v>6.5317112023016472E-5</v>
      </c>
      <c r="P21" s="11">
        <f t="shared" si="10"/>
        <v>9.0327593229656809E-5</v>
      </c>
    </row>
    <row r="22" spans="1:18" x14ac:dyDescent="0.25">
      <c r="A22" s="5">
        <v>41375</v>
      </c>
      <c r="B22">
        <v>2.6579999999999999</v>
      </c>
      <c r="C22">
        <f t="shared" si="4"/>
        <v>1.9953952417498099E-2</v>
      </c>
      <c r="E22">
        <f t="shared" si="5"/>
        <v>1.8922208074959788E-2</v>
      </c>
      <c r="F22">
        <f t="shared" si="6"/>
        <v>3.5804995843207338E-4</v>
      </c>
      <c r="J22" s="10">
        <v>41534</v>
      </c>
      <c r="K22" s="8">
        <v>4.7519999999999998</v>
      </c>
      <c r="L22" s="8">
        <v>2.5316455696201617E-3</v>
      </c>
      <c r="M22" s="8">
        <f t="shared" si="7"/>
        <v>1.0025316455696203</v>
      </c>
      <c r="N22" s="8">
        <f t="shared" si="8"/>
        <v>1.4999012270818504E-3</v>
      </c>
      <c r="O22" s="8">
        <f t="shared" si="9"/>
        <v>1.1867966748591584E-5</v>
      </c>
      <c r="P22" s="11">
        <f t="shared" si="10"/>
        <v>2.3689385172780111E-5</v>
      </c>
    </row>
    <row r="23" spans="1:18" x14ac:dyDescent="0.25">
      <c r="A23" s="5">
        <v>41376</v>
      </c>
      <c r="B23">
        <v>2.6179999999999999</v>
      </c>
      <c r="C23">
        <f t="shared" si="4"/>
        <v>-1.5048908954100841E-2</v>
      </c>
      <c r="E23">
        <f t="shared" si="5"/>
        <v>-1.6080653296639151E-2</v>
      </c>
      <c r="F23">
        <f t="shared" si="6"/>
        <v>2.5858741044671162E-4</v>
      </c>
      <c r="J23" s="10">
        <v>41535</v>
      </c>
      <c r="K23" s="8">
        <v>4.9459999999999997</v>
      </c>
      <c r="L23" s="8">
        <v>4.0824915824915819E-2</v>
      </c>
      <c r="M23" s="8">
        <f t="shared" si="7"/>
        <v>1.0408249158249159</v>
      </c>
      <c r="N23" s="8">
        <f t="shared" si="8"/>
        <v>3.9793171482377508E-2</v>
      </c>
      <c r="O23" s="8">
        <f t="shared" si="9"/>
        <v>1.2144025290353434E-3</v>
      </c>
      <c r="P23" s="11">
        <f t="shared" si="10"/>
        <v>1.1173038942038855E-3</v>
      </c>
    </row>
    <row r="24" spans="1:18" x14ac:dyDescent="0.25">
      <c r="A24" s="5">
        <v>41379</v>
      </c>
      <c r="B24">
        <v>2.5840000000000001</v>
      </c>
      <c r="C24">
        <f t="shared" si="4"/>
        <v>-1.2987012987012915E-2</v>
      </c>
      <c r="E24">
        <f t="shared" si="5"/>
        <v>-1.4018757329551226E-2</v>
      </c>
      <c r="F24">
        <f t="shared" si="6"/>
        <v>1.9652555706484623E-4</v>
      </c>
      <c r="J24" s="10">
        <v>41536</v>
      </c>
      <c r="K24" s="8">
        <v>4.88</v>
      </c>
      <c r="L24" s="8">
        <v>-1.33441164577436E-2</v>
      </c>
      <c r="M24" s="8">
        <f t="shared" si="7"/>
        <v>0.98665588354225642</v>
      </c>
      <c r="N24" s="8">
        <f t="shared" si="8"/>
        <v>-1.4375860800281911E-2</v>
      </c>
      <c r="O24" s="8">
        <f t="shared" si="9"/>
        <v>3.7329151862346865E-4</v>
      </c>
      <c r="P24" s="11">
        <f t="shared" si="10"/>
        <v>4.3026940537658749E-4</v>
      </c>
    </row>
    <row r="25" spans="1:18" x14ac:dyDescent="0.25">
      <c r="A25" s="5">
        <v>41380</v>
      </c>
      <c r="B25">
        <v>2.5979999999999999</v>
      </c>
      <c r="C25">
        <f t="shared" si="4"/>
        <v>5.4179566563466678E-3</v>
      </c>
      <c r="E25">
        <f t="shared" si="5"/>
        <v>4.3862123138083565E-3</v>
      </c>
      <c r="F25">
        <f t="shared" si="6"/>
        <v>1.9238858461804055E-5</v>
      </c>
      <c r="J25" s="10">
        <v>41537</v>
      </c>
      <c r="K25" s="8">
        <v>4.9320000000000004</v>
      </c>
      <c r="L25" s="8">
        <v>1.0655737704918133E-2</v>
      </c>
      <c r="M25" s="8">
        <f t="shared" si="7"/>
        <v>1.0106557377049181</v>
      </c>
      <c r="N25" s="8">
        <f t="shared" si="8"/>
        <v>9.6239933623798214E-3</v>
      </c>
      <c r="O25" s="8">
        <f t="shared" si="9"/>
        <v>2.1893982329413622E-5</v>
      </c>
      <c r="P25" s="11">
        <f t="shared" si="10"/>
        <v>1.0607514116313434E-5</v>
      </c>
    </row>
    <row r="26" spans="1:18" x14ac:dyDescent="0.25">
      <c r="A26" s="5">
        <v>41381</v>
      </c>
      <c r="B26">
        <v>2.6339999999999999</v>
      </c>
      <c r="C26">
        <f t="shared" si="4"/>
        <v>1.3856812933025417E-2</v>
      </c>
      <c r="E26">
        <f t="shared" si="5"/>
        <v>1.2825068590487106E-2</v>
      </c>
      <c r="F26">
        <f t="shared" si="6"/>
        <v>1.6448238435069892E-4</v>
      </c>
      <c r="J26" s="10">
        <v>41540</v>
      </c>
      <c r="K26" s="8">
        <v>4.798</v>
      </c>
      <c r="L26" s="8">
        <v>-2.7169505271695121E-2</v>
      </c>
      <c r="M26" s="8">
        <f t="shared" si="7"/>
        <v>0.97283049472830485</v>
      </c>
      <c r="N26" s="8">
        <f t="shared" si="8"/>
        <v>-2.8201249614233433E-2</v>
      </c>
      <c r="O26" s="8">
        <f t="shared" si="9"/>
        <v>1.0986667551272744E-3</v>
      </c>
      <c r="P26" s="11">
        <f t="shared" si="10"/>
        <v>1.1949690995685523E-3</v>
      </c>
    </row>
    <row r="27" spans="1:18" x14ac:dyDescent="0.25">
      <c r="A27" s="5">
        <v>41382</v>
      </c>
      <c r="B27">
        <v>2.4159999999999999</v>
      </c>
      <c r="C27">
        <f t="shared" si="4"/>
        <v>-8.2763857251328773E-2</v>
      </c>
      <c r="E27">
        <f t="shared" si="5"/>
        <v>-8.3795601593867092E-2</v>
      </c>
      <c r="F27">
        <f t="shared" si="6"/>
        <v>7.0217028464781015E-3</v>
      </c>
      <c r="J27" s="10">
        <v>41541</v>
      </c>
      <c r="K27" s="8">
        <v>4.9139999999999997</v>
      </c>
      <c r="L27" s="8">
        <v>2.4176740308461789E-2</v>
      </c>
      <c r="M27" s="8">
        <f t="shared" si="7"/>
        <v>1.0241767403084618</v>
      </c>
      <c r="N27" s="8">
        <f t="shared" si="8"/>
        <v>2.3144995965923478E-2</v>
      </c>
      <c r="O27" s="8">
        <f t="shared" si="9"/>
        <v>3.3124375624815145E-4</v>
      </c>
      <c r="P27" s="11">
        <f t="shared" si="10"/>
        <v>2.8149861595430772E-4</v>
      </c>
    </row>
    <row r="28" spans="1:18" x14ac:dyDescent="0.25">
      <c r="A28" s="5">
        <v>41383</v>
      </c>
      <c r="B28">
        <v>2.3119999999999998</v>
      </c>
      <c r="C28">
        <f t="shared" si="4"/>
        <v>-4.3046357615894079E-2</v>
      </c>
      <c r="E28">
        <f t="shared" si="5"/>
        <v>-4.407810195843239E-2</v>
      </c>
      <c r="F28">
        <f t="shared" si="6"/>
        <v>1.9428790722579613E-3</v>
      </c>
      <c r="J28" s="10">
        <v>41542</v>
      </c>
      <c r="K28" s="8">
        <v>4.8959999999999999</v>
      </c>
      <c r="L28" s="8">
        <v>-3.6630036630036214E-3</v>
      </c>
      <c r="M28" s="8">
        <f t="shared" si="7"/>
        <v>0.99633699633699635</v>
      </c>
      <c r="N28" s="8">
        <f t="shared" si="8"/>
        <v>-4.6947480055419327E-3</v>
      </c>
      <c r="O28" s="8">
        <f t="shared" si="9"/>
        <v>9.2922674331337137E-5</v>
      </c>
      <c r="P28" s="11">
        <f t="shared" si="10"/>
        <v>1.2236393874462927E-4</v>
      </c>
    </row>
    <row r="29" spans="1:18" x14ac:dyDescent="0.25">
      <c r="A29" s="5">
        <v>41386</v>
      </c>
      <c r="B29">
        <v>2.3919999999999999</v>
      </c>
      <c r="C29">
        <f t="shared" si="4"/>
        <v>3.4602076124567505E-2</v>
      </c>
      <c r="E29">
        <f t="shared" si="5"/>
        <v>3.3570331782029193E-2</v>
      </c>
      <c r="F29">
        <f t="shared" si="6"/>
        <v>1.1269671759555195E-3</v>
      </c>
      <c r="J29" s="10">
        <v>41543</v>
      </c>
      <c r="K29" s="8">
        <v>4.9000000000000004</v>
      </c>
      <c r="L29" s="8">
        <v>8.16993464052379E-4</v>
      </c>
      <c r="M29" s="8">
        <f t="shared" si="7"/>
        <v>1.0008169934640523</v>
      </c>
      <c r="N29" s="8">
        <f t="shared" si="8"/>
        <v>-2.1475087848593232E-4</v>
      </c>
      <c r="O29" s="8">
        <f t="shared" si="9"/>
        <v>2.6621922606041676E-5</v>
      </c>
      <c r="P29" s="11">
        <f t="shared" si="10"/>
        <v>4.3320438165268478E-5</v>
      </c>
    </row>
    <row r="30" spans="1:18" x14ac:dyDescent="0.25">
      <c r="A30" s="5">
        <v>41387</v>
      </c>
      <c r="B30">
        <v>2.4119999999999999</v>
      </c>
      <c r="C30">
        <f t="shared" si="4"/>
        <v>8.3612040133779347E-3</v>
      </c>
      <c r="E30">
        <f t="shared" si="5"/>
        <v>7.3294596708396234E-3</v>
      </c>
      <c r="F30">
        <f t="shared" si="6"/>
        <v>5.3720979066464479E-5</v>
      </c>
      <c r="J30" s="10">
        <v>41544</v>
      </c>
      <c r="K30" s="8">
        <v>4.91</v>
      </c>
      <c r="L30" s="8">
        <v>2.0408163265305686E-3</v>
      </c>
      <c r="M30" s="8">
        <f t="shared" si="7"/>
        <v>1.0020408163265306</v>
      </c>
      <c r="N30" s="8">
        <f t="shared" si="8"/>
        <v>1.0090719839922573E-3</v>
      </c>
      <c r="O30" s="8">
        <f t="shared" si="9"/>
        <v>1.5490685279922691E-5</v>
      </c>
      <c r="P30" s="11">
        <f t="shared" si="10"/>
        <v>2.8708201424163055E-5</v>
      </c>
    </row>
    <row r="31" spans="1:18" x14ac:dyDescent="0.25">
      <c r="A31" s="5">
        <v>41388</v>
      </c>
      <c r="B31">
        <v>2.4540000000000002</v>
      </c>
      <c r="C31">
        <f t="shared" si="4"/>
        <v>1.7412935323383193E-2</v>
      </c>
      <c r="E31">
        <f t="shared" si="5"/>
        <v>1.6381190980844881E-2</v>
      </c>
      <c r="F31">
        <f t="shared" si="6"/>
        <v>2.6834341795091367E-4</v>
      </c>
      <c r="J31" s="10">
        <v>41547</v>
      </c>
      <c r="K31" s="8">
        <v>4.8579999999999997</v>
      </c>
      <c r="L31" s="8">
        <v>-1.0590631364562217E-2</v>
      </c>
      <c r="M31" s="8">
        <f t="shared" si="7"/>
        <v>0.98940936863543782</v>
      </c>
      <c r="N31" s="8">
        <f t="shared" si="8"/>
        <v>-1.1622375707100528E-2</v>
      </c>
      <c r="O31" s="8">
        <f t="shared" si="9"/>
        <v>2.7447438487799804E-4</v>
      </c>
      <c r="P31" s="11">
        <f t="shared" si="10"/>
        <v>3.236203538819017E-4</v>
      </c>
    </row>
    <row r="32" spans="1:18" x14ac:dyDescent="0.25">
      <c r="A32" s="5">
        <v>41389</v>
      </c>
      <c r="B32">
        <v>2.5419999999999998</v>
      </c>
      <c r="C32">
        <f t="shared" si="4"/>
        <v>3.5859820700896342E-2</v>
      </c>
      <c r="E32">
        <f t="shared" si="5"/>
        <v>3.482807635835803E-2</v>
      </c>
      <c r="F32">
        <f t="shared" si="6"/>
        <v>1.2129949028236175E-3</v>
      </c>
      <c r="J32" s="10">
        <v>41548</v>
      </c>
      <c r="K32" s="8">
        <v>4.97</v>
      </c>
      <c r="L32" s="8">
        <v>2.3054755043227688E-2</v>
      </c>
      <c r="M32" s="8">
        <f t="shared" si="7"/>
        <v>1.0230547550432276</v>
      </c>
      <c r="N32" s="8">
        <f t="shared" si="8"/>
        <v>2.2023010700689377E-2</v>
      </c>
      <c r="O32" s="8">
        <f t="shared" si="9"/>
        <v>2.9166211196622323E-4</v>
      </c>
      <c r="P32" s="11">
        <f t="shared" si="10"/>
        <v>2.451083077485781E-4</v>
      </c>
    </row>
    <row r="33" spans="1:16" x14ac:dyDescent="0.25">
      <c r="A33" s="5">
        <v>41390</v>
      </c>
      <c r="B33">
        <v>2.504</v>
      </c>
      <c r="C33">
        <f t="shared" si="4"/>
        <v>-1.4948859166010941E-2</v>
      </c>
      <c r="E33">
        <f t="shared" si="5"/>
        <v>-1.5980603508549254E-2</v>
      </c>
      <c r="F33">
        <f t="shared" si="6"/>
        <v>2.5537968849745671E-4</v>
      </c>
      <c r="J33" s="10">
        <v>41549</v>
      </c>
      <c r="K33" s="8">
        <v>4.9219999999999997</v>
      </c>
      <c r="L33" s="8">
        <v>-9.6579476861167086E-3</v>
      </c>
      <c r="M33" s="8">
        <f t="shared" si="7"/>
        <v>0.99034205231388328</v>
      </c>
      <c r="N33" s="8">
        <f t="shared" si="8"/>
        <v>-1.068969202865502E-2</v>
      </c>
      <c r="O33" s="8">
        <f t="shared" si="9"/>
        <v>2.4444024190718093E-4</v>
      </c>
      <c r="P33" s="11">
        <f t="shared" si="10"/>
        <v>2.9093331771993939E-4</v>
      </c>
    </row>
    <row r="34" spans="1:16" x14ac:dyDescent="0.25">
      <c r="A34" s="5">
        <v>41393</v>
      </c>
      <c r="B34">
        <v>2.5300000000000002</v>
      </c>
      <c r="C34">
        <f t="shared" si="4"/>
        <v>1.0383386581469747E-2</v>
      </c>
      <c r="E34">
        <f t="shared" si="5"/>
        <v>9.3516422389314357E-3</v>
      </c>
      <c r="F34">
        <f t="shared" si="6"/>
        <v>8.7453212564966555E-5</v>
      </c>
      <c r="J34" s="10">
        <v>41550</v>
      </c>
      <c r="K34" s="8">
        <v>4.9139999999999997</v>
      </c>
      <c r="L34" s="8">
        <v>-1.625355546525804E-3</v>
      </c>
      <c r="M34" s="8">
        <f t="shared" si="7"/>
        <v>0.99837464445347424</v>
      </c>
      <c r="N34" s="8">
        <f t="shared" si="8"/>
        <v>-2.6570998890641153E-3</v>
      </c>
      <c r="O34" s="8">
        <f t="shared" si="9"/>
        <v>5.7790292427774514E-5</v>
      </c>
      <c r="P34" s="11">
        <f t="shared" si="10"/>
        <v>8.1435741025823232E-5</v>
      </c>
    </row>
    <row r="35" spans="1:16" x14ac:dyDescent="0.25">
      <c r="A35" s="5">
        <v>41394</v>
      </c>
      <c r="B35">
        <v>2.544</v>
      </c>
      <c r="C35">
        <f t="shared" si="4"/>
        <v>5.5335968379445809E-3</v>
      </c>
      <c r="E35">
        <f t="shared" si="5"/>
        <v>4.5018524954062696E-3</v>
      </c>
      <c r="F35">
        <f t="shared" si="6"/>
        <v>2.0266675890395656E-5</v>
      </c>
      <c r="J35" s="10">
        <v>41551</v>
      </c>
      <c r="K35" s="8">
        <v>4.9320000000000004</v>
      </c>
      <c r="L35" s="8">
        <v>3.6630036630038022E-3</v>
      </c>
      <c r="M35" s="8">
        <f t="shared" si="7"/>
        <v>1.0036630036630039</v>
      </c>
      <c r="N35" s="8">
        <f t="shared" si="8"/>
        <v>2.6312593204654909E-3</v>
      </c>
      <c r="O35" s="8">
        <f t="shared" si="9"/>
        <v>5.3528997507687232E-6</v>
      </c>
      <c r="P35" s="11">
        <f t="shared" si="10"/>
        <v>1.3956322350599286E-5</v>
      </c>
    </row>
    <row r="36" spans="1:16" x14ac:dyDescent="0.25">
      <c r="A36" s="5">
        <v>41396</v>
      </c>
      <c r="B36">
        <v>2.4939999999999998</v>
      </c>
      <c r="C36">
        <f t="shared" si="4"/>
        <v>-1.9654088050314569E-2</v>
      </c>
      <c r="E36">
        <f t="shared" si="5"/>
        <v>-2.068583239285288E-2</v>
      </c>
      <c r="F36">
        <f t="shared" si="6"/>
        <v>4.2790366178520149E-4</v>
      </c>
      <c r="J36" s="10">
        <v>41554</v>
      </c>
      <c r="K36" s="8">
        <v>4.8920000000000003</v>
      </c>
      <c r="L36" s="8">
        <v>-8.1103000811030071E-3</v>
      </c>
      <c r="M36" s="8">
        <f t="shared" si="7"/>
        <v>0.99188969991889697</v>
      </c>
      <c r="N36" s="8">
        <f t="shared" si="8"/>
        <v>-9.1420444236413184E-3</v>
      </c>
      <c r="O36" s="8">
        <f t="shared" si="9"/>
        <v>1.9844179957043855E-4</v>
      </c>
      <c r="P36" s="11">
        <f t="shared" si="10"/>
        <v>2.4053280007243783E-4</v>
      </c>
    </row>
    <row r="37" spans="1:16" x14ac:dyDescent="0.25">
      <c r="A37" s="5">
        <v>41397</v>
      </c>
      <c r="B37">
        <v>2.5339999999999998</v>
      </c>
      <c r="C37">
        <f t="shared" si="4"/>
        <v>1.6038492381716136E-2</v>
      </c>
      <c r="E37">
        <f t="shared" si="5"/>
        <v>1.5006748039177824E-2</v>
      </c>
      <c r="F37">
        <f t="shared" si="6"/>
        <v>2.2520248671136747E-4</v>
      </c>
      <c r="J37" s="10">
        <v>41555</v>
      </c>
      <c r="K37" s="8">
        <v>4.9399999999999995</v>
      </c>
      <c r="L37" s="8">
        <v>9.8119378577267279E-3</v>
      </c>
      <c r="M37" s="8">
        <f t="shared" si="7"/>
        <v>1.0098119378577268</v>
      </c>
      <c r="N37" s="8">
        <f t="shared" si="8"/>
        <v>8.7801935151884166E-3</v>
      </c>
      <c r="O37" s="8">
        <f t="shared" si="9"/>
        <v>1.4709531786210529E-5</v>
      </c>
      <c r="P37" s="11">
        <f t="shared" si="10"/>
        <v>5.8231386693469707E-6</v>
      </c>
    </row>
    <row r="38" spans="1:16" x14ac:dyDescent="0.25">
      <c r="A38" s="5">
        <v>41400</v>
      </c>
      <c r="B38">
        <v>2.6019999999999999</v>
      </c>
      <c r="C38">
        <f t="shared" si="4"/>
        <v>2.683504340962907E-2</v>
      </c>
      <c r="E38">
        <f t="shared" si="5"/>
        <v>2.5803299067090758E-2</v>
      </c>
      <c r="F38">
        <f t="shared" si="6"/>
        <v>6.6581024274572681E-4</v>
      </c>
      <c r="J38" s="10">
        <v>41556</v>
      </c>
      <c r="K38" s="8">
        <v>4.7160000000000002</v>
      </c>
      <c r="L38" s="8">
        <v>-4.5344129554655735E-2</v>
      </c>
      <c r="M38" s="8">
        <f t="shared" si="7"/>
        <v>0.95465587044534428</v>
      </c>
      <c r="N38" s="8">
        <f t="shared" si="8"/>
        <v>-4.6375873897194046E-2</v>
      </c>
      <c r="O38" s="8">
        <f t="shared" si="9"/>
        <v>2.6338210915739547E-3</v>
      </c>
      <c r="P38" s="11">
        <f t="shared" si="10"/>
        <v>2.7818187086206762E-3</v>
      </c>
    </row>
    <row r="39" spans="1:16" x14ac:dyDescent="0.25">
      <c r="A39" s="5">
        <v>41401</v>
      </c>
      <c r="B39">
        <v>2.71</v>
      </c>
      <c r="C39">
        <f t="shared" si="4"/>
        <v>4.1506533435818643E-2</v>
      </c>
      <c r="E39">
        <f t="shared" si="5"/>
        <v>4.0474789093280332E-2</v>
      </c>
      <c r="F39">
        <f t="shared" si="6"/>
        <v>1.6382085521455246E-3</v>
      </c>
      <c r="J39" s="10">
        <v>41557</v>
      </c>
      <c r="K39" s="8">
        <v>4.8940000000000001</v>
      </c>
      <c r="L39" s="8">
        <v>3.7743850720949941E-2</v>
      </c>
      <c r="M39" s="8">
        <f t="shared" si="7"/>
        <v>1.03774385072095</v>
      </c>
      <c r="N39" s="8">
        <f t="shared" si="8"/>
        <v>3.671210637841163E-2</v>
      </c>
      <c r="O39" s="8">
        <f t="shared" si="9"/>
        <v>1.0091558602781851E-3</v>
      </c>
      <c r="P39" s="11">
        <f t="shared" si="10"/>
        <v>9.2082090044681871E-4</v>
      </c>
    </row>
    <row r="40" spans="1:16" x14ac:dyDescent="0.25">
      <c r="A40" s="5">
        <v>41402</v>
      </c>
      <c r="B40">
        <v>2.718</v>
      </c>
      <c r="C40">
        <f t="shared" si="4"/>
        <v>2.9520295202952055E-3</v>
      </c>
      <c r="E40">
        <f t="shared" si="5"/>
        <v>1.9202851777568941E-3</v>
      </c>
      <c r="F40">
        <f t="shared" si="6"/>
        <v>3.6874951639128264E-6</v>
      </c>
      <c r="J40" s="10">
        <v>41558</v>
      </c>
      <c r="K40" s="8">
        <v>4.8860000000000001</v>
      </c>
      <c r="L40" s="8">
        <v>-1.6346546791990205E-3</v>
      </c>
      <c r="M40" s="8">
        <f t="shared" si="7"/>
        <v>0.99836534532080101</v>
      </c>
      <c r="N40" s="8">
        <f t="shared" si="8"/>
        <v>-2.6663990217373318E-3</v>
      </c>
      <c r="O40" s="8">
        <f t="shared" si="9"/>
        <v>5.7931762778325974E-5</v>
      </c>
      <c r="P40" s="11">
        <f t="shared" si="10"/>
        <v>8.1603661507670511E-5</v>
      </c>
    </row>
    <row r="41" spans="1:16" x14ac:dyDescent="0.25">
      <c r="A41" s="5">
        <v>41404</v>
      </c>
      <c r="B41">
        <v>2.82</v>
      </c>
      <c r="C41">
        <f t="shared" si="4"/>
        <v>3.7527593818984496E-2</v>
      </c>
      <c r="E41">
        <f t="shared" si="5"/>
        <v>3.6495849476446185E-2</v>
      </c>
      <c r="F41">
        <f t="shared" si="6"/>
        <v>1.3319470290074173E-3</v>
      </c>
      <c r="J41" s="10">
        <v>41561</v>
      </c>
      <c r="K41" s="8">
        <v>4.92</v>
      </c>
      <c r="L41" s="8">
        <v>6.9586573884567763E-3</v>
      </c>
      <c r="M41" s="8">
        <f t="shared" si="7"/>
        <v>1.0069586573884568</v>
      </c>
      <c r="N41" s="8">
        <f t="shared" si="8"/>
        <v>5.926913045918465E-3</v>
      </c>
      <c r="O41" s="8">
        <f t="shared" si="9"/>
        <v>9.6436381723696294E-7</v>
      </c>
      <c r="P41" s="11">
        <f t="shared" si="10"/>
        <v>1.93742965167116E-7</v>
      </c>
    </row>
    <row r="42" spans="1:16" x14ac:dyDescent="0.25">
      <c r="A42" s="5">
        <v>41407</v>
      </c>
      <c r="B42">
        <v>2.9420000000000002</v>
      </c>
      <c r="C42">
        <f t="shared" si="4"/>
        <v>4.3262411347517848E-2</v>
      </c>
      <c r="E42">
        <f t="shared" si="5"/>
        <v>4.2230667004979537E-2</v>
      </c>
      <c r="F42">
        <f t="shared" si="6"/>
        <v>1.7834292356854672E-3</v>
      </c>
      <c r="J42" s="10">
        <v>41562</v>
      </c>
      <c r="K42" s="8">
        <v>5.16</v>
      </c>
      <c r="L42" s="8">
        <v>4.8780487804878092E-2</v>
      </c>
      <c r="M42" s="8">
        <f t="shared" si="7"/>
        <v>1.0487804878048781</v>
      </c>
      <c r="N42" s="8">
        <f t="shared" si="8"/>
        <v>4.7748743462339781E-2</v>
      </c>
      <c r="O42" s="8">
        <f t="shared" si="9"/>
        <v>1.8321696338707784E-3</v>
      </c>
      <c r="P42" s="11">
        <f t="shared" si="10"/>
        <v>1.7124424453023417E-3</v>
      </c>
    </row>
    <row r="43" spans="1:16" x14ac:dyDescent="0.25">
      <c r="A43" s="5">
        <v>41408</v>
      </c>
      <c r="B43">
        <v>2.79</v>
      </c>
      <c r="C43">
        <f t="shared" si="4"/>
        <v>-5.1665533650577883E-2</v>
      </c>
      <c r="E43">
        <f t="shared" si="5"/>
        <v>-5.2697277993116194E-2</v>
      </c>
      <c r="F43">
        <f t="shared" si="6"/>
        <v>2.7770031078837684E-3</v>
      </c>
      <c r="J43" s="10">
        <v>41563</v>
      </c>
      <c r="K43" s="8">
        <v>5.21</v>
      </c>
      <c r="L43" s="8">
        <v>9.6899224806201202E-3</v>
      </c>
      <c r="M43" s="8">
        <f t="shared" si="7"/>
        <v>1.0096899224806202</v>
      </c>
      <c r="N43" s="8">
        <f t="shared" si="8"/>
        <v>8.6581781380818089E-3</v>
      </c>
      <c r="O43" s="8">
        <f t="shared" si="9"/>
        <v>1.37884882056091E-5</v>
      </c>
      <c r="P43" s="11">
        <f t="shared" si="10"/>
        <v>5.2491514065752156E-6</v>
      </c>
    </row>
    <row r="44" spans="1:16" x14ac:dyDescent="0.25">
      <c r="A44" s="5">
        <v>41409</v>
      </c>
      <c r="B44">
        <v>2.92</v>
      </c>
      <c r="C44">
        <f t="shared" si="4"/>
        <v>4.6594982078853008E-2</v>
      </c>
      <c r="E44">
        <f t="shared" si="5"/>
        <v>4.5563237736314696E-2</v>
      </c>
      <c r="F44">
        <f t="shared" si="6"/>
        <v>2.0760086330159316E-3</v>
      </c>
      <c r="J44" s="10">
        <v>41564</v>
      </c>
      <c r="K44" s="8">
        <v>5.25</v>
      </c>
      <c r="L44" s="8">
        <v>7.6775431861804289E-3</v>
      </c>
      <c r="M44" s="8">
        <f t="shared" si="7"/>
        <v>1.0076775431861804</v>
      </c>
      <c r="N44" s="8">
        <f t="shared" si="8"/>
        <v>6.6457988436421176E-3</v>
      </c>
      <c r="O44" s="8">
        <f t="shared" si="9"/>
        <v>2.8930814625572797E-6</v>
      </c>
      <c r="P44" s="11">
        <f t="shared" si="10"/>
        <v>7.7686715472301003E-8</v>
      </c>
    </row>
    <row r="45" spans="1:16" x14ac:dyDescent="0.25">
      <c r="A45" s="5">
        <v>41410</v>
      </c>
      <c r="B45">
        <v>2.91</v>
      </c>
      <c r="C45">
        <f t="shared" si="4"/>
        <v>-3.4246575342465023E-3</v>
      </c>
      <c r="E45">
        <f t="shared" si="5"/>
        <v>-4.4564018767848136E-3</v>
      </c>
      <c r="F45">
        <f t="shared" si="6"/>
        <v>1.985951768741121E-5</v>
      </c>
      <c r="J45" s="10">
        <v>41565</v>
      </c>
      <c r="K45" s="8">
        <v>5.27</v>
      </c>
      <c r="L45" s="8">
        <v>3.8095238095237284E-3</v>
      </c>
      <c r="M45" s="8">
        <f t="shared" si="7"/>
        <v>1.0038095238095237</v>
      </c>
      <c r="N45" s="8">
        <f t="shared" si="8"/>
        <v>2.7777794669854171E-3</v>
      </c>
      <c r="O45" s="8">
        <f t="shared" si="9"/>
        <v>4.6963800793088925E-6</v>
      </c>
      <c r="P45" s="11">
        <f t="shared" si="10"/>
        <v>1.2883045842870856E-5</v>
      </c>
    </row>
    <row r="46" spans="1:16" x14ac:dyDescent="0.25">
      <c r="A46" s="5">
        <v>41411</v>
      </c>
      <c r="B46">
        <v>2.91</v>
      </c>
      <c r="C46">
        <f t="shared" si="4"/>
        <v>0</v>
      </c>
      <c r="E46">
        <f t="shared" si="5"/>
        <v>-1.0317443425383113E-3</v>
      </c>
      <c r="F46">
        <f t="shared" si="6"/>
        <v>1.0644963883598124E-6</v>
      </c>
      <c r="J46" s="10">
        <v>41568</v>
      </c>
      <c r="K46" s="8">
        <v>5.2850000000000001</v>
      </c>
      <c r="L46" s="8">
        <v>2.8462998102467872E-3</v>
      </c>
      <c r="M46" s="8">
        <f t="shared" si="7"/>
        <v>1.0028462998102468</v>
      </c>
      <c r="N46" s="8">
        <f t="shared" si="8"/>
        <v>1.8145554677084759E-3</v>
      </c>
      <c r="O46" s="8">
        <f t="shared" si="9"/>
        <v>9.7990116423047135E-6</v>
      </c>
      <c r="P46" s="11">
        <f t="shared" si="10"/>
        <v>2.0725438429119899E-5</v>
      </c>
    </row>
    <row r="47" spans="1:16" x14ac:dyDescent="0.25">
      <c r="A47" s="5">
        <v>41414</v>
      </c>
      <c r="B47">
        <v>2.93</v>
      </c>
      <c r="C47">
        <f t="shared" si="4"/>
        <v>6.8728522336769819E-3</v>
      </c>
      <c r="E47">
        <f t="shared" si="5"/>
        <v>5.8411078911386706E-3</v>
      </c>
      <c r="F47">
        <f t="shared" si="6"/>
        <v>3.4118541395922445E-5</v>
      </c>
      <c r="J47" s="10">
        <v>41569</v>
      </c>
      <c r="K47" s="8">
        <v>5.2649999999999997</v>
      </c>
      <c r="L47" s="8">
        <v>-3.784295175023739E-3</v>
      </c>
      <c r="M47" s="8">
        <f t="shared" si="7"/>
        <v>0.99621570482497623</v>
      </c>
      <c r="N47" s="8">
        <f t="shared" si="8"/>
        <v>-4.8160395175620499E-3</v>
      </c>
      <c r="O47" s="8">
        <f t="shared" si="9"/>
        <v>9.5275799172844992E-5</v>
      </c>
      <c r="P47" s="11">
        <f t="shared" si="10"/>
        <v>1.2506206096715505E-4</v>
      </c>
    </row>
    <row r="48" spans="1:16" x14ac:dyDescent="0.25">
      <c r="A48" s="5">
        <v>41415</v>
      </c>
      <c r="B48">
        <v>2.9279999999999999</v>
      </c>
      <c r="C48">
        <f t="shared" si="4"/>
        <v>-6.8259385665536644E-4</v>
      </c>
      <c r="E48">
        <f t="shared" si="5"/>
        <v>-1.7143381991936778E-3</v>
      </c>
      <c r="F48">
        <f t="shared" si="6"/>
        <v>2.9389554612146219E-6</v>
      </c>
      <c r="J48" s="10">
        <v>41570</v>
      </c>
      <c r="K48" s="8">
        <v>5.35</v>
      </c>
      <c r="L48" s="8">
        <v>1.6144349477682805E-2</v>
      </c>
      <c r="M48" s="8">
        <f t="shared" si="7"/>
        <v>1.0161443494776827</v>
      </c>
      <c r="N48" s="8">
        <f t="shared" si="8"/>
        <v>1.5112605135144494E-2</v>
      </c>
      <c r="O48" s="8">
        <f t="shared" si="9"/>
        <v>1.033823746877351E-4</v>
      </c>
      <c r="P48" s="11">
        <f t="shared" si="10"/>
        <v>7.6484289012780215E-5</v>
      </c>
    </row>
    <row r="49" spans="1:16" x14ac:dyDescent="0.25">
      <c r="A49" s="5">
        <v>41416</v>
      </c>
      <c r="B49">
        <v>2.9140000000000001</v>
      </c>
      <c r="C49">
        <f t="shared" si="4"/>
        <v>-4.7814207650272505E-3</v>
      </c>
      <c r="E49">
        <f t="shared" si="5"/>
        <v>-5.8131651075655618E-3</v>
      </c>
      <c r="F49">
        <f t="shared" si="6"/>
        <v>3.3792888567817732E-5</v>
      </c>
      <c r="J49" s="10">
        <v>41571</v>
      </c>
      <c r="K49" s="8">
        <v>5.18</v>
      </c>
      <c r="L49" s="8">
        <v>-3.1775700934579425E-2</v>
      </c>
      <c r="M49" s="8">
        <f t="shared" si="7"/>
        <v>0.96822429906542062</v>
      </c>
      <c r="N49" s="8">
        <f t="shared" si="8"/>
        <v>-3.2807445277117736E-2</v>
      </c>
      <c r="O49" s="8">
        <f t="shared" si="9"/>
        <v>1.4252390282190703E-3</v>
      </c>
      <c r="P49" s="11">
        <f t="shared" si="10"/>
        <v>1.5346430762642055E-3</v>
      </c>
    </row>
    <row r="50" spans="1:16" x14ac:dyDescent="0.25">
      <c r="A50" s="5">
        <v>41417</v>
      </c>
      <c r="B50">
        <v>2.7880000000000003</v>
      </c>
      <c r="C50">
        <f t="shared" si="4"/>
        <v>-4.3239533287577174E-2</v>
      </c>
      <c r="E50">
        <f t="shared" si="5"/>
        <v>-4.4271277630115485E-2</v>
      </c>
      <c r="F50">
        <f t="shared" si="6"/>
        <v>1.9599460230027639E-3</v>
      </c>
      <c r="J50" s="10">
        <v>41572</v>
      </c>
      <c r="K50" s="8">
        <v>5.0949999999999998</v>
      </c>
      <c r="L50" s="8">
        <v>-1.6409266409266404E-2</v>
      </c>
      <c r="M50" s="8">
        <f t="shared" si="7"/>
        <v>0.98359073359073357</v>
      </c>
      <c r="N50" s="8">
        <f t="shared" si="8"/>
        <v>-1.7441010751804716E-2</v>
      </c>
      <c r="O50" s="8">
        <f t="shared" si="9"/>
        <v>5.0112867660330603E-4</v>
      </c>
      <c r="P50" s="11">
        <f t="shared" si="10"/>
        <v>5.6682496984745154E-4</v>
      </c>
    </row>
    <row r="51" spans="1:16" x14ac:dyDescent="0.25">
      <c r="A51" s="5">
        <v>41418</v>
      </c>
      <c r="B51">
        <v>2.7800000000000002</v>
      </c>
      <c r="C51">
        <f t="shared" si="4"/>
        <v>-2.8694404591104758E-3</v>
      </c>
      <c r="E51">
        <f t="shared" si="5"/>
        <v>-3.9011848016487871E-3</v>
      </c>
      <c r="F51">
        <f t="shared" si="6"/>
        <v>1.5219242856615487E-5</v>
      </c>
      <c r="J51" s="10">
        <v>41575</v>
      </c>
      <c r="K51" s="8">
        <v>4.9960000000000004</v>
      </c>
      <c r="L51" s="8">
        <v>-1.9430814524043046E-2</v>
      </c>
      <c r="M51" s="8">
        <f t="shared" si="7"/>
        <v>0.98056918547595695</v>
      </c>
      <c r="N51" s="8">
        <f t="shared" si="8"/>
        <v>-2.0462558866581358E-2</v>
      </c>
      <c r="O51" s="8">
        <f t="shared" si="9"/>
        <v>6.4553859879660233E-4</v>
      </c>
      <c r="P51" s="11">
        <f t="shared" si="10"/>
        <v>7.1982927897562858E-4</v>
      </c>
    </row>
    <row r="52" spans="1:16" x14ac:dyDescent="0.25">
      <c r="A52" s="5">
        <v>41421</v>
      </c>
      <c r="B52">
        <v>2.786</v>
      </c>
      <c r="C52">
        <f t="shared" si="4"/>
        <v>2.1582733812948859E-3</v>
      </c>
      <c r="E52">
        <f t="shared" si="5"/>
        <v>1.1265290387565746E-3</v>
      </c>
      <c r="F52">
        <f t="shared" si="6"/>
        <v>1.2690676751618119E-6</v>
      </c>
      <c r="J52" s="10">
        <v>41576</v>
      </c>
      <c r="K52" s="8">
        <v>5.3449999999999998</v>
      </c>
      <c r="L52" s="8">
        <v>6.9855884707766075E-2</v>
      </c>
      <c r="M52" s="8">
        <f t="shared" si="7"/>
        <v>1.0698558847077662</v>
      </c>
      <c r="N52" s="8">
        <f t="shared" si="8"/>
        <v>6.8824140365227771E-2</v>
      </c>
      <c r="O52" s="8">
        <f t="shared" si="9"/>
        <v>4.0805582730020946E-3</v>
      </c>
      <c r="P52" s="11">
        <f t="shared" si="10"/>
        <v>3.9008849545329603E-3</v>
      </c>
    </row>
    <row r="53" spans="1:16" x14ac:dyDescent="0.25">
      <c r="A53" s="5">
        <v>41422</v>
      </c>
      <c r="B53">
        <v>2.8040000000000003</v>
      </c>
      <c r="C53">
        <f t="shared" si="4"/>
        <v>6.4608758076095613E-3</v>
      </c>
      <c r="E53">
        <f t="shared" si="5"/>
        <v>5.42913146507125E-3</v>
      </c>
      <c r="F53">
        <f t="shared" si="6"/>
        <v>2.9475468465026697E-5</v>
      </c>
      <c r="J53" s="10">
        <v>41577</v>
      </c>
      <c r="K53" s="8">
        <v>5.59</v>
      </c>
      <c r="L53" s="8">
        <v>4.5837231057062701E-2</v>
      </c>
      <c r="M53" s="8">
        <f t="shared" si="7"/>
        <v>1.0458372310570627</v>
      </c>
      <c r="N53" s="8">
        <f t="shared" si="8"/>
        <v>4.480548671452439E-2</v>
      </c>
      <c r="O53" s="8">
        <f t="shared" si="9"/>
        <v>1.5888669494041358E-3</v>
      </c>
      <c r="P53" s="11">
        <f t="shared" si="10"/>
        <v>1.4775114585146862E-3</v>
      </c>
    </row>
    <row r="54" spans="1:16" x14ac:dyDescent="0.25">
      <c r="A54" s="5">
        <v>41423</v>
      </c>
      <c r="B54">
        <v>2.7800000000000002</v>
      </c>
      <c r="C54">
        <f t="shared" si="4"/>
        <v>-8.559201141226826E-3</v>
      </c>
      <c r="E54">
        <f t="shared" si="5"/>
        <v>-9.5909454837651373E-3</v>
      </c>
      <c r="F54">
        <f t="shared" si="6"/>
        <v>9.198623527255488E-5</v>
      </c>
      <c r="J54" s="10">
        <v>41578</v>
      </c>
      <c r="K54" s="8">
        <v>5.57</v>
      </c>
      <c r="L54" s="8">
        <v>-3.5778175313058271E-3</v>
      </c>
      <c r="M54" s="8">
        <f t="shared" si="7"/>
        <v>0.99642218246869418</v>
      </c>
      <c r="N54" s="8">
        <f t="shared" si="8"/>
        <v>-4.6095618738441384E-3</v>
      </c>
      <c r="O54" s="8">
        <f t="shared" si="9"/>
        <v>9.1287603590680796E-5</v>
      </c>
      <c r="P54" s="11">
        <f t="shared" si="10"/>
        <v>1.2048656751776977E-4</v>
      </c>
    </row>
    <row r="55" spans="1:16" x14ac:dyDescent="0.25">
      <c r="A55" s="5">
        <v>41424</v>
      </c>
      <c r="B55">
        <v>2.6920000000000002</v>
      </c>
      <c r="C55">
        <f t="shared" si="4"/>
        <v>-3.1654676258992834E-2</v>
      </c>
      <c r="E55">
        <f t="shared" si="5"/>
        <v>-3.2686420601531145E-2</v>
      </c>
      <c r="F55">
        <f t="shared" si="6"/>
        <v>1.0684020917401996E-3</v>
      </c>
      <c r="J55" s="10">
        <v>41579</v>
      </c>
      <c r="K55" s="8">
        <v>5.72</v>
      </c>
      <c r="L55" s="8">
        <v>2.6929982046678538E-2</v>
      </c>
      <c r="M55" s="8">
        <f t="shared" si="7"/>
        <v>1.0269299820466786</v>
      </c>
      <c r="N55" s="8">
        <f t="shared" si="8"/>
        <v>2.5898237704140226E-2</v>
      </c>
      <c r="O55" s="8">
        <f t="shared" si="9"/>
        <v>4.3904266382071037E-4</v>
      </c>
      <c r="P55" s="11">
        <f t="shared" si="10"/>
        <v>3.814662979680946E-4</v>
      </c>
    </row>
    <row r="56" spans="1:16" x14ac:dyDescent="0.25">
      <c r="A56" s="5">
        <v>41425</v>
      </c>
      <c r="B56">
        <v>2.6419999999999999</v>
      </c>
      <c r="C56">
        <f t="shared" si="4"/>
        <v>-1.8573551263001583E-2</v>
      </c>
      <c r="E56">
        <f t="shared" si="5"/>
        <v>-1.9605295605539894E-2</v>
      </c>
      <c r="F56">
        <f t="shared" si="6"/>
        <v>3.843676157806019E-4</v>
      </c>
      <c r="J56" s="10">
        <v>41582</v>
      </c>
      <c r="K56" s="8">
        <v>5.78</v>
      </c>
      <c r="L56" s="8">
        <v>1.0489510489510577E-2</v>
      </c>
      <c r="M56" s="8">
        <f t="shared" si="7"/>
        <v>1.0104895104895106</v>
      </c>
      <c r="N56" s="8">
        <f t="shared" si="8"/>
        <v>9.4577661469722654E-3</v>
      </c>
      <c r="O56" s="8">
        <f t="shared" si="9"/>
        <v>2.0366026093249043E-5</v>
      </c>
      <c r="P56" s="11">
        <f t="shared" si="10"/>
        <v>9.5523688214453874E-6</v>
      </c>
    </row>
    <row r="57" spans="1:16" x14ac:dyDescent="0.25">
      <c r="A57" s="5">
        <v>41428</v>
      </c>
      <c r="B57">
        <v>2.64</v>
      </c>
      <c r="C57">
        <f t="shared" si="4"/>
        <v>-7.5700227100672964E-4</v>
      </c>
      <c r="E57">
        <f t="shared" si="5"/>
        <v>-1.7887466135450411E-3</v>
      </c>
      <c r="F57">
        <f t="shared" si="6"/>
        <v>3.1996144474688525E-6</v>
      </c>
      <c r="J57" s="10">
        <v>41583</v>
      </c>
      <c r="K57" s="8">
        <v>5.7750000000000004</v>
      </c>
      <c r="L57" s="8">
        <v>-8.6505190311416834E-4</v>
      </c>
      <c r="M57" s="8">
        <f t="shared" si="7"/>
        <v>0.99913494809688586</v>
      </c>
      <c r="N57" s="8">
        <f t="shared" si="8"/>
        <v>-1.8967962456524798E-3</v>
      </c>
      <c r="O57" s="8">
        <f t="shared" si="9"/>
        <v>4.6808708622278087E-5</v>
      </c>
      <c r="P57" s="11">
        <f t="shared" si="10"/>
        <v>6.8291575837782067E-5</v>
      </c>
    </row>
    <row r="58" spans="1:16" x14ac:dyDescent="0.25">
      <c r="A58" s="5">
        <v>41429</v>
      </c>
      <c r="B58">
        <v>2.706</v>
      </c>
      <c r="C58">
        <f t="shared" si="4"/>
        <v>2.4999999999999935E-2</v>
      </c>
      <c r="E58">
        <f t="shared" si="5"/>
        <v>2.3968255657461624E-2</v>
      </c>
      <c r="F58">
        <f t="shared" si="6"/>
        <v>5.7447727926144112E-4</v>
      </c>
      <c r="J58" s="10">
        <v>41584</v>
      </c>
      <c r="K58" s="8">
        <v>5.875</v>
      </c>
      <c r="L58" s="8">
        <v>1.7316017316017254E-2</v>
      </c>
      <c r="M58" s="8">
        <f t="shared" si="7"/>
        <v>1.0173160173160172</v>
      </c>
      <c r="N58" s="8">
        <f t="shared" si="8"/>
        <v>1.6284272973478942E-2</v>
      </c>
      <c r="O58" s="8">
        <f t="shared" si="9"/>
        <v>1.2858154334041431E-4</v>
      </c>
      <c r="P58" s="11">
        <f t="shared" si="10"/>
        <v>9.8350806196976723E-5</v>
      </c>
    </row>
    <row r="59" spans="1:16" x14ac:dyDescent="0.25">
      <c r="A59" s="5">
        <v>41430</v>
      </c>
      <c r="B59">
        <v>2.6459999999999999</v>
      </c>
      <c r="C59">
        <f t="shared" si="4"/>
        <v>-2.2172949002217314E-2</v>
      </c>
      <c r="E59">
        <f t="shared" si="5"/>
        <v>-2.3204693344755625E-2</v>
      </c>
      <c r="F59">
        <f t="shared" si="6"/>
        <v>5.3845779322414598E-4</v>
      </c>
      <c r="J59" s="10">
        <v>41585</v>
      </c>
      <c r="K59" s="8">
        <v>5.7450000000000001</v>
      </c>
      <c r="L59" s="8">
        <v>-2.2127659574468068E-2</v>
      </c>
      <c r="M59" s="8">
        <f t="shared" si="7"/>
        <v>0.97787234042553195</v>
      </c>
      <c r="N59" s="8">
        <f t="shared" si="8"/>
        <v>-2.3159403917006379E-2</v>
      </c>
      <c r="O59" s="8">
        <f t="shared" si="9"/>
        <v>7.8985149241660472E-4</v>
      </c>
      <c r="P59" s="11">
        <f t="shared" si="10"/>
        <v>8.7181298536654847E-4</v>
      </c>
    </row>
    <row r="60" spans="1:16" x14ac:dyDescent="0.25">
      <c r="A60" s="5">
        <v>41431</v>
      </c>
      <c r="B60">
        <v>2.6459999999999999</v>
      </c>
      <c r="C60">
        <f t="shared" si="4"/>
        <v>0</v>
      </c>
      <c r="E60">
        <f t="shared" si="5"/>
        <v>-1.0317443425383113E-3</v>
      </c>
      <c r="F60">
        <f t="shared" si="6"/>
        <v>1.0644963883598124E-6</v>
      </c>
      <c r="J60" s="10">
        <v>41586</v>
      </c>
      <c r="K60" s="8">
        <v>5.6749999999999998</v>
      </c>
      <c r="L60" s="8">
        <v>-1.2184508268059231E-2</v>
      </c>
      <c r="M60" s="8">
        <f t="shared" si="7"/>
        <v>0.98781549173194072</v>
      </c>
      <c r="N60" s="8">
        <f t="shared" si="8"/>
        <v>-1.3216252610597543E-2</v>
      </c>
      <c r="O60" s="8">
        <f t="shared" si="9"/>
        <v>3.2982720162911058E-4</v>
      </c>
      <c r="P60" s="11">
        <f t="shared" si="10"/>
        <v>3.8350673896119403E-4</v>
      </c>
    </row>
    <row r="61" spans="1:16" x14ac:dyDescent="0.25">
      <c r="A61" s="5">
        <v>41432</v>
      </c>
      <c r="B61">
        <v>2.67</v>
      </c>
      <c r="C61">
        <f t="shared" si="4"/>
        <v>9.0702947845805078E-3</v>
      </c>
      <c r="E61">
        <f t="shared" si="5"/>
        <v>8.0385504420421965E-3</v>
      </c>
      <c r="F61">
        <f t="shared" si="6"/>
        <v>6.4618293209256798E-5</v>
      </c>
      <c r="J61" s="10">
        <v>41589</v>
      </c>
      <c r="K61" s="8">
        <v>5.7850000000000001</v>
      </c>
      <c r="L61" s="8">
        <v>1.9383259911894331E-2</v>
      </c>
      <c r="M61" s="8">
        <f t="shared" si="7"/>
        <v>1.0193832599118944</v>
      </c>
      <c r="N61" s="8">
        <f t="shared" si="8"/>
        <v>1.8351515569356019E-2</v>
      </c>
      <c r="O61" s="8">
        <f t="shared" si="9"/>
        <v>1.7973753481488711E-4</v>
      </c>
      <c r="P61" s="11">
        <f t="shared" si="10"/>
        <v>1.4362680434274882E-4</v>
      </c>
    </row>
    <row r="62" spans="1:16" x14ac:dyDescent="0.25">
      <c r="A62" s="5">
        <v>41435</v>
      </c>
      <c r="B62">
        <v>2.7039999999999997</v>
      </c>
      <c r="C62">
        <f t="shared" si="4"/>
        <v>1.2734082397003674E-2</v>
      </c>
      <c r="E62">
        <f t="shared" si="5"/>
        <v>1.1702338054465362E-2</v>
      </c>
      <c r="F62">
        <f t="shared" si="6"/>
        <v>1.3694471594098817E-4</v>
      </c>
      <c r="J62" s="10">
        <v>41590</v>
      </c>
      <c r="K62" s="8">
        <v>5.73</v>
      </c>
      <c r="L62" s="8">
        <v>-9.507346585998222E-3</v>
      </c>
      <c r="M62" s="8">
        <f t="shared" si="7"/>
        <v>0.99049265341400172</v>
      </c>
      <c r="N62" s="8">
        <f t="shared" si="8"/>
        <v>-1.0539090928536533E-2</v>
      </c>
      <c r="O62" s="8">
        <f t="shared" si="9"/>
        <v>2.3975375125661263E-4</v>
      </c>
      <c r="P62" s="11">
        <f t="shared" si="10"/>
        <v>2.8581846250985699E-4</v>
      </c>
    </row>
    <row r="63" spans="1:16" x14ac:dyDescent="0.25">
      <c r="A63" s="5">
        <v>41436</v>
      </c>
      <c r="B63">
        <v>2.6339999999999999</v>
      </c>
      <c r="C63">
        <f t="shared" si="4"/>
        <v>-2.5887573964496986E-2</v>
      </c>
      <c r="E63">
        <f t="shared" si="5"/>
        <v>-2.6919318307035298E-2</v>
      </c>
      <c r="F63">
        <f t="shared" si="6"/>
        <v>7.2464969811548573E-4</v>
      </c>
      <c r="J63" s="10">
        <v>41591</v>
      </c>
      <c r="K63" s="8">
        <v>5.8449999999999998</v>
      </c>
      <c r="L63" s="8">
        <v>2.0069808027923092E-2</v>
      </c>
      <c r="M63" s="8">
        <f t="shared" si="7"/>
        <v>1.0200698080279231</v>
      </c>
      <c r="N63" s="8">
        <f t="shared" si="8"/>
        <v>1.9038063685384781E-2</v>
      </c>
      <c r="O63" s="8">
        <f t="shared" si="9"/>
        <v>1.9861746637737186E-4</v>
      </c>
      <c r="P63" s="11">
        <f t="shared" si="10"/>
        <v>1.6055394219339133E-4</v>
      </c>
    </row>
    <row r="64" spans="1:16" x14ac:dyDescent="0.25">
      <c r="A64" s="5">
        <v>41437</v>
      </c>
      <c r="B64">
        <v>2.61</v>
      </c>
      <c r="C64">
        <f t="shared" si="4"/>
        <v>-9.1116173120729012E-3</v>
      </c>
      <c r="E64">
        <f t="shared" si="5"/>
        <v>-1.0143361654611213E-2</v>
      </c>
      <c r="F64">
        <f t="shared" si="6"/>
        <v>1.0288778565623711E-4</v>
      </c>
      <c r="J64" s="10">
        <v>41592</v>
      </c>
      <c r="K64" s="8">
        <v>5.915</v>
      </c>
      <c r="L64" s="8">
        <v>1.1976047904191666E-2</v>
      </c>
      <c r="M64" s="8">
        <f t="shared" si="7"/>
        <v>1.0119760479041917</v>
      </c>
      <c r="N64" s="8">
        <f t="shared" si="8"/>
        <v>1.0944303561653355E-2</v>
      </c>
      <c r="O64" s="8">
        <f t="shared" si="9"/>
        <v>3.5992929815983848E-5</v>
      </c>
      <c r="P64" s="11">
        <f t="shared" si="10"/>
        <v>2.0951016944851131E-5</v>
      </c>
    </row>
    <row r="65" spans="1:16" x14ac:dyDescent="0.25">
      <c r="A65" s="5">
        <v>41438</v>
      </c>
      <c r="B65">
        <v>2.63</v>
      </c>
      <c r="C65">
        <f t="shared" si="4"/>
        <v>7.662835249042153E-3</v>
      </c>
      <c r="E65">
        <f t="shared" si="5"/>
        <v>6.6310909065038417E-3</v>
      </c>
      <c r="F65">
        <f t="shared" si="6"/>
        <v>4.3971366610317939E-5</v>
      </c>
      <c r="J65" s="10">
        <v>41593</v>
      </c>
      <c r="K65" s="8">
        <v>5.93</v>
      </c>
      <c r="L65" s="8">
        <v>2.5359256128486356E-3</v>
      </c>
      <c r="M65" s="8">
        <f t="shared" si="7"/>
        <v>1.0025359256128485</v>
      </c>
      <c r="N65" s="8">
        <f t="shared" si="8"/>
        <v>1.5041812703103243E-3</v>
      </c>
      <c r="O65" s="8">
        <f t="shared" si="9"/>
        <v>1.1838495641888655E-5</v>
      </c>
      <c r="P65" s="11">
        <f t="shared" si="10"/>
        <v>2.3647740059175351E-5</v>
      </c>
    </row>
    <row r="66" spans="1:16" x14ac:dyDescent="0.25">
      <c r="A66" s="5">
        <v>41439</v>
      </c>
      <c r="B66">
        <v>2.754</v>
      </c>
      <c r="C66">
        <f t="shared" si="4"/>
        <v>4.7148288973384071E-2</v>
      </c>
      <c r="E66">
        <f t="shared" si="5"/>
        <v>4.611654463084576E-2</v>
      </c>
      <c r="F66">
        <f t="shared" si="6"/>
        <v>2.126735688688789E-3</v>
      </c>
      <c r="J66" s="10">
        <v>41596</v>
      </c>
      <c r="K66" s="8">
        <v>6</v>
      </c>
      <c r="L66" s="8">
        <v>1.1804384485666152E-2</v>
      </c>
      <c r="M66" s="8">
        <f t="shared" si="7"/>
        <v>1.0118043844856661</v>
      </c>
      <c r="N66" s="8">
        <f t="shared" si="8"/>
        <v>1.0772640143127841E-2</v>
      </c>
      <c r="O66" s="8">
        <f t="shared" si="9"/>
        <v>3.3962639414863238E-5</v>
      </c>
      <c r="P66" s="11">
        <f t="shared" si="10"/>
        <v>1.9409000033124118E-5</v>
      </c>
    </row>
    <row r="67" spans="1:16" x14ac:dyDescent="0.25">
      <c r="A67" s="5">
        <v>41442</v>
      </c>
      <c r="B67">
        <v>2.7960000000000003</v>
      </c>
      <c r="C67">
        <f t="shared" si="4"/>
        <v>1.5250544662309462E-2</v>
      </c>
      <c r="E67">
        <f t="shared" si="5"/>
        <v>1.4218800319771151E-2</v>
      </c>
      <c r="F67">
        <f t="shared" si="6"/>
        <v>2.0217428253352417E-4</v>
      </c>
      <c r="J67" s="10">
        <v>41597</v>
      </c>
      <c r="K67" s="8">
        <v>5.82</v>
      </c>
      <c r="L67" s="8">
        <v>-2.9999999999999954E-2</v>
      </c>
      <c r="M67" s="8">
        <f t="shared" si="7"/>
        <v>0.97000000000000008</v>
      </c>
      <c r="N67" s="8">
        <f t="shared" si="8"/>
        <v>-3.1031744342538265E-2</v>
      </c>
      <c r="O67" s="8">
        <f t="shared" si="9"/>
        <v>1.2943184181133003E-3</v>
      </c>
      <c r="P67" s="11">
        <f t="shared" si="10"/>
        <v>1.3986717238459855E-3</v>
      </c>
    </row>
    <row r="68" spans="1:16" x14ac:dyDescent="0.25">
      <c r="A68" s="5">
        <v>41443</v>
      </c>
      <c r="B68">
        <v>2.76</v>
      </c>
      <c r="C68">
        <f t="shared" si="4"/>
        <v>-1.2875536480686864E-2</v>
      </c>
      <c r="E68">
        <f t="shared" si="5"/>
        <v>-1.3907280823225175E-2</v>
      </c>
      <c r="F68">
        <f t="shared" si="6"/>
        <v>1.9341245989604668E-4</v>
      </c>
      <c r="J68" s="10">
        <v>41598</v>
      </c>
      <c r="K68" s="8">
        <v>5.92</v>
      </c>
      <c r="L68" s="8">
        <v>1.7182130584192379E-2</v>
      </c>
      <c r="M68" s="8">
        <f t="shared" si="7"/>
        <v>1.0171821305841924</v>
      </c>
      <c r="N68" s="8">
        <f t="shared" si="8"/>
        <v>1.6150386241654067E-2</v>
      </c>
      <c r="O68" s="8">
        <f t="shared" si="9"/>
        <v>1.2556308388533843E-4</v>
      </c>
      <c r="P68" s="11">
        <f t="shared" si="10"/>
        <v>9.5713169530431763E-5</v>
      </c>
    </row>
    <row r="69" spans="1:16" x14ac:dyDescent="0.25">
      <c r="A69" s="5">
        <v>41444</v>
      </c>
      <c r="B69">
        <v>2.8540000000000001</v>
      </c>
      <c r="C69">
        <f t="shared" ref="C69:C132" si="11">(B69-B68)/B68</f>
        <v>3.4057971014492865E-2</v>
      </c>
      <c r="E69">
        <f t="shared" ref="E69:E132" si="12">C69-$D$3</f>
        <v>3.3026226671954553E-2</v>
      </c>
      <c r="F69">
        <f t="shared" ref="F69:F132" si="13">E69^2</f>
        <v>1.0907316481873223E-3</v>
      </c>
      <c r="J69" s="10">
        <v>41599</v>
      </c>
      <c r="K69" s="8">
        <v>5.93</v>
      </c>
      <c r="L69" s="8">
        <v>1.6891891891891533E-3</v>
      </c>
      <c r="M69" s="8">
        <f t="shared" si="7"/>
        <v>1.0016891891891893</v>
      </c>
      <c r="N69" s="8">
        <f t="shared" si="8"/>
        <v>6.5744484665084197E-4</v>
      </c>
      <c r="O69" s="8">
        <f t="shared" si="9"/>
        <v>1.8382209717601345E-5</v>
      </c>
      <c r="P69" s="11">
        <f t="shared" si="10"/>
        <v>3.2599881927647052E-5</v>
      </c>
    </row>
    <row r="70" spans="1:16" x14ac:dyDescent="0.25">
      <c r="A70" s="5">
        <v>41445</v>
      </c>
      <c r="B70">
        <v>3</v>
      </c>
      <c r="C70">
        <f t="shared" si="11"/>
        <v>5.1156271899088966E-2</v>
      </c>
      <c r="E70">
        <f t="shared" si="12"/>
        <v>5.0124527556550655E-2</v>
      </c>
      <c r="F70">
        <f t="shared" si="13"/>
        <v>2.5124682627674058E-3</v>
      </c>
      <c r="J70" s="10">
        <v>41600</v>
      </c>
      <c r="K70" s="8">
        <v>5.9749999999999996</v>
      </c>
      <c r="L70" s="8">
        <v>7.5885328836424841E-3</v>
      </c>
      <c r="M70" s="8">
        <f t="shared" si="7"/>
        <v>1.0075885328836425</v>
      </c>
      <c r="N70" s="8">
        <f t="shared" si="8"/>
        <v>6.5567885411041728E-3</v>
      </c>
      <c r="O70" s="8">
        <f t="shared" si="9"/>
        <v>2.5982079685684219E-6</v>
      </c>
      <c r="P70" s="11">
        <f t="shared" si="10"/>
        <v>3.5991046936817555E-8</v>
      </c>
    </row>
    <row r="71" spans="1:16" x14ac:dyDescent="0.25">
      <c r="A71" s="5">
        <v>41449</v>
      </c>
      <c r="B71">
        <v>2.88</v>
      </c>
      <c r="C71">
        <f t="shared" si="11"/>
        <v>-4.0000000000000036E-2</v>
      </c>
      <c r="E71">
        <f t="shared" si="12"/>
        <v>-4.1031744342538347E-2</v>
      </c>
      <c r="F71">
        <f t="shared" si="13"/>
        <v>1.6836040437914277E-3</v>
      </c>
      <c r="J71" s="10">
        <v>41603</v>
      </c>
      <c r="K71" s="8">
        <v>5.9649999999999999</v>
      </c>
      <c r="L71" s="8">
        <v>-1.6736401673639811E-3</v>
      </c>
      <c r="M71" s="8">
        <f t="shared" si="7"/>
        <v>0.99832635983263607</v>
      </c>
      <c r="N71" s="8">
        <f t="shared" si="8"/>
        <v>-2.7053845099022922E-3</v>
      </c>
      <c r="O71" s="8">
        <f t="shared" si="9"/>
        <v>5.8526742498948706E-5</v>
      </c>
      <c r="P71" s="11">
        <f t="shared" si="10"/>
        <v>8.230953020222563E-5</v>
      </c>
    </row>
    <row r="72" spans="1:16" x14ac:dyDescent="0.25">
      <c r="A72" s="5">
        <v>41450</v>
      </c>
      <c r="B72">
        <v>2.8919999999999999</v>
      </c>
      <c r="C72">
        <f t="shared" si="11"/>
        <v>4.1666666666666709E-3</v>
      </c>
      <c r="E72">
        <f t="shared" si="12"/>
        <v>3.1349223241283596E-3</v>
      </c>
      <c r="F72">
        <f t="shared" si="13"/>
        <v>9.8277379783183551E-6</v>
      </c>
      <c r="J72" s="10">
        <v>41604</v>
      </c>
      <c r="K72" s="8">
        <v>5.95</v>
      </c>
      <c r="L72" s="8">
        <v>-2.5146689019278591E-3</v>
      </c>
      <c r="M72" s="8">
        <f t="shared" si="7"/>
        <v>0.99748533109807214</v>
      </c>
      <c r="N72" s="8">
        <f t="shared" si="8"/>
        <v>-3.5464132444661704E-3</v>
      </c>
      <c r="O72" s="8">
        <f t="shared" si="9"/>
        <v>7.2102277875217799E-5</v>
      </c>
      <c r="P72" s="11">
        <f t="shared" si="10"/>
        <v>9.8277258617833211E-5</v>
      </c>
    </row>
    <row r="73" spans="1:16" x14ac:dyDescent="0.25">
      <c r="A73" s="5">
        <v>41451</v>
      </c>
      <c r="B73">
        <v>2.9340000000000002</v>
      </c>
      <c r="C73">
        <f t="shared" si="11"/>
        <v>1.4522821576763576E-2</v>
      </c>
      <c r="E73">
        <f t="shared" si="12"/>
        <v>1.3491077234225265E-2</v>
      </c>
      <c r="F73">
        <f t="shared" si="13"/>
        <v>1.8200916493983123E-4</v>
      </c>
      <c r="J73" s="10">
        <v>41605</v>
      </c>
      <c r="K73" s="8">
        <v>5.9550000000000001</v>
      </c>
      <c r="L73" s="8">
        <v>8.4033613445376357E-4</v>
      </c>
      <c r="M73" s="8">
        <f t="shared" si="7"/>
        <v>1.0008403361344538</v>
      </c>
      <c r="N73" s="8">
        <f t="shared" si="8"/>
        <v>-1.9140820808454776E-4</v>
      </c>
      <c r="O73" s="8">
        <f t="shared" si="9"/>
        <v>2.6381587764032032E-5</v>
      </c>
      <c r="P73" s="11">
        <f t="shared" si="10"/>
        <v>4.3013708239049591E-5</v>
      </c>
    </row>
    <row r="74" spans="1:16" x14ac:dyDescent="0.25">
      <c r="A74" s="5">
        <v>41452</v>
      </c>
      <c r="B74">
        <v>2.9580000000000002</v>
      </c>
      <c r="C74">
        <f t="shared" si="11"/>
        <v>8.179959100204505E-3</v>
      </c>
      <c r="E74">
        <f t="shared" si="12"/>
        <v>7.1482147576661936E-3</v>
      </c>
      <c r="F74">
        <f t="shared" si="13"/>
        <v>5.109697422171676E-5</v>
      </c>
      <c r="J74" s="10">
        <v>41606</v>
      </c>
      <c r="K74" s="8">
        <v>6</v>
      </c>
      <c r="L74" s="8">
        <v>7.5566750629722798E-3</v>
      </c>
      <c r="M74" s="8">
        <f t="shared" si="7"/>
        <v>1.0075566750629723</v>
      </c>
      <c r="N74" s="8">
        <f t="shared" si="8"/>
        <v>6.5249307204339685E-3</v>
      </c>
      <c r="O74" s="8">
        <f t="shared" si="9"/>
        <v>2.4965199166412183E-6</v>
      </c>
      <c r="P74" s="11">
        <f t="shared" si="10"/>
        <v>2.4918278083475134E-8</v>
      </c>
    </row>
    <row r="75" spans="1:16" x14ac:dyDescent="0.25">
      <c r="A75" s="5">
        <v>41453</v>
      </c>
      <c r="B75">
        <v>2.8460000000000001</v>
      </c>
      <c r="C75">
        <f t="shared" si="11"/>
        <v>-3.7863421230561224E-2</v>
      </c>
      <c r="E75">
        <f t="shared" si="12"/>
        <v>-3.8895165573099535E-2</v>
      </c>
      <c r="F75">
        <f t="shared" si="13"/>
        <v>1.5128339049588274E-3</v>
      </c>
      <c r="J75" s="10">
        <v>41607</v>
      </c>
      <c r="K75" s="8">
        <v>5.96</v>
      </c>
      <c r="L75" s="8">
        <v>-6.6666666666666723E-3</v>
      </c>
      <c r="M75" s="8">
        <f t="shared" si="7"/>
        <v>0.99333333333333329</v>
      </c>
      <c r="N75" s="8">
        <f t="shared" si="8"/>
        <v>-7.6984110092049836E-3</v>
      </c>
      <c r="O75" s="8">
        <f t="shared" si="9"/>
        <v>1.598531305186374E-4</v>
      </c>
      <c r="P75" s="11">
        <f t="shared" si="10"/>
        <v>1.9783791007544875E-4</v>
      </c>
    </row>
    <row r="76" spans="1:16" x14ac:dyDescent="0.25">
      <c r="A76" s="5">
        <v>41456</v>
      </c>
      <c r="B76">
        <v>2.95</v>
      </c>
      <c r="C76">
        <f t="shared" si="11"/>
        <v>3.6542515811665524E-2</v>
      </c>
      <c r="E76">
        <f t="shared" si="12"/>
        <v>3.5510771469127213E-2</v>
      </c>
      <c r="F76">
        <f t="shared" si="13"/>
        <v>1.2610148903325793E-3</v>
      </c>
      <c r="J76" s="10">
        <v>41610</v>
      </c>
      <c r="K76" s="8">
        <v>5.89</v>
      </c>
      <c r="L76" s="8">
        <v>-1.1744966442953067E-2</v>
      </c>
      <c r="M76" s="8">
        <f t="shared" ref="M76:M129" si="14">1+L76</f>
        <v>0.98825503355704691</v>
      </c>
      <c r="N76" s="8">
        <f t="shared" ref="N76:N129" si="15">L76-$D$3</f>
        <v>-1.2776710785491379E-2</v>
      </c>
      <c r="O76" s="8">
        <f t="shared" ref="O76:O129" si="16">(N76-$R$14)^2</f>
        <v>3.1405523266964287E-4</v>
      </c>
      <c r="P76" s="11">
        <f t="shared" ref="P76:P129" si="17">(N76-$R$15)^2</f>
        <v>3.6648455243922846E-4</v>
      </c>
    </row>
    <row r="77" spans="1:16" x14ac:dyDescent="0.25">
      <c r="A77" s="5">
        <v>41457</v>
      </c>
      <c r="B77">
        <v>2.9820000000000002</v>
      </c>
      <c r="C77">
        <f t="shared" si="11"/>
        <v>1.0847457627118653E-2</v>
      </c>
      <c r="E77">
        <f t="shared" si="12"/>
        <v>9.8157132845803421E-3</v>
      </c>
      <c r="F77">
        <f t="shared" si="13"/>
        <v>9.6348227285087011E-5</v>
      </c>
      <c r="J77" s="10">
        <v>41611</v>
      </c>
      <c r="K77" s="8">
        <v>5.7149999999999999</v>
      </c>
      <c r="L77" s="8">
        <v>-2.971137521222408E-2</v>
      </c>
      <c r="M77" s="8">
        <f t="shared" si="14"/>
        <v>0.97028862478777589</v>
      </c>
      <c r="N77" s="8">
        <f t="shared" si="15"/>
        <v>-3.0743119554762392E-2</v>
      </c>
      <c r="O77" s="8">
        <f t="shared" si="16"/>
        <v>1.2736342238769344E-3</v>
      </c>
      <c r="P77" s="11">
        <f t="shared" si="17"/>
        <v>1.3771665752475124E-3</v>
      </c>
    </row>
    <row r="78" spans="1:16" x14ac:dyDescent="0.25">
      <c r="A78" s="5">
        <v>41458</v>
      </c>
      <c r="B78">
        <v>3.028</v>
      </c>
      <c r="C78">
        <f t="shared" si="11"/>
        <v>1.5425888665325222E-2</v>
      </c>
      <c r="E78">
        <f t="shared" si="12"/>
        <v>1.4394144322786911E-2</v>
      </c>
      <c r="F78">
        <f t="shared" si="13"/>
        <v>2.0719139078521865E-4</v>
      </c>
      <c r="J78" s="10">
        <v>41612</v>
      </c>
      <c r="K78" s="8">
        <v>5.7850000000000001</v>
      </c>
      <c r="L78" s="8">
        <v>1.2248468941382377E-2</v>
      </c>
      <c r="M78" s="8">
        <f t="shared" si="14"/>
        <v>1.0122484689413824</v>
      </c>
      <c r="N78" s="8">
        <f t="shared" si="15"/>
        <v>1.1216724598844065E-2</v>
      </c>
      <c r="O78" s="8">
        <f t="shared" si="16"/>
        <v>3.9335874456869927E-5</v>
      </c>
      <c r="P78" s="11">
        <f t="shared" si="17"/>
        <v>2.3519096611266472E-5</v>
      </c>
    </row>
    <row r="79" spans="1:16" x14ac:dyDescent="0.25">
      <c r="A79" s="5">
        <v>41459</v>
      </c>
      <c r="B79">
        <v>3.16</v>
      </c>
      <c r="C79">
        <f t="shared" si="11"/>
        <v>4.3593130779392378E-2</v>
      </c>
      <c r="E79">
        <f t="shared" si="12"/>
        <v>4.2561386436854066E-2</v>
      </c>
      <c r="F79">
        <f t="shared" si="13"/>
        <v>1.8114716154272253E-3</v>
      </c>
      <c r="J79" s="10">
        <v>41613</v>
      </c>
      <c r="K79" s="8">
        <v>5.7249999999999996</v>
      </c>
      <c r="L79" s="8">
        <v>-1.037165082108911E-2</v>
      </c>
      <c r="M79" s="8">
        <f t="shared" si="14"/>
        <v>0.98962834917891085</v>
      </c>
      <c r="N79" s="8">
        <f t="shared" si="15"/>
        <v>-1.1403395163627421E-2</v>
      </c>
      <c r="O79" s="8">
        <f t="shared" si="16"/>
        <v>2.6726651844532476E-4</v>
      </c>
      <c r="P79" s="11">
        <f t="shared" si="17"/>
        <v>3.1578962676644974E-4</v>
      </c>
    </row>
    <row r="80" spans="1:16" x14ac:dyDescent="0.25">
      <c r="A80" s="5">
        <v>41460</v>
      </c>
      <c r="B80">
        <v>3.1059999999999999</v>
      </c>
      <c r="C80">
        <f t="shared" si="11"/>
        <v>-1.7088607594936793E-2</v>
      </c>
      <c r="E80">
        <f t="shared" si="12"/>
        <v>-1.8120351937475104E-2</v>
      </c>
      <c r="F80">
        <f t="shared" si="13"/>
        <v>3.2834715433795777E-4</v>
      </c>
      <c r="J80" s="10">
        <v>41617</v>
      </c>
      <c r="K80" s="8">
        <v>5.91</v>
      </c>
      <c r="L80" s="8">
        <v>3.2314410480349436E-2</v>
      </c>
      <c r="M80" s="8">
        <f t="shared" si="14"/>
        <v>1.0323144104803494</v>
      </c>
      <c r="N80" s="8">
        <f t="shared" si="15"/>
        <v>3.1282666137811124E-2</v>
      </c>
      <c r="O80" s="8">
        <f t="shared" si="16"/>
        <v>6.936783058379886E-4</v>
      </c>
      <c r="P80" s="11">
        <f t="shared" si="17"/>
        <v>6.2078665800927816E-4</v>
      </c>
    </row>
    <row r="81" spans="1:16" x14ac:dyDescent="0.25">
      <c r="A81" s="5">
        <v>41463</v>
      </c>
      <c r="B81">
        <v>3.18</v>
      </c>
      <c r="C81">
        <f t="shared" si="11"/>
        <v>2.3824855119124369E-2</v>
      </c>
      <c r="E81">
        <f t="shared" si="12"/>
        <v>2.2793110776586058E-2</v>
      </c>
      <c r="F81">
        <f t="shared" si="13"/>
        <v>5.1952589887372346E-4</v>
      </c>
      <c r="J81" s="10">
        <v>41618</v>
      </c>
      <c r="K81" s="8">
        <v>5.77</v>
      </c>
      <c r="L81" s="8">
        <v>-2.3688663282572006E-2</v>
      </c>
      <c r="M81" s="8">
        <f t="shared" si="14"/>
        <v>0.97631133671742798</v>
      </c>
      <c r="N81" s="8">
        <f t="shared" si="15"/>
        <v>-2.4720407625110317E-2</v>
      </c>
      <c r="O81" s="8">
        <f t="shared" si="16"/>
        <v>8.8003004768553137E-4</v>
      </c>
      <c r="P81" s="11">
        <f t="shared" si="17"/>
        <v>9.6643160558384361E-4</v>
      </c>
    </row>
    <row r="82" spans="1:16" x14ac:dyDescent="0.25">
      <c r="A82" s="5">
        <v>41464</v>
      </c>
      <c r="B82">
        <v>3.32</v>
      </c>
      <c r="C82">
        <f t="shared" si="11"/>
        <v>4.4025157232704303E-2</v>
      </c>
      <c r="E82">
        <f t="shared" si="12"/>
        <v>4.2993412890165991E-2</v>
      </c>
      <c r="F82">
        <f t="shared" si="13"/>
        <v>1.8484335519442913E-3</v>
      </c>
      <c r="J82" s="10">
        <v>41619</v>
      </c>
      <c r="K82" s="8">
        <v>5.6850000000000005</v>
      </c>
      <c r="L82" s="8">
        <v>-1.4731369150779737E-2</v>
      </c>
      <c r="M82" s="8">
        <f t="shared" si="14"/>
        <v>0.98526863084922023</v>
      </c>
      <c r="N82" s="8">
        <f t="shared" si="15"/>
        <v>-1.5763113493318048E-2</v>
      </c>
      <c r="O82" s="8">
        <f t="shared" si="16"/>
        <v>4.2882152350870039E-4</v>
      </c>
      <c r="P82" s="11">
        <f t="shared" si="17"/>
        <v>4.8974526383340443E-4</v>
      </c>
    </row>
    <row r="83" spans="1:16" x14ac:dyDescent="0.25">
      <c r="A83" s="5">
        <v>41465</v>
      </c>
      <c r="B83">
        <v>3.202</v>
      </c>
      <c r="C83">
        <f t="shared" si="11"/>
        <v>-3.5542168674698761E-2</v>
      </c>
      <c r="E83">
        <f t="shared" si="12"/>
        <v>-3.6573913017237072E-2</v>
      </c>
      <c r="F83">
        <f t="shared" si="13"/>
        <v>1.3376511133924233E-3</v>
      </c>
      <c r="J83" s="10">
        <v>41620</v>
      </c>
      <c r="K83" s="8">
        <v>5.5750000000000002</v>
      </c>
      <c r="L83" s="8">
        <v>-1.9349164467898031E-2</v>
      </c>
      <c r="M83" s="8">
        <f t="shared" si="14"/>
        <v>0.98065083553210197</v>
      </c>
      <c r="N83" s="8">
        <f t="shared" si="15"/>
        <v>-2.0380908810436343E-2</v>
      </c>
      <c r="O83" s="8">
        <f t="shared" si="16"/>
        <v>6.4139622582259144E-4</v>
      </c>
      <c r="P83" s="11">
        <f t="shared" si="17"/>
        <v>7.1545466340639516E-4</v>
      </c>
    </row>
    <row r="84" spans="1:16" x14ac:dyDescent="0.25">
      <c r="A84" s="5">
        <v>41466</v>
      </c>
      <c r="B84">
        <v>3.19</v>
      </c>
      <c r="C84">
        <f t="shared" si="11"/>
        <v>-3.7476577139287977E-3</v>
      </c>
      <c r="E84">
        <f t="shared" si="12"/>
        <v>-4.7794020564671091E-3</v>
      </c>
      <c r="F84">
        <f t="shared" si="13"/>
        <v>2.2842684017362031E-5</v>
      </c>
      <c r="J84" s="10">
        <v>41621</v>
      </c>
      <c r="K84" s="8">
        <v>5.5049999999999999</v>
      </c>
      <c r="L84" s="8">
        <v>-1.2556053811659243E-2</v>
      </c>
      <c r="M84" s="8">
        <f t="shared" si="14"/>
        <v>0.98744394618834075</v>
      </c>
      <c r="N84" s="8">
        <f t="shared" si="15"/>
        <v>-1.3587798154197554E-2</v>
      </c>
      <c r="O84" s="8">
        <f t="shared" si="16"/>
        <v>3.434606329876667E-4</v>
      </c>
      <c r="P84" s="11">
        <f t="shared" si="17"/>
        <v>3.9819698161129075E-4</v>
      </c>
    </row>
    <row r="85" spans="1:16" x14ac:dyDescent="0.25">
      <c r="A85" s="5">
        <v>41467</v>
      </c>
      <c r="B85">
        <v>3.1480000000000001</v>
      </c>
      <c r="C85">
        <f t="shared" si="11"/>
        <v>-1.3166144200626902E-2</v>
      </c>
      <c r="E85">
        <f t="shared" si="12"/>
        <v>-1.4197888543165213E-2</v>
      </c>
      <c r="F85">
        <f t="shared" si="13"/>
        <v>2.0158003908414201E-4</v>
      </c>
      <c r="J85" s="10">
        <v>41624</v>
      </c>
      <c r="K85" s="8">
        <v>5.5</v>
      </c>
      <c r="L85" s="8">
        <v>-9.0826521344230583E-4</v>
      </c>
      <c r="M85" s="8">
        <f t="shared" si="14"/>
        <v>0.99909173478655766</v>
      </c>
      <c r="N85" s="8">
        <f t="shared" si="15"/>
        <v>-1.9400095559806171E-3</v>
      </c>
      <c r="O85" s="8">
        <f t="shared" si="16"/>
        <v>4.7401880073895056E-5</v>
      </c>
      <c r="P85" s="11">
        <f t="shared" si="17"/>
        <v>6.9007661734441587E-5</v>
      </c>
    </row>
    <row r="86" spans="1:16" x14ac:dyDescent="0.25">
      <c r="A86" s="5">
        <v>41470</v>
      </c>
      <c r="B86">
        <v>3.1680000000000001</v>
      </c>
      <c r="C86">
        <f t="shared" si="11"/>
        <v>6.3532401524777687E-3</v>
      </c>
      <c r="E86">
        <f t="shared" si="12"/>
        <v>5.3214958099394574E-3</v>
      </c>
      <c r="F86">
        <f t="shared" si="13"/>
        <v>2.8318317655203203E-5</v>
      </c>
      <c r="J86" s="10">
        <v>41625</v>
      </c>
      <c r="K86" s="8">
        <v>5.4</v>
      </c>
      <c r="L86" s="8">
        <v>-1.8181818181818118E-2</v>
      </c>
      <c r="M86" s="8">
        <f t="shared" si="14"/>
        <v>0.98181818181818192</v>
      </c>
      <c r="N86" s="8">
        <f t="shared" si="15"/>
        <v>-1.921356252435643E-2</v>
      </c>
      <c r="O86" s="8">
        <f t="shared" si="16"/>
        <v>5.8363096233434136E-4</v>
      </c>
      <c r="P86" s="11">
        <f t="shared" si="17"/>
        <v>6.5436904052340215E-4</v>
      </c>
    </row>
    <row r="87" spans="1:16" x14ac:dyDescent="0.25">
      <c r="A87" s="5">
        <v>41471</v>
      </c>
      <c r="B87">
        <v>3.0819999999999999</v>
      </c>
      <c r="C87">
        <f t="shared" si="11"/>
        <v>-2.7146464646464738E-2</v>
      </c>
      <c r="E87">
        <f t="shared" si="12"/>
        <v>-2.8178208989003049E-2</v>
      </c>
      <c r="F87">
        <f t="shared" si="13"/>
        <v>7.940114618279323E-4</v>
      </c>
      <c r="J87" s="10">
        <v>41626</v>
      </c>
      <c r="K87" s="8">
        <v>5.585</v>
      </c>
      <c r="L87" s="8">
        <v>3.4259259259259184E-2</v>
      </c>
      <c r="M87" s="8">
        <f t="shared" si="14"/>
        <v>1.0342592592592592</v>
      </c>
      <c r="N87" s="8">
        <f t="shared" si="15"/>
        <v>3.3227514916720872E-2</v>
      </c>
      <c r="O87" s="8">
        <f t="shared" si="16"/>
        <v>7.9990671534793678E-4</v>
      </c>
      <c r="P87" s="11">
        <f t="shared" si="17"/>
        <v>7.2148320692960407E-4</v>
      </c>
    </row>
    <row r="88" spans="1:16" x14ac:dyDescent="0.25">
      <c r="A88" s="5">
        <v>41472</v>
      </c>
      <c r="B88">
        <v>3.0979999999999999</v>
      </c>
      <c r="C88">
        <f t="shared" si="11"/>
        <v>5.1914341336794338E-3</v>
      </c>
      <c r="E88">
        <f t="shared" si="12"/>
        <v>4.1596897911411225E-3</v>
      </c>
      <c r="F88">
        <f t="shared" si="13"/>
        <v>1.7303019158523675E-5</v>
      </c>
      <c r="J88" s="10">
        <v>41627</v>
      </c>
      <c r="K88" s="8">
        <v>5.65</v>
      </c>
      <c r="L88" s="8">
        <v>1.1638316920322363E-2</v>
      </c>
      <c r="M88" s="8">
        <f t="shared" si="14"/>
        <v>1.0116383169203225</v>
      </c>
      <c r="N88" s="8">
        <f t="shared" si="15"/>
        <v>1.0606572577784051E-2</v>
      </c>
      <c r="O88" s="8">
        <f t="shared" si="16"/>
        <v>3.2054618216593174E-5</v>
      </c>
      <c r="P88" s="11">
        <f t="shared" si="17"/>
        <v>1.7973335673031894E-5</v>
      </c>
    </row>
    <row r="89" spans="1:16" x14ac:dyDescent="0.25">
      <c r="A89" s="5">
        <v>41473</v>
      </c>
      <c r="B89">
        <v>3.012</v>
      </c>
      <c r="C89">
        <f t="shared" si="11"/>
        <v>-2.7759845061329846E-2</v>
      </c>
      <c r="E89">
        <f t="shared" si="12"/>
        <v>-2.8791589403868157E-2</v>
      </c>
      <c r="F89">
        <f t="shared" si="13"/>
        <v>8.2895562040093314E-4</v>
      </c>
      <c r="J89" s="10">
        <v>41628</v>
      </c>
      <c r="K89" s="8">
        <v>5.7249999999999996</v>
      </c>
      <c r="L89" s="8">
        <v>1.3274336283185714E-2</v>
      </c>
      <c r="M89" s="8">
        <f t="shared" si="14"/>
        <v>1.0132743362831858</v>
      </c>
      <c r="N89" s="8">
        <f t="shared" si="15"/>
        <v>1.2242591940647403E-2</v>
      </c>
      <c r="O89" s="8">
        <f t="shared" si="16"/>
        <v>5.3256413147531472E-5</v>
      </c>
      <c r="P89" s="11">
        <f t="shared" si="17"/>
        <v>3.4521693722180195E-5</v>
      </c>
    </row>
    <row r="90" spans="1:16" x14ac:dyDescent="0.25">
      <c r="A90" s="5">
        <v>41474</v>
      </c>
      <c r="B90">
        <v>3.06</v>
      </c>
      <c r="C90">
        <f t="shared" si="11"/>
        <v>1.5936254980079695E-2</v>
      </c>
      <c r="E90">
        <f t="shared" si="12"/>
        <v>1.4904510637541384E-2</v>
      </c>
      <c r="F90">
        <f t="shared" si="13"/>
        <v>2.2214443734458426E-4</v>
      </c>
      <c r="J90" s="10">
        <v>41631</v>
      </c>
      <c r="K90" s="8">
        <v>5.75</v>
      </c>
      <c r="L90" s="8">
        <v>4.366812227074298E-3</v>
      </c>
      <c r="M90" s="8">
        <f t="shared" si="14"/>
        <v>1.0043668122270744</v>
      </c>
      <c r="N90" s="8">
        <f t="shared" si="15"/>
        <v>3.3350678845359867E-3</v>
      </c>
      <c r="O90" s="8">
        <f t="shared" si="16"/>
        <v>2.591536170183609E-6</v>
      </c>
      <c r="P90" s="11">
        <f t="shared" si="17"/>
        <v>9.1930700368434376E-6</v>
      </c>
    </row>
    <row r="91" spans="1:16" x14ac:dyDescent="0.25">
      <c r="A91" s="5">
        <v>41477</v>
      </c>
      <c r="B91">
        <v>3.0219999999999998</v>
      </c>
      <c r="C91">
        <f t="shared" si="11"/>
        <v>-1.2418300653594854E-2</v>
      </c>
      <c r="E91">
        <f t="shared" si="12"/>
        <v>-1.3450044996133165E-2</v>
      </c>
      <c r="F91">
        <f t="shared" si="13"/>
        <v>1.809037103980068E-4</v>
      </c>
      <c r="J91" s="10">
        <v>41635</v>
      </c>
      <c r="K91" s="8">
        <v>5.8650000000000002</v>
      </c>
      <c r="L91" s="8">
        <v>2.0000000000000039E-2</v>
      </c>
      <c r="M91" s="8">
        <f t="shared" si="14"/>
        <v>1.02</v>
      </c>
      <c r="N91" s="8">
        <f t="shared" si="15"/>
        <v>1.8968255657461727E-2</v>
      </c>
      <c r="O91" s="8">
        <f t="shared" si="16"/>
        <v>1.9665470660092425E-4</v>
      </c>
      <c r="P91" s="11">
        <f t="shared" si="17"/>
        <v>1.5878974195673645E-4</v>
      </c>
    </row>
    <row r="92" spans="1:16" x14ac:dyDescent="0.25">
      <c r="A92" s="5">
        <v>41478</v>
      </c>
      <c r="B92">
        <v>3.0259999999999998</v>
      </c>
      <c r="C92">
        <f t="shared" si="11"/>
        <v>1.323626737260094E-3</v>
      </c>
      <c r="E92">
        <f t="shared" si="12"/>
        <v>2.9188239472178264E-4</v>
      </c>
      <c r="F92">
        <f t="shared" si="13"/>
        <v>8.5195332348522522E-8</v>
      </c>
      <c r="J92" s="10">
        <v>41638</v>
      </c>
      <c r="K92" s="8">
        <v>5.82</v>
      </c>
      <c r="L92" s="8">
        <v>-7.6726342710997314E-3</v>
      </c>
      <c r="M92" s="8">
        <f t="shared" si="14"/>
        <v>0.99232736572890023</v>
      </c>
      <c r="N92" s="8">
        <f t="shared" si="15"/>
        <v>-8.7043786136380419E-3</v>
      </c>
      <c r="O92" s="8">
        <f t="shared" si="16"/>
        <v>1.863026093747806E-4</v>
      </c>
      <c r="P92" s="11">
        <f t="shared" si="17"/>
        <v>2.2714872838674468E-4</v>
      </c>
    </row>
    <row r="93" spans="1:16" x14ac:dyDescent="0.25">
      <c r="A93" s="5">
        <v>41479</v>
      </c>
      <c r="B93">
        <v>3.03</v>
      </c>
      <c r="C93">
        <f t="shared" si="11"/>
        <v>1.321877065432916E-3</v>
      </c>
      <c r="E93">
        <f t="shared" si="12"/>
        <v>2.9013272289460466E-4</v>
      </c>
      <c r="F93">
        <f t="shared" si="13"/>
        <v>8.4176996894237457E-8</v>
      </c>
      <c r="J93" s="10">
        <v>41641</v>
      </c>
      <c r="K93" s="8">
        <v>5.86</v>
      </c>
      <c r="L93" s="8">
        <v>6.8728522336769819E-3</v>
      </c>
      <c r="M93" s="8">
        <f t="shared" si="14"/>
        <v>1.006872852233677</v>
      </c>
      <c r="N93" s="8">
        <f t="shared" si="15"/>
        <v>5.8411078911386706E-3</v>
      </c>
      <c r="O93" s="8">
        <f t="shared" si="16"/>
        <v>8.0320153872328425E-7</v>
      </c>
      <c r="P93" s="11">
        <f t="shared" si="17"/>
        <v>2.7664190069748243E-7</v>
      </c>
    </row>
    <row r="94" spans="1:16" x14ac:dyDescent="0.25">
      <c r="A94" s="5">
        <v>41480</v>
      </c>
      <c r="B94">
        <v>3.06</v>
      </c>
      <c r="C94">
        <f t="shared" si="11"/>
        <v>9.9009900990099844E-3</v>
      </c>
      <c r="E94">
        <f t="shared" si="12"/>
        <v>8.8692457564716731E-3</v>
      </c>
      <c r="F94">
        <f t="shared" si="13"/>
        <v>7.8663520288690781E-5</v>
      </c>
      <c r="J94" s="10">
        <v>41642</v>
      </c>
      <c r="K94" s="8">
        <v>5.91</v>
      </c>
      <c r="L94" s="8">
        <v>8.5324232081910954E-3</v>
      </c>
      <c r="M94" s="8">
        <f t="shared" si="14"/>
        <v>1.0085324232081911</v>
      </c>
      <c r="N94" s="8">
        <f t="shared" si="15"/>
        <v>7.500678865652784E-3</v>
      </c>
      <c r="O94" s="8">
        <f t="shared" si="16"/>
        <v>6.5320425535161624E-6</v>
      </c>
      <c r="P94" s="11">
        <f t="shared" si="17"/>
        <v>1.2850566442291784E-6</v>
      </c>
    </row>
    <row r="95" spans="1:16" x14ac:dyDescent="0.25">
      <c r="A95" s="5">
        <v>41481</v>
      </c>
      <c r="B95">
        <v>3.008</v>
      </c>
      <c r="C95">
        <f t="shared" si="11"/>
        <v>-1.6993464052287598E-2</v>
      </c>
      <c r="E95">
        <f t="shared" si="12"/>
        <v>-1.8025208394825909E-2</v>
      </c>
      <c r="F95">
        <f t="shared" si="13"/>
        <v>3.2490813767690243E-4</v>
      </c>
      <c r="J95" s="10">
        <v>41646</v>
      </c>
      <c r="K95" s="8">
        <v>5.92</v>
      </c>
      <c r="L95" s="8">
        <v>1.6920473773265291E-3</v>
      </c>
      <c r="M95" s="8">
        <f t="shared" si="14"/>
        <v>1.0016920473773265</v>
      </c>
      <c r="N95" s="8">
        <f t="shared" si="15"/>
        <v>6.6030303478821777E-4</v>
      </c>
      <c r="O95" s="8">
        <f t="shared" si="16"/>
        <v>1.8357709221237735E-5</v>
      </c>
      <c r="P95" s="11">
        <f t="shared" si="17"/>
        <v>3.2567251699817261E-5</v>
      </c>
    </row>
    <row r="96" spans="1:16" x14ac:dyDescent="0.25">
      <c r="A96" s="5">
        <v>41484</v>
      </c>
      <c r="B96">
        <v>2.9939999999999998</v>
      </c>
      <c r="C96">
        <f t="shared" si="11"/>
        <v>-4.654255319149014E-3</v>
      </c>
      <c r="E96">
        <f t="shared" si="12"/>
        <v>-5.6859996616873253E-3</v>
      </c>
      <c r="F96">
        <f t="shared" si="13"/>
        <v>3.2330592152708375E-5</v>
      </c>
      <c r="J96" s="10">
        <v>41647</v>
      </c>
      <c r="K96" s="8">
        <v>5.9350000000000005</v>
      </c>
      <c r="L96" s="8">
        <v>2.5337837837838798E-3</v>
      </c>
      <c r="M96" s="8">
        <f t="shared" si="14"/>
        <v>1.0025337837837838</v>
      </c>
      <c r="N96" s="8">
        <f t="shared" si="15"/>
        <v>1.5020394412455684E-3</v>
      </c>
      <c r="O96" s="8">
        <f t="shared" si="16"/>
        <v>1.1853239061118423E-5</v>
      </c>
      <c r="P96" s="11">
        <f t="shared" si="17"/>
        <v>2.366857562290576E-5</v>
      </c>
    </row>
    <row r="97" spans="1:16" x14ac:dyDescent="0.25">
      <c r="A97" s="5">
        <v>41485</v>
      </c>
      <c r="B97">
        <v>3.02</v>
      </c>
      <c r="C97">
        <f t="shared" si="11"/>
        <v>8.6840347361390267E-3</v>
      </c>
      <c r="E97">
        <f t="shared" si="12"/>
        <v>7.6522903936007153E-3</v>
      </c>
      <c r="F97">
        <f t="shared" si="13"/>
        <v>5.8557548267993792E-5</v>
      </c>
      <c r="J97" s="10">
        <v>41648</v>
      </c>
      <c r="K97" s="8">
        <v>5.9950000000000001</v>
      </c>
      <c r="L97" s="8">
        <v>1.0109519797809538E-2</v>
      </c>
      <c r="M97" s="8">
        <f t="shared" si="14"/>
        <v>1.0101095197978096</v>
      </c>
      <c r="N97" s="8">
        <f t="shared" si="15"/>
        <v>9.0777754552712267E-3</v>
      </c>
      <c r="O97" s="8">
        <f t="shared" si="16"/>
        <v>1.7080719268843618E-5</v>
      </c>
      <c r="P97" s="11">
        <f t="shared" si="17"/>
        <v>7.3478943757006292E-6</v>
      </c>
    </row>
    <row r="98" spans="1:16" x14ac:dyDescent="0.25">
      <c r="A98" s="5">
        <v>41486</v>
      </c>
      <c r="B98">
        <v>2.95</v>
      </c>
      <c r="C98">
        <f t="shared" si="11"/>
        <v>-2.3178807947019816E-2</v>
      </c>
      <c r="E98">
        <f t="shared" si="12"/>
        <v>-2.4210552289558127E-2</v>
      </c>
      <c r="F98">
        <f t="shared" si="13"/>
        <v>5.8615084216542823E-4</v>
      </c>
      <c r="J98" s="10">
        <v>41649</v>
      </c>
      <c r="K98" s="8">
        <v>5.9950000000000001</v>
      </c>
      <c r="L98" s="8">
        <v>0</v>
      </c>
      <c r="M98" s="8">
        <f t="shared" si="14"/>
        <v>1</v>
      </c>
      <c r="N98" s="8">
        <f t="shared" si="15"/>
        <v>-1.0317443425383113E-3</v>
      </c>
      <c r="O98" s="8">
        <f t="shared" si="16"/>
        <v>3.5720191205875403E-5</v>
      </c>
      <c r="P98" s="11">
        <f t="shared" si="17"/>
        <v>5.4742534712436999E-5</v>
      </c>
    </row>
    <row r="99" spans="1:16" x14ac:dyDescent="0.25">
      <c r="A99" s="5">
        <v>41487</v>
      </c>
      <c r="B99">
        <v>3.004</v>
      </c>
      <c r="C99">
        <f t="shared" si="11"/>
        <v>1.8305084745762652E-2</v>
      </c>
      <c r="E99">
        <f t="shared" si="12"/>
        <v>1.7273340403224341E-2</v>
      </c>
      <c r="F99">
        <f t="shared" si="13"/>
        <v>2.9836828868566243E-4</v>
      </c>
      <c r="J99" s="10">
        <v>41652</v>
      </c>
      <c r="K99" s="8">
        <v>5.96</v>
      </c>
      <c r="L99" s="8">
        <v>-5.8381984987489807E-3</v>
      </c>
      <c r="M99" s="8">
        <f t="shared" si="14"/>
        <v>0.994161801501251</v>
      </c>
      <c r="N99" s="8">
        <f t="shared" si="15"/>
        <v>-6.869942841287292E-3</v>
      </c>
      <c r="O99" s="8">
        <f t="shared" si="16"/>
        <v>1.3959034058283671E-4</v>
      </c>
      <c r="P99" s="11">
        <f t="shared" si="17"/>
        <v>1.7521865394157707E-4</v>
      </c>
    </row>
    <row r="100" spans="1:16" x14ac:dyDescent="0.25">
      <c r="A100" s="5">
        <v>41488</v>
      </c>
      <c r="B100">
        <v>2.99</v>
      </c>
      <c r="C100">
        <f t="shared" si="11"/>
        <v>-4.6604527296936716E-3</v>
      </c>
      <c r="E100">
        <f t="shared" si="12"/>
        <v>-5.692197072231983E-3</v>
      </c>
      <c r="F100">
        <f t="shared" si="13"/>
        <v>3.2401107509126361E-5</v>
      </c>
      <c r="J100" s="10">
        <v>41653</v>
      </c>
      <c r="K100" s="8">
        <v>5.8100000000000005</v>
      </c>
      <c r="L100" s="8">
        <v>-2.516778523489924E-2</v>
      </c>
      <c r="M100" s="8">
        <f t="shared" si="14"/>
        <v>0.97483221476510074</v>
      </c>
      <c r="N100" s="8">
        <f t="shared" si="15"/>
        <v>-2.6199529577437552E-2</v>
      </c>
      <c r="O100" s="8">
        <f t="shared" si="16"/>
        <v>9.699750435166151E-4</v>
      </c>
      <c r="P100" s="11">
        <f t="shared" si="17"/>
        <v>1.060583764729656E-3</v>
      </c>
    </row>
    <row r="101" spans="1:16" x14ac:dyDescent="0.25">
      <c r="A101" s="5">
        <v>41491</v>
      </c>
      <c r="B101">
        <v>3.052</v>
      </c>
      <c r="C101">
        <f t="shared" si="11"/>
        <v>2.07357859531772E-2</v>
      </c>
      <c r="E101">
        <f t="shared" si="12"/>
        <v>1.9704041610638889E-2</v>
      </c>
      <c r="F101">
        <f t="shared" si="13"/>
        <v>3.8824925579378878E-4</v>
      </c>
      <c r="J101" s="10">
        <v>41654</v>
      </c>
      <c r="K101" s="8">
        <v>5.89</v>
      </c>
      <c r="L101" s="8">
        <v>1.3769363166953387E-2</v>
      </c>
      <c r="M101" s="8">
        <f t="shared" si="14"/>
        <v>1.0137693631669533</v>
      </c>
      <c r="N101" s="8">
        <f t="shared" si="15"/>
        <v>1.2737618824415075E-2</v>
      </c>
      <c r="O101" s="8">
        <f t="shared" si="16"/>
        <v>6.072657931886345E-5</v>
      </c>
      <c r="P101" s="11">
        <f t="shared" si="17"/>
        <v>4.0583822549522338E-5</v>
      </c>
    </row>
    <row r="102" spans="1:16" x14ac:dyDescent="0.25">
      <c r="A102" s="5">
        <v>41492</v>
      </c>
      <c r="B102">
        <v>3.0939999999999999</v>
      </c>
      <c r="C102">
        <f t="shared" si="11"/>
        <v>1.3761467889908197E-2</v>
      </c>
      <c r="E102">
        <f t="shared" si="12"/>
        <v>1.2729723547369886E-2</v>
      </c>
      <c r="F102">
        <f t="shared" si="13"/>
        <v>1.6204586159246335E-4</v>
      </c>
      <c r="J102" s="10">
        <v>41655</v>
      </c>
      <c r="K102" s="8">
        <v>5.86</v>
      </c>
      <c r="L102" s="8">
        <v>-5.0933786078097391E-3</v>
      </c>
      <c r="M102" s="8">
        <f t="shared" si="14"/>
        <v>0.99490662139219022</v>
      </c>
      <c r="N102" s="8">
        <f t="shared" si="15"/>
        <v>-6.1251229503480505E-3</v>
      </c>
      <c r="O102" s="8">
        <f t="shared" si="16"/>
        <v>1.225452481059959E-4</v>
      </c>
      <c r="P102" s="11">
        <f t="shared" si="17"/>
        <v>1.5605502153210284E-4</v>
      </c>
    </row>
    <row r="103" spans="1:16" x14ac:dyDescent="0.25">
      <c r="A103" s="5">
        <v>41493</v>
      </c>
      <c r="B103">
        <v>3.07</v>
      </c>
      <c r="C103">
        <f t="shared" si="11"/>
        <v>-7.7569489334195288E-3</v>
      </c>
      <c r="E103">
        <f t="shared" si="12"/>
        <v>-8.7886932759578401E-3</v>
      </c>
      <c r="F103">
        <f t="shared" si="13"/>
        <v>7.7241129498866547E-5</v>
      </c>
      <c r="J103" s="10">
        <v>41656</v>
      </c>
      <c r="K103" s="8">
        <v>5.8250000000000002</v>
      </c>
      <c r="L103" s="8">
        <v>-5.9726962457338122E-3</v>
      </c>
      <c r="M103" s="8">
        <f t="shared" si="14"/>
        <v>0.99402730375426618</v>
      </c>
      <c r="N103" s="8">
        <f t="shared" si="15"/>
        <v>-7.0044405882721235E-3</v>
      </c>
      <c r="O103" s="8">
        <f t="shared" si="16"/>
        <v>1.4278656776890481E-4</v>
      </c>
      <c r="P103" s="11">
        <f t="shared" si="17"/>
        <v>1.7879744186656053E-4</v>
      </c>
    </row>
    <row r="104" spans="1:16" x14ac:dyDescent="0.25">
      <c r="A104" s="5">
        <v>41494</v>
      </c>
      <c r="B104">
        <v>3.0920000000000001</v>
      </c>
      <c r="C104">
        <f t="shared" si="11"/>
        <v>7.1661237785017075E-3</v>
      </c>
      <c r="E104">
        <f t="shared" si="12"/>
        <v>6.1343794359633962E-3</v>
      </c>
      <c r="F104">
        <f t="shared" si="13"/>
        <v>3.7630611064370596E-5</v>
      </c>
      <c r="J104" s="10">
        <v>41659</v>
      </c>
      <c r="K104" s="8">
        <v>5.8</v>
      </c>
      <c r="L104" s="8">
        <v>-4.2918454935622925E-3</v>
      </c>
      <c r="M104" s="8">
        <f t="shared" si="14"/>
        <v>0.99570815450643768</v>
      </c>
      <c r="N104" s="8">
        <f t="shared" si="15"/>
        <v>-5.3235898361006038E-3</v>
      </c>
      <c r="O104" s="8">
        <f t="shared" si="16"/>
        <v>1.0544173508488883E-4</v>
      </c>
      <c r="P104" s="11">
        <f t="shared" si="17"/>
        <v>1.3667165544783456E-4</v>
      </c>
    </row>
    <row r="105" spans="1:16" x14ac:dyDescent="0.25">
      <c r="A105" s="5">
        <v>41495</v>
      </c>
      <c r="B105">
        <v>3.1240000000000001</v>
      </c>
      <c r="C105">
        <f t="shared" si="11"/>
        <v>1.0349288486416568E-2</v>
      </c>
      <c r="E105">
        <f t="shared" si="12"/>
        <v>9.3175441438782571E-3</v>
      </c>
      <c r="F105">
        <f t="shared" si="13"/>
        <v>8.6816628873120005E-5</v>
      </c>
      <c r="J105" s="10">
        <v>41660</v>
      </c>
      <c r="K105" s="8">
        <v>5.7850000000000001</v>
      </c>
      <c r="L105" s="8">
        <v>-2.586206896551669E-3</v>
      </c>
      <c r="M105" s="8">
        <f t="shared" si="14"/>
        <v>0.99741379310344835</v>
      </c>
      <c r="N105" s="8">
        <f t="shared" si="15"/>
        <v>-3.6179512390899803E-3</v>
      </c>
      <c r="O105" s="8">
        <f t="shared" si="16"/>
        <v>7.332229756828654E-5</v>
      </c>
      <c r="P105" s="11">
        <f t="shared" si="17"/>
        <v>9.9700758508134527E-5</v>
      </c>
    </row>
    <row r="106" spans="1:16" x14ac:dyDescent="0.25">
      <c r="A106" s="5">
        <v>41498</v>
      </c>
      <c r="B106">
        <v>3.1280000000000001</v>
      </c>
      <c r="C106">
        <f t="shared" si="11"/>
        <v>1.2804097311139575E-3</v>
      </c>
      <c r="E106">
        <f t="shared" si="12"/>
        <v>2.4866538857564618E-4</v>
      </c>
      <c r="F106">
        <f t="shared" si="13"/>
        <v>6.18344754754771E-8</v>
      </c>
      <c r="J106" s="10">
        <v>41661</v>
      </c>
      <c r="K106" s="8">
        <v>5.72</v>
      </c>
      <c r="L106" s="8">
        <v>-1.1235955056179843E-2</v>
      </c>
      <c r="M106" s="8">
        <f t="shared" si="14"/>
        <v>0.9887640449438202</v>
      </c>
      <c r="N106" s="8">
        <f t="shared" si="15"/>
        <v>-1.2267699398718154E-2</v>
      </c>
      <c r="O106" s="8">
        <f t="shared" si="16"/>
        <v>2.9627332925562358E-4</v>
      </c>
      <c r="P106" s="11">
        <f t="shared" si="17"/>
        <v>3.4725483464462882E-4</v>
      </c>
    </row>
    <row r="107" spans="1:16" x14ac:dyDescent="0.25">
      <c r="A107" s="5">
        <v>41499</v>
      </c>
      <c r="B107">
        <v>3.1459999999999999</v>
      </c>
      <c r="C107">
        <f t="shared" si="11"/>
        <v>5.7544757033247424E-3</v>
      </c>
      <c r="E107">
        <f t="shared" si="12"/>
        <v>4.7227313607864311E-3</v>
      </c>
      <c r="F107">
        <f t="shared" si="13"/>
        <v>2.2304191506155655E-5</v>
      </c>
      <c r="J107" s="10">
        <v>41662</v>
      </c>
      <c r="K107" s="8">
        <v>5.1100000000000003</v>
      </c>
      <c r="L107" s="8">
        <v>-0.10664335664335654</v>
      </c>
      <c r="M107" s="8">
        <f t="shared" si="14"/>
        <v>0.89335664335664344</v>
      </c>
      <c r="N107" s="8">
        <f t="shared" si="15"/>
        <v>-0.10767510098589486</v>
      </c>
      <c r="O107" s="8">
        <f t="shared" si="16"/>
        <v>1.2683262994160152E-2</v>
      </c>
      <c r="P107" s="11">
        <f t="shared" si="17"/>
        <v>1.3005618012246759E-2</v>
      </c>
    </row>
    <row r="108" spans="1:16" x14ac:dyDescent="0.25">
      <c r="A108" s="5">
        <v>41500</v>
      </c>
      <c r="B108">
        <v>3.1459999999999999</v>
      </c>
      <c r="C108">
        <f t="shared" si="11"/>
        <v>0</v>
      </c>
      <c r="E108">
        <f t="shared" si="12"/>
        <v>-1.0317443425383113E-3</v>
      </c>
      <c r="F108">
        <f t="shared" si="13"/>
        <v>1.0644963883598124E-6</v>
      </c>
      <c r="J108" s="10">
        <v>41663</v>
      </c>
      <c r="K108" s="8">
        <v>5.0650000000000004</v>
      </c>
      <c r="L108" s="8">
        <v>-8.8062622309197508E-3</v>
      </c>
      <c r="M108" s="8">
        <f t="shared" si="14"/>
        <v>0.99119373776908026</v>
      </c>
      <c r="N108" s="8">
        <f t="shared" si="15"/>
        <v>-9.8380065734580621E-3</v>
      </c>
      <c r="O108" s="8">
        <f t="shared" si="16"/>
        <v>2.1853411307525502E-4</v>
      </c>
      <c r="P108" s="11">
        <f t="shared" si="17"/>
        <v>2.6260468424114844E-4</v>
      </c>
    </row>
    <row r="109" spans="1:16" x14ac:dyDescent="0.25">
      <c r="A109" s="5">
        <v>41501</v>
      </c>
      <c r="B109">
        <v>3.1120000000000001</v>
      </c>
      <c r="C109">
        <f t="shared" si="11"/>
        <v>-1.080737444373802E-2</v>
      </c>
      <c r="E109">
        <f t="shared" si="12"/>
        <v>-1.1839118786276331E-2</v>
      </c>
      <c r="F109">
        <f t="shared" si="13"/>
        <v>1.4016473363556115E-4</v>
      </c>
      <c r="J109" s="10">
        <v>41666</v>
      </c>
      <c r="K109" s="8">
        <v>5.1050000000000004</v>
      </c>
      <c r="L109" s="8">
        <v>7.8973346495557813E-3</v>
      </c>
      <c r="M109" s="8">
        <f t="shared" si="14"/>
        <v>1.0078973346495559</v>
      </c>
      <c r="N109" s="8">
        <f t="shared" si="15"/>
        <v>6.86559030701747E-3</v>
      </c>
      <c r="O109" s="8">
        <f t="shared" si="16"/>
        <v>3.6890790187730716E-6</v>
      </c>
      <c r="P109" s="11">
        <f t="shared" si="17"/>
        <v>2.4851703639120301E-7</v>
      </c>
    </row>
    <row r="110" spans="1:16" x14ac:dyDescent="0.25">
      <c r="A110" s="5">
        <v>41502</v>
      </c>
      <c r="B110">
        <v>3.1259999999999999</v>
      </c>
      <c r="C110">
        <f t="shared" si="11"/>
        <v>4.4987146529562308E-3</v>
      </c>
      <c r="E110">
        <f t="shared" si="12"/>
        <v>3.4669703104179194E-3</v>
      </c>
      <c r="F110">
        <f t="shared" si="13"/>
        <v>1.2019883133319325E-5</v>
      </c>
      <c r="J110" s="10">
        <v>41667</v>
      </c>
      <c r="K110" s="8">
        <v>5.1349999999999998</v>
      </c>
      <c r="L110" s="8">
        <v>5.8765915768852805E-3</v>
      </c>
      <c r="M110" s="8">
        <f t="shared" si="14"/>
        <v>1.0058765915768852</v>
      </c>
      <c r="N110" s="8">
        <f t="shared" si="15"/>
        <v>4.8448472343469691E-3</v>
      </c>
      <c r="O110" s="8">
        <f t="shared" si="16"/>
        <v>1.0009109721436153E-8</v>
      </c>
      <c r="P110" s="11">
        <f t="shared" si="17"/>
        <v>2.3171788207645034E-6</v>
      </c>
    </row>
    <row r="111" spans="1:16" x14ac:dyDescent="0.25">
      <c r="A111" s="5">
        <v>41505</v>
      </c>
      <c r="B111">
        <v>3.0840000000000001</v>
      </c>
      <c r="C111">
        <f t="shared" si="11"/>
        <v>-1.343570057581568E-2</v>
      </c>
      <c r="E111">
        <f t="shared" si="12"/>
        <v>-1.4467444918353991E-2</v>
      </c>
      <c r="F111">
        <f t="shared" si="13"/>
        <v>2.0930696246560673E-4</v>
      </c>
      <c r="J111" s="10">
        <v>41668</v>
      </c>
      <c r="K111" s="8">
        <v>5.22</v>
      </c>
      <c r="L111" s="8">
        <v>1.6553067185978571E-2</v>
      </c>
      <c r="M111" s="8">
        <f t="shared" si="14"/>
        <v>1.0165530671859786</v>
      </c>
      <c r="N111" s="8">
        <f t="shared" si="15"/>
        <v>1.5521322843440259E-2</v>
      </c>
      <c r="O111" s="8">
        <f t="shared" si="16"/>
        <v>1.1186087304368092E-4</v>
      </c>
      <c r="P111" s="11">
        <f t="shared" si="17"/>
        <v>8.380024485780156E-5</v>
      </c>
    </row>
    <row r="112" spans="1:16" x14ac:dyDescent="0.25">
      <c r="A112" s="5">
        <v>41506</v>
      </c>
      <c r="B112">
        <v>3.0139999999999998</v>
      </c>
      <c r="C112">
        <f t="shared" si="11"/>
        <v>-2.269779507133602E-2</v>
      </c>
      <c r="E112">
        <f t="shared" si="12"/>
        <v>-2.3729539413874332E-2</v>
      </c>
      <c r="F112">
        <f t="shared" si="13"/>
        <v>5.6309104079461535E-4</v>
      </c>
      <c r="J112" s="10">
        <v>41669</v>
      </c>
      <c r="K112" s="8">
        <v>5.1950000000000003</v>
      </c>
      <c r="L112" s="8">
        <v>-4.7892720306512392E-3</v>
      </c>
      <c r="M112" s="8">
        <f t="shared" si="14"/>
        <v>0.99521072796934873</v>
      </c>
      <c r="N112" s="8">
        <f t="shared" si="15"/>
        <v>-5.8210163731895505E-3</v>
      </c>
      <c r="O112" s="8">
        <f t="shared" si="16"/>
        <v>1.1590479973508277E-4</v>
      </c>
      <c r="P112" s="11">
        <f t="shared" si="17"/>
        <v>1.4854958293291544E-4</v>
      </c>
    </row>
    <row r="113" spans="1:16" x14ac:dyDescent="0.25">
      <c r="A113" s="5">
        <v>41507</v>
      </c>
      <c r="B113">
        <v>2.9619999999999997</v>
      </c>
      <c r="C113">
        <f t="shared" si="11"/>
        <v>-1.7252820172528219E-2</v>
      </c>
      <c r="E113">
        <f t="shared" si="12"/>
        <v>-1.8284564515066531E-2</v>
      </c>
      <c r="F113">
        <f t="shared" si="13"/>
        <v>3.3432529950563016E-4</v>
      </c>
      <c r="J113" s="10">
        <v>41670</v>
      </c>
      <c r="K113" s="8">
        <v>5.1449999999999996</v>
      </c>
      <c r="L113" s="8">
        <v>-9.6246390760347852E-3</v>
      </c>
      <c r="M113" s="8">
        <f t="shared" si="14"/>
        <v>0.99037536092396516</v>
      </c>
      <c r="N113" s="8">
        <f t="shared" si="15"/>
        <v>-1.0656383418573096E-2</v>
      </c>
      <c r="O113" s="8">
        <f t="shared" si="16"/>
        <v>2.4339981879281186E-4</v>
      </c>
      <c r="P113" s="11">
        <f t="shared" si="17"/>
        <v>2.8979815274728012E-4</v>
      </c>
    </row>
    <row r="114" spans="1:16" x14ac:dyDescent="0.25">
      <c r="A114" s="5">
        <v>41508</v>
      </c>
      <c r="B114">
        <v>3.0640000000000001</v>
      </c>
      <c r="C114">
        <f t="shared" si="11"/>
        <v>3.4436191762322862E-2</v>
      </c>
      <c r="E114">
        <f t="shared" si="12"/>
        <v>3.3404447419784551E-2</v>
      </c>
      <c r="F114">
        <f t="shared" si="13"/>
        <v>1.1158571074211508E-3</v>
      </c>
      <c r="J114" s="10">
        <v>41673</v>
      </c>
      <c r="K114" s="8">
        <v>5</v>
      </c>
      <c r="L114" s="8">
        <v>-2.8182701652089328E-2</v>
      </c>
      <c r="M114" s="8">
        <f t="shared" si="14"/>
        <v>0.97181729834791064</v>
      </c>
      <c r="N114" s="8">
        <f t="shared" si="15"/>
        <v>-2.9214445994627639E-2</v>
      </c>
      <c r="O114" s="8">
        <f t="shared" si="16"/>
        <v>1.1668604250132299E-3</v>
      </c>
      <c r="P114" s="11">
        <f t="shared" si="17"/>
        <v>1.2660446701899433E-3</v>
      </c>
    </row>
    <row r="115" spans="1:16" x14ac:dyDescent="0.25">
      <c r="A115" s="5">
        <v>41509</v>
      </c>
      <c r="B115">
        <v>3.1019999999999999</v>
      </c>
      <c r="C115">
        <f t="shared" si="11"/>
        <v>1.2402088772845892E-2</v>
      </c>
      <c r="E115">
        <f t="shared" si="12"/>
        <v>1.137034443030758E-2</v>
      </c>
      <c r="F115">
        <f t="shared" si="13"/>
        <v>1.2928473246382662E-4</v>
      </c>
      <c r="J115" s="10">
        <v>41674</v>
      </c>
      <c r="K115" s="8">
        <v>5.0199999999999996</v>
      </c>
      <c r="L115" s="8">
        <v>3.9999999999999151E-3</v>
      </c>
      <c r="M115" s="8">
        <f t="shared" si="14"/>
        <v>1.004</v>
      </c>
      <c r="N115" s="8">
        <f t="shared" si="15"/>
        <v>2.9682556574616038E-3</v>
      </c>
      <c r="O115" s="8">
        <f t="shared" si="16"/>
        <v>3.9070942848852954E-6</v>
      </c>
      <c r="P115" s="11">
        <f t="shared" si="17"/>
        <v>1.1551976161297277E-5</v>
      </c>
    </row>
    <row r="116" spans="1:16" x14ac:dyDescent="0.25">
      <c r="A116" s="5">
        <v>41512</v>
      </c>
      <c r="B116">
        <v>3.0920000000000001</v>
      </c>
      <c r="C116">
        <f t="shared" si="11"/>
        <v>-3.2237266279818784E-3</v>
      </c>
      <c r="E116">
        <f t="shared" si="12"/>
        <v>-4.2554709705201893E-3</v>
      </c>
      <c r="F116">
        <f t="shared" si="13"/>
        <v>1.8109033180940043E-5</v>
      </c>
      <c r="J116" s="10">
        <v>41675</v>
      </c>
      <c r="K116" s="8">
        <v>5.0049999999999999</v>
      </c>
      <c r="L116" s="8">
        <v>-2.9880478087648769E-3</v>
      </c>
      <c r="M116" s="8">
        <f t="shared" si="14"/>
        <v>0.99701195219123517</v>
      </c>
      <c r="N116" s="8">
        <f t="shared" si="15"/>
        <v>-4.0197921513031882E-3</v>
      </c>
      <c r="O116" s="8">
        <f t="shared" si="16"/>
        <v>8.036557578459701E-5</v>
      </c>
      <c r="P116" s="11">
        <f t="shared" si="17"/>
        <v>1.0788701911447754E-4</v>
      </c>
    </row>
    <row r="117" spans="1:16" x14ac:dyDescent="0.25">
      <c r="A117" s="5">
        <v>41513</v>
      </c>
      <c r="B117">
        <v>2.99</v>
      </c>
      <c r="C117">
        <f t="shared" si="11"/>
        <v>-3.2988357050452735E-2</v>
      </c>
      <c r="E117">
        <f t="shared" si="12"/>
        <v>-3.4020101392991046E-2</v>
      </c>
      <c r="F117">
        <f t="shared" si="13"/>
        <v>1.1573672987893913E-3</v>
      </c>
      <c r="J117" s="10">
        <v>41676</v>
      </c>
      <c r="K117" s="8">
        <v>5.165</v>
      </c>
      <c r="L117" s="8">
        <v>3.1968031968031996E-2</v>
      </c>
      <c r="M117" s="8">
        <f t="shared" si="14"/>
        <v>1.031968031968032</v>
      </c>
      <c r="N117" s="8">
        <f t="shared" si="15"/>
        <v>3.0936287625493684E-2</v>
      </c>
      <c r="O117" s="8">
        <f t="shared" si="16"/>
        <v>6.7555260639978233E-4</v>
      </c>
      <c r="P117" s="11">
        <f t="shared" si="17"/>
        <v>6.0364618562942188E-4</v>
      </c>
    </row>
    <row r="118" spans="1:16" x14ac:dyDescent="0.25">
      <c r="A118" s="5">
        <v>41514</v>
      </c>
      <c r="B118">
        <v>2.96</v>
      </c>
      <c r="C118">
        <f t="shared" si="11"/>
        <v>-1.0033444816053593E-2</v>
      </c>
      <c r="E118">
        <f t="shared" si="12"/>
        <v>-1.1065189158591905E-2</v>
      </c>
      <c r="F118">
        <f t="shared" si="13"/>
        <v>1.2243841111541983E-4</v>
      </c>
      <c r="J118" s="10">
        <v>41677</v>
      </c>
      <c r="K118" s="8">
        <v>5.24</v>
      </c>
      <c r="L118" s="8">
        <v>1.4520813165537305E-2</v>
      </c>
      <c r="M118" s="8">
        <f t="shared" si="14"/>
        <v>1.0145208131655372</v>
      </c>
      <c r="N118" s="8">
        <f t="shared" si="15"/>
        <v>1.3489068822998993E-2</v>
      </c>
      <c r="O118" s="8">
        <f t="shared" si="16"/>
        <v>7.3002944380459647E-5</v>
      </c>
      <c r="P118" s="11">
        <f t="shared" si="17"/>
        <v>5.0722789229652335E-5</v>
      </c>
    </row>
    <row r="119" spans="1:16" x14ac:dyDescent="0.25">
      <c r="A119" s="5">
        <v>41515</v>
      </c>
      <c r="B119">
        <v>2.992</v>
      </c>
      <c r="C119">
        <f t="shared" si="11"/>
        <v>1.081081081081082E-2</v>
      </c>
      <c r="E119">
        <f t="shared" si="12"/>
        <v>9.7790664682725088E-3</v>
      </c>
      <c r="F119">
        <f t="shared" si="13"/>
        <v>9.5630140990891763E-5</v>
      </c>
      <c r="J119" s="10">
        <v>41680</v>
      </c>
      <c r="K119" s="8">
        <v>5.3849999999999998</v>
      </c>
      <c r="L119" s="8">
        <v>2.7671755725190757E-2</v>
      </c>
      <c r="M119" s="8">
        <f t="shared" si="14"/>
        <v>1.0276717557251906</v>
      </c>
      <c r="N119" s="8">
        <f t="shared" si="15"/>
        <v>2.6640011382652446E-2</v>
      </c>
      <c r="O119" s="8">
        <f t="shared" si="16"/>
        <v>4.7067817150487338E-4</v>
      </c>
      <c r="P119" s="11">
        <f t="shared" si="17"/>
        <v>4.1099193026087558E-4</v>
      </c>
    </row>
    <row r="120" spans="1:16" x14ac:dyDescent="0.25">
      <c r="A120" s="5">
        <v>41516</v>
      </c>
      <c r="B120">
        <v>2.9260000000000002</v>
      </c>
      <c r="C120">
        <f t="shared" si="11"/>
        <v>-2.2058823529411711E-2</v>
      </c>
      <c r="E120">
        <f t="shared" si="12"/>
        <v>-2.3090567871950022E-2</v>
      </c>
      <c r="F120">
        <f t="shared" si="13"/>
        <v>5.3317432464913058E-4</v>
      </c>
      <c r="J120" s="10">
        <v>41681</v>
      </c>
      <c r="K120" s="8">
        <v>5.375</v>
      </c>
      <c r="L120" s="8">
        <v>-1.8570102135561351E-3</v>
      </c>
      <c r="M120" s="8">
        <f t="shared" si="14"/>
        <v>0.99814298978644389</v>
      </c>
      <c r="N120" s="8">
        <f t="shared" si="15"/>
        <v>-2.8887545560944464E-3</v>
      </c>
      <c r="O120" s="8">
        <f t="shared" si="16"/>
        <v>6.1366030470134359E-5</v>
      </c>
      <c r="P120" s="11">
        <f t="shared" si="17"/>
        <v>8.5670389589578776E-5</v>
      </c>
    </row>
    <row r="121" spans="1:16" x14ac:dyDescent="0.25">
      <c r="A121" s="5">
        <v>41519</v>
      </c>
      <c r="B121">
        <v>2.964</v>
      </c>
      <c r="C121">
        <f t="shared" si="11"/>
        <v>1.2987012987012922E-2</v>
      </c>
      <c r="E121">
        <f t="shared" si="12"/>
        <v>1.1955268644474611E-2</v>
      </c>
      <c r="F121">
        <f t="shared" si="13"/>
        <v>1.429284483615578E-4</v>
      </c>
      <c r="J121" s="10">
        <v>41682</v>
      </c>
      <c r="K121" s="8">
        <v>5.28</v>
      </c>
      <c r="L121" s="8">
        <v>-1.7674418604651118E-2</v>
      </c>
      <c r="M121" s="8">
        <f t="shared" si="14"/>
        <v>0.98232558139534887</v>
      </c>
      <c r="N121" s="8">
        <f t="shared" si="15"/>
        <v>-1.8706162947189429E-2</v>
      </c>
      <c r="O121" s="8">
        <f t="shared" si="16"/>
        <v>5.5937243665989816E-4</v>
      </c>
      <c r="P121" s="11">
        <f t="shared" si="17"/>
        <v>6.2866728504386597E-4</v>
      </c>
    </row>
    <row r="122" spans="1:16" x14ac:dyDescent="0.25">
      <c r="A122" s="5">
        <v>41520</v>
      </c>
      <c r="B122">
        <v>3.9699999999999998</v>
      </c>
      <c r="C122">
        <f t="shared" si="11"/>
        <v>0.33940620782726039</v>
      </c>
      <c r="E122">
        <f t="shared" si="12"/>
        <v>0.33837446348472205</v>
      </c>
      <c r="F122">
        <f t="shared" si="13"/>
        <v>0.1144972775385735</v>
      </c>
      <c r="J122" s="10">
        <v>41683</v>
      </c>
      <c r="K122" s="8">
        <v>5.2750000000000004</v>
      </c>
      <c r="L122" s="8">
        <v>-9.4696969696967672E-4</v>
      </c>
      <c r="M122" s="8">
        <f t="shared" si="14"/>
        <v>0.99905303030303028</v>
      </c>
      <c r="N122" s="8">
        <f t="shared" si="15"/>
        <v>-1.9787140395079879E-3</v>
      </c>
      <c r="O122" s="8">
        <f t="shared" si="16"/>
        <v>4.7936331288467264E-5</v>
      </c>
      <c r="P122" s="11">
        <f t="shared" si="17"/>
        <v>6.9652202643075636E-5</v>
      </c>
    </row>
    <row r="123" spans="1:16" x14ac:dyDescent="0.25">
      <c r="A123" s="5">
        <v>41521</v>
      </c>
      <c r="B123">
        <v>3.99</v>
      </c>
      <c r="C123">
        <f t="shared" si="11"/>
        <v>5.0377833753149784E-3</v>
      </c>
      <c r="E123">
        <f t="shared" si="12"/>
        <v>4.0060390327766671E-3</v>
      </c>
      <c r="F123">
        <f t="shared" si="13"/>
        <v>1.6048348732130216E-5</v>
      </c>
      <c r="J123" s="10">
        <v>41684</v>
      </c>
      <c r="K123" s="8">
        <v>5.2050000000000001</v>
      </c>
      <c r="L123" s="8">
        <v>-1.327014218009484E-2</v>
      </c>
      <c r="M123" s="8">
        <f t="shared" si="14"/>
        <v>0.98672985781990519</v>
      </c>
      <c r="N123" s="8">
        <f t="shared" si="15"/>
        <v>-1.4301886522633152E-2</v>
      </c>
      <c r="O123" s="8">
        <f t="shared" si="16"/>
        <v>3.7043851323885718E-4</v>
      </c>
      <c r="P123" s="11">
        <f t="shared" si="17"/>
        <v>4.2720599011558436E-4</v>
      </c>
    </row>
    <row r="124" spans="1:16" x14ac:dyDescent="0.25">
      <c r="A124" s="5">
        <v>41522</v>
      </c>
      <c r="B124">
        <v>4.2</v>
      </c>
      <c r="C124">
        <f t="shared" si="11"/>
        <v>5.2631578947368411E-2</v>
      </c>
      <c r="E124">
        <f t="shared" si="12"/>
        <v>5.15998346048301E-2</v>
      </c>
      <c r="F124">
        <f t="shared" si="13"/>
        <v>2.6625429312458217E-3</v>
      </c>
      <c r="J124" s="10">
        <v>41687</v>
      </c>
      <c r="K124" s="8">
        <v>5.22</v>
      </c>
      <c r="L124" s="8">
        <v>2.8818443804033969E-3</v>
      </c>
      <c r="M124" s="8">
        <f t="shared" si="14"/>
        <v>1.0028818443804033</v>
      </c>
      <c r="N124" s="8">
        <f t="shared" si="15"/>
        <v>1.8501000378650856E-3</v>
      </c>
      <c r="O124" s="8">
        <f t="shared" si="16"/>
        <v>9.5777420708782242E-6</v>
      </c>
      <c r="P124" s="11">
        <f t="shared" si="17"/>
        <v>2.0403067111914161E-5</v>
      </c>
    </row>
    <row r="125" spans="1:16" x14ac:dyDescent="0.25">
      <c r="A125" s="5">
        <v>41523</v>
      </c>
      <c r="B125">
        <v>4.12</v>
      </c>
      <c r="C125">
        <f t="shared" si="11"/>
        <v>-1.9047619047619063E-2</v>
      </c>
      <c r="E125">
        <f t="shared" si="12"/>
        <v>-2.0079363390157375E-2</v>
      </c>
      <c r="F125">
        <f t="shared" si="13"/>
        <v>4.0318083415399224E-4</v>
      </c>
      <c r="J125" s="10">
        <v>41688</v>
      </c>
      <c r="K125" s="8">
        <v>5.3449999999999998</v>
      </c>
      <c r="L125" s="8">
        <v>2.3946360153256706E-2</v>
      </c>
      <c r="M125" s="8">
        <f t="shared" si="14"/>
        <v>1.0239463601532568</v>
      </c>
      <c r="N125" s="8">
        <f t="shared" si="15"/>
        <v>2.2914615810718394E-2</v>
      </c>
      <c r="O125" s="8">
        <f t="shared" si="16"/>
        <v>3.2291094606720427E-4</v>
      </c>
      <c r="P125" s="11">
        <f t="shared" si="17"/>
        <v>2.7382109111740897E-4</v>
      </c>
    </row>
    <row r="126" spans="1:16" x14ac:dyDescent="0.25">
      <c r="A126" s="5">
        <v>41526</v>
      </c>
      <c r="B126">
        <v>4.1959999999999997</v>
      </c>
      <c r="C126">
        <f t="shared" si="11"/>
        <v>1.8446601941747482E-2</v>
      </c>
      <c r="E126">
        <f t="shared" si="12"/>
        <v>1.7414857599209171E-2</v>
      </c>
      <c r="F126">
        <f t="shared" si="13"/>
        <v>3.0327726520073341E-4</v>
      </c>
      <c r="J126" s="10">
        <v>41689</v>
      </c>
      <c r="K126" s="8">
        <v>5.3</v>
      </c>
      <c r="L126" s="8">
        <v>-8.4190832553788456E-3</v>
      </c>
      <c r="M126" s="8">
        <f t="shared" si="14"/>
        <v>0.99158091674462112</v>
      </c>
      <c r="N126" s="8">
        <f t="shared" si="15"/>
        <v>-9.4508275979171569E-3</v>
      </c>
      <c r="O126" s="8">
        <f t="shared" si="16"/>
        <v>2.0723676498570496E-4</v>
      </c>
      <c r="P126" s="11">
        <f t="shared" si="17"/>
        <v>2.5020605766704404E-4</v>
      </c>
    </row>
    <row r="127" spans="1:16" x14ac:dyDescent="0.25">
      <c r="A127" s="5">
        <v>41527</v>
      </c>
      <c r="B127">
        <v>4.258</v>
      </c>
      <c r="C127">
        <f t="shared" si="11"/>
        <v>1.477597712106775E-2</v>
      </c>
      <c r="E127">
        <f t="shared" si="12"/>
        <v>1.3744232778529439E-2</v>
      </c>
      <c r="F127">
        <f t="shared" si="13"/>
        <v>1.8890393467040306E-4</v>
      </c>
      <c r="J127" s="10">
        <v>41690</v>
      </c>
      <c r="K127" s="8">
        <v>5.3</v>
      </c>
      <c r="L127" s="8">
        <v>0</v>
      </c>
      <c r="M127" s="8">
        <f t="shared" si="14"/>
        <v>1</v>
      </c>
      <c r="N127" s="8">
        <f t="shared" si="15"/>
        <v>-1.0317443425383113E-3</v>
      </c>
      <c r="O127" s="8">
        <f t="shared" si="16"/>
        <v>3.5720191205875403E-5</v>
      </c>
      <c r="P127" s="11">
        <f t="shared" si="17"/>
        <v>5.4742534712436999E-5</v>
      </c>
    </row>
    <row r="128" spans="1:16" x14ac:dyDescent="0.25">
      <c r="A128" s="5">
        <v>41528</v>
      </c>
      <c r="B128">
        <v>4.4240000000000004</v>
      </c>
      <c r="C128">
        <f t="shared" si="11"/>
        <v>3.8985439173320896E-2</v>
      </c>
      <c r="E128">
        <f t="shared" si="12"/>
        <v>3.7953694830782585E-2</v>
      </c>
      <c r="F128">
        <f t="shared" si="13"/>
        <v>1.4404829513081727E-3</v>
      </c>
      <c r="J128" s="10">
        <v>41691</v>
      </c>
      <c r="K128" s="8">
        <v>5.41</v>
      </c>
      <c r="L128" s="8">
        <v>2.0754716981132137E-2</v>
      </c>
      <c r="M128" s="8">
        <f t="shared" si="14"/>
        <v>1.0207547169811322</v>
      </c>
      <c r="N128" s="8">
        <f t="shared" si="15"/>
        <v>1.9722972638593825E-2</v>
      </c>
      <c r="O128" s="8">
        <f t="shared" si="16"/>
        <v>2.1839164452612081E-4</v>
      </c>
      <c r="P128" s="11">
        <f t="shared" si="17"/>
        <v>1.7837998900831976E-4</v>
      </c>
    </row>
    <row r="129" spans="1:18" x14ac:dyDescent="0.25">
      <c r="A129" s="5">
        <v>41529</v>
      </c>
      <c r="B129">
        <v>4.6820000000000004</v>
      </c>
      <c r="C129">
        <f t="shared" si="11"/>
        <v>5.8318264014466541E-2</v>
      </c>
      <c r="E129">
        <f t="shared" si="12"/>
        <v>5.7286519671928229E-2</v>
      </c>
      <c r="F129">
        <f t="shared" si="13"/>
        <v>3.2817453361222199E-3</v>
      </c>
      <c r="J129" s="10">
        <v>41694</v>
      </c>
      <c r="K129" s="8">
        <v>5.5250000000000004</v>
      </c>
      <c r="L129" s="8">
        <v>2.1256931608133127E-2</v>
      </c>
      <c r="M129" s="8">
        <f t="shared" si="14"/>
        <v>1.021256931608133</v>
      </c>
      <c r="N129" s="8">
        <f t="shared" si="15"/>
        <v>2.0225187265594816E-2</v>
      </c>
      <c r="O129" s="8">
        <f t="shared" si="16"/>
        <v>2.3348739979309096E-4</v>
      </c>
      <c r="P129" s="11">
        <f t="shared" si="17"/>
        <v>1.92047262363089E-4</v>
      </c>
    </row>
    <row r="130" spans="1:18" x14ac:dyDescent="0.25">
      <c r="A130" s="5">
        <v>41530</v>
      </c>
      <c r="B130">
        <v>4.75</v>
      </c>
      <c r="C130">
        <f t="shared" si="11"/>
        <v>1.4523707817172065E-2</v>
      </c>
      <c r="E130">
        <f t="shared" si="12"/>
        <v>1.3491963474633753E-2</v>
      </c>
      <c r="F130">
        <f t="shared" si="13"/>
        <v>1.8203307840085131E-4</v>
      </c>
      <c r="I130" s="8"/>
      <c r="J130" s="17"/>
      <c r="K130" s="8"/>
      <c r="L130" s="8"/>
      <c r="M130" s="8"/>
      <c r="N130" s="8"/>
      <c r="O130" s="8"/>
      <c r="P130" s="8"/>
      <c r="Q130" s="8"/>
    </row>
    <row r="131" spans="1:18" x14ac:dyDescent="0.25">
      <c r="A131" s="5">
        <v>41533</v>
      </c>
      <c r="B131">
        <v>4.74</v>
      </c>
      <c r="C131">
        <f t="shared" si="11"/>
        <v>-2.1052631578946921E-3</v>
      </c>
      <c r="E131">
        <f t="shared" si="12"/>
        <v>-3.1370075004330034E-3</v>
      </c>
      <c r="F131">
        <f t="shared" si="13"/>
        <v>9.8408160577729201E-6</v>
      </c>
      <c r="I131" s="8"/>
      <c r="J131" s="17"/>
      <c r="K131" s="8"/>
      <c r="L131" s="8"/>
      <c r="M131" s="8"/>
      <c r="N131" s="8"/>
      <c r="O131" s="8"/>
      <c r="P131" s="8"/>
      <c r="Q131" s="8"/>
      <c r="R131" s="8"/>
    </row>
    <row r="132" spans="1:18" x14ac:dyDescent="0.25">
      <c r="A132" s="5">
        <v>41534</v>
      </c>
      <c r="B132">
        <v>4.7519999999999998</v>
      </c>
      <c r="C132">
        <f t="shared" si="11"/>
        <v>2.5316455696201617E-3</v>
      </c>
      <c r="E132">
        <f t="shared" si="12"/>
        <v>1.4999012270818504E-3</v>
      </c>
      <c r="F132">
        <f t="shared" si="13"/>
        <v>2.2497036910016405E-6</v>
      </c>
      <c r="I132" s="8"/>
      <c r="J132" s="17"/>
      <c r="K132" s="8"/>
      <c r="L132" s="8"/>
      <c r="M132" s="8"/>
      <c r="N132" s="8"/>
      <c r="O132" s="8"/>
      <c r="P132" s="8"/>
      <c r="Q132" s="8"/>
      <c r="R132" s="8"/>
    </row>
    <row r="133" spans="1:18" x14ac:dyDescent="0.25">
      <c r="A133" s="5">
        <v>41535</v>
      </c>
      <c r="B133">
        <v>4.9459999999999997</v>
      </c>
      <c r="C133">
        <f t="shared" ref="C133:C196" si="18">(B133-B132)/B132</f>
        <v>4.0824915824915819E-2</v>
      </c>
      <c r="E133">
        <f t="shared" ref="E133:E196" si="19">C133-$D$3</f>
        <v>3.9793171482377508E-2</v>
      </c>
      <c r="F133">
        <f t="shared" ref="F133:F196" si="20">E133^2</f>
        <v>1.5834964966259025E-3</v>
      </c>
      <c r="I133" s="8"/>
      <c r="J133" s="17"/>
      <c r="K133" s="8"/>
      <c r="L133" s="8"/>
      <c r="M133" s="8"/>
      <c r="N133" s="8"/>
      <c r="O133" s="8"/>
      <c r="P133" s="8"/>
      <c r="Q133" s="8"/>
      <c r="R133" s="8"/>
    </row>
    <row r="134" spans="1:18" x14ac:dyDescent="0.25">
      <c r="A134" s="5">
        <v>41536</v>
      </c>
      <c r="B134">
        <v>4.88</v>
      </c>
      <c r="C134">
        <f t="shared" si="18"/>
        <v>-1.33441164577436E-2</v>
      </c>
      <c r="E134">
        <f t="shared" si="19"/>
        <v>-1.4375860800281911E-2</v>
      </c>
      <c r="F134">
        <f t="shared" si="20"/>
        <v>2.0666537374908206E-4</v>
      </c>
      <c r="I134" s="8"/>
      <c r="J134" s="17"/>
      <c r="K134" s="8"/>
      <c r="L134" s="8"/>
      <c r="M134" s="8"/>
      <c r="N134" s="8"/>
      <c r="O134" s="8"/>
      <c r="P134" s="8"/>
      <c r="Q134" s="8"/>
      <c r="R134" s="8"/>
    </row>
    <row r="135" spans="1:18" x14ac:dyDescent="0.25">
      <c r="A135" s="5">
        <v>41537</v>
      </c>
      <c r="B135">
        <v>4.9320000000000004</v>
      </c>
      <c r="C135">
        <f t="shared" si="18"/>
        <v>1.0655737704918133E-2</v>
      </c>
      <c r="E135">
        <f t="shared" si="19"/>
        <v>9.6239933623798214E-3</v>
      </c>
      <c r="F135">
        <f t="shared" si="20"/>
        <v>9.2621248239130864E-5</v>
      </c>
      <c r="I135" s="8"/>
      <c r="J135" s="8"/>
      <c r="K135" s="8"/>
      <c r="L135" s="8"/>
      <c r="M135" s="8"/>
      <c r="N135" s="8"/>
      <c r="O135" s="8"/>
      <c r="P135" s="8"/>
      <c r="Q135" s="8"/>
      <c r="R135" s="8"/>
    </row>
    <row r="136" spans="1:18" x14ac:dyDescent="0.25">
      <c r="A136" s="5">
        <v>41540</v>
      </c>
      <c r="B136">
        <v>4.798</v>
      </c>
      <c r="C136">
        <f t="shared" si="18"/>
        <v>-2.7169505271695121E-2</v>
      </c>
      <c r="E136">
        <f t="shared" si="19"/>
        <v>-2.8201249614233433E-2</v>
      </c>
      <c r="F136">
        <f t="shared" si="20"/>
        <v>7.9531047980430135E-4</v>
      </c>
      <c r="I136" s="8"/>
      <c r="J136" s="8"/>
      <c r="K136" s="8"/>
      <c r="L136" s="8"/>
      <c r="M136" s="8"/>
      <c r="N136" s="8"/>
      <c r="O136" s="8"/>
      <c r="P136" s="8"/>
      <c r="Q136" s="8"/>
      <c r="R136" s="8"/>
    </row>
    <row r="137" spans="1:18" x14ac:dyDescent="0.25">
      <c r="A137" s="5">
        <v>41541</v>
      </c>
      <c r="B137">
        <v>4.9139999999999997</v>
      </c>
      <c r="C137">
        <f t="shared" si="18"/>
        <v>2.4176740308461789E-2</v>
      </c>
      <c r="E137">
        <f t="shared" si="19"/>
        <v>2.3144995965923478E-2</v>
      </c>
      <c r="F137">
        <f t="shared" si="20"/>
        <v>5.3569083826261407E-4</v>
      </c>
    </row>
    <row r="138" spans="1:18" x14ac:dyDescent="0.25">
      <c r="A138" s="5">
        <v>41542</v>
      </c>
      <c r="B138">
        <v>4.8959999999999999</v>
      </c>
      <c r="C138">
        <f t="shared" si="18"/>
        <v>-3.6630036630036214E-3</v>
      </c>
      <c r="E138">
        <f t="shared" si="19"/>
        <v>-4.6947480055419327E-3</v>
      </c>
      <c r="F138">
        <f t="shared" si="20"/>
        <v>2.2040658835539956E-5</v>
      </c>
    </row>
    <row r="139" spans="1:18" x14ac:dyDescent="0.25">
      <c r="A139" s="5">
        <v>41543</v>
      </c>
      <c r="B139">
        <v>4.9000000000000004</v>
      </c>
      <c r="C139">
        <f t="shared" si="18"/>
        <v>8.16993464052379E-4</v>
      </c>
      <c r="E139">
        <f t="shared" si="19"/>
        <v>-2.1475087848593232E-4</v>
      </c>
      <c r="F139">
        <f t="shared" si="20"/>
        <v>4.6117939810479664E-8</v>
      </c>
    </row>
    <row r="140" spans="1:18" x14ac:dyDescent="0.25">
      <c r="A140" s="5">
        <v>41544</v>
      </c>
      <c r="B140">
        <v>4.91</v>
      </c>
      <c r="C140">
        <f t="shared" si="18"/>
        <v>2.0408163265305686E-3</v>
      </c>
      <c r="E140">
        <f t="shared" si="19"/>
        <v>1.0090719839922573E-3</v>
      </c>
      <c r="F140">
        <f t="shared" si="20"/>
        <v>1.0182262688780704E-6</v>
      </c>
    </row>
    <row r="141" spans="1:18" x14ac:dyDescent="0.25">
      <c r="A141" s="5">
        <v>41547</v>
      </c>
      <c r="B141">
        <v>4.8579999999999997</v>
      </c>
      <c r="C141">
        <f t="shared" si="18"/>
        <v>-1.0590631364562217E-2</v>
      </c>
      <c r="E141">
        <f t="shared" si="19"/>
        <v>-1.1622375707100528E-2</v>
      </c>
      <c r="F141">
        <f t="shared" si="20"/>
        <v>1.350796170770005E-4</v>
      </c>
    </row>
    <row r="142" spans="1:18" x14ac:dyDescent="0.25">
      <c r="A142" s="5">
        <v>41548</v>
      </c>
      <c r="B142">
        <v>4.97</v>
      </c>
      <c r="C142">
        <f t="shared" si="18"/>
        <v>2.3054755043227688E-2</v>
      </c>
      <c r="E142">
        <f t="shared" si="19"/>
        <v>2.2023010700689377E-2</v>
      </c>
      <c r="F142">
        <f t="shared" si="20"/>
        <v>4.850130003226788E-4</v>
      </c>
    </row>
    <row r="143" spans="1:18" x14ac:dyDescent="0.25">
      <c r="A143" s="5">
        <v>41549</v>
      </c>
      <c r="B143">
        <v>4.9219999999999997</v>
      </c>
      <c r="C143">
        <f t="shared" si="18"/>
        <v>-9.6579476861167086E-3</v>
      </c>
      <c r="E143">
        <f t="shared" si="19"/>
        <v>-1.068969202865502E-2</v>
      </c>
      <c r="F143">
        <f t="shared" si="20"/>
        <v>1.1426951566749068E-4</v>
      </c>
    </row>
    <row r="144" spans="1:18" x14ac:dyDescent="0.25">
      <c r="A144" s="5">
        <v>41550</v>
      </c>
      <c r="B144">
        <v>4.9139999999999997</v>
      </c>
      <c r="C144">
        <f t="shared" si="18"/>
        <v>-1.625355546525804E-3</v>
      </c>
      <c r="E144">
        <f t="shared" si="19"/>
        <v>-2.6570998890641153E-3</v>
      </c>
      <c r="F144">
        <f t="shared" si="20"/>
        <v>7.0601798204645339E-6</v>
      </c>
    </row>
    <row r="145" spans="1:6" x14ac:dyDescent="0.25">
      <c r="A145" s="5">
        <v>41551</v>
      </c>
      <c r="B145">
        <v>4.9320000000000004</v>
      </c>
      <c r="C145">
        <f t="shared" si="18"/>
        <v>3.6630036630038022E-3</v>
      </c>
      <c r="E145">
        <f t="shared" si="19"/>
        <v>2.6312593204654909E-3</v>
      </c>
      <c r="F145">
        <f t="shared" si="20"/>
        <v>6.9235256115365171E-6</v>
      </c>
    </row>
    <row r="146" spans="1:6" x14ac:dyDescent="0.25">
      <c r="A146" s="5">
        <v>41554</v>
      </c>
      <c r="B146">
        <v>4.8920000000000003</v>
      </c>
      <c r="C146">
        <f t="shared" si="18"/>
        <v>-8.1103000811030071E-3</v>
      </c>
      <c r="E146">
        <f t="shared" si="19"/>
        <v>-9.1420444236413184E-3</v>
      </c>
      <c r="F146">
        <f t="shared" si="20"/>
        <v>8.3576976243831326E-5</v>
      </c>
    </row>
    <row r="147" spans="1:6" x14ac:dyDescent="0.25">
      <c r="A147" s="5">
        <v>41555</v>
      </c>
      <c r="B147">
        <v>4.9399999999999995</v>
      </c>
      <c r="C147">
        <f t="shared" si="18"/>
        <v>9.8119378577267279E-3</v>
      </c>
      <c r="E147">
        <f t="shared" si="19"/>
        <v>8.7801935151884166E-3</v>
      </c>
      <c r="F147">
        <f t="shared" si="20"/>
        <v>7.7091798164156727E-5</v>
      </c>
    </row>
    <row r="148" spans="1:6" x14ac:dyDescent="0.25">
      <c r="A148" s="5">
        <v>41556</v>
      </c>
      <c r="B148">
        <v>4.7160000000000002</v>
      </c>
      <c r="C148">
        <f t="shared" si="18"/>
        <v>-4.5344129554655735E-2</v>
      </c>
      <c r="E148">
        <f t="shared" si="19"/>
        <v>-4.6375873897194046E-2</v>
      </c>
      <c r="F148">
        <f t="shared" si="20"/>
        <v>2.1507216797284441E-3</v>
      </c>
    </row>
    <row r="149" spans="1:6" x14ac:dyDescent="0.25">
      <c r="A149" s="5">
        <v>41557</v>
      </c>
      <c r="B149">
        <v>4.8940000000000001</v>
      </c>
      <c r="C149">
        <f t="shared" si="18"/>
        <v>3.7743850720949941E-2</v>
      </c>
      <c r="E149">
        <f t="shared" si="19"/>
        <v>3.671210637841163E-2</v>
      </c>
      <c r="F149">
        <f t="shared" si="20"/>
        <v>1.3477787547398119E-3</v>
      </c>
    </row>
    <row r="150" spans="1:6" x14ac:dyDescent="0.25">
      <c r="A150" s="5">
        <v>41558</v>
      </c>
      <c r="B150">
        <v>4.8860000000000001</v>
      </c>
      <c r="C150">
        <f t="shared" si="18"/>
        <v>-1.6346546791990205E-3</v>
      </c>
      <c r="E150">
        <f t="shared" si="19"/>
        <v>-2.6663990217373318E-3</v>
      </c>
      <c r="F150">
        <f t="shared" si="20"/>
        <v>7.1096837431217998E-6</v>
      </c>
    </row>
    <row r="151" spans="1:6" x14ac:dyDescent="0.25">
      <c r="A151" s="5">
        <v>41561</v>
      </c>
      <c r="B151">
        <v>4.92</v>
      </c>
      <c r="C151">
        <f t="shared" si="18"/>
        <v>6.9586573884567763E-3</v>
      </c>
      <c r="E151">
        <f t="shared" si="19"/>
        <v>5.926913045918465E-3</v>
      </c>
      <c r="F151">
        <f t="shared" si="20"/>
        <v>3.5128298253878497E-5</v>
      </c>
    </row>
    <row r="152" spans="1:6" x14ac:dyDescent="0.25">
      <c r="A152" s="5">
        <v>41562</v>
      </c>
      <c r="B152">
        <v>5.16</v>
      </c>
      <c r="C152">
        <f t="shared" si="18"/>
        <v>4.8780487804878092E-2</v>
      </c>
      <c r="E152">
        <f t="shared" si="19"/>
        <v>4.7748743462339781E-2</v>
      </c>
      <c r="F152">
        <f t="shared" si="20"/>
        <v>2.2799425022323361E-3</v>
      </c>
    </row>
    <row r="153" spans="1:6" x14ac:dyDescent="0.25">
      <c r="A153" s="5">
        <v>41563</v>
      </c>
      <c r="B153">
        <v>5.21</v>
      </c>
      <c r="C153">
        <f t="shared" si="18"/>
        <v>9.6899224806201202E-3</v>
      </c>
      <c r="E153">
        <f t="shared" si="19"/>
        <v>8.6581781380818089E-3</v>
      </c>
      <c r="F153">
        <f t="shared" si="20"/>
        <v>7.4964048670757782E-5</v>
      </c>
    </row>
    <row r="154" spans="1:6" x14ac:dyDescent="0.25">
      <c r="A154" s="5">
        <v>41564</v>
      </c>
      <c r="B154">
        <v>5.25</v>
      </c>
      <c r="C154">
        <f t="shared" si="18"/>
        <v>7.6775431861804289E-3</v>
      </c>
      <c r="E154">
        <f t="shared" si="19"/>
        <v>6.6457988436421176E-3</v>
      </c>
      <c r="F154">
        <f t="shared" si="20"/>
        <v>4.4166642270154911E-5</v>
      </c>
    </row>
    <row r="155" spans="1:6" x14ac:dyDescent="0.25">
      <c r="A155" s="5">
        <v>41565</v>
      </c>
      <c r="B155">
        <v>5.27</v>
      </c>
      <c r="C155">
        <f t="shared" si="18"/>
        <v>3.8095238095237284E-3</v>
      </c>
      <c r="E155">
        <f t="shared" si="19"/>
        <v>2.7777794669854171E-3</v>
      </c>
      <c r="F155">
        <f t="shared" si="20"/>
        <v>7.7160587672057881E-6</v>
      </c>
    </row>
    <row r="156" spans="1:6" x14ac:dyDescent="0.25">
      <c r="A156" s="5">
        <v>41568</v>
      </c>
      <c r="B156">
        <v>5.2850000000000001</v>
      </c>
      <c r="C156">
        <f t="shared" si="18"/>
        <v>2.8462998102467872E-3</v>
      </c>
      <c r="E156">
        <f t="shared" si="19"/>
        <v>1.8145554677084759E-3</v>
      </c>
      <c r="F156">
        <f t="shared" si="20"/>
        <v>3.292611545390726E-6</v>
      </c>
    </row>
    <row r="157" spans="1:6" x14ac:dyDescent="0.25">
      <c r="A157" s="5">
        <v>41569</v>
      </c>
      <c r="B157">
        <v>5.2649999999999997</v>
      </c>
      <c r="C157">
        <f t="shared" si="18"/>
        <v>-3.784295175023739E-3</v>
      </c>
      <c r="E157">
        <f t="shared" si="19"/>
        <v>-4.8160395175620499E-3</v>
      </c>
      <c r="F157">
        <f t="shared" si="20"/>
        <v>2.3194236634719302E-5</v>
      </c>
    </row>
    <row r="158" spans="1:6" x14ac:dyDescent="0.25">
      <c r="A158" s="5">
        <v>41570</v>
      </c>
      <c r="B158">
        <v>5.35</v>
      </c>
      <c r="C158">
        <f t="shared" si="18"/>
        <v>1.6144349477682805E-2</v>
      </c>
      <c r="E158">
        <f t="shared" si="19"/>
        <v>1.5112605135144494E-2</v>
      </c>
      <c r="F158">
        <f t="shared" si="20"/>
        <v>2.2839083397079574E-4</v>
      </c>
    </row>
    <row r="159" spans="1:6" x14ac:dyDescent="0.25">
      <c r="A159" s="5">
        <v>41571</v>
      </c>
      <c r="B159">
        <v>5.18</v>
      </c>
      <c r="C159">
        <f t="shared" si="18"/>
        <v>-3.1775700934579425E-2</v>
      </c>
      <c r="E159">
        <f t="shared" si="19"/>
        <v>-3.2807445277117736E-2</v>
      </c>
      <c r="F159">
        <f t="shared" si="20"/>
        <v>1.0763284656110747E-3</v>
      </c>
    </row>
    <row r="160" spans="1:6" x14ac:dyDescent="0.25">
      <c r="A160" s="5">
        <v>41572</v>
      </c>
      <c r="B160">
        <v>5.0949999999999998</v>
      </c>
      <c r="C160">
        <f t="shared" si="18"/>
        <v>-1.6409266409266404E-2</v>
      </c>
      <c r="E160">
        <f t="shared" si="19"/>
        <v>-1.7441010751804716E-2</v>
      </c>
      <c r="F160">
        <f t="shared" si="20"/>
        <v>3.0418885604456769E-4</v>
      </c>
    </row>
    <row r="161" spans="1:6" x14ac:dyDescent="0.25">
      <c r="A161" s="5">
        <v>41575</v>
      </c>
      <c r="B161">
        <v>4.9960000000000004</v>
      </c>
      <c r="C161">
        <f t="shared" si="18"/>
        <v>-1.9430814524043046E-2</v>
      </c>
      <c r="E161">
        <f t="shared" si="19"/>
        <v>-2.0462558866581358E-2</v>
      </c>
      <c r="F161">
        <f t="shared" si="20"/>
        <v>4.1871631536830734E-4</v>
      </c>
    </row>
    <row r="162" spans="1:6" x14ac:dyDescent="0.25">
      <c r="A162" s="5">
        <v>41576</v>
      </c>
      <c r="B162">
        <v>5.3449999999999998</v>
      </c>
      <c r="C162">
        <f t="shared" si="18"/>
        <v>6.9855884707766075E-2</v>
      </c>
      <c r="E162">
        <f t="shared" si="19"/>
        <v>6.8824140365227771E-2</v>
      </c>
      <c r="F162">
        <f t="shared" si="20"/>
        <v>4.7367622970125745E-3</v>
      </c>
    </row>
    <row r="163" spans="1:6" x14ac:dyDescent="0.25">
      <c r="A163" s="5">
        <v>41577</v>
      </c>
      <c r="B163">
        <v>5.59</v>
      </c>
      <c r="C163">
        <f t="shared" si="18"/>
        <v>4.5837231057062701E-2</v>
      </c>
      <c r="E163">
        <f t="shared" si="19"/>
        <v>4.480548671452439E-2</v>
      </c>
      <c r="F163">
        <f t="shared" si="20"/>
        <v>2.0075316397254214E-3</v>
      </c>
    </row>
    <row r="164" spans="1:6" x14ac:dyDescent="0.25">
      <c r="A164" s="5">
        <v>41578</v>
      </c>
      <c r="B164">
        <v>5.57</v>
      </c>
      <c r="C164">
        <f t="shared" si="18"/>
        <v>-3.5778175313058271E-3</v>
      </c>
      <c r="E164">
        <f t="shared" si="19"/>
        <v>-4.6095618738441384E-3</v>
      </c>
      <c r="F164">
        <f t="shared" si="20"/>
        <v>2.1248060668797484E-5</v>
      </c>
    </row>
    <row r="165" spans="1:6" x14ac:dyDescent="0.25">
      <c r="A165" s="5">
        <v>41579</v>
      </c>
      <c r="B165">
        <v>5.72</v>
      </c>
      <c r="C165">
        <f t="shared" si="18"/>
        <v>2.6929982046678538E-2</v>
      </c>
      <c r="E165">
        <f t="shared" si="19"/>
        <v>2.5898237704140226E-2</v>
      </c>
      <c r="F165">
        <f t="shared" si="20"/>
        <v>6.7071871618015039E-4</v>
      </c>
    </row>
    <row r="166" spans="1:6" x14ac:dyDescent="0.25">
      <c r="A166" s="5">
        <v>41582</v>
      </c>
      <c r="B166">
        <v>5.78</v>
      </c>
      <c r="C166">
        <f t="shared" si="18"/>
        <v>1.0489510489510577E-2</v>
      </c>
      <c r="E166">
        <f t="shared" si="19"/>
        <v>9.4577661469722654E-3</v>
      </c>
      <c r="F166">
        <f t="shared" si="20"/>
        <v>8.944934049081461E-5</v>
      </c>
    </row>
    <row r="167" spans="1:6" x14ac:dyDescent="0.25">
      <c r="A167" s="5">
        <v>41583</v>
      </c>
      <c r="B167">
        <v>5.7750000000000004</v>
      </c>
      <c r="C167">
        <f t="shared" si="18"/>
        <v>-8.6505190311416834E-4</v>
      </c>
      <c r="E167">
        <f t="shared" si="19"/>
        <v>-1.8967962456524798E-3</v>
      </c>
      <c r="F167">
        <f t="shared" si="20"/>
        <v>3.5978359975213426E-6</v>
      </c>
    </row>
    <row r="168" spans="1:6" x14ac:dyDescent="0.25">
      <c r="A168" s="5">
        <v>41584</v>
      </c>
      <c r="B168">
        <v>5.875</v>
      </c>
      <c r="C168">
        <f t="shared" si="18"/>
        <v>1.7316017316017254E-2</v>
      </c>
      <c r="E168">
        <f t="shared" si="19"/>
        <v>1.6284272973478942E-2</v>
      </c>
      <c r="F168">
        <f t="shared" si="20"/>
        <v>2.6517754627477673E-4</v>
      </c>
    </row>
    <row r="169" spans="1:6" x14ac:dyDescent="0.25">
      <c r="A169" s="5">
        <v>41585</v>
      </c>
      <c r="B169">
        <v>5.7450000000000001</v>
      </c>
      <c r="C169">
        <f t="shared" si="18"/>
        <v>-2.2127659574468068E-2</v>
      </c>
      <c r="E169">
        <f t="shared" si="19"/>
        <v>-2.3159403917006379E-2</v>
      </c>
      <c r="F169">
        <f t="shared" si="20"/>
        <v>5.3635798979105045E-4</v>
      </c>
    </row>
    <row r="170" spans="1:6" x14ac:dyDescent="0.25">
      <c r="A170" s="5">
        <v>41586</v>
      </c>
      <c r="B170">
        <v>5.6749999999999998</v>
      </c>
      <c r="C170">
        <f t="shared" si="18"/>
        <v>-1.2184508268059231E-2</v>
      </c>
      <c r="E170">
        <f t="shared" si="19"/>
        <v>-1.3216252610597543E-2</v>
      </c>
      <c r="F170">
        <f t="shared" si="20"/>
        <v>1.7466933306712636E-4</v>
      </c>
    </row>
    <row r="171" spans="1:6" x14ac:dyDescent="0.25">
      <c r="A171" s="5">
        <v>41589</v>
      </c>
      <c r="B171">
        <v>5.7850000000000001</v>
      </c>
      <c r="C171">
        <f t="shared" si="18"/>
        <v>1.9383259911894331E-2</v>
      </c>
      <c r="E171">
        <f t="shared" si="19"/>
        <v>1.8351515569356019E-2</v>
      </c>
      <c r="F171">
        <f t="shared" si="20"/>
        <v>3.3677812369231641E-4</v>
      </c>
    </row>
    <row r="172" spans="1:6" x14ac:dyDescent="0.25">
      <c r="A172" s="5">
        <v>41590</v>
      </c>
      <c r="B172">
        <v>5.73</v>
      </c>
      <c r="C172">
        <f t="shared" si="18"/>
        <v>-9.507346585998222E-3</v>
      </c>
      <c r="E172">
        <f t="shared" si="19"/>
        <v>-1.0539090928536533E-2</v>
      </c>
      <c r="F172">
        <f t="shared" si="20"/>
        <v>1.1107243759996105E-4</v>
      </c>
    </row>
    <row r="173" spans="1:6" x14ac:dyDescent="0.25">
      <c r="A173" s="5">
        <v>41591</v>
      </c>
      <c r="B173">
        <v>5.8449999999999998</v>
      </c>
      <c r="C173">
        <f t="shared" si="18"/>
        <v>2.0069808027923092E-2</v>
      </c>
      <c r="E173">
        <f t="shared" si="19"/>
        <v>1.9038063685384781E-2</v>
      </c>
      <c r="F173">
        <f t="shared" si="20"/>
        <v>3.6244786888876677E-4</v>
      </c>
    </row>
    <row r="174" spans="1:6" x14ac:dyDescent="0.25">
      <c r="A174" s="5">
        <v>41592</v>
      </c>
      <c r="B174">
        <v>5.915</v>
      </c>
      <c r="C174">
        <f t="shared" si="18"/>
        <v>1.1976047904191666E-2</v>
      </c>
      <c r="E174">
        <f t="shared" si="19"/>
        <v>1.0944303561653355E-2</v>
      </c>
      <c r="F174">
        <f t="shared" si="20"/>
        <v>1.197777804496183E-4</v>
      </c>
    </row>
    <row r="175" spans="1:6" x14ac:dyDescent="0.25">
      <c r="A175" s="5">
        <v>41593</v>
      </c>
      <c r="B175">
        <v>5.93</v>
      </c>
      <c r="C175">
        <f t="shared" si="18"/>
        <v>2.5359256128486356E-3</v>
      </c>
      <c r="E175">
        <f t="shared" si="19"/>
        <v>1.5041812703103243E-3</v>
      </c>
      <c r="F175">
        <f t="shared" si="20"/>
        <v>2.2625612939523808E-6</v>
      </c>
    </row>
    <row r="176" spans="1:6" x14ac:dyDescent="0.25">
      <c r="A176" s="5">
        <v>41596</v>
      </c>
      <c r="B176">
        <v>6</v>
      </c>
      <c r="C176">
        <f t="shared" si="18"/>
        <v>1.1804384485666152E-2</v>
      </c>
      <c r="E176">
        <f t="shared" si="19"/>
        <v>1.0772640143127841E-2</v>
      </c>
      <c r="F176">
        <f t="shared" si="20"/>
        <v>1.1604977565332943E-4</v>
      </c>
    </row>
    <row r="177" spans="1:6" x14ac:dyDescent="0.25">
      <c r="A177" s="5">
        <v>41597</v>
      </c>
      <c r="B177">
        <v>5.82</v>
      </c>
      <c r="C177">
        <f t="shared" si="18"/>
        <v>-2.9999999999999954E-2</v>
      </c>
      <c r="E177">
        <f t="shared" si="19"/>
        <v>-3.1031744342538265E-2</v>
      </c>
      <c r="F177">
        <f t="shared" si="20"/>
        <v>9.6296915694065561E-4</v>
      </c>
    </row>
    <row r="178" spans="1:6" x14ac:dyDescent="0.25">
      <c r="A178" s="5">
        <v>41598</v>
      </c>
      <c r="B178">
        <v>5.92</v>
      </c>
      <c r="C178">
        <f t="shared" si="18"/>
        <v>1.7182130584192379E-2</v>
      </c>
      <c r="E178">
        <f t="shared" si="19"/>
        <v>1.6150386241654067E-2</v>
      </c>
      <c r="F178">
        <f t="shared" si="20"/>
        <v>2.6083497575460899E-4</v>
      </c>
    </row>
    <row r="179" spans="1:6" x14ac:dyDescent="0.25">
      <c r="A179" s="5">
        <v>41599</v>
      </c>
      <c r="B179">
        <v>5.93</v>
      </c>
      <c r="C179">
        <f t="shared" si="18"/>
        <v>1.6891891891891533E-3</v>
      </c>
      <c r="E179">
        <f t="shared" si="19"/>
        <v>6.5744484665084197E-4</v>
      </c>
      <c r="F179">
        <f t="shared" si="20"/>
        <v>4.3223372638774909E-7</v>
      </c>
    </row>
    <row r="180" spans="1:6" x14ac:dyDescent="0.25">
      <c r="A180" s="5">
        <v>41600</v>
      </c>
      <c r="B180">
        <v>5.9749999999999996</v>
      </c>
      <c r="C180">
        <f t="shared" si="18"/>
        <v>7.5885328836424841E-3</v>
      </c>
      <c r="E180">
        <f t="shared" si="19"/>
        <v>6.5567885411041728E-3</v>
      </c>
      <c r="F180">
        <f t="shared" si="20"/>
        <v>4.2991475972754986E-5</v>
      </c>
    </row>
    <row r="181" spans="1:6" x14ac:dyDescent="0.25">
      <c r="A181" s="5">
        <v>41603</v>
      </c>
      <c r="B181">
        <v>5.9649999999999999</v>
      </c>
      <c r="C181">
        <f t="shared" si="18"/>
        <v>-1.6736401673639811E-3</v>
      </c>
      <c r="E181">
        <f t="shared" si="19"/>
        <v>-2.7053845099022922E-3</v>
      </c>
      <c r="F181">
        <f t="shared" si="20"/>
        <v>7.3191053464192657E-6</v>
      </c>
    </row>
    <row r="182" spans="1:6" x14ac:dyDescent="0.25">
      <c r="A182" s="5">
        <v>41604</v>
      </c>
      <c r="B182">
        <v>5.95</v>
      </c>
      <c r="C182">
        <f t="shared" si="18"/>
        <v>-2.5146689019278591E-3</v>
      </c>
      <c r="E182">
        <f t="shared" si="19"/>
        <v>-3.5464132444661704E-3</v>
      </c>
      <c r="F182">
        <f t="shared" si="20"/>
        <v>1.2577046900525069E-5</v>
      </c>
    </row>
    <row r="183" spans="1:6" x14ac:dyDescent="0.25">
      <c r="A183" s="5">
        <v>41605</v>
      </c>
      <c r="B183">
        <v>5.9550000000000001</v>
      </c>
      <c r="C183">
        <f t="shared" si="18"/>
        <v>8.4033613445376357E-4</v>
      </c>
      <c r="E183">
        <f t="shared" si="19"/>
        <v>-1.9140820808454776E-4</v>
      </c>
      <c r="F183">
        <f t="shared" si="20"/>
        <v>3.6637102122137531E-8</v>
      </c>
    </row>
    <row r="184" spans="1:6" x14ac:dyDescent="0.25">
      <c r="A184" s="5">
        <v>41606</v>
      </c>
      <c r="B184">
        <v>6</v>
      </c>
      <c r="C184">
        <f t="shared" si="18"/>
        <v>7.5566750629722798E-3</v>
      </c>
      <c r="E184">
        <f t="shared" si="19"/>
        <v>6.5249307204339685E-3</v>
      </c>
      <c r="F184">
        <f t="shared" si="20"/>
        <v>4.2574720906462946E-5</v>
      </c>
    </row>
    <row r="185" spans="1:6" x14ac:dyDescent="0.25">
      <c r="A185" s="5">
        <v>41607</v>
      </c>
      <c r="B185">
        <v>5.96</v>
      </c>
      <c r="C185">
        <f t="shared" si="18"/>
        <v>-6.6666666666666723E-3</v>
      </c>
      <c r="E185">
        <f t="shared" si="19"/>
        <v>-7.6984110092049836E-3</v>
      </c>
      <c r="F185">
        <f t="shared" si="20"/>
        <v>5.9265532066648494E-5</v>
      </c>
    </row>
    <row r="186" spans="1:6" x14ac:dyDescent="0.25">
      <c r="A186" s="5">
        <v>41610</v>
      </c>
      <c r="B186">
        <v>5.89</v>
      </c>
      <c r="C186">
        <f t="shared" si="18"/>
        <v>-1.1744966442953067E-2</v>
      </c>
      <c r="E186">
        <f t="shared" si="19"/>
        <v>-1.2776710785491379E-2</v>
      </c>
      <c r="F186">
        <f t="shared" si="20"/>
        <v>1.6324433849609172E-4</v>
      </c>
    </row>
    <row r="187" spans="1:6" x14ac:dyDescent="0.25">
      <c r="A187" s="5">
        <v>41611</v>
      </c>
      <c r="B187">
        <v>5.7149999999999999</v>
      </c>
      <c r="C187">
        <f t="shared" si="18"/>
        <v>-2.971137521222408E-2</v>
      </c>
      <c r="E187">
        <f t="shared" si="19"/>
        <v>-3.0743119554762392E-2</v>
      </c>
      <c r="F187">
        <f t="shared" si="20"/>
        <v>9.4513939995841372E-4</v>
      </c>
    </row>
    <row r="188" spans="1:6" x14ac:dyDescent="0.25">
      <c r="A188" s="5">
        <v>41612</v>
      </c>
      <c r="B188">
        <v>5.7850000000000001</v>
      </c>
      <c r="C188">
        <f t="shared" si="18"/>
        <v>1.2248468941382377E-2</v>
      </c>
      <c r="E188">
        <f t="shared" si="19"/>
        <v>1.1216724598844065E-2</v>
      </c>
      <c r="F188">
        <f t="shared" si="20"/>
        <v>1.2581491072631356E-4</v>
      </c>
    </row>
    <row r="189" spans="1:6" x14ac:dyDescent="0.25">
      <c r="A189" s="5">
        <v>41613</v>
      </c>
      <c r="B189">
        <v>5.7249999999999996</v>
      </c>
      <c r="C189">
        <f t="shared" si="18"/>
        <v>-1.037165082108911E-2</v>
      </c>
      <c r="E189">
        <f t="shared" si="19"/>
        <v>-1.1403395163627421E-2</v>
      </c>
      <c r="F189">
        <f t="shared" si="20"/>
        <v>1.3003742125784125E-4</v>
      </c>
    </row>
    <row r="190" spans="1:6" x14ac:dyDescent="0.25">
      <c r="A190" s="5">
        <v>41617</v>
      </c>
      <c r="B190">
        <v>5.91</v>
      </c>
      <c r="C190">
        <f t="shared" si="18"/>
        <v>3.2314410480349436E-2</v>
      </c>
      <c r="E190">
        <f t="shared" si="19"/>
        <v>3.1282666137811124E-2</v>
      </c>
      <c r="F190">
        <f t="shared" si="20"/>
        <v>9.7860520068975476E-4</v>
      </c>
    </row>
    <row r="191" spans="1:6" x14ac:dyDescent="0.25">
      <c r="A191" s="5">
        <v>41618</v>
      </c>
      <c r="B191">
        <v>5.77</v>
      </c>
      <c r="C191">
        <f t="shared" si="18"/>
        <v>-2.3688663282572006E-2</v>
      </c>
      <c r="E191">
        <f t="shared" si="19"/>
        <v>-2.4720407625110317E-2</v>
      </c>
      <c r="F191">
        <f t="shared" si="20"/>
        <v>6.1109855315161232E-4</v>
      </c>
    </row>
    <row r="192" spans="1:6" x14ac:dyDescent="0.25">
      <c r="A192" s="5">
        <v>41619</v>
      </c>
      <c r="B192">
        <v>5.6850000000000005</v>
      </c>
      <c r="C192">
        <f t="shared" si="18"/>
        <v>-1.4731369150779737E-2</v>
      </c>
      <c r="E192">
        <f t="shared" si="19"/>
        <v>-1.5763113493318048E-2</v>
      </c>
      <c r="F192">
        <f t="shared" si="20"/>
        <v>2.4847574700322551E-4</v>
      </c>
    </row>
    <row r="193" spans="1:6" x14ac:dyDescent="0.25">
      <c r="A193" s="5">
        <v>41620</v>
      </c>
      <c r="B193">
        <v>5.5750000000000002</v>
      </c>
      <c r="C193">
        <f t="shared" si="18"/>
        <v>-1.9349164467898031E-2</v>
      </c>
      <c r="E193">
        <f t="shared" si="19"/>
        <v>-2.0380908810436343E-2</v>
      </c>
      <c r="F193">
        <f t="shared" si="20"/>
        <v>4.1538144393932176E-4</v>
      </c>
    </row>
    <row r="194" spans="1:6" x14ac:dyDescent="0.25">
      <c r="A194" s="5">
        <v>41621</v>
      </c>
      <c r="B194">
        <v>5.5049999999999999</v>
      </c>
      <c r="C194">
        <f t="shared" si="18"/>
        <v>-1.2556053811659243E-2</v>
      </c>
      <c r="E194">
        <f t="shared" si="19"/>
        <v>-1.3587798154197554E-2</v>
      </c>
      <c r="F194">
        <f t="shared" si="20"/>
        <v>1.8462825867921446E-4</v>
      </c>
    </row>
    <row r="195" spans="1:6" x14ac:dyDescent="0.25">
      <c r="A195" s="5">
        <v>41624</v>
      </c>
      <c r="B195">
        <v>5.5</v>
      </c>
      <c r="C195">
        <f t="shared" si="18"/>
        <v>-9.0826521344230583E-4</v>
      </c>
      <c r="E195">
        <f t="shared" si="19"/>
        <v>-1.9400095559806171E-3</v>
      </c>
      <c r="F195">
        <f t="shared" si="20"/>
        <v>3.7636370772961113E-6</v>
      </c>
    </row>
    <row r="196" spans="1:6" x14ac:dyDescent="0.25">
      <c r="A196" s="5">
        <v>41625</v>
      </c>
      <c r="B196">
        <v>5.4</v>
      </c>
      <c r="C196">
        <f t="shared" si="18"/>
        <v>-1.8181818181818118E-2</v>
      </c>
      <c r="E196">
        <f t="shared" si="19"/>
        <v>-1.921356252435643E-2</v>
      </c>
      <c r="F196">
        <f t="shared" si="20"/>
        <v>3.6916098487735382E-4</v>
      </c>
    </row>
    <row r="197" spans="1:6" x14ac:dyDescent="0.25">
      <c r="A197" s="5">
        <v>41626</v>
      </c>
      <c r="B197">
        <v>5.585</v>
      </c>
      <c r="C197">
        <f t="shared" ref="C197:C239" si="21">(B197-B196)/B196</f>
        <v>3.4259259259259184E-2</v>
      </c>
      <c r="E197">
        <f t="shared" ref="E197:E239" si="22">C197-$D$3</f>
        <v>3.3227514916720872E-2</v>
      </c>
      <c r="F197">
        <f t="shared" ref="F197:F239" si="23">E197^2</f>
        <v>1.1040677475409081E-3</v>
      </c>
    </row>
    <row r="198" spans="1:6" x14ac:dyDescent="0.25">
      <c r="A198" s="5">
        <v>41627</v>
      </c>
      <c r="B198">
        <v>5.65</v>
      </c>
      <c r="C198">
        <f t="shared" si="21"/>
        <v>1.1638316920322363E-2</v>
      </c>
      <c r="E198">
        <f t="shared" si="22"/>
        <v>1.0606572577784051E-2</v>
      </c>
      <c r="F198">
        <f t="shared" si="23"/>
        <v>1.1249938184780062E-4</v>
      </c>
    </row>
    <row r="199" spans="1:6" x14ac:dyDescent="0.25">
      <c r="A199" s="5">
        <v>41628</v>
      </c>
      <c r="B199">
        <v>5.7249999999999996</v>
      </c>
      <c r="C199">
        <f t="shared" si="21"/>
        <v>1.3274336283185714E-2</v>
      </c>
      <c r="E199">
        <f t="shared" si="22"/>
        <v>1.2242591940647403E-2</v>
      </c>
      <c r="F199">
        <f t="shared" si="23"/>
        <v>1.4988105742520474E-4</v>
      </c>
    </row>
    <row r="200" spans="1:6" x14ac:dyDescent="0.25">
      <c r="A200" s="5">
        <v>41631</v>
      </c>
      <c r="B200">
        <v>5.75</v>
      </c>
      <c r="C200">
        <f t="shared" si="21"/>
        <v>4.366812227074298E-3</v>
      </c>
      <c r="E200">
        <f t="shared" si="22"/>
        <v>3.3350678845359867E-3</v>
      </c>
      <c r="F200">
        <f t="shared" si="23"/>
        <v>1.1122677794463341E-5</v>
      </c>
    </row>
    <row r="201" spans="1:6" x14ac:dyDescent="0.25">
      <c r="A201" s="5">
        <v>41635</v>
      </c>
      <c r="B201">
        <v>5.8650000000000002</v>
      </c>
      <c r="C201">
        <f t="shared" si="21"/>
        <v>2.0000000000000039E-2</v>
      </c>
      <c r="E201">
        <f t="shared" si="22"/>
        <v>1.8968255657461727E-2</v>
      </c>
      <c r="F201">
        <f t="shared" si="23"/>
        <v>3.5979472268682881E-4</v>
      </c>
    </row>
    <row r="202" spans="1:6" x14ac:dyDescent="0.25">
      <c r="A202" s="5">
        <v>41638</v>
      </c>
      <c r="B202">
        <v>5.82</v>
      </c>
      <c r="C202">
        <f t="shared" si="21"/>
        <v>-7.6726342710997314E-3</v>
      </c>
      <c r="E202">
        <f t="shared" si="22"/>
        <v>-8.7043786136380419E-3</v>
      </c>
      <c r="F202">
        <f t="shared" si="23"/>
        <v>7.5766207049559321E-5</v>
      </c>
    </row>
    <row r="203" spans="1:6" x14ac:dyDescent="0.25">
      <c r="A203" s="5">
        <v>41641</v>
      </c>
      <c r="B203">
        <v>5.86</v>
      </c>
      <c r="C203">
        <f t="shared" si="21"/>
        <v>6.8728522336769819E-3</v>
      </c>
      <c r="E203">
        <f t="shared" si="22"/>
        <v>5.8411078911386706E-3</v>
      </c>
      <c r="F203">
        <f t="shared" si="23"/>
        <v>3.4118541395922445E-5</v>
      </c>
    </row>
    <row r="204" spans="1:6" x14ac:dyDescent="0.25">
      <c r="A204" s="5">
        <v>41642</v>
      </c>
      <c r="B204">
        <v>5.91</v>
      </c>
      <c r="C204">
        <f t="shared" si="21"/>
        <v>8.5324232081910954E-3</v>
      </c>
      <c r="E204">
        <f t="shared" si="22"/>
        <v>7.500678865652784E-3</v>
      </c>
      <c r="F204">
        <f t="shared" si="23"/>
        <v>5.6260183445650333E-5</v>
      </c>
    </row>
    <row r="205" spans="1:6" x14ac:dyDescent="0.25">
      <c r="A205" s="5">
        <v>41646</v>
      </c>
      <c r="B205">
        <v>5.92</v>
      </c>
      <c r="C205">
        <f t="shared" si="21"/>
        <v>1.6920473773265291E-3</v>
      </c>
      <c r="E205">
        <f t="shared" si="22"/>
        <v>6.6030303478821777E-4</v>
      </c>
      <c r="F205">
        <f t="shared" si="23"/>
        <v>4.3600009775053035E-7</v>
      </c>
    </row>
    <row r="206" spans="1:6" x14ac:dyDescent="0.25">
      <c r="A206" s="5">
        <v>41647</v>
      </c>
      <c r="B206">
        <v>5.9350000000000005</v>
      </c>
      <c r="C206">
        <f t="shared" si="21"/>
        <v>2.5337837837838798E-3</v>
      </c>
      <c r="E206">
        <f t="shared" si="22"/>
        <v>1.5020394412455684E-3</v>
      </c>
      <c r="F206">
        <f t="shared" si="23"/>
        <v>2.2561224830572995E-6</v>
      </c>
    </row>
    <row r="207" spans="1:6" x14ac:dyDescent="0.25">
      <c r="A207" s="5">
        <v>41648</v>
      </c>
      <c r="B207">
        <v>5.9950000000000001</v>
      </c>
      <c r="C207">
        <f t="shared" si="21"/>
        <v>1.0109519797809538E-2</v>
      </c>
      <c r="E207">
        <f t="shared" si="22"/>
        <v>9.0777754552712267E-3</v>
      </c>
      <c r="F207">
        <f t="shared" si="23"/>
        <v>8.240600721632473E-5</v>
      </c>
    </row>
    <row r="208" spans="1:6" x14ac:dyDescent="0.25">
      <c r="A208" s="5">
        <v>41649</v>
      </c>
      <c r="B208">
        <v>5.9950000000000001</v>
      </c>
      <c r="C208">
        <f t="shared" si="21"/>
        <v>0</v>
      </c>
      <c r="E208">
        <f t="shared" si="22"/>
        <v>-1.0317443425383113E-3</v>
      </c>
      <c r="F208">
        <f t="shared" si="23"/>
        <v>1.0644963883598124E-6</v>
      </c>
    </row>
    <row r="209" spans="1:6" x14ac:dyDescent="0.25">
      <c r="A209" s="5">
        <v>41652</v>
      </c>
      <c r="B209">
        <v>5.96</v>
      </c>
      <c r="C209">
        <f t="shared" si="21"/>
        <v>-5.8381984987489807E-3</v>
      </c>
      <c r="E209">
        <f t="shared" si="22"/>
        <v>-6.869942841287292E-3</v>
      </c>
      <c r="F209">
        <f t="shared" si="23"/>
        <v>4.719611464255451E-5</v>
      </c>
    </row>
    <row r="210" spans="1:6" x14ac:dyDescent="0.25">
      <c r="A210" s="5">
        <v>41653</v>
      </c>
      <c r="B210">
        <v>5.8100000000000005</v>
      </c>
      <c r="C210">
        <f t="shared" si="21"/>
        <v>-2.516778523489924E-2</v>
      </c>
      <c r="E210">
        <f t="shared" si="22"/>
        <v>-2.6199529577437552E-2</v>
      </c>
      <c r="F210">
        <f t="shared" si="23"/>
        <v>6.8641535007902513E-4</v>
      </c>
    </row>
    <row r="211" spans="1:6" x14ac:dyDescent="0.25">
      <c r="A211" s="5">
        <v>41654</v>
      </c>
      <c r="B211">
        <v>5.89</v>
      </c>
      <c r="C211">
        <f t="shared" si="21"/>
        <v>1.3769363166953387E-2</v>
      </c>
      <c r="E211">
        <f t="shared" si="22"/>
        <v>1.2737618824415075E-2</v>
      </c>
      <c r="F211">
        <f t="shared" si="23"/>
        <v>1.6224693331609328E-4</v>
      </c>
    </row>
    <row r="212" spans="1:6" x14ac:dyDescent="0.25">
      <c r="A212" s="5">
        <v>41655</v>
      </c>
      <c r="B212">
        <v>5.86</v>
      </c>
      <c r="C212">
        <f t="shared" si="21"/>
        <v>-5.0933786078097391E-3</v>
      </c>
      <c r="E212">
        <f t="shared" si="22"/>
        <v>-6.1251229503480505E-3</v>
      </c>
      <c r="F212">
        <f t="shared" si="23"/>
        <v>3.7517131156880407E-5</v>
      </c>
    </row>
    <row r="213" spans="1:6" x14ac:dyDescent="0.25">
      <c r="A213" s="5">
        <v>41656</v>
      </c>
      <c r="B213">
        <v>5.8250000000000002</v>
      </c>
      <c r="C213">
        <f t="shared" si="21"/>
        <v>-5.9726962457338122E-3</v>
      </c>
      <c r="E213">
        <f t="shared" si="22"/>
        <v>-7.0044405882721235E-3</v>
      </c>
      <c r="F213">
        <f t="shared" si="23"/>
        <v>4.9062187954633932E-5</v>
      </c>
    </row>
    <row r="214" spans="1:6" x14ac:dyDescent="0.25">
      <c r="A214" s="5">
        <v>41659</v>
      </c>
      <c r="B214">
        <v>5.8</v>
      </c>
      <c r="C214">
        <f t="shared" si="21"/>
        <v>-4.2918454935622925E-3</v>
      </c>
      <c r="E214">
        <f t="shared" si="22"/>
        <v>-5.3235898361006038E-3</v>
      </c>
      <c r="F214">
        <f t="shared" si="23"/>
        <v>2.8340608743033652E-5</v>
      </c>
    </row>
    <row r="215" spans="1:6" x14ac:dyDescent="0.25">
      <c r="A215" s="5">
        <v>41660</v>
      </c>
      <c r="B215">
        <v>5.7850000000000001</v>
      </c>
      <c r="C215">
        <f t="shared" si="21"/>
        <v>-2.586206896551669E-3</v>
      </c>
      <c r="E215">
        <f t="shared" si="22"/>
        <v>-3.6179512390899803E-3</v>
      </c>
      <c r="F215">
        <f t="shared" si="23"/>
        <v>1.3089571168432723E-5</v>
      </c>
    </row>
    <row r="216" spans="1:6" x14ac:dyDescent="0.25">
      <c r="A216" s="5">
        <v>41661</v>
      </c>
      <c r="B216">
        <v>5.72</v>
      </c>
      <c r="C216">
        <f t="shared" si="21"/>
        <v>-1.1235955056179843E-2</v>
      </c>
      <c r="E216">
        <f t="shared" si="22"/>
        <v>-1.2267699398718154E-2</v>
      </c>
      <c r="F216">
        <f t="shared" si="23"/>
        <v>1.5049644853730977E-4</v>
      </c>
    </row>
    <row r="217" spans="1:6" x14ac:dyDescent="0.25">
      <c r="A217" s="5">
        <v>41662</v>
      </c>
      <c r="B217">
        <v>5.1100000000000003</v>
      </c>
      <c r="C217">
        <f t="shared" si="21"/>
        <v>-0.10664335664335654</v>
      </c>
      <c r="E217">
        <f t="shared" si="22"/>
        <v>-0.10767510098589486</v>
      </c>
      <c r="F217">
        <f t="shared" si="23"/>
        <v>1.1593927372322656E-2</v>
      </c>
    </row>
    <row r="218" spans="1:6" x14ac:dyDescent="0.25">
      <c r="A218" s="5">
        <v>41663</v>
      </c>
      <c r="B218">
        <v>5.0650000000000004</v>
      </c>
      <c r="C218">
        <f t="shared" si="21"/>
        <v>-8.8062622309197508E-3</v>
      </c>
      <c r="E218">
        <f t="shared" si="22"/>
        <v>-9.8380065734580621E-3</v>
      </c>
      <c r="F218">
        <f t="shared" si="23"/>
        <v>9.6786373339404047E-5</v>
      </c>
    </row>
    <row r="219" spans="1:6" x14ac:dyDescent="0.25">
      <c r="A219" s="5">
        <v>41666</v>
      </c>
      <c r="B219">
        <v>5.1050000000000004</v>
      </c>
      <c r="C219">
        <f t="shared" si="21"/>
        <v>7.8973346495557813E-3</v>
      </c>
      <c r="E219">
        <f t="shared" si="22"/>
        <v>6.86559030701747E-3</v>
      </c>
      <c r="F219">
        <f t="shared" si="23"/>
        <v>4.713633026381224E-5</v>
      </c>
    </row>
    <row r="220" spans="1:6" x14ac:dyDescent="0.25">
      <c r="A220" s="5">
        <v>41667</v>
      </c>
      <c r="B220">
        <v>5.1349999999999998</v>
      </c>
      <c r="C220">
        <f t="shared" si="21"/>
        <v>5.8765915768852805E-3</v>
      </c>
      <c r="E220">
        <f t="shared" si="22"/>
        <v>4.8448472343469691E-3</v>
      </c>
      <c r="F220">
        <f t="shared" si="23"/>
        <v>2.3472544724159474E-5</v>
      </c>
    </row>
    <row r="221" spans="1:6" x14ac:dyDescent="0.25">
      <c r="A221" s="5">
        <v>41668</v>
      </c>
      <c r="B221">
        <v>5.22</v>
      </c>
      <c r="C221">
        <f t="shared" si="21"/>
        <v>1.6553067185978571E-2</v>
      </c>
      <c r="E221">
        <f t="shared" si="22"/>
        <v>1.5521322843440259E-2</v>
      </c>
      <c r="F221">
        <f t="shared" si="23"/>
        <v>2.409114628103004E-4</v>
      </c>
    </row>
    <row r="222" spans="1:6" x14ac:dyDescent="0.25">
      <c r="A222" s="5">
        <v>41669</v>
      </c>
      <c r="B222">
        <v>5.1950000000000003</v>
      </c>
      <c r="C222">
        <f t="shared" si="21"/>
        <v>-4.7892720306512392E-3</v>
      </c>
      <c r="E222">
        <f t="shared" si="22"/>
        <v>-5.8210163731895505E-3</v>
      </c>
      <c r="F222">
        <f t="shared" si="23"/>
        <v>3.3884231616940826E-5</v>
      </c>
    </row>
    <row r="223" spans="1:6" x14ac:dyDescent="0.25">
      <c r="A223" s="5">
        <v>41670</v>
      </c>
      <c r="B223">
        <v>5.1449999999999996</v>
      </c>
      <c r="C223">
        <f t="shared" si="21"/>
        <v>-9.6246390760347852E-3</v>
      </c>
      <c r="E223">
        <f t="shared" si="22"/>
        <v>-1.0656383418573096E-2</v>
      </c>
      <c r="F223">
        <f t="shared" si="23"/>
        <v>1.1355850756363964E-4</v>
      </c>
    </row>
    <row r="224" spans="1:6" x14ac:dyDescent="0.25">
      <c r="A224" s="5">
        <v>41673</v>
      </c>
      <c r="B224">
        <v>5</v>
      </c>
      <c r="C224">
        <f t="shared" si="21"/>
        <v>-2.8182701652089328E-2</v>
      </c>
      <c r="E224">
        <f t="shared" si="22"/>
        <v>-2.9214445994627639E-2</v>
      </c>
      <c r="F224">
        <f t="shared" si="23"/>
        <v>8.5348385477301489E-4</v>
      </c>
    </row>
    <row r="225" spans="1:6" x14ac:dyDescent="0.25">
      <c r="A225" s="5">
        <v>41674</v>
      </c>
      <c r="B225">
        <v>5.0199999999999996</v>
      </c>
      <c r="C225">
        <f t="shared" si="21"/>
        <v>3.9999999999999151E-3</v>
      </c>
      <c r="E225">
        <f t="shared" si="22"/>
        <v>2.9682556574616038E-3</v>
      </c>
      <c r="F225">
        <f t="shared" si="23"/>
        <v>8.8105416480528176E-6</v>
      </c>
    </row>
    <row r="226" spans="1:6" x14ac:dyDescent="0.25">
      <c r="A226" s="5">
        <v>41675</v>
      </c>
      <c r="B226">
        <v>5.0049999999999999</v>
      </c>
      <c r="C226">
        <f t="shared" si="21"/>
        <v>-2.9880478087648769E-3</v>
      </c>
      <c r="E226">
        <f t="shared" si="22"/>
        <v>-4.0197921513031882E-3</v>
      </c>
      <c r="F226">
        <f t="shared" si="23"/>
        <v>1.6158728939678712E-5</v>
      </c>
    </row>
    <row r="227" spans="1:6" x14ac:dyDescent="0.25">
      <c r="A227" s="5">
        <v>41676</v>
      </c>
      <c r="B227">
        <v>5.165</v>
      </c>
      <c r="C227">
        <f t="shared" si="21"/>
        <v>3.1968031968031996E-2</v>
      </c>
      <c r="E227">
        <f t="shared" si="22"/>
        <v>3.0936287625493684E-2</v>
      </c>
      <c r="F227">
        <f t="shared" si="23"/>
        <v>9.5705389204727364E-4</v>
      </c>
    </row>
    <row r="228" spans="1:6" x14ac:dyDescent="0.25">
      <c r="A228" s="5">
        <v>41677</v>
      </c>
      <c r="B228">
        <v>5.24</v>
      </c>
      <c r="C228">
        <f t="shared" si="21"/>
        <v>1.4520813165537305E-2</v>
      </c>
      <c r="E228">
        <f t="shared" si="22"/>
        <v>1.3489068822998993E-2</v>
      </c>
      <c r="F228">
        <f t="shared" si="23"/>
        <v>1.8195497771160345E-4</v>
      </c>
    </row>
    <row r="229" spans="1:6" x14ac:dyDescent="0.25">
      <c r="A229" s="5">
        <v>41680</v>
      </c>
      <c r="B229">
        <v>5.3849999999999998</v>
      </c>
      <c r="C229">
        <f t="shared" si="21"/>
        <v>2.7671755725190757E-2</v>
      </c>
      <c r="E229">
        <f t="shared" si="22"/>
        <v>2.6640011382652446E-2</v>
      </c>
      <c r="F229">
        <f t="shared" si="23"/>
        <v>7.0969020646785184E-4</v>
      </c>
    </row>
    <row r="230" spans="1:6" x14ac:dyDescent="0.25">
      <c r="A230" s="5">
        <v>41681</v>
      </c>
      <c r="B230">
        <v>5.375</v>
      </c>
      <c r="C230">
        <f t="shared" si="21"/>
        <v>-1.8570102135561351E-3</v>
      </c>
      <c r="E230">
        <f t="shared" si="22"/>
        <v>-2.8887545560944464E-3</v>
      </c>
      <c r="F230">
        <f t="shared" si="23"/>
        <v>8.3449028853564218E-6</v>
      </c>
    </row>
    <row r="231" spans="1:6" x14ac:dyDescent="0.25">
      <c r="A231" s="5">
        <v>41682</v>
      </c>
      <c r="B231">
        <v>5.28</v>
      </c>
      <c r="C231">
        <f t="shared" si="21"/>
        <v>-1.7674418604651118E-2</v>
      </c>
      <c r="E231">
        <f t="shared" si="22"/>
        <v>-1.8706162947189429E-2</v>
      </c>
      <c r="F231">
        <f t="shared" si="23"/>
        <v>3.499205322068027E-4</v>
      </c>
    </row>
    <row r="232" spans="1:6" x14ac:dyDescent="0.25">
      <c r="A232" s="5">
        <v>41683</v>
      </c>
      <c r="B232">
        <v>5.2750000000000004</v>
      </c>
      <c r="C232">
        <f t="shared" si="21"/>
        <v>-9.4696969696967672E-4</v>
      </c>
      <c r="E232">
        <f t="shared" si="22"/>
        <v>-1.9787140395079879E-3</v>
      </c>
      <c r="F232">
        <f t="shared" si="23"/>
        <v>3.9153092501460191E-6</v>
      </c>
    </row>
    <row r="233" spans="1:6" x14ac:dyDescent="0.25">
      <c r="A233" s="5">
        <v>41684</v>
      </c>
      <c r="B233">
        <v>5.2050000000000001</v>
      </c>
      <c r="C233">
        <f t="shared" si="21"/>
        <v>-1.327014218009484E-2</v>
      </c>
      <c r="E233">
        <f t="shared" si="22"/>
        <v>-1.4301886522633152E-2</v>
      </c>
      <c r="F233">
        <f t="shared" si="23"/>
        <v>2.0454395810627578E-4</v>
      </c>
    </row>
    <row r="234" spans="1:6" x14ac:dyDescent="0.25">
      <c r="A234" s="5">
        <v>41687</v>
      </c>
      <c r="B234">
        <v>5.22</v>
      </c>
      <c r="C234">
        <f t="shared" si="21"/>
        <v>2.8818443804033969E-3</v>
      </c>
      <c r="E234">
        <f t="shared" si="22"/>
        <v>1.8501000378650856E-3</v>
      </c>
      <c r="F234">
        <f t="shared" si="23"/>
        <v>3.4228701501083908E-6</v>
      </c>
    </row>
    <row r="235" spans="1:6" x14ac:dyDescent="0.25">
      <c r="A235" s="5">
        <v>41688</v>
      </c>
      <c r="B235">
        <v>5.3449999999999998</v>
      </c>
      <c r="C235">
        <f t="shared" si="21"/>
        <v>2.3946360153256706E-2</v>
      </c>
      <c r="E235">
        <f t="shared" si="22"/>
        <v>2.2914615810718394E-2</v>
      </c>
      <c r="F235">
        <f t="shared" si="23"/>
        <v>5.2507961775282547E-4</v>
      </c>
    </row>
    <row r="236" spans="1:6" x14ac:dyDescent="0.25">
      <c r="A236" s="5">
        <v>41689</v>
      </c>
      <c r="B236">
        <v>5.3</v>
      </c>
      <c r="C236">
        <f t="shared" si="21"/>
        <v>-8.4190832553788456E-3</v>
      </c>
      <c r="E236">
        <f t="shared" si="22"/>
        <v>-9.4508275979171569E-3</v>
      </c>
      <c r="F236">
        <f t="shared" si="23"/>
        <v>8.9318142285552577E-5</v>
      </c>
    </row>
    <row r="237" spans="1:6" x14ac:dyDescent="0.25">
      <c r="A237" s="5">
        <v>41690</v>
      </c>
      <c r="B237">
        <v>5.3</v>
      </c>
      <c r="C237">
        <f t="shared" si="21"/>
        <v>0</v>
      </c>
      <c r="E237">
        <f t="shared" si="22"/>
        <v>-1.0317443425383113E-3</v>
      </c>
      <c r="F237">
        <f t="shared" si="23"/>
        <v>1.0644963883598124E-6</v>
      </c>
    </row>
    <row r="238" spans="1:6" x14ac:dyDescent="0.25">
      <c r="A238" s="5">
        <v>41691</v>
      </c>
      <c r="B238">
        <v>5.41</v>
      </c>
      <c r="C238">
        <f t="shared" si="21"/>
        <v>2.0754716981132137E-2</v>
      </c>
      <c r="E238">
        <f t="shared" si="22"/>
        <v>1.9722972638593825E-2</v>
      </c>
      <c r="F238">
        <f t="shared" si="23"/>
        <v>3.8899564970272071E-4</v>
      </c>
    </row>
    <row r="239" spans="1:6" x14ac:dyDescent="0.25">
      <c r="A239" s="5">
        <v>41694</v>
      </c>
      <c r="B239">
        <v>5.5250000000000004</v>
      </c>
      <c r="C239">
        <f t="shared" si="21"/>
        <v>2.1256931608133127E-2</v>
      </c>
      <c r="E239">
        <f t="shared" si="22"/>
        <v>2.0225187265594816E-2</v>
      </c>
      <c r="F239">
        <f t="shared" si="23"/>
        <v>4.0905819992837872E-4</v>
      </c>
    </row>
    <row r="240" spans="1:6" x14ac:dyDescent="0.25">
      <c r="A240" s="5"/>
    </row>
    <row r="241" spans="1:1" x14ac:dyDescent="0.25">
      <c r="A241" s="5"/>
    </row>
    <row r="242" spans="1:1" x14ac:dyDescent="0.25">
      <c r="A242" s="5"/>
    </row>
    <row r="243" spans="1:1" x14ac:dyDescent="0.25">
      <c r="A243" s="5"/>
    </row>
    <row r="244" spans="1:1" x14ac:dyDescent="0.25">
      <c r="A244" s="5"/>
    </row>
  </sheetData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44"/>
  <sheetViews>
    <sheetView topLeftCell="E1" workbookViewId="0">
      <selection activeCell="Q6" sqref="Q6"/>
    </sheetView>
  </sheetViews>
  <sheetFormatPr defaultRowHeight="15" x14ac:dyDescent="0.25"/>
  <cols>
    <col min="1" max="1" width="13.28515625" customWidth="1"/>
    <col min="2" max="2" width="9.5703125" customWidth="1"/>
    <col min="4" max="4" width="39.42578125" customWidth="1"/>
    <col min="5" max="6" width="17.28515625" customWidth="1"/>
    <col min="7" max="7" width="32.42578125" customWidth="1"/>
    <col min="8" max="8" width="31.140625" customWidth="1"/>
    <col min="12" max="12" width="10.7109375" style="23" customWidth="1"/>
    <col min="13" max="13" width="27.28515625" customWidth="1"/>
    <col min="14" max="14" width="13.5703125" style="28" customWidth="1"/>
    <col min="17" max="21" width="22.140625" customWidth="1"/>
    <col min="22" max="22" width="36.85546875" customWidth="1"/>
    <col min="23" max="23" width="29.7109375" customWidth="1"/>
    <col min="24" max="24" width="12" customWidth="1"/>
    <col min="25" max="25" width="10.7109375" customWidth="1"/>
    <col min="26" max="26" width="17.42578125" customWidth="1"/>
  </cols>
  <sheetData>
    <row r="1" spans="1:27" ht="15.75" thickBot="1" x14ac:dyDescent="0.3">
      <c r="A1" t="s">
        <v>34</v>
      </c>
      <c r="Q1" t="s">
        <v>54</v>
      </c>
      <c r="R1" t="s">
        <v>69</v>
      </c>
      <c r="S1" t="s">
        <v>70</v>
      </c>
      <c r="T1" t="s">
        <v>71</v>
      </c>
      <c r="U1" t="s">
        <v>54</v>
      </c>
      <c r="V1" t="s">
        <v>69</v>
      </c>
      <c r="W1" t="s">
        <v>70</v>
      </c>
      <c r="X1" t="s">
        <v>71</v>
      </c>
    </row>
    <row r="2" spans="1:27" ht="15.75" thickBot="1" x14ac:dyDescent="0.3">
      <c r="A2" t="s">
        <v>7</v>
      </c>
      <c r="B2" t="s">
        <v>8</v>
      </c>
      <c r="C2" t="s">
        <v>19</v>
      </c>
      <c r="D2" t="s">
        <v>20</v>
      </c>
      <c r="E2" t="s">
        <v>44</v>
      </c>
      <c r="F2" t="s">
        <v>63</v>
      </c>
      <c r="G2" t="s">
        <v>45</v>
      </c>
      <c r="H2" s="6" t="s">
        <v>46</v>
      </c>
      <c r="I2" s="22">
        <f>SUM(F4:F120)/(COUNT(C4:C120)-2)</f>
        <v>5.4282714558354431E-4</v>
      </c>
      <c r="J2" s="12" t="s">
        <v>55</v>
      </c>
      <c r="K2" s="12"/>
      <c r="L2" s="24" t="s">
        <v>56</v>
      </c>
      <c r="M2" s="12" t="s">
        <v>57</v>
      </c>
      <c r="N2" s="29" t="s">
        <v>58</v>
      </c>
      <c r="O2" s="12" t="s">
        <v>59</v>
      </c>
      <c r="P2" s="12" t="s">
        <v>68</v>
      </c>
      <c r="Q2" s="12" t="s">
        <v>60</v>
      </c>
      <c r="R2" s="12"/>
      <c r="S2" s="12"/>
      <c r="T2" s="12"/>
      <c r="U2" s="12" t="s">
        <v>61</v>
      </c>
      <c r="V2" s="12"/>
      <c r="W2" s="8"/>
      <c r="X2" s="8"/>
    </row>
    <row r="3" spans="1:27" ht="16.5" thickBot="1" x14ac:dyDescent="0.3">
      <c r="A3" s="4">
        <v>41346</v>
      </c>
      <c r="B3">
        <v>2.6760000000000002</v>
      </c>
      <c r="C3">
        <v>0</v>
      </c>
      <c r="D3" s="9">
        <f>AVERAGE(C4:C120)</f>
        <v>1.0317443425383113E-3</v>
      </c>
      <c r="H3" s="20" t="s">
        <v>47</v>
      </c>
      <c r="I3" s="11">
        <f>SQRT(I2)</f>
        <v>2.3298651153737297E-2</v>
      </c>
      <c r="L3" s="25"/>
      <c r="M3" s="8"/>
      <c r="N3" s="30"/>
      <c r="O3" s="8"/>
      <c r="P3" s="8"/>
      <c r="Q3" s="8"/>
      <c r="R3" s="8"/>
      <c r="S3" s="8"/>
      <c r="T3" s="8"/>
      <c r="U3" s="8"/>
      <c r="V3" s="8"/>
      <c r="W3" s="8"/>
      <c r="X3" s="8"/>
      <c r="Z3" t="s">
        <v>28</v>
      </c>
      <c r="AA3">
        <f>1+D3</f>
        <v>1.0010317443425383</v>
      </c>
    </row>
    <row r="4" spans="1:27" x14ac:dyDescent="0.25">
      <c r="A4" s="5">
        <v>41347</v>
      </c>
      <c r="B4">
        <v>2.68</v>
      </c>
      <c r="C4">
        <f>(B4-B3)/B3</f>
        <v>1.4947683109118098E-3</v>
      </c>
      <c r="E4">
        <f>C4-$D$3</f>
        <v>4.6302396837349848E-4</v>
      </c>
      <c r="F4">
        <f>E4^2</f>
        <v>2.1439119528834253E-7</v>
      </c>
      <c r="G4">
        <f>(E4-$D$3)^2</f>
        <v>3.2344286399016473E-7</v>
      </c>
      <c r="H4" s="8"/>
      <c r="I4" s="8"/>
      <c r="J4">
        <f>E4/$I$3</f>
        <v>1.9873423801155355E-2</v>
      </c>
      <c r="L4" s="25">
        <f>G4/$I$3</f>
        <v>1.3882471644212838E-5</v>
      </c>
      <c r="M4" s="8">
        <f>RANK(L4,$L$4:$L$121)</f>
        <v>117</v>
      </c>
      <c r="N4" s="30">
        <f>L4</f>
        <v>1.3882471644212838E-5</v>
      </c>
      <c r="O4" s="8">
        <f>RANK(N4,$N$4:$N$121)</f>
        <v>117</v>
      </c>
      <c r="P4" s="8">
        <v>1</v>
      </c>
      <c r="Q4" s="8">
        <f>M4/(COUNT($M$4:$M$121)+1)-0.5</f>
        <v>0.48319327731092432</v>
      </c>
      <c r="R4" s="8">
        <f>SUM($Q$4:Q4)/P4</f>
        <v>0.48319327731092432</v>
      </c>
      <c r="S4" s="8">
        <f>(P4/11)*R4^2</f>
        <v>2.1225067567133802E-2</v>
      </c>
      <c r="T4" s="8"/>
      <c r="U4" s="8">
        <f>O4/(COUNT($O$4:$O$121)+1)-0.5</f>
        <v>0.48319327731092432</v>
      </c>
      <c r="V4" s="8">
        <f>SUM($U$4:U4)/P4</f>
        <v>0.48319327731092432</v>
      </c>
      <c r="W4" s="8">
        <f>(P4/11)*V4^2</f>
        <v>2.1225067567133802E-2</v>
      </c>
      <c r="X4" s="8"/>
    </row>
    <row r="5" spans="1:27" x14ac:dyDescent="0.25">
      <c r="A5" s="5">
        <v>41348</v>
      </c>
      <c r="B5">
        <v>2.58</v>
      </c>
      <c r="C5">
        <f t="shared" ref="C5:C68" si="0">(B5-B4)/B4</f>
        <v>-3.7313432835820927E-2</v>
      </c>
      <c r="E5">
        <f t="shared" ref="E5:E68" si="1">C5-$D$3</f>
        <v>-3.8345177178359238E-2</v>
      </c>
      <c r="F5">
        <f t="shared" ref="F5:F68" si="2">E5^2</f>
        <v>1.4703526128397621E-3</v>
      </c>
      <c r="G5">
        <f t="shared" ref="G5:G68" si="3">(E5-$D$3)^2</f>
        <v>1.5505419484629246E-3</v>
      </c>
      <c r="H5" s="8"/>
      <c r="I5" s="8"/>
      <c r="J5">
        <f t="shared" ref="J5:J68" si="4">E5/$I$3</f>
        <v>-1.6458110353829798</v>
      </c>
      <c r="L5" s="25">
        <f t="shared" ref="L5:L68" si="5">G5/$I$3</f>
        <v>6.6550717388384292E-2</v>
      </c>
      <c r="M5" s="8">
        <f t="shared" ref="M5:M68" si="6">RANK(L5,$L$4:$L$121)</f>
        <v>16</v>
      </c>
      <c r="N5" s="30">
        <f t="shared" ref="N5:N68" si="7">L5</f>
        <v>6.6550717388384292E-2</v>
      </c>
      <c r="O5" s="8">
        <f t="shared" ref="O5:O68" si="8">RANK(N5,$N$4:$N$121)</f>
        <v>16</v>
      </c>
      <c r="P5" s="8">
        <v>2</v>
      </c>
      <c r="Q5" s="8">
        <f t="shared" ref="Q5:Q68" si="9">M5/(COUNT($M$4:$M$121)+1)-0.5</f>
        <v>-0.36554621848739499</v>
      </c>
      <c r="R5" s="8">
        <f>SUM($Q$4:Q5)/P5</f>
        <v>5.8823529411764663E-2</v>
      </c>
      <c r="S5" s="8">
        <f t="shared" ref="S5:S68" si="10">(P5/11)*R5^2</f>
        <v>6.2912865681031681E-4</v>
      </c>
      <c r="T5" s="8"/>
      <c r="U5" s="8">
        <f t="shared" ref="U5:U68" si="11">O5/(COUNT($O$4:$O$121)+1)-0.5</f>
        <v>-0.36554621848739499</v>
      </c>
      <c r="V5" s="8">
        <f>SUM($U$4:U5)/P5</f>
        <v>5.8823529411764663E-2</v>
      </c>
      <c r="W5" s="8">
        <f t="shared" ref="W5:W68" si="12">(P5/11)*V5^2</f>
        <v>6.2912865681031681E-4</v>
      </c>
      <c r="X5" s="8"/>
    </row>
    <row r="6" spans="1:27" x14ac:dyDescent="0.25">
      <c r="A6" s="5">
        <v>41351</v>
      </c>
      <c r="B6">
        <v>2.58</v>
      </c>
      <c r="C6">
        <f t="shared" si="0"/>
        <v>0</v>
      </c>
      <c r="E6">
        <f t="shared" si="1"/>
        <v>-1.0317443425383113E-3</v>
      </c>
      <c r="F6">
        <f t="shared" si="2"/>
        <v>1.0644963883598124E-6</v>
      </c>
      <c r="G6">
        <f t="shared" si="3"/>
        <v>4.2579855534392494E-6</v>
      </c>
      <c r="H6" s="8"/>
      <c r="I6" s="8"/>
      <c r="J6">
        <f t="shared" si="4"/>
        <v>-4.4283436656066287E-2</v>
      </c>
      <c r="L6" s="25">
        <f t="shared" si="5"/>
        <v>1.8275674095220027E-4</v>
      </c>
      <c r="M6" s="8">
        <f t="shared" si="6"/>
        <v>107</v>
      </c>
      <c r="N6" s="30">
        <f t="shared" si="7"/>
        <v>1.8275674095220027E-4</v>
      </c>
      <c r="O6" s="8">
        <f t="shared" si="8"/>
        <v>107</v>
      </c>
      <c r="P6" s="8">
        <v>3</v>
      </c>
      <c r="Q6" s="8">
        <f t="shared" si="9"/>
        <v>0.39915966386554624</v>
      </c>
      <c r="R6" s="8">
        <f>SUM($Q$4:Q6)/P6</f>
        <v>0.17226890756302518</v>
      </c>
      <c r="S6" s="8">
        <f t="shared" si="10"/>
        <v>8.0936117762613023E-3</v>
      </c>
      <c r="T6" s="8"/>
      <c r="U6" s="8">
        <f t="shared" si="11"/>
        <v>0.39915966386554624</v>
      </c>
      <c r="V6" s="8">
        <f>SUM($U$4:U6)/P6</f>
        <v>0.17226890756302518</v>
      </c>
      <c r="W6" s="8">
        <f t="shared" si="12"/>
        <v>8.0936117762613023E-3</v>
      </c>
      <c r="X6" s="8"/>
    </row>
    <row r="7" spans="1:27" x14ac:dyDescent="0.25">
      <c r="A7" s="5">
        <v>41352</v>
      </c>
      <c r="B7">
        <v>2.5880000000000001</v>
      </c>
      <c r="C7">
        <f t="shared" si="0"/>
        <v>3.1007751937984522E-3</v>
      </c>
      <c r="E7">
        <f t="shared" si="1"/>
        <v>2.0690308512601409E-3</v>
      </c>
      <c r="F7">
        <f t="shared" si="2"/>
        <v>4.2808886634662629E-6</v>
      </c>
      <c r="G7">
        <f t="shared" si="3"/>
        <v>1.0759633011763221E-6</v>
      </c>
      <c r="H7" s="8"/>
      <c r="I7" s="8"/>
      <c r="J7">
        <f t="shared" si="4"/>
        <v>8.8804748292402799E-2</v>
      </c>
      <c r="L7" s="25">
        <f t="shared" si="5"/>
        <v>4.6181355910972064E-5</v>
      </c>
      <c r="M7" s="8">
        <f t="shared" si="6"/>
        <v>112</v>
      </c>
      <c r="N7" s="30">
        <f t="shared" si="7"/>
        <v>4.6181355910972064E-5</v>
      </c>
      <c r="O7" s="8">
        <f t="shared" si="8"/>
        <v>112</v>
      </c>
      <c r="P7" s="12">
        <v>4</v>
      </c>
      <c r="Q7" s="8">
        <f t="shared" si="9"/>
        <v>0.44117647058823528</v>
      </c>
      <c r="R7" s="8">
        <f>SUM($Q$4:Q7)/P7</f>
        <v>0.23949579831932771</v>
      </c>
      <c r="S7" s="8">
        <f t="shared" si="10"/>
        <v>2.085754087731349E-2</v>
      </c>
      <c r="T7" s="8"/>
      <c r="U7" s="8">
        <f t="shared" si="11"/>
        <v>0.44117647058823528</v>
      </c>
      <c r="V7" s="8">
        <f>SUM($U$4:U7)/P7</f>
        <v>0.23949579831932771</v>
      </c>
      <c r="W7" s="8">
        <f t="shared" si="12"/>
        <v>2.085754087731349E-2</v>
      </c>
      <c r="X7" s="8"/>
    </row>
    <row r="8" spans="1:27" x14ac:dyDescent="0.25">
      <c r="A8" s="5">
        <v>41353</v>
      </c>
      <c r="B8">
        <v>2.6080000000000001</v>
      </c>
      <c r="C8">
        <f t="shared" si="0"/>
        <v>7.7279752704791415E-3</v>
      </c>
      <c r="E8">
        <f t="shared" si="1"/>
        <v>6.6962309279408301E-3</v>
      </c>
      <c r="F8">
        <f t="shared" si="2"/>
        <v>4.4839508640311309E-5</v>
      </c>
      <c r="G8">
        <f t="shared" si="3"/>
        <v>3.2086408276205084E-5</v>
      </c>
      <c r="H8" s="8"/>
      <c r="I8" s="8"/>
      <c r="J8">
        <f t="shared" si="4"/>
        <v>0.28740852351303176</v>
      </c>
      <c r="L8" s="25">
        <f t="shared" si="5"/>
        <v>1.377178793076103E-3</v>
      </c>
      <c r="M8" s="8">
        <f t="shared" si="6"/>
        <v>89</v>
      </c>
      <c r="N8" s="30">
        <f t="shared" si="7"/>
        <v>1.377178793076103E-3</v>
      </c>
      <c r="O8" s="8">
        <f t="shared" si="8"/>
        <v>89</v>
      </c>
      <c r="P8" s="8">
        <v>5</v>
      </c>
      <c r="Q8" s="8">
        <f t="shared" si="9"/>
        <v>0.24789915966386555</v>
      </c>
      <c r="R8" s="8">
        <f>SUM($Q$4:Q8)/P8</f>
        <v>0.24117647058823527</v>
      </c>
      <c r="S8" s="8">
        <f t="shared" si="10"/>
        <v>2.6439131802453594E-2</v>
      </c>
      <c r="T8" s="8"/>
      <c r="U8" s="8">
        <f t="shared" si="11"/>
        <v>0.24789915966386555</v>
      </c>
      <c r="V8" s="8">
        <f>SUM($U$4:U8)/P8</f>
        <v>0.24117647058823527</v>
      </c>
      <c r="W8" s="8">
        <f t="shared" si="12"/>
        <v>2.6439131802453594E-2</v>
      </c>
      <c r="X8" s="8"/>
    </row>
    <row r="9" spans="1:27" x14ac:dyDescent="0.25">
      <c r="A9" s="5">
        <v>41354</v>
      </c>
      <c r="B9">
        <v>2.6360000000000001</v>
      </c>
      <c r="C9">
        <f t="shared" si="0"/>
        <v>1.0736196319018414E-2</v>
      </c>
      <c r="E9">
        <f t="shared" si="1"/>
        <v>9.7044519764801027E-3</v>
      </c>
      <c r="F9">
        <f t="shared" si="2"/>
        <v>9.4176388163808578E-5</v>
      </c>
      <c r="G9">
        <f t="shared" si="3"/>
        <v>7.5215857703832224E-5</v>
      </c>
      <c r="H9" s="8"/>
      <c r="I9" s="8"/>
      <c r="J9">
        <f t="shared" si="4"/>
        <v>0.41652419757885545</v>
      </c>
      <c r="L9" s="25">
        <f t="shared" si="5"/>
        <v>3.2283352889193747E-3</v>
      </c>
      <c r="M9" s="8">
        <f t="shared" si="6"/>
        <v>75</v>
      </c>
      <c r="N9" s="30">
        <f t="shared" si="7"/>
        <v>3.2283352889193747E-3</v>
      </c>
      <c r="O9" s="8">
        <f t="shared" si="8"/>
        <v>75</v>
      </c>
      <c r="P9" s="8">
        <v>6</v>
      </c>
      <c r="Q9" s="8">
        <f t="shared" si="9"/>
        <v>0.13025210084033612</v>
      </c>
      <c r="R9" s="8">
        <f>SUM($Q$4:Q9)/P9</f>
        <v>0.22268907563025209</v>
      </c>
      <c r="S9" s="8">
        <f t="shared" si="10"/>
        <v>2.704932240275789E-2</v>
      </c>
      <c r="T9" s="8"/>
      <c r="U9" s="8">
        <f t="shared" si="11"/>
        <v>0.13025210084033612</v>
      </c>
      <c r="V9" s="8">
        <f>SUM($U$4:U9)/P9</f>
        <v>0.22268907563025209</v>
      </c>
      <c r="W9" s="8">
        <f t="shared" si="12"/>
        <v>2.704932240275789E-2</v>
      </c>
      <c r="X9" s="8"/>
    </row>
    <row r="10" spans="1:27" x14ac:dyDescent="0.25">
      <c r="A10" s="5">
        <v>41355</v>
      </c>
      <c r="B10">
        <v>2.5720000000000001</v>
      </c>
      <c r="C10">
        <f t="shared" si="0"/>
        <v>-2.4279210925644938E-2</v>
      </c>
      <c r="E10">
        <f t="shared" si="1"/>
        <v>-2.5310955268183249E-2</v>
      </c>
      <c r="F10">
        <f t="shared" si="2"/>
        <v>6.4064445658797338E-4</v>
      </c>
      <c r="G10">
        <f t="shared" si="3"/>
        <v>6.9393782278070982E-4</v>
      </c>
      <c r="J10">
        <f t="shared" si="4"/>
        <v>-1.0863699834452931</v>
      </c>
      <c r="L10" s="25">
        <f t="shared" si="5"/>
        <v>2.9784463409565084E-2</v>
      </c>
      <c r="M10" s="8">
        <f t="shared" si="6"/>
        <v>30</v>
      </c>
      <c r="N10" s="30">
        <f t="shared" si="7"/>
        <v>2.9784463409565084E-2</v>
      </c>
      <c r="O10" s="8">
        <f t="shared" si="8"/>
        <v>30</v>
      </c>
      <c r="P10" s="8">
        <v>7</v>
      </c>
      <c r="Q10" s="8">
        <f t="shared" si="9"/>
        <v>-0.24789915966386555</v>
      </c>
      <c r="R10" s="8">
        <f>SUM($Q$4:Q10)/P10</f>
        <v>0.15546218487394955</v>
      </c>
      <c r="S10" s="8">
        <f t="shared" si="10"/>
        <v>1.5379948770952227E-2</v>
      </c>
      <c r="T10" s="8"/>
      <c r="U10" s="8">
        <f t="shared" si="11"/>
        <v>-0.24789915966386555</v>
      </c>
      <c r="V10" s="8">
        <f>SUM($U$4:U10)/P10</f>
        <v>0.15546218487394955</v>
      </c>
      <c r="W10" s="8">
        <f t="shared" si="12"/>
        <v>1.5379948770952227E-2</v>
      </c>
      <c r="X10" s="8"/>
    </row>
    <row r="11" spans="1:27" x14ac:dyDescent="0.25">
      <c r="A11" s="5">
        <v>41358</v>
      </c>
      <c r="B11">
        <v>2.4699999999999998</v>
      </c>
      <c r="C11">
        <f t="shared" si="0"/>
        <v>-3.9657853810264508E-2</v>
      </c>
      <c r="E11">
        <f t="shared" si="1"/>
        <v>-4.0689598152802819E-2</v>
      </c>
      <c r="F11">
        <f t="shared" si="2"/>
        <v>1.6556433978365747E-3</v>
      </c>
      <c r="G11">
        <f t="shared" si="3"/>
        <v>1.7406704196135576E-3</v>
      </c>
      <c r="J11">
        <f t="shared" si="4"/>
        <v>-1.7464357865316109</v>
      </c>
      <c r="L11" s="25">
        <f t="shared" si="5"/>
        <v>7.4711210023604285E-2</v>
      </c>
      <c r="M11" s="8">
        <f t="shared" si="6"/>
        <v>11</v>
      </c>
      <c r="N11" s="30">
        <f t="shared" si="7"/>
        <v>7.4711210023604285E-2</v>
      </c>
      <c r="O11" s="8">
        <f t="shared" si="8"/>
        <v>11</v>
      </c>
      <c r="P11" s="12">
        <v>8</v>
      </c>
      <c r="Q11" s="8">
        <f t="shared" si="9"/>
        <v>-0.40756302521008403</v>
      </c>
      <c r="R11" s="8">
        <f>SUM($Q$4:Q11)/P11</f>
        <v>8.5084033613445367E-2</v>
      </c>
      <c r="S11" s="8">
        <f t="shared" si="10"/>
        <v>5.2649402006792008E-3</v>
      </c>
      <c r="T11" s="8"/>
      <c r="U11" s="8">
        <f t="shared" si="11"/>
        <v>-0.40756302521008403</v>
      </c>
      <c r="V11" s="8">
        <f>SUM($U$4:U11)/P11</f>
        <v>8.5084033613445367E-2</v>
      </c>
      <c r="W11" s="8">
        <f t="shared" si="12"/>
        <v>5.2649402006792008E-3</v>
      </c>
      <c r="X11" s="8"/>
    </row>
    <row r="12" spans="1:27" x14ac:dyDescent="0.25">
      <c r="A12" s="5">
        <v>41359</v>
      </c>
      <c r="B12">
        <v>2.5300000000000002</v>
      </c>
      <c r="C12">
        <f t="shared" si="0"/>
        <v>2.4291497975708707E-2</v>
      </c>
      <c r="E12">
        <f t="shared" si="1"/>
        <v>2.3259753633170396E-2</v>
      </c>
      <c r="F12">
        <f t="shared" si="2"/>
        <v>5.410161390757834E-4</v>
      </c>
      <c r="G12">
        <f t="shared" si="3"/>
        <v>4.9408439702442624E-4</v>
      </c>
      <c r="J12">
        <f t="shared" si="4"/>
        <v>0.99833048186737361</v>
      </c>
      <c r="L12" s="25">
        <f t="shared" si="5"/>
        <v>2.1206566584657027E-2</v>
      </c>
      <c r="M12" s="8">
        <f t="shared" si="6"/>
        <v>37</v>
      </c>
      <c r="N12" s="30">
        <f t="shared" si="7"/>
        <v>2.1206566584657027E-2</v>
      </c>
      <c r="O12" s="8">
        <f t="shared" si="8"/>
        <v>37</v>
      </c>
      <c r="P12" s="8">
        <v>9</v>
      </c>
      <c r="Q12" s="8">
        <f t="shared" si="9"/>
        <v>-0.18907563025210083</v>
      </c>
      <c r="R12" s="8">
        <f>SUM($Q$4:Q12)/P12</f>
        <v>5.4621848739495792E-2</v>
      </c>
      <c r="S12" s="8">
        <f t="shared" si="10"/>
        <v>2.4410833852257473E-3</v>
      </c>
      <c r="T12" s="8"/>
      <c r="U12" s="8">
        <f t="shared" si="11"/>
        <v>-0.18907563025210083</v>
      </c>
      <c r="V12" s="8">
        <f>SUM($U$4:U12)/P12</f>
        <v>5.4621848739495792E-2</v>
      </c>
      <c r="W12" s="8">
        <f t="shared" si="12"/>
        <v>2.4410833852257473E-3</v>
      </c>
      <c r="X12" s="8"/>
    </row>
    <row r="13" spans="1:27" x14ac:dyDescent="0.25">
      <c r="A13" s="5">
        <v>41360</v>
      </c>
      <c r="B13">
        <v>2.5380000000000003</v>
      </c>
      <c r="C13">
        <f t="shared" si="0"/>
        <v>3.162055335968382E-3</v>
      </c>
      <c r="E13">
        <f t="shared" si="1"/>
        <v>2.1303109934300707E-3</v>
      </c>
      <c r="F13">
        <f t="shared" si="2"/>
        <v>4.5382249287290148E-6</v>
      </c>
      <c r="G13">
        <f t="shared" si="3"/>
        <v>1.2068486864515368E-6</v>
      </c>
      <c r="J13">
        <f t="shared" si="4"/>
        <v>9.1434949575969385E-2</v>
      </c>
      <c r="L13" s="25">
        <f t="shared" si="5"/>
        <v>5.1799079632897468E-5</v>
      </c>
      <c r="M13" s="8">
        <f t="shared" si="6"/>
        <v>111</v>
      </c>
      <c r="N13" s="30">
        <f t="shared" si="7"/>
        <v>5.1799079632897468E-5</v>
      </c>
      <c r="O13" s="8">
        <f t="shared" si="8"/>
        <v>111</v>
      </c>
      <c r="P13" s="8">
        <v>10</v>
      </c>
      <c r="Q13" s="8">
        <f t="shared" si="9"/>
        <v>0.4327731092436975</v>
      </c>
      <c r="R13" s="8">
        <f>SUM($Q$4:Q13)/P13</f>
        <v>9.2436974789915957E-2</v>
      </c>
      <c r="S13" s="8">
        <f t="shared" si="10"/>
        <v>7.7678130075559612E-3</v>
      </c>
      <c r="T13" s="8"/>
      <c r="U13" s="8">
        <f t="shared" si="11"/>
        <v>0.4327731092436975</v>
      </c>
      <c r="V13" s="8">
        <f>SUM($U$4:U13)/P13</f>
        <v>9.2436974789915957E-2</v>
      </c>
      <c r="W13" s="8">
        <f t="shared" si="12"/>
        <v>7.7678130075559612E-3</v>
      </c>
      <c r="X13" s="8"/>
    </row>
    <row r="14" spans="1:27" x14ac:dyDescent="0.25">
      <c r="A14" s="5">
        <v>41361</v>
      </c>
      <c r="B14">
        <v>2.524</v>
      </c>
      <c r="C14">
        <f t="shared" si="0"/>
        <v>-5.5161544523247572E-3</v>
      </c>
      <c r="E14">
        <f t="shared" si="1"/>
        <v>-6.5478987948630685E-3</v>
      </c>
      <c r="F14">
        <f t="shared" si="2"/>
        <v>4.2874978627769224E-5</v>
      </c>
      <c r="G14">
        <f t="shared" si="3"/>
        <v>5.7450990090355832E-5</v>
      </c>
      <c r="J14">
        <f t="shared" si="4"/>
        <v>-0.28104196898165629</v>
      </c>
      <c r="L14" s="25">
        <f t="shared" si="5"/>
        <v>2.4658504782642844E-3</v>
      </c>
      <c r="M14" s="8">
        <f t="shared" si="6"/>
        <v>79</v>
      </c>
      <c r="N14" s="30">
        <f t="shared" si="7"/>
        <v>2.4658504782642844E-3</v>
      </c>
      <c r="O14" s="8">
        <f t="shared" si="8"/>
        <v>79</v>
      </c>
      <c r="P14" s="8">
        <v>11</v>
      </c>
      <c r="Q14" s="8">
        <f t="shared" si="9"/>
        <v>0.16386554621848737</v>
      </c>
      <c r="R14" s="8">
        <f>SUM($Q$4:Q14)/P14</f>
        <v>9.8930481283422453E-2</v>
      </c>
      <c r="S14" s="8">
        <f t="shared" si="10"/>
        <v>9.7872401269696006E-3</v>
      </c>
      <c r="T14" s="8"/>
      <c r="U14" s="8">
        <f t="shared" si="11"/>
        <v>0.16386554621848737</v>
      </c>
      <c r="V14" s="8">
        <f>SUM($U$4:U14)/P14</f>
        <v>9.8930481283422453E-2</v>
      </c>
      <c r="W14" s="8">
        <f t="shared" si="12"/>
        <v>9.7872401269696006E-3</v>
      </c>
      <c r="X14" s="8"/>
    </row>
    <row r="15" spans="1:27" x14ac:dyDescent="0.25">
      <c r="A15" s="5">
        <v>41366</v>
      </c>
      <c r="B15">
        <v>2.512</v>
      </c>
      <c r="C15">
        <f t="shared" si="0"/>
        <v>-4.754358161648182E-3</v>
      </c>
      <c r="E15">
        <f t="shared" si="1"/>
        <v>-5.7861025041864933E-3</v>
      </c>
      <c r="F15">
        <f t="shared" si="2"/>
        <v>3.347898218895321E-5</v>
      </c>
      <c r="G15">
        <f t="shared" si="3"/>
        <v>4.6483035625395363E-5</v>
      </c>
      <c r="J15">
        <f t="shared" si="4"/>
        <v>-0.24834495636707082</v>
      </c>
      <c r="L15" s="25">
        <f t="shared" si="5"/>
        <v>1.9950955666349422E-3</v>
      </c>
      <c r="M15" s="8">
        <f t="shared" si="6"/>
        <v>82</v>
      </c>
      <c r="N15" s="30">
        <f t="shared" si="7"/>
        <v>1.9950955666349422E-3</v>
      </c>
      <c r="O15" s="8">
        <f t="shared" si="8"/>
        <v>82</v>
      </c>
      <c r="P15" s="12">
        <v>12</v>
      </c>
      <c r="Q15" s="8">
        <f t="shared" si="9"/>
        <v>0.18907563025210083</v>
      </c>
      <c r="R15" s="8">
        <f>SUM($Q$4:Q15)/P15</f>
        <v>0.10644257703081232</v>
      </c>
      <c r="S15" s="8">
        <f t="shared" si="10"/>
        <v>1.2360024223593179E-2</v>
      </c>
      <c r="T15" s="8"/>
      <c r="U15" s="8">
        <f t="shared" si="11"/>
        <v>0.18907563025210083</v>
      </c>
      <c r="V15" s="8">
        <f>SUM($U$4:U15)/P15</f>
        <v>0.10644257703081232</v>
      </c>
      <c r="W15" s="8">
        <f t="shared" si="12"/>
        <v>1.2360024223593179E-2</v>
      </c>
      <c r="X15" s="8"/>
    </row>
    <row r="16" spans="1:27" x14ac:dyDescent="0.25">
      <c r="A16" s="5">
        <v>41367</v>
      </c>
      <c r="B16">
        <v>2.548</v>
      </c>
      <c r="C16">
        <f t="shared" si="0"/>
        <v>1.4331210191082815E-2</v>
      </c>
      <c r="E16">
        <f t="shared" si="1"/>
        <v>1.3299465848544504E-2</v>
      </c>
      <c r="F16">
        <f t="shared" si="2"/>
        <v>1.7687579185660159E-4</v>
      </c>
      <c r="G16">
        <f t="shared" si="3"/>
        <v>1.5049699094892683E-4</v>
      </c>
      <c r="J16">
        <f t="shared" si="4"/>
        <v>0.57082557100783748</v>
      </c>
      <c r="L16" s="25">
        <f t="shared" si="5"/>
        <v>6.4594722654056245E-3</v>
      </c>
      <c r="M16" s="8">
        <f t="shared" si="6"/>
        <v>64</v>
      </c>
      <c r="N16" s="30">
        <f t="shared" si="7"/>
        <v>6.4594722654056245E-3</v>
      </c>
      <c r="O16" s="8">
        <f t="shared" si="8"/>
        <v>64</v>
      </c>
      <c r="P16" s="8">
        <v>13</v>
      </c>
      <c r="Q16" s="8">
        <f t="shared" si="9"/>
        <v>3.7815126050420145E-2</v>
      </c>
      <c r="R16" s="8">
        <f>SUM($Q$4:Q16)/P16</f>
        <v>0.10116354234001292</v>
      </c>
      <c r="S16" s="8">
        <f t="shared" si="10"/>
        <v>1.2094800898557695E-2</v>
      </c>
      <c r="T16" s="8"/>
      <c r="U16" s="8">
        <f t="shared" si="11"/>
        <v>3.7815126050420145E-2</v>
      </c>
      <c r="V16" s="8">
        <f>SUM($U$4:U16)/P16</f>
        <v>0.10116354234001292</v>
      </c>
      <c r="W16" s="8">
        <f t="shared" si="12"/>
        <v>1.2094800898557695E-2</v>
      </c>
      <c r="X16" s="8"/>
    </row>
    <row r="17" spans="1:24" x14ac:dyDescent="0.25">
      <c r="A17" s="5">
        <v>41368</v>
      </c>
      <c r="B17">
        <v>2.6</v>
      </c>
      <c r="C17">
        <f t="shared" si="0"/>
        <v>2.0408163265306142E-2</v>
      </c>
      <c r="E17">
        <f t="shared" si="1"/>
        <v>1.937641892276783E-2</v>
      </c>
      <c r="F17">
        <f t="shared" si="2"/>
        <v>3.7544561027059526E-4</v>
      </c>
      <c r="G17">
        <f t="shared" si="3"/>
        <v>3.365270854545191E-4</v>
      </c>
      <c r="J17">
        <f t="shared" si="4"/>
        <v>0.83165410713742938</v>
      </c>
      <c r="L17" s="25">
        <f t="shared" si="5"/>
        <v>1.4444058723997734E-2</v>
      </c>
      <c r="M17" s="8">
        <f t="shared" si="6"/>
        <v>46</v>
      </c>
      <c r="N17" s="30">
        <f t="shared" si="7"/>
        <v>1.4444058723997734E-2</v>
      </c>
      <c r="O17" s="8">
        <f t="shared" si="8"/>
        <v>46</v>
      </c>
      <c r="P17" s="8">
        <v>14</v>
      </c>
      <c r="Q17" s="8">
        <f t="shared" si="9"/>
        <v>-0.11344537815126049</v>
      </c>
      <c r="R17" s="8">
        <f>SUM($Q$4:Q17)/P17</f>
        <v>8.5834333733493376E-2</v>
      </c>
      <c r="S17" s="8">
        <f t="shared" si="10"/>
        <v>9.3768599876925523E-3</v>
      </c>
      <c r="T17" s="8"/>
      <c r="U17" s="8">
        <f t="shared" si="11"/>
        <v>-0.11344537815126049</v>
      </c>
      <c r="V17" s="8">
        <f>SUM($U$4:U17)/P17</f>
        <v>8.5834333733493376E-2</v>
      </c>
      <c r="W17" s="8">
        <f t="shared" si="12"/>
        <v>9.3768599876925523E-3</v>
      </c>
      <c r="X17" s="8"/>
    </row>
    <row r="18" spans="1:24" x14ac:dyDescent="0.25">
      <c r="A18" s="5">
        <v>41369</v>
      </c>
      <c r="B18">
        <v>2.56</v>
      </c>
      <c r="C18">
        <f t="shared" si="0"/>
        <v>-1.5384615384615398E-2</v>
      </c>
      <c r="E18">
        <f t="shared" si="1"/>
        <v>-1.6416359727153711E-2</v>
      </c>
      <c r="F18">
        <f t="shared" si="2"/>
        <v>2.6949686669131424E-4</v>
      </c>
      <c r="G18">
        <f t="shared" si="3"/>
        <v>3.0443633562680331E-4</v>
      </c>
      <c r="J18">
        <f t="shared" si="4"/>
        <v>-0.70460558505423998</v>
      </c>
      <c r="L18" s="25">
        <f t="shared" si="5"/>
        <v>1.3066693587451271E-2</v>
      </c>
      <c r="M18" s="8">
        <f t="shared" si="6"/>
        <v>48</v>
      </c>
      <c r="N18" s="30">
        <f t="shared" si="7"/>
        <v>1.3066693587451271E-2</v>
      </c>
      <c r="O18" s="8">
        <f t="shared" si="8"/>
        <v>48</v>
      </c>
      <c r="P18" s="8">
        <v>15</v>
      </c>
      <c r="Q18" s="8">
        <f t="shared" si="9"/>
        <v>-9.6638655462184864E-2</v>
      </c>
      <c r="R18" s="8">
        <f>SUM($Q$4:Q18)/P18</f>
        <v>7.366946778711482E-2</v>
      </c>
      <c r="S18" s="8">
        <f t="shared" si="10"/>
        <v>7.4007142964137469E-3</v>
      </c>
      <c r="T18" s="8"/>
      <c r="U18" s="8">
        <f t="shared" si="11"/>
        <v>-9.6638655462184864E-2</v>
      </c>
      <c r="V18" s="8">
        <f>SUM($U$4:U18)/P18</f>
        <v>7.366946778711482E-2</v>
      </c>
      <c r="W18" s="8">
        <f t="shared" si="12"/>
        <v>7.4007142964137469E-3</v>
      </c>
      <c r="X18" s="8"/>
    </row>
    <row r="19" spans="1:24" x14ac:dyDescent="0.25">
      <c r="A19" s="5">
        <v>41372</v>
      </c>
      <c r="B19">
        <v>2.5099999999999998</v>
      </c>
      <c r="C19">
        <f t="shared" si="0"/>
        <v>-1.9531250000000104E-2</v>
      </c>
      <c r="E19">
        <f t="shared" si="1"/>
        <v>-2.0562994342538415E-2</v>
      </c>
      <c r="F19">
        <f t="shared" si="2"/>
        <v>4.228367363312669E-4</v>
      </c>
      <c r="G19">
        <f t="shared" si="3"/>
        <v>4.663327388767493E-4</v>
      </c>
      <c r="J19">
        <f t="shared" si="4"/>
        <v>-0.88258303911468883</v>
      </c>
      <c r="L19" s="25">
        <f t="shared" si="5"/>
        <v>2.0015439340227457E-2</v>
      </c>
      <c r="M19" s="8">
        <f t="shared" si="6"/>
        <v>40</v>
      </c>
      <c r="N19" s="30">
        <f t="shared" si="7"/>
        <v>2.0015439340227457E-2</v>
      </c>
      <c r="O19" s="8">
        <f t="shared" si="8"/>
        <v>40</v>
      </c>
      <c r="P19" s="12">
        <v>16</v>
      </c>
      <c r="Q19" s="8">
        <f t="shared" si="9"/>
        <v>-0.16386554621848737</v>
      </c>
      <c r="R19" s="8">
        <f>SUM($Q$4:Q19)/P19</f>
        <v>5.8823529411764684E-2</v>
      </c>
      <c r="S19" s="8">
        <f t="shared" si="10"/>
        <v>5.033029254482538E-3</v>
      </c>
      <c r="T19" s="8"/>
      <c r="U19" s="8">
        <f t="shared" si="11"/>
        <v>-0.16386554621848737</v>
      </c>
      <c r="V19" s="8">
        <f>SUM($U$4:U19)/P19</f>
        <v>5.8823529411764684E-2</v>
      </c>
      <c r="W19" s="8">
        <f t="shared" si="12"/>
        <v>5.033029254482538E-3</v>
      </c>
      <c r="X19" s="8"/>
    </row>
    <row r="20" spans="1:24" x14ac:dyDescent="0.25">
      <c r="A20" s="5">
        <v>41373</v>
      </c>
      <c r="B20">
        <v>2.524</v>
      </c>
      <c r="C20">
        <f t="shared" si="0"/>
        <v>5.5776892430279825E-3</v>
      </c>
      <c r="E20">
        <f t="shared" si="1"/>
        <v>4.5459449004896712E-3</v>
      </c>
      <c r="F20">
        <f t="shared" si="2"/>
        <v>2.0665615038288046E-5</v>
      </c>
      <c r="G20">
        <f t="shared" si="3"/>
        <v>1.2349605561505649E-5</v>
      </c>
      <c r="J20">
        <f t="shared" si="4"/>
        <v>0.19511622670741879</v>
      </c>
      <c r="L20" s="25">
        <f t="shared" si="5"/>
        <v>5.3005667495582332E-4</v>
      </c>
      <c r="M20" s="8">
        <f t="shared" si="6"/>
        <v>99</v>
      </c>
      <c r="N20" s="30">
        <f t="shared" si="7"/>
        <v>5.3005667495582332E-4</v>
      </c>
      <c r="O20" s="8">
        <f t="shared" si="8"/>
        <v>99</v>
      </c>
      <c r="P20" s="8">
        <v>17</v>
      </c>
      <c r="Q20" s="8">
        <f t="shared" si="9"/>
        <v>0.33193277310924374</v>
      </c>
      <c r="R20" s="8">
        <f>SUM($Q$4:Q20)/P20</f>
        <v>7.4888779041028156E-2</v>
      </c>
      <c r="S20" s="8">
        <f t="shared" si="10"/>
        <v>8.6674178951228129E-3</v>
      </c>
      <c r="T20" s="8"/>
      <c r="U20" s="8">
        <f t="shared" si="11"/>
        <v>0.33193277310924374</v>
      </c>
      <c r="V20" s="8">
        <f>SUM($U$4:U20)/P20</f>
        <v>7.4888779041028156E-2</v>
      </c>
      <c r="W20" s="8">
        <f t="shared" si="12"/>
        <v>8.6674178951228129E-3</v>
      </c>
      <c r="X20" s="8"/>
    </row>
    <row r="21" spans="1:24" x14ac:dyDescent="0.25">
      <c r="A21" s="5">
        <v>41374</v>
      </c>
      <c r="B21">
        <v>2.6059999999999999</v>
      </c>
      <c r="C21">
        <f t="shared" si="0"/>
        <v>3.2488114104595824E-2</v>
      </c>
      <c r="E21">
        <f t="shared" si="1"/>
        <v>3.1456369762057512E-2</v>
      </c>
      <c r="F21">
        <f t="shared" si="2"/>
        <v>9.8950319860728608E-4</v>
      </c>
      <c r="G21">
        <f t="shared" si="3"/>
        <v>9.2565783191805395E-4</v>
      </c>
      <c r="J21">
        <f t="shared" si="4"/>
        <v>1.3501369480357943</v>
      </c>
      <c r="L21" s="25">
        <f t="shared" si="5"/>
        <v>3.9730103936492081E-2</v>
      </c>
      <c r="M21" s="8">
        <f t="shared" si="6"/>
        <v>26</v>
      </c>
      <c r="N21" s="30">
        <f t="shared" si="7"/>
        <v>3.9730103936492081E-2</v>
      </c>
      <c r="O21" s="8">
        <f t="shared" si="8"/>
        <v>26</v>
      </c>
      <c r="P21" s="8">
        <v>18</v>
      </c>
      <c r="Q21" s="8">
        <f t="shared" si="9"/>
        <v>-0.28151260504201681</v>
      </c>
      <c r="R21" s="8">
        <f>SUM($Q$4:Q21)/P21</f>
        <v>5.5088702147525662E-2</v>
      </c>
      <c r="S21" s="8">
        <f t="shared" si="10"/>
        <v>4.9659792615798521E-3</v>
      </c>
      <c r="T21" s="8"/>
      <c r="U21" s="8">
        <f t="shared" si="11"/>
        <v>-0.28151260504201681</v>
      </c>
      <c r="V21" s="8">
        <f>SUM($U$4:U21)/P21</f>
        <v>5.5088702147525662E-2</v>
      </c>
      <c r="W21" s="8">
        <f t="shared" si="12"/>
        <v>4.9659792615798521E-3</v>
      </c>
      <c r="X21" s="8"/>
    </row>
    <row r="22" spans="1:24" x14ac:dyDescent="0.25">
      <c r="A22" s="5">
        <v>41375</v>
      </c>
      <c r="B22">
        <v>2.6579999999999999</v>
      </c>
      <c r="C22">
        <f t="shared" si="0"/>
        <v>1.9953952417498099E-2</v>
      </c>
      <c r="E22">
        <f t="shared" si="1"/>
        <v>1.8922208074959788E-2</v>
      </c>
      <c r="F22">
        <f t="shared" si="2"/>
        <v>3.5804995843207338E-4</v>
      </c>
      <c r="G22">
        <f t="shared" si="3"/>
        <v>3.2006869256108819E-4</v>
      </c>
      <c r="J22">
        <f t="shared" si="4"/>
        <v>0.81215895075215583</v>
      </c>
      <c r="L22" s="25">
        <f t="shared" si="5"/>
        <v>1.3737649035950586E-2</v>
      </c>
      <c r="M22" s="8">
        <f t="shared" si="6"/>
        <v>47</v>
      </c>
      <c r="N22" s="30">
        <f t="shared" si="7"/>
        <v>1.3737649035950586E-2</v>
      </c>
      <c r="O22" s="8">
        <f t="shared" si="8"/>
        <v>47</v>
      </c>
      <c r="P22" s="8">
        <v>19</v>
      </c>
      <c r="Q22" s="8">
        <f t="shared" si="9"/>
        <v>-0.1050420168067227</v>
      </c>
      <c r="R22" s="8">
        <f>SUM($Q$4:Q22)/P22</f>
        <v>4.6660769570986277E-2</v>
      </c>
      <c r="S22" s="8">
        <f t="shared" si="10"/>
        <v>3.7606655383797178E-3</v>
      </c>
      <c r="T22" s="8"/>
      <c r="U22" s="8">
        <f t="shared" si="11"/>
        <v>-0.1050420168067227</v>
      </c>
      <c r="V22" s="8">
        <f>SUM($U$4:U22)/P22</f>
        <v>4.6660769570986277E-2</v>
      </c>
      <c r="W22" s="8">
        <f t="shared" si="12"/>
        <v>3.7606655383797178E-3</v>
      </c>
      <c r="X22" s="8"/>
    </row>
    <row r="23" spans="1:24" x14ac:dyDescent="0.25">
      <c r="A23" s="5">
        <v>41376</v>
      </c>
      <c r="B23">
        <v>2.6179999999999999</v>
      </c>
      <c r="C23">
        <f t="shared" si="0"/>
        <v>-1.5048908954100841E-2</v>
      </c>
      <c r="E23">
        <f t="shared" si="1"/>
        <v>-1.6080653296639151E-2</v>
      </c>
      <c r="F23">
        <f t="shared" si="2"/>
        <v>2.5858741044671162E-4</v>
      </c>
      <c r="G23">
        <f t="shared" si="3"/>
        <v>2.9283415296132639E-4</v>
      </c>
      <c r="J23">
        <f t="shared" si="4"/>
        <v>-0.69019674961139033</v>
      </c>
      <c r="L23" s="25">
        <f t="shared" si="5"/>
        <v>1.2568717005505848E-2</v>
      </c>
      <c r="M23" s="8">
        <f t="shared" si="6"/>
        <v>49</v>
      </c>
      <c r="N23" s="30">
        <f t="shared" si="7"/>
        <v>1.2568717005505848E-2</v>
      </c>
      <c r="O23" s="8">
        <f t="shared" si="8"/>
        <v>49</v>
      </c>
      <c r="P23" s="12">
        <v>20</v>
      </c>
      <c r="Q23" s="8">
        <f t="shared" si="9"/>
        <v>-8.8235294117647078E-2</v>
      </c>
      <c r="R23" s="8">
        <f>SUM($Q$4:Q23)/P23</f>
        <v>3.9915966386554605E-2</v>
      </c>
      <c r="S23" s="8">
        <f t="shared" si="10"/>
        <v>2.8968806774046494E-3</v>
      </c>
      <c r="T23" s="8"/>
      <c r="U23" s="8">
        <f t="shared" si="11"/>
        <v>-8.8235294117647078E-2</v>
      </c>
      <c r="V23" s="8">
        <f>SUM($U$4:U23)/P23</f>
        <v>3.9915966386554605E-2</v>
      </c>
      <c r="W23" s="8">
        <f t="shared" si="12"/>
        <v>2.8968806774046494E-3</v>
      </c>
      <c r="X23" s="8"/>
    </row>
    <row r="24" spans="1:24" x14ac:dyDescent="0.25">
      <c r="A24" s="5">
        <v>41379</v>
      </c>
      <c r="B24">
        <v>2.5840000000000001</v>
      </c>
      <c r="C24">
        <f t="shared" si="0"/>
        <v>-1.2987012987012915E-2</v>
      </c>
      <c r="E24">
        <f t="shared" si="1"/>
        <v>-1.4018757329551226E-2</v>
      </c>
      <c r="F24">
        <f t="shared" si="2"/>
        <v>1.9652555706484623E-4</v>
      </c>
      <c r="G24">
        <f t="shared" si="3"/>
        <v>2.2651760058156996E-4</v>
      </c>
      <c r="J24">
        <f t="shared" si="4"/>
        <v>-0.60169823725192351</v>
      </c>
      <c r="L24" s="25">
        <f t="shared" si="5"/>
        <v>9.7223482632913995E-3</v>
      </c>
      <c r="M24" s="8">
        <f t="shared" si="6"/>
        <v>55</v>
      </c>
      <c r="N24" s="30">
        <f t="shared" si="7"/>
        <v>9.7223482632913995E-3</v>
      </c>
      <c r="O24" s="8">
        <f t="shared" si="8"/>
        <v>55</v>
      </c>
      <c r="P24" s="8">
        <v>21</v>
      </c>
      <c r="Q24" s="8">
        <f t="shared" si="9"/>
        <v>-3.7815126050420145E-2</v>
      </c>
      <c r="R24" s="8">
        <f>SUM($Q$4:Q24)/P24</f>
        <v>3.6214485794317713E-2</v>
      </c>
      <c r="S24" s="8">
        <f t="shared" si="10"/>
        <v>2.5037516916621484E-3</v>
      </c>
      <c r="T24" s="8"/>
      <c r="U24" s="8">
        <f t="shared" si="11"/>
        <v>-3.7815126050420145E-2</v>
      </c>
      <c r="V24" s="8">
        <f>SUM($U$4:U24)/P24</f>
        <v>3.6214485794317713E-2</v>
      </c>
      <c r="W24" s="8">
        <f t="shared" si="12"/>
        <v>2.5037516916621484E-3</v>
      </c>
      <c r="X24" s="8"/>
    </row>
    <row r="25" spans="1:24" x14ac:dyDescent="0.25">
      <c r="A25" s="5">
        <v>41380</v>
      </c>
      <c r="B25">
        <v>2.5979999999999999</v>
      </c>
      <c r="C25">
        <f t="shared" si="0"/>
        <v>5.4179566563466678E-3</v>
      </c>
      <c r="E25">
        <f t="shared" si="1"/>
        <v>4.3862123138083565E-3</v>
      </c>
      <c r="F25">
        <f t="shared" si="2"/>
        <v>1.9238858461804055E-5</v>
      </c>
      <c r="G25">
        <f t="shared" si="3"/>
        <v>1.1252455370276573E-5</v>
      </c>
      <c r="J25">
        <f t="shared" si="4"/>
        <v>0.18826035399498961</v>
      </c>
      <c r="L25" s="25">
        <f t="shared" si="5"/>
        <v>4.8296595781561309E-4</v>
      </c>
      <c r="M25" s="8">
        <f t="shared" si="6"/>
        <v>101</v>
      </c>
      <c r="N25" s="30">
        <f t="shared" si="7"/>
        <v>4.8296595781561309E-4</v>
      </c>
      <c r="O25" s="8">
        <f t="shared" si="8"/>
        <v>101</v>
      </c>
      <c r="P25" s="8">
        <v>22</v>
      </c>
      <c r="Q25" s="8">
        <f t="shared" si="9"/>
        <v>0.34873949579831931</v>
      </c>
      <c r="R25" s="8">
        <f>SUM($Q$4:Q25)/P25</f>
        <v>5.0420168067226871E-2</v>
      </c>
      <c r="S25" s="8">
        <f t="shared" si="10"/>
        <v>5.0843866958548084E-3</v>
      </c>
      <c r="T25" s="8"/>
      <c r="U25" s="8">
        <f t="shared" si="11"/>
        <v>0.34873949579831931</v>
      </c>
      <c r="V25" s="8">
        <f>SUM($U$4:U25)/P25</f>
        <v>5.0420168067226871E-2</v>
      </c>
      <c r="W25" s="8">
        <f t="shared" si="12"/>
        <v>5.0843866958548084E-3</v>
      </c>
      <c r="X25" s="8"/>
    </row>
    <row r="26" spans="1:24" x14ac:dyDescent="0.25">
      <c r="A26" s="5">
        <v>41381</v>
      </c>
      <c r="B26">
        <v>2.6339999999999999</v>
      </c>
      <c r="C26">
        <f t="shared" si="0"/>
        <v>1.3856812933025417E-2</v>
      </c>
      <c r="E26">
        <f t="shared" si="1"/>
        <v>1.2825068590487106E-2</v>
      </c>
      <c r="F26">
        <f t="shared" si="2"/>
        <v>1.6448238435069892E-4</v>
      </c>
      <c r="G26">
        <f t="shared" si="3"/>
        <v>1.3908249681725699E-4</v>
      </c>
      <c r="J26">
        <f t="shared" si="4"/>
        <v>0.55046399492658438</v>
      </c>
      <c r="L26" s="25">
        <f t="shared" si="5"/>
        <v>5.9695514516919582E-3</v>
      </c>
      <c r="M26" s="8">
        <f t="shared" si="6"/>
        <v>66</v>
      </c>
      <c r="N26" s="30">
        <f t="shared" si="7"/>
        <v>5.9695514516919582E-3</v>
      </c>
      <c r="O26" s="8">
        <f t="shared" si="8"/>
        <v>66</v>
      </c>
      <c r="P26" s="8">
        <v>23</v>
      </c>
      <c r="Q26" s="8">
        <f t="shared" si="9"/>
        <v>5.4621848739495826E-2</v>
      </c>
      <c r="R26" s="8">
        <f>SUM($Q$4:Q26)/P26</f>
        <v>5.060284983558639E-2</v>
      </c>
      <c r="S26" s="8">
        <f t="shared" si="10"/>
        <v>5.3540830421915297E-3</v>
      </c>
      <c r="T26" s="8"/>
      <c r="U26" s="8">
        <f t="shared" si="11"/>
        <v>5.4621848739495826E-2</v>
      </c>
      <c r="V26" s="8">
        <f>SUM($U$4:U26)/P26</f>
        <v>5.060284983558639E-2</v>
      </c>
      <c r="W26" s="8">
        <f t="shared" si="12"/>
        <v>5.3540830421915297E-3</v>
      </c>
      <c r="X26" s="8"/>
    </row>
    <row r="27" spans="1:24" x14ac:dyDescent="0.25">
      <c r="A27" s="5">
        <v>41382</v>
      </c>
      <c r="B27">
        <v>2.4159999999999999</v>
      </c>
      <c r="C27">
        <f t="shared" si="0"/>
        <v>-8.2763857251328773E-2</v>
      </c>
      <c r="E27">
        <f t="shared" si="1"/>
        <v>-8.3795601593867092E-2</v>
      </c>
      <c r="F27">
        <f t="shared" si="2"/>
        <v>7.0217028464781015E-3</v>
      </c>
      <c r="G27">
        <f t="shared" si="3"/>
        <v>7.1956786186145932E-3</v>
      </c>
      <c r="J27">
        <f t="shared" si="4"/>
        <v>-3.5965859586006799</v>
      </c>
      <c r="L27" s="25">
        <f t="shared" si="5"/>
        <v>0.30884528770071507</v>
      </c>
      <c r="M27" s="8">
        <f t="shared" si="6"/>
        <v>2</v>
      </c>
      <c r="N27" s="30">
        <f t="shared" si="7"/>
        <v>0.30884528770071507</v>
      </c>
      <c r="O27" s="8">
        <f t="shared" si="8"/>
        <v>2</v>
      </c>
      <c r="P27" s="12">
        <v>24</v>
      </c>
      <c r="Q27" s="8">
        <f t="shared" si="9"/>
        <v>-0.48319327731092437</v>
      </c>
      <c r="R27" s="8">
        <f>SUM($Q$4:Q27)/P27</f>
        <v>2.8361344537815109E-2</v>
      </c>
      <c r="S27" s="8">
        <f t="shared" si="10"/>
        <v>1.754980066893065E-3</v>
      </c>
      <c r="T27" s="8"/>
      <c r="U27" s="8">
        <f t="shared" si="11"/>
        <v>-0.48319327731092437</v>
      </c>
      <c r="V27" s="8">
        <f>SUM($U$4:U27)/P27</f>
        <v>2.8361344537815109E-2</v>
      </c>
      <c r="W27" s="8">
        <f t="shared" si="12"/>
        <v>1.754980066893065E-3</v>
      </c>
      <c r="X27" s="8"/>
    </row>
    <row r="28" spans="1:24" x14ac:dyDescent="0.25">
      <c r="A28" s="5">
        <v>41383</v>
      </c>
      <c r="B28">
        <v>2.3119999999999998</v>
      </c>
      <c r="C28">
        <f t="shared" si="0"/>
        <v>-4.3046357615894079E-2</v>
      </c>
      <c r="E28">
        <f t="shared" si="1"/>
        <v>-4.407810195843239E-2</v>
      </c>
      <c r="F28">
        <f t="shared" si="2"/>
        <v>1.9428790722579613E-3</v>
      </c>
      <c r="G28">
        <f t="shared" si="3"/>
        <v>2.0348982332972E-3</v>
      </c>
      <c r="J28">
        <f t="shared" si="4"/>
        <v>-1.8918735538628766</v>
      </c>
      <c r="L28" s="25">
        <f t="shared" si="5"/>
        <v>8.7339744256859489E-2</v>
      </c>
      <c r="M28" s="8">
        <f t="shared" si="6"/>
        <v>6</v>
      </c>
      <c r="N28" s="30">
        <f t="shared" si="7"/>
        <v>8.7339744256859489E-2</v>
      </c>
      <c r="O28" s="8">
        <f t="shared" si="8"/>
        <v>6</v>
      </c>
      <c r="P28" s="8">
        <v>25</v>
      </c>
      <c r="Q28" s="8">
        <f t="shared" si="9"/>
        <v>-0.44957983193277312</v>
      </c>
      <c r="R28" s="8">
        <f>SUM($Q$4:Q28)/P28</f>
        <v>9.2436974789915794E-3</v>
      </c>
      <c r="S28" s="8">
        <f t="shared" si="10"/>
        <v>1.9419532518889839E-4</v>
      </c>
      <c r="T28" s="8"/>
      <c r="U28" s="8">
        <f t="shared" si="11"/>
        <v>-0.44957983193277312</v>
      </c>
      <c r="V28" s="8">
        <f>SUM($U$4:U28)/P28</f>
        <v>9.2436974789915794E-3</v>
      </c>
      <c r="W28" s="8">
        <f t="shared" si="12"/>
        <v>1.9419532518889839E-4</v>
      </c>
      <c r="X28" s="8"/>
    </row>
    <row r="29" spans="1:24" x14ac:dyDescent="0.25">
      <c r="A29" s="5">
        <v>41386</v>
      </c>
      <c r="B29">
        <v>2.3919999999999999</v>
      </c>
      <c r="C29">
        <f t="shared" si="0"/>
        <v>3.4602076124567505E-2</v>
      </c>
      <c r="E29">
        <f t="shared" si="1"/>
        <v>3.3570331782029193E-2</v>
      </c>
      <c r="F29">
        <f t="shared" si="2"/>
        <v>1.1269671759555195E-3</v>
      </c>
      <c r="G29">
        <f t="shared" si="3"/>
        <v>1.0587596725573937E-3</v>
      </c>
      <c r="J29">
        <f t="shared" si="4"/>
        <v>1.440870184308684</v>
      </c>
      <c r="L29" s="25">
        <f t="shared" si="5"/>
        <v>4.5442960005328888E-2</v>
      </c>
      <c r="M29" s="8">
        <f t="shared" si="6"/>
        <v>23</v>
      </c>
      <c r="N29" s="30">
        <f t="shared" si="7"/>
        <v>4.5442960005328888E-2</v>
      </c>
      <c r="O29" s="8">
        <f t="shared" si="8"/>
        <v>23</v>
      </c>
      <c r="P29" s="8">
        <v>26</v>
      </c>
      <c r="Q29" s="8">
        <f t="shared" si="9"/>
        <v>-0.30672268907563027</v>
      </c>
      <c r="R29" s="8">
        <f>SUM($Q$4:Q29)/P29</f>
        <v>-2.908855850032338E-3</v>
      </c>
      <c r="S29" s="8">
        <f t="shared" si="10"/>
        <v>1.9999772842086479E-5</v>
      </c>
      <c r="T29" s="8"/>
      <c r="U29" s="8">
        <f t="shared" si="11"/>
        <v>-0.30672268907563027</v>
      </c>
      <c r="V29" s="8">
        <f>SUM($U$4:U29)/P29</f>
        <v>-2.908855850032338E-3</v>
      </c>
      <c r="W29" s="8">
        <f t="shared" si="12"/>
        <v>1.9999772842086479E-5</v>
      </c>
      <c r="X29" s="8"/>
    </row>
    <row r="30" spans="1:24" x14ac:dyDescent="0.25">
      <c r="A30" s="5">
        <v>41387</v>
      </c>
      <c r="B30">
        <v>2.4119999999999999</v>
      </c>
      <c r="C30">
        <f t="shared" si="0"/>
        <v>8.3612040133779347E-3</v>
      </c>
      <c r="E30">
        <f t="shared" si="1"/>
        <v>7.3294596708396234E-3</v>
      </c>
      <c r="F30">
        <f t="shared" si="2"/>
        <v>5.3720979066464479E-5</v>
      </c>
      <c r="G30">
        <f t="shared" si="3"/>
        <v>3.9661218356321304E-5</v>
      </c>
      <c r="J30">
        <f t="shared" si="4"/>
        <v>0.31458729616902809</v>
      </c>
      <c r="L30" s="25">
        <f t="shared" si="5"/>
        <v>1.7022967593537841E-3</v>
      </c>
      <c r="M30" s="8">
        <f t="shared" si="6"/>
        <v>86</v>
      </c>
      <c r="N30" s="30">
        <f t="shared" si="7"/>
        <v>1.7022967593537841E-3</v>
      </c>
      <c r="O30" s="8">
        <f t="shared" si="8"/>
        <v>86</v>
      </c>
      <c r="P30" s="8">
        <v>27</v>
      </c>
      <c r="Q30" s="8">
        <f t="shared" si="9"/>
        <v>0.22268907563025209</v>
      </c>
      <c r="R30" s="8">
        <f>SUM($Q$4:Q30)/P30</f>
        <v>5.4466230936819002E-3</v>
      </c>
      <c r="S30" s="8">
        <f t="shared" si="10"/>
        <v>7.2815816760452985E-5</v>
      </c>
      <c r="T30" s="8"/>
      <c r="U30" s="8">
        <f t="shared" si="11"/>
        <v>0.22268907563025209</v>
      </c>
      <c r="V30" s="8">
        <f>SUM($U$4:U30)/P30</f>
        <v>5.4466230936819002E-3</v>
      </c>
      <c r="W30" s="8">
        <f t="shared" si="12"/>
        <v>7.2815816760452985E-5</v>
      </c>
      <c r="X30" s="8"/>
    </row>
    <row r="31" spans="1:24" x14ac:dyDescent="0.25">
      <c r="A31" s="5">
        <v>41388</v>
      </c>
      <c r="B31">
        <v>2.4540000000000002</v>
      </c>
      <c r="C31">
        <f t="shared" si="0"/>
        <v>1.7412935323383193E-2</v>
      </c>
      <c r="E31">
        <f t="shared" si="1"/>
        <v>1.6381190980844881E-2</v>
      </c>
      <c r="F31">
        <f t="shared" si="2"/>
        <v>2.6834341795091367E-4</v>
      </c>
      <c r="G31">
        <f t="shared" si="3"/>
        <v>2.3560551210222088E-4</v>
      </c>
      <c r="J31">
        <f t="shared" si="4"/>
        <v>0.70309610941649736</v>
      </c>
      <c r="L31" s="25">
        <f t="shared" si="5"/>
        <v>1.0112409965176365E-2</v>
      </c>
      <c r="M31" s="8">
        <f t="shared" si="6"/>
        <v>53</v>
      </c>
      <c r="N31" s="30">
        <f t="shared" si="7"/>
        <v>1.0112409965176365E-2</v>
      </c>
      <c r="O31" s="8">
        <f t="shared" si="8"/>
        <v>53</v>
      </c>
      <c r="P31" s="12">
        <v>28</v>
      </c>
      <c r="Q31" s="8">
        <f t="shared" si="9"/>
        <v>-5.4621848739495771E-2</v>
      </c>
      <c r="R31" s="8">
        <f>SUM($Q$4:Q31)/P31</f>
        <v>3.3013205282112689E-3</v>
      </c>
      <c r="S31" s="8">
        <f t="shared" si="10"/>
        <v>2.7742189312699607E-5</v>
      </c>
      <c r="T31" s="8"/>
      <c r="U31" s="8">
        <f t="shared" si="11"/>
        <v>-5.4621848739495771E-2</v>
      </c>
      <c r="V31" s="8">
        <f>SUM($U$4:U31)/P31</f>
        <v>3.3013205282112689E-3</v>
      </c>
      <c r="W31" s="8">
        <f t="shared" si="12"/>
        <v>2.7742189312699607E-5</v>
      </c>
      <c r="X31" s="8"/>
    </row>
    <row r="32" spans="1:24" x14ac:dyDescent="0.25">
      <c r="A32" s="5">
        <v>41389</v>
      </c>
      <c r="B32">
        <v>2.5419999999999998</v>
      </c>
      <c r="C32">
        <f t="shared" si="0"/>
        <v>3.5859820700896342E-2</v>
      </c>
      <c r="E32">
        <f t="shared" si="1"/>
        <v>3.482807635835803E-2</v>
      </c>
      <c r="F32">
        <f t="shared" si="2"/>
        <v>1.2129949028236175E-3</v>
      </c>
      <c r="G32">
        <f t="shared" si="3"/>
        <v>1.142192057723521E-3</v>
      </c>
      <c r="J32">
        <f t="shared" si="4"/>
        <v>1.4948537633592285</v>
      </c>
      <c r="L32" s="25">
        <f t="shared" si="5"/>
        <v>4.9023956373556159E-2</v>
      </c>
      <c r="M32" s="8">
        <f t="shared" si="6"/>
        <v>21</v>
      </c>
      <c r="N32" s="30">
        <f t="shared" si="7"/>
        <v>4.9023956373556159E-2</v>
      </c>
      <c r="O32" s="8">
        <f t="shared" si="8"/>
        <v>21</v>
      </c>
      <c r="P32" s="8">
        <v>29</v>
      </c>
      <c r="Q32" s="8">
        <f t="shared" si="9"/>
        <v>-0.32352941176470584</v>
      </c>
      <c r="R32" s="8">
        <f>SUM($Q$4:Q32)/P32</f>
        <v>-7.9687047232686308E-3</v>
      </c>
      <c r="S32" s="8">
        <f t="shared" si="10"/>
        <v>1.6740976309387906E-4</v>
      </c>
      <c r="T32" s="8"/>
      <c r="U32" s="8">
        <f t="shared" si="11"/>
        <v>-0.32352941176470584</v>
      </c>
      <c r="V32" s="8">
        <f>SUM($U$4:U32)/P32</f>
        <v>-7.9687047232686308E-3</v>
      </c>
      <c r="W32" s="8">
        <f t="shared" si="12"/>
        <v>1.6740976309387906E-4</v>
      </c>
      <c r="X32" s="8"/>
    </row>
    <row r="33" spans="1:24" x14ac:dyDescent="0.25">
      <c r="A33" s="5">
        <v>41390</v>
      </c>
      <c r="B33">
        <v>2.504</v>
      </c>
      <c r="C33">
        <f t="shared" si="0"/>
        <v>-1.4948859166010941E-2</v>
      </c>
      <c r="E33">
        <f t="shared" si="1"/>
        <v>-1.5980603508549254E-2</v>
      </c>
      <c r="F33">
        <f t="shared" si="2"/>
        <v>2.5537968849745671E-4</v>
      </c>
      <c r="G33">
        <f t="shared" si="3"/>
        <v>2.894199794064037E-4</v>
      </c>
      <c r="J33">
        <f t="shared" si="4"/>
        <v>-0.68590251869520058</v>
      </c>
      <c r="L33" s="25">
        <f t="shared" si="5"/>
        <v>1.2422177468414447E-2</v>
      </c>
      <c r="M33" s="8">
        <f t="shared" si="6"/>
        <v>50</v>
      </c>
      <c r="N33" s="30">
        <f t="shared" si="7"/>
        <v>1.2422177468414447E-2</v>
      </c>
      <c r="O33" s="8">
        <f t="shared" si="8"/>
        <v>50</v>
      </c>
      <c r="P33" s="8">
        <v>30</v>
      </c>
      <c r="Q33" s="8">
        <f t="shared" si="9"/>
        <v>-7.9831932773109238E-2</v>
      </c>
      <c r="R33" s="8">
        <f>SUM($Q$4:Q33)/P33</f>
        <v>-1.0364145658263319E-2</v>
      </c>
      <c r="S33" s="8">
        <f t="shared" si="10"/>
        <v>2.9295140516099558E-4</v>
      </c>
      <c r="T33" s="8"/>
      <c r="U33" s="8">
        <f t="shared" si="11"/>
        <v>-7.9831932773109238E-2</v>
      </c>
      <c r="V33" s="8">
        <f>SUM($U$4:U33)/P33</f>
        <v>-1.0364145658263319E-2</v>
      </c>
      <c r="W33" s="8">
        <f t="shared" si="12"/>
        <v>2.9295140516099558E-4</v>
      </c>
      <c r="X33" s="8"/>
    </row>
    <row r="34" spans="1:24" x14ac:dyDescent="0.25">
      <c r="A34" s="5">
        <v>41393</v>
      </c>
      <c r="B34">
        <v>2.5300000000000002</v>
      </c>
      <c r="C34">
        <f t="shared" si="0"/>
        <v>1.0383386581469747E-2</v>
      </c>
      <c r="E34">
        <f t="shared" si="1"/>
        <v>9.3516422389314357E-3</v>
      </c>
      <c r="F34">
        <f t="shared" si="2"/>
        <v>8.7453212564966555E-5</v>
      </c>
      <c r="G34">
        <f t="shared" si="3"/>
        <v>6.9220701006406736E-5</v>
      </c>
      <c r="J34">
        <f t="shared" si="4"/>
        <v>0.40138127212704994</v>
      </c>
      <c r="L34" s="25">
        <f t="shared" si="5"/>
        <v>2.9710175301415746E-3</v>
      </c>
      <c r="M34" s="8">
        <f t="shared" si="6"/>
        <v>76</v>
      </c>
      <c r="N34" s="30">
        <f t="shared" si="7"/>
        <v>2.9710175301415746E-3</v>
      </c>
      <c r="O34" s="8">
        <f t="shared" si="8"/>
        <v>76</v>
      </c>
      <c r="P34" s="8">
        <v>31</v>
      </c>
      <c r="Q34" s="8">
        <f t="shared" si="9"/>
        <v>0.1386554621848739</v>
      </c>
      <c r="R34" s="8">
        <f>SUM($Q$4:Q34)/P34</f>
        <v>-5.5570615342911498E-3</v>
      </c>
      <c r="S34" s="8">
        <f t="shared" si="10"/>
        <v>8.7028083615713428E-5</v>
      </c>
      <c r="T34" s="8"/>
      <c r="U34" s="8">
        <f t="shared" si="11"/>
        <v>0.1386554621848739</v>
      </c>
      <c r="V34" s="8">
        <f>SUM($U$4:U34)/P34</f>
        <v>-5.5570615342911498E-3</v>
      </c>
      <c r="W34" s="8">
        <f t="shared" si="12"/>
        <v>8.7028083615713428E-5</v>
      </c>
      <c r="X34" s="8"/>
    </row>
    <row r="35" spans="1:24" x14ac:dyDescent="0.25">
      <c r="A35" s="5">
        <v>41394</v>
      </c>
      <c r="B35">
        <v>2.544</v>
      </c>
      <c r="C35">
        <f t="shared" si="0"/>
        <v>5.5335968379445809E-3</v>
      </c>
      <c r="E35">
        <f t="shared" si="1"/>
        <v>4.5018524954062696E-3</v>
      </c>
      <c r="F35">
        <f t="shared" si="2"/>
        <v>2.0266675890395656E-5</v>
      </c>
      <c r="G35">
        <f t="shared" si="3"/>
        <v>1.2041650592600674E-5</v>
      </c>
      <c r="J35">
        <f t="shared" si="4"/>
        <v>0.19322373924999237</v>
      </c>
      <c r="L35" s="25">
        <f t="shared" si="5"/>
        <v>5.1683895832180368E-4</v>
      </c>
      <c r="M35" s="8">
        <f t="shared" si="6"/>
        <v>100</v>
      </c>
      <c r="N35" s="30">
        <f t="shared" si="7"/>
        <v>5.1683895832180368E-4</v>
      </c>
      <c r="O35" s="8">
        <f t="shared" si="8"/>
        <v>100</v>
      </c>
      <c r="P35" s="12">
        <v>32</v>
      </c>
      <c r="Q35" s="8">
        <f t="shared" si="9"/>
        <v>0.34033613445378152</v>
      </c>
      <c r="R35" s="8">
        <f>SUM($Q$4:Q35)/P35</f>
        <v>5.252100840336121E-3</v>
      </c>
      <c r="S35" s="8">
        <f t="shared" si="10"/>
        <v>8.0246002144172769E-5</v>
      </c>
      <c r="T35" s="8"/>
      <c r="U35" s="8">
        <f t="shared" si="11"/>
        <v>0.34033613445378152</v>
      </c>
      <c r="V35" s="8">
        <f>SUM($U$4:U35)/P35</f>
        <v>5.252100840336121E-3</v>
      </c>
      <c r="W35" s="8">
        <f t="shared" si="12"/>
        <v>8.0246002144172769E-5</v>
      </c>
      <c r="X35" s="8"/>
    </row>
    <row r="36" spans="1:24" x14ac:dyDescent="0.25">
      <c r="A36" s="5">
        <v>41396</v>
      </c>
      <c r="B36">
        <v>2.4939999999999998</v>
      </c>
      <c r="C36">
        <f t="shared" si="0"/>
        <v>-1.9654088050314569E-2</v>
      </c>
      <c r="E36">
        <f t="shared" si="1"/>
        <v>-2.068583239285288E-2</v>
      </c>
      <c r="F36">
        <f t="shared" si="2"/>
        <v>4.2790366178520149E-4</v>
      </c>
      <c r="G36">
        <f t="shared" si="3"/>
        <v>4.7165313925760473E-4</v>
      </c>
      <c r="J36">
        <f t="shared" si="4"/>
        <v>-0.88785536365845374</v>
      </c>
      <c r="L36" s="25">
        <f t="shared" si="5"/>
        <v>2.0243795923866076E-2</v>
      </c>
      <c r="M36" s="8">
        <f t="shared" si="6"/>
        <v>39</v>
      </c>
      <c r="N36" s="30">
        <f t="shared" si="7"/>
        <v>2.0243795923866076E-2</v>
      </c>
      <c r="O36" s="8">
        <f t="shared" si="8"/>
        <v>39</v>
      </c>
      <c r="P36" s="8">
        <v>33</v>
      </c>
      <c r="Q36" s="8">
        <f t="shared" si="9"/>
        <v>-0.17226890756302521</v>
      </c>
      <c r="R36" s="8">
        <f>SUM($Q$4:Q36)/P36</f>
        <v>-1.2732365673543444E-4</v>
      </c>
      <c r="S36" s="8">
        <f t="shared" si="10"/>
        <v>4.8633940693448223E-8</v>
      </c>
      <c r="T36" s="8"/>
      <c r="U36" s="8">
        <f t="shared" si="11"/>
        <v>-0.17226890756302521</v>
      </c>
      <c r="V36" s="8">
        <f>SUM($U$4:U36)/P36</f>
        <v>-1.2732365673543444E-4</v>
      </c>
      <c r="W36" s="8">
        <f t="shared" si="12"/>
        <v>4.8633940693448223E-8</v>
      </c>
      <c r="X36" s="8"/>
    </row>
    <row r="37" spans="1:24" x14ac:dyDescent="0.25">
      <c r="A37" s="5">
        <v>41397</v>
      </c>
      <c r="B37">
        <v>2.5339999999999998</v>
      </c>
      <c r="C37">
        <f t="shared" si="0"/>
        <v>1.6038492381716136E-2</v>
      </c>
      <c r="E37">
        <f t="shared" si="1"/>
        <v>1.5006748039177824E-2</v>
      </c>
      <c r="F37">
        <f t="shared" si="2"/>
        <v>2.2520248671136747E-4</v>
      </c>
      <c r="G37">
        <f t="shared" si="3"/>
        <v>1.9530072832108807E-4</v>
      </c>
      <c r="J37">
        <f t="shared" si="4"/>
        <v>0.64410372687049811</v>
      </c>
      <c r="L37" s="25">
        <f t="shared" si="5"/>
        <v>8.3824907730660706E-3</v>
      </c>
      <c r="M37" s="8">
        <f t="shared" si="6"/>
        <v>58</v>
      </c>
      <c r="N37" s="30">
        <f t="shared" si="7"/>
        <v>8.3824907730660706E-3</v>
      </c>
      <c r="O37" s="8">
        <f t="shared" si="8"/>
        <v>58</v>
      </c>
      <c r="P37" s="8">
        <v>34</v>
      </c>
      <c r="Q37" s="8">
        <f t="shared" si="9"/>
        <v>-1.2605042016806733E-2</v>
      </c>
      <c r="R37" s="8">
        <f>SUM($Q$4:Q37)/P37</f>
        <v>-4.9431537320811974E-4</v>
      </c>
      <c r="S37" s="8">
        <f t="shared" si="10"/>
        <v>7.5525649076872827E-7</v>
      </c>
      <c r="T37" s="8"/>
      <c r="U37" s="8">
        <f t="shared" si="11"/>
        <v>-1.2605042016806733E-2</v>
      </c>
      <c r="V37" s="8">
        <f>SUM($U$4:U37)/P37</f>
        <v>-4.9431537320811974E-4</v>
      </c>
      <c r="W37" s="8">
        <f t="shared" si="12"/>
        <v>7.5525649076872827E-7</v>
      </c>
      <c r="X37" s="8"/>
    </row>
    <row r="38" spans="1:24" x14ac:dyDescent="0.25">
      <c r="A38" s="5">
        <v>41400</v>
      </c>
      <c r="B38">
        <v>2.6019999999999999</v>
      </c>
      <c r="C38">
        <f t="shared" si="0"/>
        <v>2.683504340962907E-2</v>
      </c>
      <c r="E38">
        <f t="shared" si="1"/>
        <v>2.5803299067090758E-2</v>
      </c>
      <c r="F38">
        <f t="shared" si="2"/>
        <v>6.6581024274572681E-4</v>
      </c>
      <c r="G38">
        <f t="shared" si="3"/>
        <v>6.1362992347149662E-4</v>
      </c>
      <c r="J38">
        <f t="shared" si="4"/>
        <v>1.1075018419232263</v>
      </c>
      <c r="L38" s="25">
        <f t="shared" si="5"/>
        <v>2.6337572910226835E-2</v>
      </c>
      <c r="M38" s="8">
        <f t="shared" si="6"/>
        <v>32</v>
      </c>
      <c r="N38" s="30">
        <f t="shared" si="7"/>
        <v>2.6337572910226835E-2</v>
      </c>
      <c r="O38" s="8">
        <f t="shared" si="8"/>
        <v>32</v>
      </c>
      <c r="P38" s="8">
        <v>35</v>
      </c>
      <c r="Q38" s="8">
        <f t="shared" si="9"/>
        <v>-0.23109243697478993</v>
      </c>
      <c r="R38" s="8">
        <f>SUM($Q$4:Q38)/P38</f>
        <v>-7.0828331332533139E-3</v>
      </c>
      <c r="S38" s="8">
        <f t="shared" si="10"/>
        <v>1.5962076197935303E-4</v>
      </c>
      <c r="T38" s="8"/>
      <c r="U38" s="8">
        <f t="shared" si="11"/>
        <v>-0.23109243697478993</v>
      </c>
      <c r="V38" s="8">
        <f>SUM($U$4:U38)/P38</f>
        <v>-7.0828331332533139E-3</v>
      </c>
      <c r="W38" s="8">
        <f t="shared" si="12"/>
        <v>1.5962076197935303E-4</v>
      </c>
      <c r="X38" s="8"/>
    </row>
    <row r="39" spans="1:24" x14ac:dyDescent="0.25">
      <c r="A39" s="5">
        <v>41401</v>
      </c>
      <c r="B39">
        <v>2.71</v>
      </c>
      <c r="C39">
        <f t="shared" si="0"/>
        <v>4.1506533435818643E-2</v>
      </c>
      <c r="E39">
        <f t="shared" si="1"/>
        <v>4.0474789093280332E-2</v>
      </c>
      <c r="F39">
        <f t="shared" si="2"/>
        <v>1.6382085521455246E-3</v>
      </c>
      <c r="G39">
        <f t="shared" si="3"/>
        <v>1.5557537792090376E-3</v>
      </c>
      <c r="J39">
        <f t="shared" si="4"/>
        <v>1.7372159798524576</v>
      </c>
      <c r="L39" s="25">
        <f t="shared" si="5"/>
        <v>6.6774414061282761E-2</v>
      </c>
      <c r="M39" s="8">
        <f t="shared" si="6"/>
        <v>15</v>
      </c>
      <c r="N39" s="30">
        <f t="shared" si="7"/>
        <v>6.6774414061282761E-2</v>
      </c>
      <c r="O39" s="8">
        <f t="shared" si="8"/>
        <v>15</v>
      </c>
      <c r="P39" s="12">
        <v>36</v>
      </c>
      <c r="Q39" s="8">
        <f t="shared" si="9"/>
        <v>-0.37394957983193278</v>
      </c>
      <c r="R39" s="8">
        <f>SUM($Q$4:Q39)/P39</f>
        <v>-1.727357609710552E-2</v>
      </c>
      <c r="S39" s="8">
        <f t="shared" si="10"/>
        <v>9.765046838699843E-4</v>
      </c>
      <c r="T39" s="8"/>
      <c r="U39" s="8">
        <f t="shared" si="11"/>
        <v>-0.37394957983193278</v>
      </c>
      <c r="V39" s="8">
        <f>SUM($U$4:U39)/P39</f>
        <v>-1.727357609710552E-2</v>
      </c>
      <c r="W39" s="8">
        <f t="shared" si="12"/>
        <v>9.765046838699843E-4</v>
      </c>
      <c r="X39" s="8"/>
    </row>
    <row r="40" spans="1:24" x14ac:dyDescent="0.25">
      <c r="A40" s="5">
        <v>41402</v>
      </c>
      <c r="B40">
        <v>2.718</v>
      </c>
      <c r="C40">
        <f t="shared" si="0"/>
        <v>2.9520295202952055E-3</v>
      </c>
      <c r="E40">
        <f t="shared" si="1"/>
        <v>1.9202851777568941E-3</v>
      </c>
      <c r="F40">
        <f t="shared" si="2"/>
        <v>3.6874951639128264E-6</v>
      </c>
      <c r="G40">
        <f t="shared" si="3"/>
        <v>7.8950481585093673E-7</v>
      </c>
      <c r="J40">
        <f t="shared" si="4"/>
        <v>8.2420444217383995E-2</v>
      </c>
      <c r="L40" s="25">
        <f t="shared" si="5"/>
        <v>3.388628855127064E-5</v>
      </c>
      <c r="M40" s="8">
        <f t="shared" si="6"/>
        <v>113</v>
      </c>
      <c r="N40" s="30">
        <f t="shared" si="7"/>
        <v>3.388628855127064E-5</v>
      </c>
      <c r="O40" s="8">
        <f t="shared" si="8"/>
        <v>113</v>
      </c>
      <c r="P40" s="8">
        <v>37</v>
      </c>
      <c r="Q40" s="8">
        <f t="shared" si="9"/>
        <v>0.44957983193277307</v>
      </c>
      <c r="R40" s="8">
        <f>SUM($Q$4:Q40)/P40</f>
        <v>-4.655916420622316E-3</v>
      </c>
      <c r="S40" s="8">
        <f t="shared" si="10"/>
        <v>7.2915421407759927E-5</v>
      </c>
      <c r="T40" s="8"/>
      <c r="U40" s="8">
        <f t="shared" si="11"/>
        <v>0.44957983193277307</v>
      </c>
      <c r="V40" s="8">
        <f>SUM($U$4:U40)/P40</f>
        <v>-4.655916420622316E-3</v>
      </c>
      <c r="W40" s="8">
        <f t="shared" si="12"/>
        <v>7.2915421407759927E-5</v>
      </c>
      <c r="X40" s="8"/>
    </row>
    <row r="41" spans="1:24" x14ac:dyDescent="0.25">
      <c r="A41" s="5">
        <v>41404</v>
      </c>
      <c r="B41">
        <v>2.82</v>
      </c>
      <c r="C41">
        <f t="shared" si="0"/>
        <v>3.7527593818984496E-2</v>
      </c>
      <c r="E41">
        <f t="shared" si="1"/>
        <v>3.6495849476446185E-2</v>
      </c>
      <c r="F41">
        <f t="shared" si="2"/>
        <v>1.3319470290074173E-3</v>
      </c>
      <c r="G41">
        <f t="shared" si="3"/>
        <v>1.2577027529488709E-3</v>
      </c>
      <c r="J41">
        <f t="shared" si="4"/>
        <v>1.5664361527037134</v>
      </c>
      <c r="L41" s="25">
        <f t="shared" si="5"/>
        <v>5.3981783951777176E-2</v>
      </c>
      <c r="M41" s="8">
        <f t="shared" si="6"/>
        <v>18</v>
      </c>
      <c r="N41" s="30">
        <f t="shared" si="7"/>
        <v>5.3981783951777176E-2</v>
      </c>
      <c r="O41" s="8">
        <f t="shared" si="8"/>
        <v>18</v>
      </c>
      <c r="P41" s="8">
        <v>38</v>
      </c>
      <c r="Q41" s="8">
        <f t="shared" si="9"/>
        <v>-0.34873949579831931</v>
      </c>
      <c r="R41" s="8">
        <f>SUM($Q$4:Q41)/P41</f>
        <v>-1.37107474568775E-2</v>
      </c>
      <c r="S41" s="8">
        <f t="shared" si="10"/>
        <v>6.4940133103621523E-4</v>
      </c>
      <c r="T41" s="8"/>
      <c r="U41" s="8">
        <f t="shared" si="11"/>
        <v>-0.34873949579831931</v>
      </c>
      <c r="V41" s="8">
        <f>SUM($U$4:U41)/P41</f>
        <v>-1.37107474568775E-2</v>
      </c>
      <c r="W41" s="8">
        <f t="shared" si="12"/>
        <v>6.4940133103621523E-4</v>
      </c>
      <c r="X41" s="8"/>
    </row>
    <row r="42" spans="1:24" x14ac:dyDescent="0.25">
      <c r="A42" s="5">
        <v>41407</v>
      </c>
      <c r="B42">
        <v>2.9420000000000002</v>
      </c>
      <c r="C42">
        <f t="shared" si="0"/>
        <v>4.3262411347517848E-2</v>
      </c>
      <c r="E42">
        <f t="shared" si="1"/>
        <v>4.2230667004979537E-2</v>
      </c>
      <c r="F42">
        <f t="shared" si="2"/>
        <v>1.7834292356854672E-3</v>
      </c>
      <c r="G42">
        <f t="shared" si="3"/>
        <v>1.6973512285458133E-3</v>
      </c>
      <c r="J42">
        <f t="shared" si="4"/>
        <v>1.8125799097260353</v>
      </c>
      <c r="L42" s="25">
        <f t="shared" si="5"/>
        <v>7.2851909638277243E-2</v>
      </c>
      <c r="M42" s="8">
        <f t="shared" si="6"/>
        <v>13</v>
      </c>
      <c r="N42" s="30">
        <f t="shared" si="7"/>
        <v>7.2851909638277243E-2</v>
      </c>
      <c r="O42" s="8">
        <f t="shared" si="8"/>
        <v>13</v>
      </c>
      <c r="P42" s="8">
        <v>39</v>
      </c>
      <c r="Q42" s="8">
        <f t="shared" si="9"/>
        <v>-0.3907563025210084</v>
      </c>
      <c r="R42" s="8">
        <f>SUM($Q$4:Q42)/P42</f>
        <v>-2.3378582202111628E-2</v>
      </c>
      <c r="S42" s="8">
        <f t="shared" si="10"/>
        <v>1.9377969204958849E-3</v>
      </c>
      <c r="T42" s="8"/>
      <c r="U42" s="8">
        <f t="shared" si="11"/>
        <v>-0.3907563025210084</v>
      </c>
      <c r="V42" s="8">
        <f>SUM($U$4:U42)/P42</f>
        <v>-2.3378582202111628E-2</v>
      </c>
      <c r="W42" s="8">
        <f t="shared" si="12"/>
        <v>1.9377969204958849E-3</v>
      </c>
      <c r="X42" s="8"/>
    </row>
    <row r="43" spans="1:24" x14ac:dyDescent="0.25">
      <c r="A43" s="5">
        <v>41408</v>
      </c>
      <c r="B43">
        <v>2.79</v>
      </c>
      <c r="C43">
        <f t="shared" si="0"/>
        <v>-5.1665533650577883E-2</v>
      </c>
      <c r="E43">
        <f t="shared" si="1"/>
        <v>-5.2697277993116194E-2</v>
      </c>
      <c r="F43">
        <f t="shared" si="2"/>
        <v>2.7770031078837684E-3</v>
      </c>
      <c r="G43">
        <f t="shared" si="3"/>
        <v>2.8868078411452606E-3</v>
      </c>
      <c r="J43">
        <f t="shared" si="4"/>
        <v>-2.2618166882447661</v>
      </c>
      <c r="L43" s="25">
        <f t="shared" si="5"/>
        <v>0.12390450511905246</v>
      </c>
      <c r="M43" s="8">
        <f t="shared" si="6"/>
        <v>3</v>
      </c>
      <c r="N43" s="30">
        <f t="shared" si="7"/>
        <v>0.12390450511905246</v>
      </c>
      <c r="O43" s="8">
        <f t="shared" si="8"/>
        <v>3</v>
      </c>
      <c r="P43" s="12">
        <v>40</v>
      </c>
      <c r="Q43" s="8">
        <f t="shared" si="9"/>
        <v>-0.47478991596638653</v>
      </c>
      <c r="R43" s="8">
        <f>SUM($Q$4:Q43)/P43</f>
        <v>-3.4663865546218496E-2</v>
      </c>
      <c r="S43" s="8">
        <f t="shared" si="10"/>
        <v>4.3693948167502312E-3</v>
      </c>
      <c r="T43" s="8"/>
      <c r="U43" s="8">
        <f t="shared" si="11"/>
        <v>-0.47478991596638653</v>
      </c>
      <c r="V43" s="8">
        <f>SUM($U$4:U43)/P43</f>
        <v>-3.4663865546218496E-2</v>
      </c>
      <c r="W43" s="8">
        <f t="shared" si="12"/>
        <v>4.3693948167502312E-3</v>
      </c>
      <c r="X43" s="8"/>
    </row>
    <row r="44" spans="1:24" x14ac:dyDescent="0.25">
      <c r="A44" s="5">
        <v>41409</v>
      </c>
      <c r="B44">
        <v>2.92</v>
      </c>
      <c r="C44">
        <f t="shared" si="0"/>
        <v>4.6594982078853008E-2</v>
      </c>
      <c r="E44">
        <f t="shared" si="1"/>
        <v>4.5563237736314696E-2</v>
      </c>
      <c r="F44">
        <f t="shared" si="2"/>
        <v>2.0760086330159316E-3</v>
      </c>
      <c r="G44">
        <f t="shared" si="3"/>
        <v>1.9830539038799499E-3</v>
      </c>
      <c r="J44">
        <f t="shared" si="4"/>
        <v>1.9556169769513019</v>
      </c>
      <c r="L44" s="25">
        <f t="shared" si="5"/>
        <v>8.5114536922960518E-2</v>
      </c>
      <c r="M44" s="8">
        <f t="shared" si="6"/>
        <v>8</v>
      </c>
      <c r="N44" s="30">
        <f t="shared" si="7"/>
        <v>8.5114536922960518E-2</v>
      </c>
      <c r="O44" s="8">
        <f t="shared" si="8"/>
        <v>8</v>
      </c>
      <c r="P44" s="8">
        <v>41</v>
      </c>
      <c r="Q44" s="8">
        <f t="shared" si="9"/>
        <v>-0.4327731092436975</v>
      </c>
      <c r="R44" s="8">
        <f>SUM($Q$4:Q44)/P44</f>
        <v>-4.4373847099815546E-2</v>
      </c>
      <c r="S44" s="8">
        <f t="shared" si="10"/>
        <v>7.3391427785409226E-3</v>
      </c>
      <c r="T44" s="8"/>
      <c r="U44" s="8">
        <f t="shared" si="11"/>
        <v>-0.4327731092436975</v>
      </c>
      <c r="V44" s="8">
        <f>SUM($U$4:U44)/P44</f>
        <v>-4.4373847099815546E-2</v>
      </c>
      <c r="W44" s="8">
        <f t="shared" si="12"/>
        <v>7.3391427785409226E-3</v>
      </c>
      <c r="X44" s="8"/>
    </row>
    <row r="45" spans="1:24" x14ac:dyDescent="0.25">
      <c r="A45" s="5">
        <v>41410</v>
      </c>
      <c r="B45">
        <v>2.91</v>
      </c>
      <c r="C45">
        <f t="shared" si="0"/>
        <v>-3.4246575342465023E-3</v>
      </c>
      <c r="E45">
        <f t="shared" si="1"/>
        <v>-4.4564018767848136E-3</v>
      </c>
      <c r="F45">
        <f t="shared" si="2"/>
        <v>1.985951768741121E-5</v>
      </c>
      <c r="G45">
        <f t="shared" si="3"/>
        <v>3.011974892467071E-5</v>
      </c>
      <c r="J45">
        <f t="shared" si="4"/>
        <v>-0.19127295599127289</v>
      </c>
      <c r="L45" s="25">
        <f t="shared" si="5"/>
        <v>1.2927679257448881E-3</v>
      </c>
      <c r="M45" s="8">
        <f t="shared" si="6"/>
        <v>91</v>
      </c>
      <c r="N45" s="30">
        <f t="shared" si="7"/>
        <v>1.2927679257448881E-3</v>
      </c>
      <c r="O45" s="8">
        <f t="shared" si="8"/>
        <v>91</v>
      </c>
      <c r="P45" s="8">
        <v>42</v>
      </c>
      <c r="Q45" s="8">
        <f t="shared" si="9"/>
        <v>0.26470588235294112</v>
      </c>
      <c r="R45" s="8">
        <f>SUM($Q$4:Q45)/P45</f>
        <v>-3.7014805922368957E-2</v>
      </c>
      <c r="S45" s="8">
        <f t="shared" si="10"/>
        <v>5.231275092160626E-3</v>
      </c>
      <c r="T45" s="8"/>
      <c r="U45" s="8">
        <f t="shared" si="11"/>
        <v>0.26470588235294112</v>
      </c>
      <c r="V45" s="8">
        <f>SUM($U$4:U45)/P45</f>
        <v>-3.7014805922368957E-2</v>
      </c>
      <c r="W45" s="8">
        <f t="shared" si="12"/>
        <v>5.231275092160626E-3</v>
      </c>
      <c r="X45" s="8"/>
    </row>
    <row r="46" spans="1:24" x14ac:dyDescent="0.25">
      <c r="A46" s="5">
        <v>41411</v>
      </c>
      <c r="B46">
        <v>2.91</v>
      </c>
      <c r="C46">
        <f t="shared" si="0"/>
        <v>0</v>
      </c>
      <c r="E46">
        <f t="shared" si="1"/>
        <v>-1.0317443425383113E-3</v>
      </c>
      <c r="F46">
        <f t="shared" si="2"/>
        <v>1.0644963883598124E-6</v>
      </c>
      <c r="G46">
        <f t="shared" si="3"/>
        <v>4.2579855534392494E-6</v>
      </c>
      <c r="J46">
        <f t="shared" si="4"/>
        <v>-4.4283436656066287E-2</v>
      </c>
      <c r="L46" s="25">
        <f t="shared" si="5"/>
        <v>1.8275674095220027E-4</v>
      </c>
      <c r="M46" s="8">
        <f t="shared" si="6"/>
        <v>107</v>
      </c>
      <c r="N46" s="30">
        <f t="shared" si="7"/>
        <v>1.8275674095220027E-4</v>
      </c>
      <c r="O46" s="8">
        <f t="shared" si="8"/>
        <v>107</v>
      </c>
      <c r="P46" s="8">
        <v>43</v>
      </c>
      <c r="Q46" s="8">
        <f t="shared" si="9"/>
        <v>0.39915966386554624</v>
      </c>
      <c r="R46" s="8">
        <f>SUM($Q$4:Q46)/P46</f>
        <v>-2.6871213601719766E-2</v>
      </c>
      <c r="S46" s="8">
        <f t="shared" si="10"/>
        <v>2.822606470768884E-3</v>
      </c>
      <c r="T46" s="8"/>
      <c r="U46" s="8">
        <f t="shared" si="11"/>
        <v>0.39915966386554624</v>
      </c>
      <c r="V46" s="8">
        <f>SUM($U$4:U46)/P46</f>
        <v>-2.6871213601719766E-2</v>
      </c>
      <c r="W46" s="8">
        <f t="shared" si="12"/>
        <v>2.822606470768884E-3</v>
      </c>
      <c r="X46" s="8"/>
    </row>
    <row r="47" spans="1:24" x14ac:dyDescent="0.25">
      <c r="A47" s="5">
        <v>41414</v>
      </c>
      <c r="B47">
        <v>2.93</v>
      </c>
      <c r="C47">
        <f t="shared" si="0"/>
        <v>6.8728522336769819E-3</v>
      </c>
      <c r="E47">
        <f t="shared" si="1"/>
        <v>5.8411078911386706E-3</v>
      </c>
      <c r="F47">
        <f t="shared" si="2"/>
        <v>3.4118541395922445E-5</v>
      </c>
      <c r="G47">
        <f t="shared" si="3"/>
        <v>2.3129977742605841E-5</v>
      </c>
      <c r="J47">
        <f t="shared" si="4"/>
        <v>0.25070583926064355</v>
      </c>
      <c r="L47" s="25">
        <f t="shared" si="5"/>
        <v>9.9276037870096173E-4</v>
      </c>
      <c r="M47" s="8">
        <f t="shared" si="6"/>
        <v>95</v>
      </c>
      <c r="N47" s="30">
        <f t="shared" si="7"/>
        <v>9.9276037870096173E-4</v>
      </c>
      <c r="O47" s="8">
        <f t="shared" si="8"/>
        <v>95</v>
      </c>
      <c r="P47" s="12">
        <v>44</v>
      </c>
      <c r="Q47" s="8">
        <f t="shared" si="9"/>
        <v>0.29831932773109249</v>
      </c>
      <c r="R47" s="8">
        <f>SUM($Q$4:Q47)/P47</f>
        <v>-1.9480519480519487E-2</v>
      </c>
      <c r="S47" s="8">
        <f t="shared" si="10"/>
        <v>1.517962556923597E-3</v>
      </c>
      <c r="T47" s="8"/>
      <c r="U47" s="8">
        <f t="shared" si="11"/>
        <v>0.29831932773109249</v>
      </c>
      <c r="V47" s="8">
        <f>SUM($U$4:U47)/P47</f>
        <v>-1.9480519480519487E-2</v>
      </c>
      <c r="W47" s="8">
        <f t="shared" si="12"/>
        <v>1.517962556923597E-3</v>
      </c>
      <c r="X47" s="8"/>
    </row>
    <row r="48" spans="1:24" x14ac:dyDescent="0.25">
      <c r="A48" s="5">
        <v>41415</v>
      </c>
      <c r="B48">
        <v>2.9279999999999999</v>
      </c>
      <c r="C48">
        <f t="shared" si="0"/>
        <v>-6.8259385665536644E-4</v>
      </c>
      <c r="E48">
        <f t="shared" si="1"/>
        <v>-1.7143381991936778E-3</v>
      </c>
      <c r="F48">
        <f t="shared" si="2"/>
        <v>2.9389554612146219E-6</v>
      </c>
      <c r="G48">
        <f t="shared" si="3"/>
        <v>7.5409693260052213E-6</v>
      </c>
      <c r="J48">
        <f t="shared" si="4"/>
        <v>-7.3581006380220582E-2</v>
      </c>
      <c r="L48" s="25">
        <f t="shared" si="5"/>
        <v>3.2366548931291191E-4</v>
      </c>
      <c r="M48" s="8">
        <f t="shared" si="6"/>
        <v>104</v>
      </c>
      <c r="N48" s="30">
        <f t="shared" si="7"/>
        <v>3.2366548931291191E-4</v>
      </c>
      <c r="O48" s="8">
        <f t="shared" si="8"/>
        <v>104</v>
      </c>
      <c r="P48" s="8">
        <v>45</v>
      </c>
      <c r="Q48" s="8">
        <f t="shared" si="9"/>
        <v>0.37394957983193278</v>
      </c>
      <c r="R48" s="8">
        <f>SUM($Q$4:Q48)/P48</f>
        <v>-1.0737628384687215E-2</v>
      </c>
      <c r="S48" s="8">
        <f t="shared" si="10"/>
        <v>4.7166816815852965E-4</v>
      </c>
      <c r="T48" s="8"/>
      <c r="U48" s="8">
        <f t="shared" si="11"/>
        <v>0.37394957983193278</v>
      </c>
      <c r="V48" s="8">
        <f>SUM($U$4:U48)/P48</f>
        <v>-1.0737628384687215E-2</v>
      </c>
      <c r="W48" s="8">
        <f t="shared" si="12"/>
        <v>4.7166816815852965E-4</v>
      </c>
      <c r="X48" s="8"/>
    </row>
    <row r="49" spans="1:24" x14ac:dyDescent="0.25">
      <c r="A49" s="5">
        <v>41416</v>
      </c>
      <c r="B49">
        <v>2.9140000000000001</v>
      </c>
      <c r="C49">
        <f t="shared" si="0"/>
        <v>-4.7814207650272505E-3</v>
      </c>
      <c r="E49">
        <f t="shared" si="1"/>
        <v>-5.8131651075655618E-3</v>
      </c>
      <c r="F49">
        <f t="shared" si="2"/>
        <v>3.3792888567817732E-5</v>
      </c>
      <c r="G49">
        <f t="shared" si="3"/>
        <v>4.6852785380121307E-5</v>
      </c>
      <c r="J49">
        <f t="shared" si="4"/>
        <v>-0.24950650873336425</v>
      </c>
      <c r="L49" s="25">
        <f t="shared" si="5"/>
        <v>2.0109655735416139E-3</v>
      </c>
      <c r="M49" s="8">
        <f t="shared" si="6"/>
        <v>81</v>
      </c>
      <c r="N49" s="30">
        <f t="shared" si="7"/>
        <v>2.0109655735416139E-3</v>
      </c>
      <c r="O49" s="8">
        <f t="shared" si="8"/>
        <v>81</v>
      </c>
      <c r="P49" s="8">
        <v>46</v>
      </c>
      <c r="Q49" s="8">
        <f t="shared" si="9"/>
        <v>0.18067226890756305</v>
      </c>
      <c r="R49" s="8">
        <f>SUM($Q$4:Q49)/P49</f>
        <v>-6.5765436609426433E-3</v>
      </c>
      <c r="S49" s="8">
        <f t="shared" si="10"/>
        <v>1.8086751091973672E-4</v>
      </c>
      <c r="T49" s="8"/>
      <c r="U49" s="8">
        <f t="shared" si="11"/>
        <v>0.18067226890756305</v>
      </c>
      <c r="V49" s="8">
        <f>SUM($U$4:U49)/P49</f>
        <v>-6.5765436609426433E-3</v>
      </c>
      <c r="W49" s="8">
        <f t="shared" si="12"/>
        <v>1.8086751091973672E-4</v>
      </c>
      <c r="X49" s="8"/>
    </row>
    <row r="50" spans="1:24" x14ac:dyDescent="0.25">
      <c r="A50" s="5">
        <v>41417</v>
      </c>
      <c r="B50">
        <v>2.7880000000000003</v>
      </c>
      <c r="C50">
        <f t="shared" si="0"/>
        <v>-4.3239533287577174E-2</v>
      </c>
      <c r="E50">
        <f t="shared" si="1"/>
        <v>-4.4271277630115485E-2</v>
      </c>
      <c r="F50">
        <f t="shared" si="2"/>
        <v>1.9599460230027639E-3</v>
      </c>
      <c r="G50">
        <f t="shared" si="3"/>
        <v>2.0523637998547525E-3</v>
      </c>
      <c r="J50">
        <f t="shared" si="4"/>
        <v>-1.9001648352082392</v>
      </c>
      <c r="L50" s="25">
        <f t="shared" si="5"/>
        <v>8.8089382784957329E-2</v>
      </c>
      <c r="M50" s="8">
        <f t="shared" si="6"/>
        <v>5</v>
      </c>
      <c r="N50" s="30">
        <f t="shared" si="7"/>
        <v>8.8089382784957329E-2</v>
      </c>
      <c r="O50" s="8">
        <f t="shared" si="8"/>
        <v>5</v>
      </c>
      <c r="P50" s="8">
        <v>47</v>
      </c>
      <c r="Q50" s="8">
        <f t="shared" si="9"/>
        <v>-0.45798319327731091</v>
      </c>
      <c r="R50" s="8">
        <f>SUM($Q$4:Q50)/P50</f>
        <v>-1.6180940461290903E-2</v>
      </c>
      <c r="S50" s="8">
        <f t="shared" si="10"/>
        <v>1.1186975643596843E-3</v>
      </c>
      <c r="T50" s="8"/>
      <c r="U50" s="8">
        <f t="shared" si="11"/>
        <v>-0.45798319327731091</v>
      </c>
      <c r="V50" s="8">
        <f>SUM($U$4:U50)/P50</f>
        <v>-1.6180940461290903E-2</v>
      </c>
      <c r="W50" s="8">
        <f t="shared" si="12"/>
        <v>1.1186975643596843E-3</v>
      </c>
      <c r="X50" s="8"/>
    </row>
    <row r="51" spans="1:24" x14ac:dyDescent="0.25">
      <c r="A51" s="5">
        <v>41418</v>
      </c>
      <c r="B51">
        <v>2.7800000000000002</v>
      </c>
      <c r="C51">
        <f t="shared" si="0"/>
        <v>-2.8694404591104758E-3</v>
      </c>
      <c r="E51">
        <f t="shared" si="1"/>
        <v>-3.9011848016487871E-3</v>
      </c>
      <c r="F51">
        <f t="shared" si="2"/>
        <v>1.5219242856615487E-5</v>
      </c>
      <c r="G51">
        <f t="shared" si="3"/>
        <v>2.4333789941570465E-5</v>
      </c>
      <c r="J51">
        <f t="shared" si="4"/>
        <v>-0.16744251741899679</v>
      </c>
      <c r="L51" s="25">
        <f t="shared" si="5"/>
        <v>1.0444291294376981E-3</v>
      </c>
      <c r="M51" s="8">
        <f t="shared" si="6"/>
        <v>94</v>
      </c>
      <c r="N51" s="30">
        <f t="shared" si="7"/>
        <v>1.0444291294376981E-3</v>
      </c>
      <c r="O51" s="8">
        <f t="shared" si="8"/>
        <v>94</v>
      </c>
      <c r="P51" s="12">
        <v>48</v>
      </c>
      <c r="Q51" s="8">
        <f t="shared" si="9"/>
        <v>0.28991596638655459</v>
      </c>
      <c r="R51" s="8">
        <f>SUM($Q$4:Q51)/P51</f>
        <v>-9.803921568627456E-3</v>
      </c>
      <c r="S51" s="8">
        <f t="shared" si="10"/>
        <v>4.1941910454021218E-4</v>
      </c>
      <c r="T51" s="8"/>
      <c r="U51" s="8">
        <f t="shared" si="11"/>
        <v>0.28991596638655459</v>
      </c>
      <c r="V51" s="8">
        <f>SUM($U$4:U51)/P51</f>
        <v>-9.803921568627456E-3</v>
      </c>
      <c r="W51" s="8">
        <f t="shared" si="12"/>
        <v>4.1941910454021218E-4</v>
      </c>
      <c r="X51" s="8"/>
    </row>
    <row r="52" spans="1:24" x14ac:dyDescent="0.25">
      <c r="A52" s="5">
        <v>41421</v>
      </c>
      <c r="B52">
        <v>2.786</v>
      </c>
      <c r="C52">
        <f t="shared" si="0"/>
        <v>2.1582733812948859E-3</v>
      </c>
      <c r="E52">
        <f t="shared" si="1"/>
        <v>1.1265290387565746E-3</v>
      </c>
      <c r="F52">
        <f t="shared" si="2"/>
        <v>1.2690676751618119E-6</v>
      </c>
      <c r="G52">
        <f t="shared" si="3"/>
        <v>8.9841386371884496E-9</v>
      </c>
      <c r="J52">
        <f t="shared" si="4"/>
        <v>4.8351684881803553E-2</v>
      </c>
      <c r="L52" s="25">
        <f t="shared" si="5"/>
        <v>3.8560767221699523E-7</v>
      </c>
      <c r="M52" s="8">
        <f t="shared" si="6"/>
        <v>118</v>
      </c>
      <c r="N52" s="30">
        <f t="shared" si="7"/>
        <v>3.8560767221699523E-7</v>
      </c>
      <c r="O52" s="8">
        <f t="shared" si="8"/>
        <v>118</v>
      </c>
      <c r="P52" s="8">
        <v>49</v>
      </c>
      <c r="Q52" s="8">
        <f t="shared" si="9"/>
        <v>0.49159663865546221</v>
      </c>
      <c r="R52" s="8">
        <f>SUM($Q$4:Q52)/P52</f>
        <v>4.2874292574172148E-4</v>
      </c>
      <c r="S52" s="8">
        <f t="shared" si="10"/>
        <v>8.1883675657318119E-7</v>
      </c>
      <c r="T52" s="8"/>
      <c r="U52" s="8">
        <f t="shared" si="11"/>
        <v>0.49159663865546221</v>
      </c>
      <c r="V52" s="8">
        <f>SUM($U$4:U52)/P52</f>
        <v>4.2874292574172148E-4</v>
      </c>
      <c r="W52" s="8">
        <f t="shared" si="12"/>
        <v>8.1883675657318119E-7</v>
      </c>
      <c r="X52" s="8"/>
    </row>
    <row r="53" spans="1:24" x14ac:dyDescent="0.25">
      <c r="A53" s="5">
        <v>41422</v>
      </c>
      <c r="B53">
        <v>2.8040000000000003</v>
      </c>
      <c r="C53">
        <f t="shared" si="0"/>
        <v>6.4608758076095613E-3</v>
      </c>
      <c r="E53">
        <f t="shared" si="1"/>
        <v>5.42913146507125E-3</v>
      </c>
      <c r="F53">
        <f t="shared" si="2"/>
        <v>2.9475468465026697E-5</v>
      </c>
      <c r="G53">
        <f t="shared" si="3"/>
        <v>1.9337013505418519E-5</v>
      </c>
      <c r="J53">
        <f t="shared" si="4"/>
        <v>0.23302342394187794</v>
      </c>
      <c r="L53" s="25">
        <f t="shared" si="5"/>
        <v>8.299627895976588E-4</v>
      </c>
      <c r="M53" s="8">
        <f t="shared" si="6"/>
        <v>96</v>
      </c>
      <c r="N53" s="30">
        <f t="shared" si="7"/>
        <v>8.299627895976588E-4</v>
      </c>
      <c r="O53" s="8">
        <f t="shared" si="8"/>
        <v>96</v>
      </c>
      <c r="P53" s="8">
        <v>50</v>
      </c>
      <c r="Q53" s="8">
        <f t="shared" si="9"/>
        <v>0.30672268907563027</v>
      </c>
      <c r="R53" s="8">
        <f>SUM($Q$4:Q53)/P53</f>
        <v>6.5546218487394928E-3</v>
      </c>
      <c r="S53" s="8">
        <f t="shared" si="10"/>
        <v>1.9528667081805968E-4</v>
      </c>
      <c r="T53" s="8"/>
      <c r="U53" s="8">
        <f t="shared" si="11"/>
        <v>0.30672268907563027</v>
      </c>
      <c r="V53" s="8">
        <f>SUM($U$4:U53)/P53</f>
        <v>6.5546218487394928E-3</v>
      </c>
      <c r="W53" s="8">
        <f t="shared" si="12"/>
        <v>1.9528667081805968E-4</v>
      </c>
      <c r="X53" s="8"/>
    </row>
    <row r="54" spans="1:24" x14ac:dyDescent="0.25">
      <c r="A54" s="5">
        <v>41423</v>
      </c>
      <c r="B54">
        <v>2.7800000000000002</v>
      </c>
      <c r="C54">
        <f t="shared" si="0"/>
        <v>-8.559201141226826E-3</v>
      </c>
      <c r="E54">
        <f t="shared" si="1"/>
        <v>-9.5909454837651373E-3</v>
      </c>
      <c r="F54">
        <f t="shared" si="2"/>
        <v>9.198623527255488E-5</v>
      </c>
      <c r="G54">
        <f t="shared" si="3"/>
        <v>1.1284153914585079E-4</v>
      </c>
      <c r="J54">
        <f t="shared" si="4"/>
        <v>-0.41165239225562078</v>
      </c>
      <c r="L54" s="25">
        <f t="shared" si="5"/>
        <v>4.8432648912274077E-3</v>
      </c>
      <c r="M54" s="8">
        <f t="shared" si="6"/>
        <v>70</v>
      </c>
      <c r="N54" s="30">
        <f t="shared" si="7"/>
        <v>4.8432648912274077E-3</v>
      </c>
      <c r="O54" s="8">
        <f t="shared" si="8"/>
        <v>70</v>
      </c>
      <c r="P54" s="8">
        <v>51</v>
      </c>
      <c r="Q54" s="8">
        <f t="shared" si="9"/>
        <v>8.8235294117647078E-2</v>
      </c>
      <c r="R54" s="8">
        <f>SUM($Q$4:Q54)/P54</f>
        <v>8.1562036579337586E-3</v>
      </c>
      <c r="S54" s="8">
        <f t="shared" si="10"/>
        <v>3.0842786941766303E-4</v>
      </c>
      <c r="T54" s="8"/>
      <c r="U54" s="8">
        <f t="shared" si="11"/>
        <v>8.8235294117647078E-2</v>
      </c>
      <c r="V54" s="8">
        <f>SUM($U$4:U54)/P54</f>
        <v>8.1562036579337586E-3</v>
      </c>
      <c r="W54" s="8">
        <f t="shared" si="12"/>
        <v>3.0842786941766303E-4</v>
      </c>
      <c r="X54" s="8"/>
    </row>
    <row r="55" spans="1:24" x14ac:dyDescent="0.25">
      <c r="A55" s="5">
        <v>41424</v>
      </c>
      <c r="B55">
        <v>2.6920000000000002</v>
      </c>
      <c r="C55">
        <f t="shared" si="0"/>
        <v>-3.1654676258992834E-2</v>
      </c>
      <c r="E55">
        <f t="shared" si="1"/>
        <v>-3.2686420601531145E-2</v>
      </c>
      <c r="F55">
        <f t="shared" si="2"/>
        <v>1.0684020917401996E-3</v>
      </c>
      <c r="G55">
        <f t="shared" si="3"/>
        <v>1.1369146471954744E-3</v>
      </c>
      <c r="J55">
        <f t="shared" si="4"/>
        <v>-1.4029318858782076</v>
      </c>
      <c r="L55" s="25">
        <f t="shared" si="5"/>
        <v>4.8797444954795328E-2</v>
      </c>
      <c r="M55" s="8">
        <f t="shared" si="6"/>
        <v>22</v>
      </c>
      <c r="N55" s="30">
        <f t="shared" si="7"/>
        <v>4.8797444954795328E-2</v>
      </c>
      <c r="O55" s="8">
        <f t="shared" si="8"/>
        <v>22</v>
      </c>
      <c r="P55" s="12">
        <v>52</v>
      </c>
      <c r="Q55" s="8">
        <f t="shared" si="9"/>
        <v>-0.31512605042016806</v>
      </c>
      <c r="R55" s="8">
        <f>SUM($Q$4:Q55)/P55</f>
        <v>1.9392372333548779E-3</v>
      </c>
      <c r="S55" s="8">
        <f t="shared" si="10"/>
        <v>1.7777575859632165E-5</v>
      </c>
      <c r="T55" s="8"/>
      <c r="U55" s="8">
        <f t="shared" si="11"/>
        <v>-0.31512605042016806</v>
      </c>
      <c r="V55" s="8">
        <f>SUM($U$4:U55)/P55</f>
        <v>1.9392372333548779E-3</v>
      </c>
      <c r="W55" s="8">
        <f t="shared" si="12"/>
        <v>1.7777575859632165E-5</v>
      </c>
      <c r="X55" s="8"/>
    </row>
    <row r="56" spans="1:24" x14ac:dyDescent="0.25">
      <c r="A56" s="5">
        <v>41425</v>
      </c>
      <c r="B56">
        <v>2.6419999999999999</v>
      </c>
      <c r="C56">
        <f t="shared" si="0"/>
        <v>-1.8573551263001583E-2</v>
      </c>
      <c r="E56">
        <f t="shared" si="1"/>
        <v>-1.9605295605539894E-2</v>
      </c>
      <c r="F56">
        <f t="shared" si="2"/>
        <v>3.843676157806019E-4</v>
      </c>
      <c r="G56">
        <f t="shared" si="3"/>
        <v>4.258874178185757E-4</v>
      </c>
      <c r="J56">
        <f t="shared" si="4"/>
        <v>-0.84147770942503863</v>
      </c>
      <c r="L56" s="25">
        <f t="shared" si="5"/>
        <v>1.8279488156131295E-2</v>
      </c>
      <c r="M56" s="8">
        <f t="shared" si="6"/>
        <v>41</v>
      </c>
      <c r="N56" s="30">
        <f t="shared" si="7"/>
        <v>1.8279488156131295E-2</v>
      </c>
      <c r="O56" s="8">
        <f t="shared" si="8"/>
        <v>41</v>
      </c>
      <c r="P56" s="8">
        <v>53</v>
      </c>
      <c r="Q56" s="8">
        <f t="shared" si="9"/>
        <v>-0.15546218487394958</v>
      </c>
      <c r="R56" s="8">
        <f>SUM($Q$4:Q56)/P56</f>
        <v>-1.0306009196131309E-3</v>
      </c>
      <c r="S56" s="8">
        <f t="shared" si="10"/>
        <v>5.1175752310812588E-6</v>
      </c>
      <c r="T56" s="8"/>
      <c r="U56" s="8">
        <f t="shared" si="11"/>
        <v>-0.15546218487394958</v>
      </c>
      <c r="V56" s="8">
        <f>SUM($U$4:U56)/P56</f>
        <v>-1.0306009196131309E-3</v>
      </c>
      <c r="W56" s="8">
        <f t="shared" si="12"/>
        <v>5.1175752310812588E-6</v>
      </c>
      <c r="X56" s="8"/>
    </row>
    <row r="57" spans="1:24" x14ac:dyDescent="0.25">
      <c r="A57" s="5">
        <v>41428</v>
      </c>
      <c r="B57">
        <v>2.64</v>
      </c>
      <c r="C57">
        <f t="shared" si="0"/>
        <v>-7.5700227100672964E-4</v>
      </c>
      <c r="E57">
        <f t="shared" si="1"/>
        <v>-1.7887466135450411E-3</v>
      </c>
      <c r="F57">
        <f t="shared" si="2"/>
        <v>3.1996144474688525E-6</v>
      </c>
      <c r="G57">
        <f t="shared" si="3"/>
        <v>7.9551692333479833E-6</v>
      </c>
      <c r="J57">
        <f t="shared" si="4"/>
        <v>-7.6774685441741167E-2</v>
      </c>
      <c r="L57" s="25">
        <f t="shared" si="5"/>
        <v>3.4144333853730017E-4</v>
      </c>
      <c r="M57" s="8">
        <f t="shared" si="6"/>
        <v>103</v>
      </c>
      <c r="N57" s="30">
        <f t="shared" si="7"/>
        <v>3.4144333853730017E-4</v>
      </c>
      <c r="O57" s="8">
        <f t="shared" si="8"/>
        <v>103</v>
      </c>
      <c r="P57" s="8">
        <v>54</v>
      </c>
      <c r="Q57" s="8">
        <f t="shared" si="9"/>
        <v>0.36554621848739499</v>
      </c>
      <c r="R57" s="8">
        <f>SUM($Q$4:Q57)/P57</f>
        <v>5.7578586990351677E-3</v>
      </c>
      <c r="S57" s="8">
        <f t="shared" si="10"/>
        <v>1.6275078064499705E-4</v>
      </c>
      <c r="T57" s="8"/>
      <c r="U57" s="8">
        <f t="shared" si="11"/>
        <v>0.36554621848739499</v>
      </c>
      <c r="V57" s="8">
        <f>SUM($U$4:U57)/P57</f>
        <v>5.7578586990351677E-3</v>
      </c>
      <c r="W57" s="8">
        <f t="shared" si="12"/>
        <v>1.6275078064499705E-4</v>
      </c>
      <c r="X57" s="8"/>
    </row>
    <row r="58" spans="1:24" x14ac:dyDescent="0.25">
      <c r="A58" s="5">
        <v>41429</v>
      </c>
      <c r="B58">
        <v>2.706</v>
      </c>
      <c r="C58">
        <f t="shared" si="0"/>
        <v>2.4999999999999935E-2</v>
      </c>
      <c r="E58">
        <f t="shared" si="1"/>
        <v>2.3968255657461624E-2</v>
      </c>
      <c r="F58">
        <f t="shared" si="2"/>
        <v>5.7447727926144112E-4</v>
      </c>
      <c r="G58">
        <f t="shared" si="3"/>
        <v>5.2608355129960514E-4</v>
      </c>
      <c r="J58">
        <f t="shared" si="4"/>
        <v>1.0287400544909622</v>
      </c>
      <c r="L58" s="25">
        <f t="shared" si="5"/>
        <v>2.2580000354021221E-2</v>
      </c>
      <c r="M58" s="8">
        <f t="shared" si="6"/>
        <v>36</v>
      </c>
      <c r="N58" s="30">
        <f t="shared" si="7"/>
        <v>2.2580000354021221E-2</v>
      </c>
      <c r="O58" s="8">
        <f t="shared" si="8"/>
        <v>36</v>
      </c>
      <c r="P58" s="8">
        <v>55</v>
      </c>
      <c r="Q58" s="8">
        <f t="shared" si="9"/>
        <v>-0.19747899159663868</v>
      </c>
      <c r="R58" s="8">
        <f>SUM($Q$4:Q58)/P58</f>
        <v>2.0626432391138249E-3</v>
      </c>
      <c r="S58" s="8">
        <f t="shared" si="10"/>
        <v>2.1272485659309859E-5</v>
      </c>
      <c r="T58" s="8"/>
      <c r="U58" s="8">
        <f t="shared" si="11"/>
        <v>-0.19747899159663868</v>
      </c>
      <c r="V58" s="8">
        <f>SUM($U$4:U58)/P58</f>
        <v>2.0626432391138249E-3</v>
      </c>
      <c r="W58" s="8">
        <f t="shared" si="12"/>
        <v>2.1272485659309859E-5</v>
      </c>
      <c r="X58" s="8"/>
    </row>
    <row r="59" spans="1:24" x14ac:dyDescent="0.25">
      <c r="A59" s="5">
        <v>41430</v>
      </c>
      <c r="B59">
        <v>2.6459999999999999</v>
      </c>
      <c r="C59">
        <f t="shared" si="0"/>
        <v>-2.2172949002217314E-2</v>
      </c>
      <c r="E59">
        <f t="shared" si="1"/>
        <v>-2.3204693344755625E-2</v>
      </c>
      <c r="F59">
        <f t="shared" si="2"/>
        <v>5.3845779322414598E-4</v>
      </c>
      <c r="G59">
        <f t="shared" si="3"/>
        <v>5.8740491177008188E-4</v>
      </c>
      <c r="J59">
        <f t="shared" si="4"/>
        <v>-0.99596724255143843</v>
      </c>
      <c r="L59" s="25">
        <f t="shared" si="5"/>
        <v>2.5211970765777882E-2</v>
      </c>
      <c r="M59" s="8">
        <f t="shared" si="6"/>
        <v>34</v>
      </c>
      <c r="N59" s="30">
        <f t="shared" si="7"/>
        <v>2.5211970765777882E-2</v>
      </c>
      <c r="O59" s="8">
        <f t="shared" si="8"/>
        <v>34</v>
      </c>
      <c r="P59" s="12">
        <v>56</v>
      </c>
      <c r="Q59" s="8">
        <f t="shared" si="9"/>
        <v>-0.2142857142857143</v>
      </c>
      <c r="R59" s="8">
        <f>SUM($Q$4:Q59)/P59</f>
        <v>-1.8007202881152487E-3</v>
      </c>
      <c r="S59" s="8">
        <f t="shared" si="10"/>
        <v>1.6507749012515673E-5</v>
      </c>
      <c r="T59" s="8"/>
      <c r="U59" s="8">
        <f t="shared" si="11"/>
        <v>-0.2142857142857143</v>
      </c>
      <c r="V59" s="8">
        <f>SUM($U$4:U59)/P59</f>
        <v>-1.8007202881152487E-3</v>
      </c>
      <c r="W59" s="8">
        <f t="shared" si="12"/>
        <v>1.6507749012515673E-5</v>
      </c>
      <c r="X59" s="8"/>
    </row>
    <row r="60" spans="1:24" x14ac:dyDescent="0.25">
      <c r="A60" s="5">
        <v>41431</v>
      </c>
      <c r="B60">
        <v>2.6459999999999999</v>
      </c>
      <c r="C60">
        <f t="shared" si="0"/>
        <v>0</v>
      </c>
      <c r="E60">
        <f t="shared" si="1"/>
        <v>-1.0317443425383113E-3</v>
      </c>
      <c r="F60">
        <f t="shared" si="2"/>
        <v>1.0644963883598124E-6</v>
      </c>
      <c r="G60">
        <f t="shared" si="3"/>
        <v>4.2579855534392494E-6</v>
      </c>
      <c r="J60">
        <f t="shared" si="4"/>
        <v>-4.4283436656066287E-2</v>
      </c>
      <c r="L60" s="25">
        <f t="shared" si="5"/>
        <v>1.8275674095220027E-4</v>
      </c>
      <c r="M60" s="8">
        <f t="shared" si="6"/>
        <v>107</v>
      </c>
      <c r="N60" s="30">
        <f t="shared" si="7"/>
        <v>1.8275674095220027E-4</v>
      </c>
      <c r="O60" s="8">
        <f t="shared" si="8"/>
        <v>107</v>
      </c>
      <c r="P60" s="8">
        <v>57</v>
      </c>
      <c r="Q60" s="8">
        <f t="shared" si="9"/>
        <v>0.39915966386554624</v>
      </c>
      <c r="R60" s="8">
        <f>SUM($Q$4:Q60)/P60</f>
        <v>5.2336724163349526E-3</v>
      </c>
      <c r="S60" s="8">
        <f t="shared" si="10"/>
        <v>1.4193687607325493E-4</v>
      </c>
      <c r="T60" s="8"/>
      <c r="U60" s="8">
        <f t="shared" si="11"/>
        <v>0.39915966386554624</v>
      </c>
      <c r="V60" s="8">
        <f>SUM($U$4:U60)/P60</f>
        <v>5.2336724163349526E-3</v>
      </c>
      <c r="W60" s="8">
        <f t="shared" si="12"/>
        <v>1.4193687607325493E-4</v>
      </c>
      <c r="X60" s="8"/>
    </row>
    <row r="61" spans="1:24" x14ac:dyDescent="0.25">
      <c r="A61" s="5">
        <v>41432</v>
      </c>
      <c r="B61">
        <v>2.67</v>
      </c>
      <c r="C61">
        <f t="shared" si="0"/>
        <v>9.0702947845805078E-3</v>
      </c>
      <c r="E61">
        <f t="shared" si="1"/>
        <v>8.0385504420421965E-3</v>
      </c>
      <c r="F61">
        <f t="shared" si="2"/>
        <v>6.4618293209256798E-5</v>
      </c>
      <c r="G61">
        <f t="shared" si="3"/>
        <v>4.9095331716044847E-5</v>
      </c>
      <c r="J61">
        <f t="shared" si="4"/>
        <v>0.34502213836326512</v>
      </c>
      <c r="L61" s="25">
        <f t="shared" si="5"/>
        <v>2.1072177694788801E-3</v>
      </c>
      <c r="M61" s="8">
        <f t="shared" si="6"/>
        <v>80</v>
      </c>
      <c r="N61" s="30">
        <f t="shared" si="7"/>
        <v>2.1072177694788801E-3</v>
      </c>
      <c r="O61" s="8">
        <f t="shared" si="8"/>
        <v>80</v>
      </c>
      <c r="P61" s="8">
        <v>58</v>
      </c>
      <c r="Q61" s="8">
        <f t="shared" si="9"/>
        <v>0.17226890756302526</v>
      </c>
      <c r="R61" s="8">
        <f>SUM($Q$4:Q61)/P61</f>
        <v>8.1135902636916817E-3</v>
      </c>
      <c r="S61" s="8">
        <f t="shared" si="10"/>
        <v>3.4710546582638198E-4</v>
      </c>
      <c r="T61" s="8"/>
      <c r="U61" s="8">
        <f t="shared" si="11"/>
        <v>0.17226890756302526</v>
      </c>
      <c r="V61" s="8">
        <f>SUM($U$4:U61)/P61</f>
        <v>8.1135902636916817E-3</v>
      </c>
      <c r="W61" s="8">
        <f t="shared" si="12"/>
        <v>3.4710546582638198E-4</v>
      </c>
      <c r="X61" s="8"/>
    </row>
    <row r="62" spans="1:24" x14ac:dyDescent="0.25">
      <c r="A62" s="5">
        <v>41435</v>
      </c>
      <c r="B62">
        <v>2.7039999999999997</v>
      </c>
      <c r="C62">
        <f t="shared" si="0"/>
        <v>1.2734082397003674E-2</v>
      </c>
      <c r="E62">
        <f t="shared" si="1"/>
        <v>1.1702338054465362E-2</v>
      </c>
      <c r="F62">
        <f t="shared" si="2"/>
        <v>1.3694471594098817E-4</v>
      </c>
      <c r="G62">
        <f t="shared" si="3"/>
        <v>1.1386157016501713E-4</v>
      </c>
      <c r="J62">
        <f t="shared" si="4"/>
        <v>0.50227534535140717</v>
      </c>
      <c r="L62" s="25">
        <f t="shared" si="5"/>
        <v>4.8870455810379725E-3</v>
      </c>
      <c r="M62" s="8">
        <f t="shared" si="6"/>
        <v>69</v>
      </c>
      <c r="N62" s="30">
        <f t="shared" si="7"/>
        <v>4.8870455810379725E-3</v>
      </c>
      <c r="O62" s="8">
        <f t="shared" si="8"/>
        <v>69</v>
      </c>
      <c r="P62" s="8">
        <v>59</v>
      </c>
      <c r="Q62" s="8">
        <f t="shared" si="9"/>
        <v>7.9831932773109293E-2</v>
      </c>
      <c r="R62" s="8">
        <f>SUM($Q$4:Q62)/P62</f>
        <v>9.3291553909699478E-3</v>
      </c>
      <c r="S62" s="8">
        <f t="shared" si="10"/>
        <v>4.6681411620208676E-4</v>
      </c>
      <c r="T62" s="8"/>
      <c r="U62" s="8">
        <f t="shared" si="11"/>
        <v>7.9831932773109293E-2</v>
      </c>
      <c r="V62" s="8">
        <f>SUM($U$4:U62)/P62</f>
        <v>9.3291553909699478E-3</v>
      </c>
      <c r="W62" s="8">
        <f t="shared" si="12"/>
        <v>4.6681411620208676E-4</v>
      </c>
      <c r="X62" s="8"/>
    </row>
    <row r="63" spans="1:24" x14ac:dyDescent="0.25">
      <c r="A63" s="5">
        <v>41436</v>
      </c>
      <c r="B63">
        <v>2.6339999999999999</v>
      </c>
      <c r="C63">
        <f t="shared" si="0"/>
        <v>-2.5887573964496986E-2</v>
      </c>
      <c r="E63">
        <f t="shared" si="1"/>
        <v>-2.6919318307035298E-2</v>
      </c>
      <c r="F63">
        <f t="shared" si="2"/>
        <v>7.2464969811548573E-4</v>
      </c>
      <c r="G63">
        <f t="shared" si="3"/>
        <v>7.8126190324038884E-4</v>
      </c>
      <c r="J63">
        <f t="shared" si="4"/>
        <v>-1.1554024363645281</v>
      </c>
      <c r="L63" s="25">
        <f t="shared" si="5"/>
        <v>3.3532494996607043E-2</v>
      </c>
      <c r="M63" s="8">
        <f t="shared" si="6"/>
        <v>29</v>
      </c>
      <c r="N63" s="30">
        <f t="shared" si="7"/>
        <v>3.3532494996607043E-2</v>
      </c>
      <c r="O63" s="8">
        <f t="shared" si="8"/>
        <v>29</v>
      </c>
      <c r="P63" s="12">
        <v>60</v>
      </c>
      <c r="Q63" s="8">
        <f t="shared" si="9"/>
        <v>-0.25630252100840334</v>
      </c>
      <c r="R63" s="8">
        <f>SUM($Q$4:Q63)/P63</f>
        <v>4.9019607843137263E-3</v>
      </c>
      <c r="S63" s="8">
        <f t="shared" si="10"/>
        <v>1.3106847016881623E-4</v>
      </c>
      <c r="T63" s="8"/>
      <c r="U63" s="8">
        <f t="shared" si="11"/>
        <v>-0.25630252100840334</v>
      </c>
      <c r="V63" s="8">
        <f>SUM($U$4:U63)/P63</f>
        <v>4.9019607843137263E-3</v>
      </c>
      <c r="W63" s="8">
        <f t="shared" si="12"/>
        <v>1.3106847016881623E-4</v>
      </c>
      <c r="X63" s="8"/>
    </row>
    <row r="64" spans="1:24" x14ac:dyDescent="0.25">
      <c r="A64" s="5">
        <v>41437</v>
      </c>
      <c r="B64">
        <v>2.61</v>
      </c>
      <c r="C64">
        <f t="shared" si="0"/>
        <v>-9.1116173120729012E-3</v>
      </c>
      <c r="E64">
        <f t="shared" si="1"/>
        <v>-1.0143361654611213E-2</v>
      </c>
      <c r="F64">
        <f t="shared" si="2"/>
        <v>1.0288778565623711E-4</v>
      </c>
      <c r="G64">
        <f t="shared" si="3"/>
        <v>1.2488299404752725E-4</v>
      </c>
      <c r="J64">
        <f t="shared" si="4"/>
        <v>-0.43536261338391397</v>
      </c>
      <c r="L64" s="25">
        <f t="shared" si="5"/>
        <v>5.3600954503108637E-3</v>
      </c>
      <c r="M64" s="8">
        <f t="shared" si="6"/>
        <v>68</v>
      </c>
      <c r="N64" s="30">
        <f t="shared" si="7"/>
        <v>5.3600954503108637E-3</v>
      </c>
      <c r="O64" s="8">
        <f t="shared" si="8"/>
        <v>68</v>
      </c>
      <c r="P64" s="8">
        <v>61</v>
      </c>
      <c r="Q64" s="8">
        <f t="shared" si="9"/>
        <v>7.1428571428571397E-2</v>
      </c>
      <c r="R64" s="8">
        <f>SUM($Q$4:Q64)/P64</f>
        <v>5.9925609588097539E-3</v>
      </c>
      <c r="S64" s="8">
        <f t="shared" si="10"/>
        <v>1.9914163614073672E-4</v>
      </c>
      <c r="T64" s="8"/>
      <c r="U64" s="8">
        <f t="shared" si="11"/>
        <v>7.1428571428571397E-2</v>
      </c>
      <c r="V64" s="8">
        <f>SUM($U$4:U64)/P64</f>
        <v>5.9925609588097539E-3</v>
      </c>
      <c r="W64" s="8">
        <f t="shared" si="12"/>
        <v>1.9914163614073672E-4</v>
      </c>
      <c r="X64" s="8"/>
    </row>
    <row r="65" spans="1:24" x14ac:dyDescent="0.25">
      <c r="A65" s="5">
        <v>41438</v>
      </c>
      <c r="B65">
        <v>2.63</v>
      </c>
      <c r="C65">
        <f t="shared" si="0"/>
        <v>7.662835249042153E-3</v>
      </c>
      <c r="E65">
        <f t="shared" si="1"/>
        <v>6.6310909065038417E-3</v>
      </c>
      <c r="F65">
        <f t="shared" si="2"/>
        <v>4.3971366610317939E-5</v>
      </c>
      <c r="G65">
        <f t="shared" si="3"/>
        <v>3.1352681943392591E-5</v>
      </c>
      <c r="J65">
        <f t="shared" si="4"/>
        <v>0.28461265258440333</v>
      </c>
      <c r="L65" s="25">
        <f t="shared" si="5"/>
        <v>1.3456865694288641E-3</v>
      </c>
      <c r="M65" s="8">
        <f t="shared" si="6"/>
        <v>90</v>
      </c>
      <c r="N65" s="30">
        <f t="shared" si="7"/>
        <v>1.3456865694288641E-3</v>
      </c>
      <c r="O65" s="8">
        <f t="shared" si="8"/>
        <v>90</v>
      </c>
      <c r="P65" s="8">
        <v>62</v>
      </c>
      <c r="Q65" s="8">
        <f t="shared" si="9"/>
        <v>0.25630252100840334</v>
      </c>
      <c r="R65" s="8">
        <f>SUM($Q$4:Q65)/P65</f>
        <v>1.0029818378964489E-2</v>
      </c>
      <c r="S65" s="8">
        <f t="shared" si="10"/>
        <v>5.6700271966644172E-4</v>
      </c>
      <c r="T65" s="8"/>
      <c r="U65" s="8">
        <f t="shared" si="11"/>
        <v>0.25630252100840334</v>
      </c>
      <c r="V65" s="8">
        <f>SUM($U$4:U65)/P65</f>
        <v>1.0029818378964489E-2</v>
      </c>
      <c r="W65" s="8">
        <f t="shared" si="12"/>
        <v>5.6700271966644172E-4</v>
      </c>
      <c r="X65" s="8"/>
    </row>
    <row r="66" spans="1:24" x14ac:dyDescent="0.25">
      <c r="A66" s="5">
        <v>41439</v>
      </c>
      <c r="B66">
        <v>2.754</v>
      </c>
      <c r="C66">
        <f t="shared" si="0"/>
        <v>4.7148288973384071E-2</v>
      </c>
      <c r="E66">
        <f t="shared" si="1"/>
        <v>4.611654463084576E-2</v>
      </c>
      <c r="F66">
        <f t="shared" si="2"/>
        <v>2.126735688688789E-3</v>
      </c>
      <c r="G66">
        <f t="shared" si="3"/>
        <v>2.0326392170365673E-3</v>
      </c>
      <c r="J66">
        <f t="shared" si="4"/>
        <v>1.9793654287771196</v>
      </c>
      <c r="L66" s="25">
        <f t="shared" si="5"/>
        <v>8.7242785156277813E-2</v>
      </c>
      <c r="M66" s="8">
        <f t="shared" si="6"/>
        <v>7</v>
      </c>
      <c r="N66" s="30">
        <f t="shared" si="7"/>
        <v>8.7242785156277813E-2</v>
      </c>
      <c r="O66" s="8">
        <f t="shared" si="8"/>
        <v>7</v>
      </c>
      <c r="P66" s="8">
        <v>63</v>
      </c>
      <c r="Q66" s="8">
        <f t="shared" si="9"/>
        <v>-0.44117647058823528</v>
      </c>
      <c r="R66" s="8">
        <f>SUM($Q$4:Q66)/P66</f>
        <v>2.8678137921835404E-3</v>
      </c>
      <c r="S66" s="8">
        <f t="shared" si="10"/>
        <v>4.7103129512563888E-5</v>
      </c>
      <c r="T66" s="8"/>
      <c r="U66" s="8">
        <f t="shared" si="11"/>
        <v>-0.44117647058823528</v>
      </c>
      <c r="V66" s="8">
        <f>SUM($U$4:U66)/P66</f>
        <v>2.8678137921835404E-3</v>
      </c>
      <c r="W66" s="8">
        <f t="shared" si="12"/>
        <v>4.7103129512563888E-5</v>
      </c>
      <c r="X66" s="8"/>
    </row>
    <row r="67" spans="1:24" x14ac:dyDescent="0.25">
      <c r="A67" s="5">
        <v>41442</v>
      </c>
      <c r="B67">
        <v>2.7960000000000003</v>
      </c>
      <c r="C67">
        <f t="shared" si="0"/>
        <v>1.5250544662309462E-2</v>
      </c>
      <c r="E67">
        <f t="shared" si="1"/>
        <v>1.4218800319771151E-2</v>
      </c>
      <c r="F67">
        <f t="shared" si="2"/>
        <v>2.0217428253352417E-4</v>
      </c>
      <c r="G67">
        <f t="shared" si="3"/>
        <v>1.7389844534667235E-4</v>
      </c>
      <c r="J67">
        <f t="shared" si="4"/>
        <v>0.61028427036173449</v>
      </c>
      <c r="L67" s="25">
        <f t="shared" si="5"/>
        <v>7.463884677237102E-3</v>
      </c>
      <c r="M67" s="8">
        <f t="shared" si="6"/>
        <v>61</v>
      </c>
      <c r="N67" s="30">
        <f t="shared" si="7"/>
        <v>7.463884677237102E-3</v>
      </c>
      <c r="O67" s="8">
        <f t="shared" si="8"/>
        <v>61</v>
      </c>
      <c r="P67" s="12">
        <v>64</v>
      </c>
      <c r="Q67" s="8">
        <f t="shared" si="9"/>
        <v>1.2605042016806678E-2</v>
      </c>
      <c r="R67" s="8">
        <f>SUM($Q$4:Q67)/P67</f>
        <v>3.019957983193277E-3</v>
      </c>
      <c r="S67" s="8">
        <f t="shared" si="10"/>
        <v>5.3062668917834502E-5</v>
      </c>
      <c r="T67" s="8"/>
      <c r="U67" s="8">
        <f t="shared" si="11"/>
        <v>1.2605042016806678E-2</v>
      </c>
      <c r="V67" s="8">
        <f>SUM($U$4:U67)/P67</f>
        <v>3.019957983193277E-3</v>
      </c>
      <c r="W67" s="8">
        <f t="shared" si="12"/>
        <v>5.3062668917834502E-5</v>
      </c>
      <c r="X67" s="8"/>
    </row>
    <row r="68" spans="1:24" x14ac:dyDescent="0.25">
      <c r="A68" s="5">
        <v>41443</v>
      </c>
      <c r="B68">
        <v>2.76</v>
      </c>
      <c r="C68">
        <f t="shared" si="0"/>
        <v>-1.2875536480686864E-2</v>
      </c>
      <c r="E68">
        <f t="shared" si="1"/>
        <v>-1.3907280823225175E-2</v>
      </c>
      <c r="F68">
        <f t="shared" si="2"/>
        <v>1.9341245989604668E-4</v>
      </c>
      <c r="G68">
        <f t="shared" si="3"/>
        <v>2.2317447290331476E-4</v>
      </c>
      <c r="J68">
        <f t="shared" si="4"/>
        <v>-0.59691356085196934</v>
      </c>
      <c r="L68" s="25">
        <f t="shared" si="5"/>
        <v>9.5788580819845329E-3</v>
      </c>
      <c r="M68" s="8">
        <f t="shared" si="6"/>
        <v>56</v>
      </c>
      <c r="N68" s="30">
        <f t="shared" si="7"/>
        <v>9.5788580819845329E-3</v>
      </c>
      <c r="O68" s="8">
        <f t="shared" si="8"/>
        <v>56</v>
      </c>
      <c r="P68" s="8">
        <v>65</v>
      </c>
      <c r="Q68" s="8">
        <f t="shared" si="9"/>
        <v>-2.9411764705882359E-2</v>
      </c>
      <c r="R68" s="8">
        <f>SUM($Q$4:Q68)/P68</f>
        <v>2.5210084033613443E-3</v>
      </c>
      <c r="S68" s="8">
        <f t="shared" si="10"/>
        <v>3.755512900347304E-5</v>
      </c>
      <c r="T68" s="8"/>
      <c r="U68" s="8">
        <f t="shared" si="11"/>
        <v>-2.9411764705882359E-2</v>
      </c>
      <c r="V68" s="8">
        <f>SUM($U$4:U68)/P68</f>
        <v>2.5210084033613443E-3</v>
      </c>
      <c r="W68" s="8">
        <f t="shared" si="12"/>
        <v>3.755512900347304E-5</v>
      </c>
      <c r="X68" s="8"/>
    </row>
    <row r="69" spans="1:24" x14ac:dyDescent="0.25">
      <c r="A69" s="5">
        <v>41444</v>
      </c>
      <c r="B69">
        <v>2.8540000000000001</v>
      </c>
      <c r="C69">
        <f t="shared" ref="C69:C132" si="13">(B69-B68)/B68</f>
        <v>3.4057971014492865E-2</v>
      </c>
      <c r="E69">
        <f t="shared" ref="E69:E132" si="14">C69-$D$3</f>
        <v>3.3026226671954553E-2</v>
      </c>
      <c r="F69">
        <f t="shared" ref="F69:F132" si="15">E69^2</f>
        <v>1.0907316481873223E-3</v>
      </c>
      <c r="G69">
        <f t="shared" ref="G69:G132" si="16">(E69-$D$3)^2</f>
        <v>1.0236468995273281E-3</v>
      </c>
      <c r="J69">
        <f t="shared" ref="J69:J132" si="17">E69/$I$3</f>
        <v>1.4175166817181548</v>
      </c>
      <c r="L69" s="25">
        <f t="shared" ref="L69:L120" si="18">G69/$I$3</f>
        <v>4.3935886793305914E-2</v>
      </c>
      <c r="M69" s="8">
        <f t="shared" ref="M69:M121" si="19">RANK(L69,$L$4:$L$121)</f>
        <v>25</v>
      </c>
      <c r="N69" s="30">
        <f t="shared" ref="N69:N120" si="20">L69</f>
        <v>4.3935886793305914E-2</v>
      </c>
      <c r="O69" s="8">
        <f t="shared" ref="O69:O121" si="21">RANK(N69,$N$4:$N$121)</f>
        <v>25</v>
      </c>
      <c r="P69" s="8">
        <v>66</v>
      </c>
      <c r="Q69" s="8">
        <f t="shared" ref="Q69:Q121" si="22">M69/(COUNT($M$4:$M$121)+1)-0.5</f>
        <v>-0.28991596638655459</v>
      </c>
      <c r="R69" s="8">
        <f>SUM($Q$4:Q69)/P69</f>
        <v>-1.9098548510313215E-3</v>
      </c>
      <c r="S69" s="8">
        <f t="shared" ref="S69:S121" si="23">(P69/11)*R69^2</f>
        <v>2.1885273312047227E-5</v>
      </c>
      <c r="T69" s="8"/>
      <c r="U69" s="8">
        <f t="shared" ref="U69:U121" si="24">O69/(COUNT($O$4:$O$121)+1)-0.5</f>
        <v>-0.28991596638655459</v>
      </c>
      <c r="V69" s="8">
        <f>SUM($U$4:U69)/P69</f>
        <v>-1.9098548510313215E-3</v>
      </c>
      <c r="W69" s="8">
        <f t="shared" ref="W69:W121" si="25">(P69/11)*V69^2</f>
        <v>2.1885273312047227E-5</v>
      </c>
      <c r="X69" s="8"/>
    </row>
    <row r="70" spans="1:24" x14ac:dyDescent="0.25">
      <c r="A70" s="5">
        <v>41445</v>
      </c>
      <c r="B70">
        <v>3</v>
      </c>
      <c r="C70">
        <f t="shared" si="13"/>
        <v>5.1156271899088966E-2</v>
      </c>
      <c r="E70">
        <f t="shared" si="14"/>
        <v>5.0124527556550655E-2</v>
      </c>
      <c r="F70">
        <f t="shared" si="15"/>
        <v>2.5124682627674058E-3</v>
      </c>
      <c r="G70">
        <f t="shared" si="16"/>
        <v>2.4101013636980122E-3</v>
      </c>
      <c r="J70">
        <f t="shared" si="17"/>
        <v>2.1513918220330219</v>
      </c>
      <c r="L70" s="25">
        <f t="shared" si="18"/>
        <v>0.10344381517173847</v>
      </c>
      <c r="M70" s="8">
        <f t="shared" si="19"/>
        <v>4</v>
      </c>
      <c r="N70" s="30">
        <f t="shared" si="20"/>
        <v>0.10344381517173847</v>
      </c>
      <c r="O70" s="8">
        <f t="shared" si="21"/>
        <v>4</v>
      </c>
      <c r="P70" s="8">
        <v>67</v>
      </c>
      <c r="Q70" s="8">
        <f t="shared" si="22"/>
        <v>-0.46638655462184875</v>
      </c>
      <c r="R70" s="8">
        <f>SUM($Q$4:Q70)/P70</f>
        <v>-8.8423429073121781E-3</v>
      </c>
      <c r="S70" s="8">
        <f t="shared" si="23"/>
        <v>4.762300801875542E-4</v>
      </c>
      <c r="T70" s="8"/>
      <c r="U70" s="8">
        <f t="shared" si="24"/>
        <v>-0.46638655462184875</v>
      </c>
      <c r="V70" s="8">
        <f>SUM($U$4:U70)/P70</f>
        <v>-8.8423429073121781E-3</v>
      </c>
      <c r="W70" s="8">
        <f t="shared" si="25"/>
        <v>4.762300801875542E-4</v>
      </c>
      <c r="X70" s="8"/>
    </row>
    <row r="71" spans="1:24" x14ac:dyDescent="0.25">
      <c r="A71" s="5">
        <v>41449</v>
      </c>
      <c r="B71">
        <v>2.88</v>
      </c>
      <c r="C71">
        <f t="shared" si="13"/>
        <v>-4.0000000000000036E-2</v>
      </c>
      <c r="E71">
        <f t="shared" si="14"/>
        <v>-4.1031744342538347E-2</v>
      </c>
      <c r="F71">
        <f t="shared" si="15"/>
        <v>1.6836040437914277E-3</v>
      </c>
      <c r="G71">
        <f t="shared" si="16"/>
        <v>1.769337080359572E-3</v>
      </c>
      <c r="J71">
        <f t="shared" si="17"/>
        <v>-1.7611210224913176</v>
      </c>
      <c r="L71" s="25">
        <f t="shared" si="18"/>
        <v>7.5941610039332932E-2</v>
      </c>
      <c r="M71" s="8">
        <f t="shared" si="19"/>
        <v>9</v>
      </c>
      <c r="N71" s="30">
        <f t="shared" si="20"/>
        <v>7.5941610039332932E-2</v>
      </c>
      <c r="O71" s="8">
        <f t="shared" si="21"/>
        <v>9</v>
      </c>
      <c r="P71" s="12">
        <v>68</v>
      </c>
      <c r="Q71" s="8">
        <f t="shared" si="22"/>
        <v>-0.42436974789915966</v>
      </c>
      <c r="R71" s="8">
        <f>SUM($Q$4:Q71)/P71</f>
        <v>-1.4953040039545229E-2</v>
      </c>
      <c r="S71" s="8">
        <f t="shared" si="23"/>
        <v>1.3822137851680462E-3</v>
      </c>
      <c r="T71" s="8"/>
      <c r="U71" s="8">
        <f t="shared" si="24"/>
        <v>-0.42436974789915966</v>
      </c>
      <c r="V71" s="8">
        <f>SUM($U$4:U71)/P71</f>
        <v>-1.4953040039545229E-2</v>
      </c>
      <c r="W71" s="8">
        <f t="shared" si="25"/>
        <v>1.3822137851680462E-3</v>
      </c>
      <c r="X71" s="8"/>
    </row>
    <row r="72" spans="1:24" x14ac:dyDescent="0.25">
      <c r="A72" s="5">
        <v>41450</v>
      </c>
      <c r="B72">
        <v>2.8919999999999999</v>
      </c>
      <c r="C72">
        <f t="shared" si="13"/>
        <v>4.1666666666666709E-3</v>
      </c>
      <c r="E72">
        <f t="shared" si="14"/>
        <v>3.1349223241283596E-3</v>
      </c>
      <c r="F72">
        <f t="shared" si="15"/>
        <v>9.8277379783183551E-6</v>
      </c>
      <c r="G72">
        <f t="shared" si="16"/>
        <v>4.4233576222451894E-6</v>
      </c>
      <c r="J72">
        <f t="shared" si="17"/>
        <v>0.13455381186843909</v>
      </c>
      <c r="L72" s="25">
        <f t="shared" si="18"/>
        <v>1.8985466553653456E-4</v>
      </c>
      <c r="M72" s="8">
        <f t="shared" si="19"/>
        <v>106</v>
      </c>
      <c r="N72" s="30">
        <f t="shared" si="20"/>
        <v>1.8985466553653456E-4</v>
      </c>
      <c r="O72" s="8">
        <f t="shared" si="21"/>
        <v>106</v>
      </c>
      <c r="P72" s="8">
        <v>69</v>
      </c>
      <c r="Q72" s="8">
        <f t="shared" si="22"/>
        <v>0.39075630252100846</v>
      </c>
      <c r="R72" s="8">
        <f>SUM($Q$4:Q72)/P72</f>
        <v>-9.0731944951893788E-3</v>
      </c>
      <c r="S72" s="8">
        <f t="shared" si="23"/>
        <v>5.1638883872544576E-4</v>
      </c>
      <c r="T72" s="8"/>
      <c r="U72" s="8">
        <f t="shared" si="24"/>
        <v>0.39075630252100846</v>
      </c>
      <c r="V72" s="8">
        <f>SUM($U$4:U72)/P72</f>
        <v>-9.0731944951893788E-3</v>
      </c>
      <c r="W72" s="8">
        <f t="shared" si="25"/>
        <v>5.1638883872544576E-4</v>
      </c>
      <c r="X72" s="8"/>
    </row>
    <row r="73" spans="1:24" x14ac:dyDescent="0.25">
      <c r="A73" s="5">
        <v>41451</v>
      </c>
      <c r="B73">
        <v>2.9340000000000002</v>
      </c>
      <c r="C73">
        <f t="shared" si="13"/>
        <v>1.4522821576763576E-2</v>
      </c>
      <c r="E73">
        <f t="shared" si="14"/>
        <v>1.3491077234225265E-2</v>
      </c>
      <c r="F73">
        <f t="shared" si="15"/>
        <v>1.8200916493983123E-4</v>
      </c>
      <c r="G73">
        <f t="shared" si="16"/>
        <v>1.5523497610587237E-4</v>
      </c>
      <c r="J73">
        <f t="shared" si="17"/>
        <v>0.57904971172810504</v>
      </c>
      <c r="L73" s="25">
        <f t="shared" si="18"/>
        <v>6.6628310403699653E-3</v>
      </c>
      <c r="M73" s="8">
        <f t="shared" si="19"/>
        <v>63</v>
      </c>
      <c r="N73" s="30">
        <f t="shared" si="20"/>
        <v>6.6628310403699653E-3</v>
      </c>
      <c r="O73" s="8">
        <f t="shared" si="21"/>
        <v>63</v>
      </c>
      <c r="P73" s="8">
        <v>70</v>
      </c>
      <c r="Q73" s="8">
        <f t="shared" si="22"/>
        <v>2.9411764705882359E-2</v>
      </c>
      <c r="R73" s="8">
        <f>SUM($Q$4:Q73)/P73</f>
        <v>-8.5234093637454964E-3</v>
      </c>
      <c r="S73" s="8">
        <f t="shared" si="23"/>
        <v>4.623086820671735E-4</v>
      </c>
      <c r="T73" s="8"/>
      <c r="U73" s="8">
        <f t="shared" si="24"/>
        <v>2.9411764705882359E-2</v>
      </c>
      <c r="V73" s="8">
        <f>SUM($U$4:U73)/P73</f>
        <v>-8.5234093637454964E-3</v>
      </c>
      <c r="W73" s="8">
        <f t="shared" si="25"/>
        <v>4.623086820671735E-4</v>
      </c>
      <c r="X73" s="8"/>
    </row>
    <row r="74" spans="1:24" x14ac:dyDescent="0.25">
      <c r="A74" s="5">
        <v>41452</v>
      </c>
      <c r="B74">
        <v>2.9580000000000002</v>
      </c>
      <c r="C74">
        <f t="shared" si="13"/>
        <v>8.179959100204505E-3</v>
      </c>
      <c r="E74">
        <f t="shared" si="14"/>
        <v>7.1482147576661936E-3</v>
      </c>
      <c r="F74">
        <f t="shared" si="15"/>
        <v>5.109697422171676E-5</v>
      </c>
      <c r="G74">
        <f t="shared" si="16"/>
        <v>3.7411210339134651E-5</v>
      </c>
      <c r="J74">
        <f t="shared" si="17"/>
        <v>0.30680809418958832</v>
      </c>
      <c r="L74" s="25">
        <f t="shared" si="18"/>
        <v>1.6057243010453668E-3</v>
      </c>
      <c r="M74" s="8">
        <f t="shared" si="19"/>
        <v>87</v>
      </c>
      <c r="N74" s="30">
        <f t="shared" si="20"/>
        <v>1.6057243010453668E-3</v>
      </c>
      <c r="O74" s="8">
        <f t="shared" si="21"/>
        <v>87</v>
      </c>
      <c r="P74" s="8">
        <v>71</v>
      </c>
      <c r="Q74" s="8">
        <f t="shared" si="22"/>
        <v>0.23109243697478987</v>
      </c>
      <c r="R74" s="8">
        <f>SUM($Q$4:Q74)/P74</f>
        <v>-5.1485382885548573E-3</v>
      </c>
      <c r="S74" s="8">
        <f t="shared" si="23"/>
        <v>1.7109351837443562E-4</v>
      </c>
      <c r="T74" s="8"/>
      <c r="U74" s="8">
        <f t="shared" si="24"/>
        <v>0.23109243697478987</v>
      </c>
      <c r="V74" s="8">
        <f>SUM($U$4:U74)/P74</f>
        <v>-5.1485382885548573E-3</v>
      </c>
      <c r="W74" s="8">
        <f t="shared" si="25"/>
        <v>1.7109351837443562E-4</v>
      </c>
      <c r="X74" s="8"/>
    </row>
    <row r="75" spans="1:24" x14ac:dyDescent="0.25">
      <c r="A75" s="5">
        <v>41453</v>
      </c>
      <c r="B75">
        <v>2.8460000000000001</v>
      </c>
      <c r="C75">
        <f t="shared" si="13"/>
        <v>-3.7863421230561224E-2</v>
      </c>
      <c r="E75">
        <f t="shared" si="14"/>
        <v>-3.8895165573099535E-2</v>
      </c>
      <c r="F75">
        <f t="shared" si="15"/>
        <v>1.5128339049588274E-3</v>
      </c>
      <c r="G75">
        <f t="shared" si="16"/>
        <v>1.5941581354114599E-3</v>
      </c>
      <c r="J75">
        <f t="shared" si="17"/>
        <v>-1.6694170540795632</v>
      </c>
      <c r="L75" s="25">
        <f t="shared" si="18"/>
        <v>6.8422765115985856E-2</v>
      </c>
      <c r="M75" s="8">
        <f t="shared" si="19"/>
        <v>14</v>
      </c>
      <c r="N75" s="30">
        <f t="shared" si="20"/>
        <v>6.8422765115985856E-2</v>
      </c>
      <c r="O75" s="8">
        <f t="shared" si="21"/>
        <v>14</v>
      </c>
      <c r="P75" s="12">
        <v>72</v>
      </c>
      <c r="Q75" s="8">
        <f t="shared" si="22"/>
        <v>-0.38235294117647056</v>
      </c>
      <c r="R75" s="8">
        <f>SUM($Q$4:Q75)/P75</f>
        <v>-1.0387488328664797E-2</v>
      </c>
      <c r="S75" s="8">
        <f t="shared" si="23"/>
        <v>7.0625398109332833E-4</v>
      </c>
      <c r="T75" s="8"/>
      <c r="U75" s="8">
        <f t="shared" si="24"/>
        <v>-0.38235294117647056</v>
      </c>
      <c r="V75" s="8">
        <f>SUM($U$4:U75)/P75</f>
        <v>-1.0387488328664797E-2</v>
      </c>
      <c r="W75" s="8">
        <f t="shared" si="25"/>
        <v>7.0625398109332833E-4</v>
      </c>
      <c r="X75" s="8"/>
    </row>
    <row r="76" spans="1:24" x14ac:dyDescent="0.25">
      <c r="A76" s="5">
        <v>41456</v>
      </c>
      <c r="B76">
        <v>2.95</v>
      </c>
      <c r="C76">
        <f t="shared" si="13"/>
        <v>3.6542515811665524E-2</v>
      </c>
      <c r="E76">
        <f t="shared" si="14"/>
        <v>3.5510771469127213E-2</v>
      </c>
      <c r="F76">
        <f t="shared" si="15"/>
        <v>1.2610148903325793E-3</v>
      </c>
      <c r="G76">
        <f t="shared" si="16"/>
        <v>1.1888033115960534E-3</v>
      </c>
      <c r="J76">
        <f t="shared" si="17"/>
        <v>1.5241556790050907</v>
      </c>
      <c r="L76" s="25">
        <f t="shared" si="18"/>
        <v>5.1024555187837967E-2</v>
      </c>
      <c r="M76" s="8">
        <f t="shared" si="19"/>
        <v>20</v>
      </c>
      <c r="N76" s="30">
        <f t="shared" si="20"/>
        <v>5.1024555187837967E-2</v>
      </c>
      <c r="O76" s="8">
        <f t="shared" si="21"/>
        <v>20</v>
      </c>
      <c r="P76" s="8">
        <v>73</v>
      </c>
      <c r="Q76" s="8">
        <f t="shared" si="22"/>
        <v>-0.33193277310924368</v>
      </c>
      <c r="R76" s="8">
        <f>SUM($Q$4:Q76)/P76</f>
        <v>-1.479221825716588E-2</v>
      </c>
      <c r="S76" s="8">
        <f t="shared" si="23"/>
        <v>1.4521008755124642E-3</v>
      </c>
      <c r="T76" s="8"/>
      <c r="U76" s="8">
        <f t="shared" si="24"/>
        <v>-0.33193277310924368</v>
      </c>
      <c r="V76" s="8">
        <f>SUM($U$4:U76)/P76</f>
        <v>-1.479221825716588E-2</v>
      </c>
      <c r="W76" s="8">
        <f t="shared" si="25"/>
        <v>1.4521008755124642E-3</v>
      </c>
      <c r="X76" s="8"/>
    </row>
    <row r="77" spans="1:24" x14ac:dyDescent="0.25">
      <c r="A77" s="5">
        <v>41457</v>
      </c>
      <c r="B77">
        <v>2.9820000000000002</v>
      </c>
      <c r="C77">
        <f t="shared" si="13"/>
        <v>1.0847457627118653E-2</v>
      </c>
      <c r="E77">
        <f t="shared" si="14"/>
        <v>9.8157132845803421E-3</v>
      </c>
      <c r="F77">
        <f t="shared" si="15"/>
        <v>9.6348227285087011E-5</v>
      </c>
      <c r="G77">
        <f t="shared" si="16"/>
        <v>7.7158110374758997E-5</v>
      </c>
      <c r="J77">
        <f t="shared" si="17"/>
        <v>0.42129963746874766</v>
      </c>
      <c r="L77" s="25">
        <f t="shared" si="18"/>
        <v>3.3116985985852747E-3</v>
      </c>
      <c r="M77" s="8">
        <f t="shared" si="19"/>
        <v>73</v>
      </c>
      <c r="N77" s="30">
        <f t="shared" si="20"/>
        <v>3.3116985985852747E-3</v>
      </c>
      <c r="O77" s="8">
        <f t="shared" si="21"/>
        <v>73</v>
      </c>
      <c r="P77" s="8">
        <v>74</v>
      </c>
      <c r="Q77" s="8">
        <f t="shared" si="22"/>
        <v>0.11344537815126055</v>
      </c>
      <c r="R77" s="8">
        <f>SUM($Q$4:Q77)/P77</f>
        <v>-1.3059277765160117E-2</v>
      </c>
      <c r="S77" s="8">
        <f t="shared" si="23"/>
        <v>1.1473009495748003E-3</v>
      </c>
      <c r="T77" s="8"/>
      <c r="U77" s="8">
        <f t="shared" si="24"/>
        <v>0.11344537815126055</v>
      </c>
      <c r="V77" s="8">
        <f>SUM($U$4:U77)/P77</f>
        <v>-1.3059277765160117E-2</v>
      </c>
      <c r="W77" s="8">
        <f t="shared" si="25"/>
        <v>1.1473009495748003E-3</v>
      </c>
      <c r="X77" s="8"/>
    </row>
    <row r="78" spans="1:24" x14ac:dyDescent="0.25">
      <c r="A78" s="5">
        <v>41458</v>
      </c>
      <c r="B78">
        <v>3.028</v>
      </c>
      <c r="C78">
        <f t="shared" si="13"/>
        <v>1.5425888665325222E-2</v>
      </c>
      <c r="E78">
        <f t="shared" si="14"/>
        <v>1.4394144322786911E-2</v>
      </c>
      <c r="F78">
        <f t="shared" si="15"/>
        <v>2.0719139078521865E-4</v>
      </c>
      <c r="G78">
        <f t="shared" si="16"/>
        <v>1.7855373323214779E-4</v>
      </c>
      <c r="J78">
        <f t="shared" si="17"/>
        <v>0.61781019973244122</v>
      </c>
      <c r="L78" s="25">
        <f t="shared" si="18"/>
        <v>7.6636940076037956E-3</v>
      </c>
      <c r="M78" s="8">
        <f t="shared" si="19"/>
        <v>60</v>
      </c>
      <c r="N78" s="30">
        <f t="shared" si="20"/>
        <v>7.6636940076037956E-3</v>
      </c>
      <c r="O78" s="8">
        <f t="shared" si="21"/>
        <v>60</v>
      </c>
      <c r="P78" s="8">
        <v>75</v>
      </c>
      <c r="Q78" s="8">
        <f t="shared" si="22"/>
        <v>4.2016806722688926E-3</v>
      </c>
      <c r="R78" s="8">
        <f>SUM($Q$4:Q78)/P78</f>
        <v>-1.2829131652661063E-2</v>
      </c>
      <c r="S78" s="8">
        <f t="shared" si="23"/>
        <v>1.1221814929180227E-3</v>
      </c>
      <c r="T78" s="8"/>
      <c r="U78" s="8">
        <f t="shared" si="24"/>
        <v>4.2016806722688926E-3</v>
      </c>
      <c r="V78" s="8">
        <f>SUM($U$4:U78)/P78</f>
        <v>-1.2829131652661063E-2</v>
      </c>
      <c r="W78" s="8">
        <f t="shared" si="25"/>
        <v>1.1221814929180227E-3</v>
      </c>
      <c r="X78" s="8"/>
    </row>
    <row r="79" spans="1:24" x14ac:dyDescent="0.25">
      <c r="A79" s="5">
        <v>41459</v>
      </c>
      <c r="B79">
        <v>3.16</v>
      </c>
      <c r="C79">
        <f t="shared" si="13"/>
        <v>4.3593130779392378E-2</v>
      </c>
      <c r="E79">
        <f t="shared" si="14"/>
        <v>4.2561386436854066E-2</v>
      </c>
      <c r="F79">
        <f t="shared" si="15"/>
        <v>1.8114716154272253E-3</v>
      </c>
      <c r="G79">
        <f t="shared" si="16"/>
        <v>1.724711172481963E-3</v>
      </c>
      <c r="J79">
        <f t="shared" si="17"/>
        <v>1.8267746985012421</v>
      </c>
      <c r="L79" s="25">
        <f t="shared" si="18"/>
        <v>7.4026224140675417E-2</v>
      </c>
      <c r="M79" s="8">
        <f t="shared" si="19"/>
        <v>12</v>
      </c>
      <c r="N79" s="30">
        <f t="shared" si="20"/>
        <v>7.4026224140675417E-2</v>
      </c>
      <c r="O79" s="8">
        <f t="shared" si="21"/>
        <v>12</v>
      </c>
      <c r="P79" s="12">
        <v>76</v>
      </c>
      <c r="Q79" s="8">
        <f t="shared" si="22"/>
        <v>-0.39915966386554624</v>
      </c>
      <c r="R79" s="8">
        <f>SUM($Q$4:Q79)/P79</f>
        <v>-1.7912428129146396E-2</v>
      </c>
      <c r="S79" s="8">
        <f t="shared" si="23"/>
        <v>2.2168169266017696E-3</v>
      </c>
      <c r="T79" s="8"/>
      <c r="U79" s="8">
        <f t="shared" si="24"/>
        <v>-0.39915966386554624</v>
      </c>
      <c r="V79" s="8">
        <f>SUM($U$4:U79)/P79</f>
        <v>-1.7912428129146396E-2</v>
      </c>
      <c r="W79" s="8">
        <f t="shared" si="25"/>
        <v>2.2168169266017696E-3</v>
      </c>
      <c r="X79" s="8"/>
    </row>
    <row r="80" spans="1:24" x14ac:dyDescent="0.25">
      <c r="A80" s="5">
        <v>41460</v>
      </c>
      <c r="B80">
        <v>3.1059999999999999</v>
      </c>
      <c r="C80">
        <f t="shared" si="13"/>
        <v>-1.7088607594936793E-2</v>
      </c>
      <c r="E80">
        <f t="shared" si="14"/>
        <v>-1.8120351937475104E-2</v>
      </c>
      <c r="F80">
        <f t="shared" si="15"/>
        <v>3.2834715433795777E-4</v>
      </c>
      <c r="G80">
        <f t="shared" si="16"/>
        <v>3.6680279191890372E-4</v>
      </c>
      <c r="J80">
        <f t="shared" si="17"/>
        <v>-0.77774253187049625</v>
      </c>
      <c r="L80" s="25">
        <f t="shared" si="18"/>
        <v>1.5743520493892004E-2</v>
      </c>
      <c r="M80" s="8">
        <f t="shared" si="19"/>
        <v>43</v>
      </c>
      <c r="N80" s="30">
        <f t="shared" si="20"/>
        <v>1.5743520493892004E-2</v>
      </c>
      <c r="O80" s="8">
        <f t="shared" si="21"/>
        <v>43</v>
      </c>
      <c r="P80" s="8">
        <v>77</v>
      </c>
      <c r="Q80" s="8">
        <f t="shared" si="22"/>
        <v>-0.13865546218487396</v>
      </c>
      <c r="R80" s="8">
        <f>SUM($Q$4:Q80)/P80</f>
        <v>-1.948051948051948E-2</v>
      </c>
      <c r="S80" s="8">
        <f t="shared" si="23"/>
        <v>2.6564344746162929E-3</v>
      </c>
      <c r="T80" s="8"/>
      <c r="U80" s="8">
        <f t="shared" si="24"/>
        <v>-0.13865546218487396</v>
      </c>
      <c r="V80" s="8">
        <f>SUM($U$4:U80)/P80</f>
        <v>-1.948051948051948E-2</v>
      </c>
      <c r="W80" s="8">
        <f t="shared" si="25"/>
        <v>2.6564344746162929E-3</v>
      </c>
      <c r="X80" s="8"/>
    </row>
    <row r="81" spans="1:24" x14ac:dyDescent="0.25">
      <c r="A81" s="5">
        <v>41463</v>
      </c>
      <c r="B81">
        <v>3.18</v>
      </c>
      <c r="C81">
        <f t="shared" si="13"/>
        <v>2.3824855119124369E-2</v>
      </c>
      <c r="E81">
        <f t="shared" si="14"/>
        <v>2.2793110776586058E-2</v>
      </c>
      <c r="F81">
        <f t="shared" si="15"/>
        <v>5.1952589887372346E-4</v>
      </c>
      <c r="G81">
        <f t="shared" si="16"/>
        <v>4.7355706907689995E-4</v>
      </c>
      <c r="J81">
        <f t="shared" si="17"/>
        <v>0.9783017319837356</v>
      </c>
      <c r="L81" s="25">
        <f t="shared" si="18"/>
        <v>2.0325514380730041E-2</v>
      </c>
      <c r="M81" s="8">
        <f t="shared" si="19"/>
        <v>38</v>
      </c>
      <c r="N81" s="30">
        <f t="shared" si="20"/>
        <v>2.0325514380730041E-2</v>
      </c>
      <c r="O81" s="8">
        <f t="shared" si="21"/>
        <v>38</v>
      </c>
      <c r="P81" s="8">
        <v>78</v>
      </c>
      <c r="Q81" s="8">
        <f t="shared" si="22"/>
        <v>-0.18067226890756305</v>
      </c>
      <c r="R81" s="8">
        <f>SUM($Q$4:Q81)/P81</f>
        <v>-2.1547080370609782E-2</v>
      </c>
      <c r="S81" s="8">
        <f t="shared" si="23"/>
        <v>3.2921436777096687E-3</v>
      </c>
      <c r="T81" s="8"/>
      <c r="U81" s="8">
        <f t="shared" si="24"/>
        <v>-0.18067226890756305</v>
      </c>
      <c r="V81" s="8">
        <f>SUM($U$4:U81)/P81</f>
        <v>-2.1547080370609782E-2</v>
      </c>
      <c r="W81" s="8">
        <f t="shared" si="25"/>
        <v>3.2921436777096687E-3</v>
      </c>
      <c r="X81" s="8"/>
    </row>
    <row r="82" spans="1:24" x14ac:dyDescent="0.25">
      <c r="A82" s="5">
        <v>41464</v>
      </c>
      <c r="B82">
        <v>3.32</v>
      </c>
      <c r="C82">
        <f t="shared" si="13"/>
        <v>4.4025157232704303E-2</v>
      </c>
      <c r="E82">
        <f t="shared" si="14"/>
        <v>4.2993412890165991E-2</v>
      </c>
      <c r="F82">
        <f t="shared" si="15"/>
        <v>1.8484335519442913E-3</v>
      </c>
      <c r="G82">
        <f t="shared" si="16"/>
        <v>1.7607816273009661E-3</v>
      </c>
      <c r="J82">
        <f t="shared" si="17"/>
        <v>1.8453176798292672</v>
      </c>
      <c r="L82" s="25">
        <f t="shared" si="18"/>
        <v>7.5574401954961332E-2</v>
      </c>
      <c r="M82" s="8">
        <f t="shared" si="19"/>
        <v>10</v>
      </c>
      <c r="N82" s="30">
        <f t="shared" si="20"/>
        <v>7.5574401954961332E-2</v>
      </c>
      <c r="O82" s="8">
        <f t="shared" si="21"/>
        <v>10</v>
      </c>
      <c r="P82" s="8">
        <v>79</v>
      </c>
      <c r="Q82" s="8">
        <f t="shared" si="22"/>
        <v>-0.41596638655462181</v>
      </c>
      <c r="R82" s="8">
        <f>SUM($Q$4:Q82)/P82</f>
        <v>-2.6539729815977024E-2</v>
      </c>
      <c r="S82" s="8">
        <f t="shared" si="23"/>
        <v>5.0585657670636115E-3</v>
      </c>
      <c r="T82" s="8"/>
      <c r="U82" s="8">
        <f t="shared" si="24"/>
        <v>-0.41596638655462181</v>
      </c>
      <c r="V82" s="8">
        <f>SUM($U$4:U82)/P82</f>
        <v>-2.6539729815977024E-2</v>
      </c>
      <c r="W82" s="8">
        <f t="shared" si="25"/>
        <v>5.0585657670636115E-3</v>
      </c>
      <c r="X82" s="8"/>
    </row>
    <row r="83" spans="1:24" x14ac:dyDescent="0.25">
      <c r="A83" s="5">
        <v>41465</v>
      </c>
      <c r="B83">
        <v>3.202</v>
      </c>
      <c r="C83">
        <f t="shared" si="13"/>
        <v>-3.5542168674698761E-2</v>
      </c>
      <c r="E83">
        <f t="shared" si="14"/>
        <v>-3.6573913017237072E-2</v>
      </c>
      <c r="F83">
        <f t="shared" si="15"/>
        <v>1.3376511133924233E-3</v>
      </c>
      <c r="G83">
        <f t="shared" si="16"/>
        <v>1.4141854654608284E-3</v>
      </c>
      <c r="J83">
        <f t="shared" si="17"/>
        <v>-1.5697867132265428</v>
      </c>
      <c r="L83" s="25">
        <f t="shared" si="18"/>
        <v>6.0698169011126693E-2</v>
      </c>
      <c r="M83" s="8">
        <f t="shared" si="19"/>
        <v>17</v>
      </c>
      <c r="N83" s="30">
        <f t="shared" si="20"/>
        <v>6.0698169011126693E-2</v>
      </c>
      <c r="O83" s="8">
        <f t="shared" si="21"/>
        <v>17</v>
      </c>
      <c r="P83" s="12">
        <v>80</v>
      </c>
      <c r="Q83" s="8">
        <f t="shared" si="22"/>
        <v>-0.35714285714285715</v>
      </c>
      <c r="R83" s="8">
        <f>SUM($Q$4:Q83)/P83</f>
        <v>-3.0672268907563027E-2</v>
      </c>
      <c r="S83" s="8">
        <f t="shared" si="23"/>
        <v>6.8420951268207825E-3</v>
      </c>
      <c r="T83" s="8"/>
      <c r="U83" s="8">
        <f t="shared" si="24"/>
        <v>-0.35714285714285715</v>
      </c>
      <c r="V83" s="8">
        <f>SUM($U$4:U83)/P83</f>
        <v>-3.0672268907563027E-2</v>
      </c>
      <c r="W83" s="8">
        <f t="shared" si="25"/>
        <v>6.8420951268207825E-3</v>
      </c>
      <c r="X83" s="8"/>
    </row>
    <row r="84" spans="1:24" x14ac:dyDescent="0.25">
      <c r="A84" s="5">
        <v>41466</v>
      </c>
      <c r="B84">
        <v>3.19</v>
      </c>
      <c r="C84">
        <f t="shared" si="13"/>
        <v>-3.7476577139287977E-3</v>
      </c>
      <c r="E84">
        <f t="shared" si="14"/>
        <v>-4.7794020564671091E-3</v>
      </c>
      <c r="F84">
        <f t="shared" si="15"/>
        <v>2.2842684017362031E-5</v>
      </c>
      <c r="G84">
        <f t="shared" si="16"/>
        <v>3.3769422470673667E-5</v>
      </c>
      <c r="J84">
        <f t="shared" si="17"/>
        <v>-0.2051364272090255</v>
      </c>
      <c r="L84" s="25">
        <f t="shared" si="18"/>
        <v>1.4494153437400504E-3</v>
      </c>
      <c r="M84" s="8">
        <f t="shared" si="19"/>
        <v>88</v>
      </c>
      <c r="N84" s="30">
        <f t="shared" si="20"/>
        <v>1.4494153437400504E-3</v>
      </c>
      <c r="O84" s="8">
        <f t="shared" si="21"/>
        <v>88</v>
      </c>
      <c r="P84" s="8">
        <v>81</v>
      </c>
      <c r="Q84" s="8">
        <f t="shared" si="22"/>
        <v>0.23949579831932777</v>
      </c>
      <c r="R84" s="8">
        <f>SUM($Q$4:Q84)/P84</f>
        <v>-2.7336860670194005E-2</v>
      </c>
      <c r="S84" s="8">
        <f t="shared" si="23"/>
        <v>5.5028745504935982E-3</v>
      </c>
      <c r="T84" s="8"/>
      <c r="U84" s="8">
        <f t="shared" si="24"/>
        <v>0.23949579831932777</v>
      </c>
      <c r="V84" s="8">
        <f>SUM($U$4:U84)/P84</f>
        <v>-2.7336860670194005E-2</v>
      </c>
      <c r="W84" s="8">
        <f t="shared" si="25"/>
        <v>5.5028745504935982E-3</v>
      </c>
      <c r="X84" s="8"/>
    </row>
    <row r="85" spans="1:24" x14ac:dyDescent="0.25">
      <c r="A85" s="5">
        <v>41467</v>
      </c>
      <c r="B85">
        <v>3.1480000000000001</v>
      </c>
      <c r="C85">
        <f t="shared" si="13"/>
        <v>-1.3166144200626902E-2</v>
      </c>
      <c r="E85">
        <f t="shared" si="14"/>
        <v>-1.4197888543165213E-2</v>
      </c>
      <c r="F85">
        <f t="shared" si="15"/>
        <v>2.0158003908414201E-4</v>
      </c>
      <c r="G85">
        <f t="shared" si="16"/>
        <v>2.3194171783330226E-4</v>
      </c>
      <c r="J85">
        <f t="shared" si="17"/>
        <v>-0.60938671726014293</v>
      </c>
      <c r="L85" s="25">
        <f t="shared" si="18"/>
        <v>9.9551564724851844E-3</v>
      </c>
      <c r="M85" s="8">
        <f t="shared" si="19"/>
        <v>54</v>
      </c>
      <c r="N85" s="30">
        <f t="shared" si="20"/>
        <v>9.9551564724851844E-3</v>
      </c>
      <c r="O85" s="8">
        <f t="shared" si="21"/>
        <v>54</v>
      </c>
      <c r="P85" s="8">
        <v>82</v>
      </c>
      <c r="Q85" s="8">
        <f t="shared" si="22"/>
        <v>-4.6218487394957986E-2</v>
      </c>
      <c r="R85" s="8">
        <f>SUM($Q$4:Q85)/P85</f>
        <v>-2.7567124410739906E-2</v>
      </c>
      <c r="S85" s="8">
        <f t="shared" si="23"/>
        <v>5.6650545962483078E-3</v>
      </c>
      <c r="T85" s="8"/>
      <c r="U85" s="8">
        <f t="shared" si="24"/>
        <v>-4.6218487394957986E-2</v>
      </c>
      <c r="V85" s="8">
        <f>SUM($U$4:U85)/P85</f>
        <v>-2.7567124410739906E-2</v>
      </c>
      <c r="W85" s="8">
        <f t="shared" si="25"/>
        <v>5.6650545962483078E-3</v>
      </c>
      <c r="X85" s="8"/>
    </row>
    <row r="86" spans="1:24" x14ac:dyDescent="0.25">
      <c r="A86" s="5">
        <v>41470</v>
      </c>
      <c r="B86">
        <v>3.1680000000000001</v>
      </c>
      <c r="C86">
        <f t="shared" si="13"/>
        <v>6.3532401524777687E-3</v>
      </c>
      <c r="E86">
        <f t="shared" si="14"/>
        <v>5.3214958099394574E-3</v>
      </c>
      <c r="F86">
        <f t="shared" si="15"/>
        <v>2.8318317655203203E-5</v>
      </c>
      <c r="G86">
        <f t="shared" si="16"/>
        <v>1.8401967652070287E-5</v>
      </c>
      <c r="J86">
        <f t="shared" si="17"/>
        <v>0.2284036004842214</v>
      </c>
      <c r="L86" s="25">
        <f t="shared" si="18"/>
        <v>7.8982974295996777E-4</v>
      </c>
      <c r="M86" s="8">
        <f t="shared" si="19"/>
        <v>97</v>
      </c>
      <c r="N86" s="30">
        <f t="shared" si="20"/>
        <v>7.8982974295996777E-4</v>
      </c>
      <c r="O86" s="8">
        <f t="shared" si="21"/>
        <v>97</v>
      </c>
      <c r="P86" s="8">
        <v>83</v>
      </c>
      <c r="Q86" s="8">
        <f t="shared" si="22"/>
        <v>0.31512605042016806</v>
      </c>
      <c r="R86" s="8">
        <f>SUM($Q$4:Q86)/P86</f>
        <v>-2.3438290979042219E-2</v>
      </c>
      <c r="S86" s="8">
        <f t="shared" si="23"/>
        <v>4.1451217430468097E-3</v>
      </c>
      <c r="T86" s="8"/>
      <c r="U86" s="8">
        <f t="shared" si="24"/>
        <v>0.31512605042016806</v>
      </c>
      <c r="V86" s="8">
        <f>SUM($U$4:U86)/P86</f>
        <v>-2.3438290979042219E-2</v>
      </c>
      <c r="W86" s="8">
        <f t="shared" si="25"/>
        <v>4.1451217430468097E-3</v>
      </c>
      <c r="X86" s="8"/>
    </row>
    <row r="87" spans="1:24" x14ac:dyDescent="0.25">
      <c r="A87" s="5">
        <v>41471</v>
      </c>
      <c r="B87">
        <v>3.0819999999999999</v>
      </c>
      <c r="C87">
        <f t="shared" si="13"/>
        <v>-2.7146464646464738E-2</v>
      </c>
      <c r="E87">
        <f t="shared" si="14"/>
        <v>-2.8178208989003049E-2</v>
      </c>
      <c r="F87">
        <f t="shared" si="15"/>
        <v>7.940114618279323E-4</v>
      </c>
      <c r="G87">
        <f t="shared" si="16"/>
        <v>8.5322137363082423E-4</v>
      </c>
      <c r="J87">
        <f t="shared" si="17"/>
        <v>-1.2094352073460284</v>
      </c>
      <c r="L87" s="25">
        <f t="shared" si="18"/>
        <v>3.6621063082184498E-2</v>
      </c>
      <c r="M87" s="8">
        <f t="shared" si="19"/>
        <v>28</v>
      </c>
      <c r="N87" s="30">
        <f t="shared" si="20"/>
        <v>3.6621063082184498E-2</v>
      </c>
      <c r="O87" s="8">
        <f t="shared" si="21"/>
        <v>28</v>
      </c>
      <c r="P87" s="12">
        <v>84</v>
      </c>
      <c r="Q87" s="8">
        <f t="shared" si="22"/>
        <v>-0.26470588235294118</v>
      </c>
      <c r="R87" s="8">
        <f>SUM($Q$4:Q87)/P87</f>
        <v>-2.6310524209683876E-2</v>
      </c>
      <c r="S87" s="8">
        <f t="shared" si="23"/>
        <v>5.286224497438396E-3</v>
      </c>
      <c r="T87" s="8"/>
      <c r="U87" s="8">
        <f t="shared" si="24"/>
        <v>-0.26470588235294118</v>
      </c>
      <c r="V87" s="8">
        <f>SUM($U$4:U87)/P87</f>
        <v>-2.6310524209683876E-2</v>
      </c>
      <c r="W87" s="8">
        <f t="shared" si="25"/>
        <v>5.286224497438396E-3</v>
      </c>
      <c r="X87" s="8"/>
    </row>
    <row r="88" spans="1:24" x14ac:dyDescent="0.25">
      <c r="A88" s="5">
        <v>41472</v>
      </c>
      <c r="B88">
        <v>3.0979999999999999</v>
      </c>
      <c r="C88">
        <f t="shared" si="13"/>
        <v>5.1914341336794338E-3</v>
      </c>
      <c r="E88">
        <f t="shared" si="14"/>
        <v>4.1596897911411225E-3</v>
      </c>
      <c r="F88">
        <f t="shared" si="15"/>
        <v>1.7303019158523675E-5</v>
      </c>
      <c r="G88">
        <f t="shared" si="16"/>
        <v>9.7840427294350414E-6</v>
      </c>
      <c r="J88">
        <f t="shared" si="17"/>
        <v>0.17853779447115647</v>
      </c>
      <c r="L88" s="25">
        <f t="shared" si="18"/>
        <v>4.1994030748280462E-4</v>
      </c>
      <c r="M88" s="8">
        <f t="shared" si="19"/>
        <v>102</v>
      </c>
      <c r="N88" s="30">
        <f t="shared" si="20"/>
        <v>4.1994030748280462E-4</v>
      </c>
      <c r="O88" s="8">
        <f t="shared" si="21"/>
        <v>102</v>
      </c>
      <c r="P88" s="8">
        <v>85</v>
      </c>
      <c r="Q88" s="8">
        <f t="shared" si="22"/>
        <v>0.3571428571428571</v>
      </c>
      <c r="R88" s="8">
        <f>SUM($Q$4:Q88)/P88</f>
        <v>-2.179930795847751E-2</v>
      </c>
      <c r="S88" s="8">
        <f t="shared" si="23"/>
        <v>3.6720759395296341E-3</v>
      </c>
      <c r="T88" s="8"/>
      <c r="U88" s="8">
        <f t="shared" si="24"/>
        <v>0.3571428571428571</v>
      </c>
      <c r="V88" s="8">
        <f>SUM($U$4:U88)/P88</f>
        <v>-2.179930795847751E-2</v>
      </c>
      <c r="W88" s="8">
        <f t="shared" si="25"/>
        <v>3.6720759395296341E-3</v>
      </c>
      <c r="X88" s="8"/>
    </row>
    <row r="89" spans="1:24" x14ac:dyDescent="0.25">
      <c r="A89" s="5">
        <v>41473</v>
      </c>
      <c r="B89">
        <v>3.012</v>
      </c>
      <c r="C89">
        <f t="shared" si="13"/>
        <v>-2.7759845061329846E-2</v>
      </c>
      <c r="E89">
        <f t="shared" si="14"/>
        <v>-2.8791589403868157E-2</v>
      </c>
      <c r="F89">
        <f t="shared" si="15"/>
        <v>8.2895562040093314E-4</v>
      </c>
      <c r="G89">
        <f t="shared" si="16"/>
        <v>8.8943123574954683E-4</v>
      </c>
      <c r="J89">
        <f t="shared" si="17"/>
        <v>-1.2357620711124191</v>
      </c>
      <c r="L89" s="25">
        <f t="shared" si="18"/>
        <v>3.8175224388767873E-2</v>
      </c>
      <c r="M89" s="8">
        <f t="shared" si="19"/>
        <v>27</v>
      </c>
      <c r="N89" s="30">
        <f t="shared" si="20"/>
        <v>3.8175224388767873E-2</v>
      </c>
      <c r="O89" s="8">
        <f t="shared" si="21"/>
        <v>27</v>
      </c>
      <c r="P89" s="8">
        <v>86</v>
      </c>
      <c r="Q89" s="8">
        <f t="shared" si="22"/>
        <v>-0.27310924369747902</v>
      </c>
      <c r="R89" s="8">
        <f>SUM($Q$4:Q89)/P89</f>
        <v>-2.4721516513582176E-2</v>
      </c>
      <c r="S89" s="8">
        <f t="shared" si="23"/>
        <v>4.7781082337175632E-3</v>
      </c>
      <c r="T89" s="8"/>
      <c r="U89" s="8">
        <f t="shared" si="24"/>
        <v>-0.27310924369747902</v>
      </c>
      <c r="V89" s="8">
        <f>SUM($U$4:U89)/P89</f>
        <v>-2.4721516513582176E-2</v>
      </c>
      <c r="W89" s="8">
        <f t="shared" si="25"/>
        <v>4.7781082337175632E-3</v>
      </c>
      <c r="X89" s="8"/>
    </row>
    <row r="90" spans="1:24" x14ac:dyDescent="0.25">
      <c r="A90" s="5">
        <v>41474</v>
      </c>
      <c r="B90">
        <v>3.06</v>
      </c>
      <c r="C90">
        <f t="shared" si="13"/>
        <v>1.5936254980079695E-2</v>
      </c>
      <c r="E90">
        <f t="shared" si="14"/>
        <v>1.4904510637541384E-2</v>
      </c>
      <c r="F90">
        <f t="shared" si="15"/>
        <v>2.2214443734458426E-4</v>
      </c>
      <c r="G90">
        <f t="shared" si="16"/>
        <v>1.9245364467577328E-4</v>
      </c>
      <c r="J90">
        <f t="shared" si="17"/>
        <v>0.63971560152530871</v>
      </c>
      <c r="L90" s="25">
        <f t="shared" si="18"/>
        <v>8.26029126775874E-3</v>
      </c>
      <c r="M90" s="8">
        <f t="shared" si="19"/>
        <v>59</v>
      </c>
      <c r="N90" s="30">
        <f t="shared" si="20"/>
        <v>8.26029126775874E-3</v>
      </c>
      <c r="O90" s="8">
        <f t="shared" si="21"/>
        <v>59</v>
      </c>
      <c r="P90" s="8">
        <v>87</v>
      </c>
      <c r="Q90" s="8">
        <f t="shared" si="22"/>
        <v>-4.2016806722688926E-3</v>
      </c>
      <c r="R90" s="8">
        <f>SUM($Q$4:Q90)/P90</f>
        <v>-2.4485656331498115E-2</v>
      </c>
      <c r="S90" s="8">
        <f t="shared" si="23"/>
        <v>4.7418746218753039E-3</v>
      </c>
      <c r="T90" s="8"/>
      <c r="U90" s="8">
        <f t="shared" si="24"/>
        <v>-4.2016806722688926E-3</v>
      </c>
      <c r="V90" s="8">
        <f>SUM($U$4:U90)/P90</f>
        <v>-2.4485656331498115E-2</v>
      </c>
      <c r="W90" s="8">
        <f t="shared" si="25"/>
        <v>4.7418746218753039E-3</v>
      </c>
      <c r="X90" s="8"/>
    </row>
    <row r="91" spans="1:24" x14ac:dyDescent="0.25">
      <c r="A91" s="5">
        <v>41477</v>
      </c>
      <c r="B91">
        <v>3.0219999999999998</v>
      </c>
      <c r="C91">
        <f t="shared" si="13"/>
        <v>-1.2418300653594854E-2</v>
      </c>
      <c r="E91">
        <f t="shared" si="14"/>
        <v>-1.3450044996133165E-2</v>
      </c>
      <c r="F91">
        <f t="shared" si="15"/>
        <v>1.809037103980068E-4</v>
      </c>
      <c r="G91">
        <f t="shared" si="16"/>
        <v>2.0972222244965884E-4</v>
      </c>
      <c r="J91">
        <f t="shared" si="17"/>
        <v>-0.57728856951341867</v>
      </c>
      <c r="L91" s="25">
        <f t="shared" si="18"/>
        <v>9.0014748521618886E-3</v>
      </c>
      <c r="M91" s="8">
        <f t="shared" si="19"/>
        <v>57</v>
      </c>
      <c r="N91" s="30">
        <f t="shared" si="20"/>
        <v>9.0014748521618886E-3</v>
      </c>
      <c r="O91" s="8">
        <f t="shared" si="21"/>
        <v>57</v>
      </c>
      <c r="P91" s="12">
        <v>88</v>
      </c>
      <c r="Q91" s="8">
        <f t="shared" si="22"/>
        <v>-2.1008403361344519E-2</v>
      </c>
      <c r="R91" s="8">
        <f>SUM($Q$4:Q91)/P91</f>
        <v>-2.4446142093200916E-2</v>
      </c>
      <c r="S91" s="8">
        <f t="shared" si="23"/>
        <v>4.7809109059277575E-3</v>
      </c>
      <c r="T91" s="8"/>
      <c r="U91" s="8">
        <f t="shared" si="24"/>
        <v>-2.1008403361344519E-2</v>
      </c>
      <c r="V91" s="8">
        <f>SUM($U$4:U91)/P91</f>
        <v>-2.4446142093200916E-2</v>
      </c>
      <c r="W91" s="8">
        <f t="shared" si="25"/>
        <v>4.7809109059277575E-3</v>
      </c>
      <c r="X91" s="8"/>
    </row>
    <row r="92" spans="1:24" x14ac:dyDescent="0.25">
      <c r="A92" s="5">
        <v>41478</v>
      </c>
      <c r="B92">
        <v>3.0259999999999998</v>
      </c>
      <c r="C92">
        <f t="shared" si="13"/>
        <v>1.323626737260094E-3</v>
      </c>
      <c r="E92">
        <f t="shared" si="14"/>
        <v>2.9188239472178264E-4</v>
      </c>
      <c r="F92">
        <f t="shared" si="15"/>
        <v>8.5195332348522522E-8</v>
      </c>
      <c r="G92">
        <f t="shared" si="16"/>
        <v>5.4739570182686786E-7</v>
      </c>
      <c r="J92">
        <f t="shared" si="17"/>
        <v>1.2527866647548919E-2</v>
      </c>
      <c r="L92" s="25">
        <f t="shared" si="18"/>
        <v>2.3494737880525801E-5</v>
      </c>
      <c r="M92" s="8">
        <f t="shared" si="19"/>
        <v>116</v>
      </c>
      <c r="N92" s="30">
        <f t="shared" si="20"/>
        <v>2.3494737880525801E-5</v>
      </c>
      <c r="O92" s="8">
        <f t="shared" si="21"/>
        <v>116</v>
      </c>
      <c r="P92" s="8">
        <v>89</v>
      </c>
      <c r="Q92" s="8">
        <f t="shared" si="22"/>
        <v>0.47478991596638653</v>
      </c>
      <c r="R92" s="8">
        <f>SUM($Q$4:Q92)/P92</f>
        <v>-1.8836748182419032E-2</v>
      </c>
      <c r="S92" s="8">
        <f t="shared" si="23"/>
        <v>2.8708413005291036E-3</v>
      </c>
      <c r="T92" s="8"/>
      <c r="U92" s="8">
        <f t="shared" si="24"/>
        <v>0.47478991596638653</v>
      </c>
      <c r="V92" s="8">
        <f>SUM($U$4:U92)/P92</f>
        <v>-1.8836748182419032E-2</v>
      </c>
      <c r="W92" s="8">
        <f t="shared" si="25"/>
        <v>2.8708413005291036E-3</v>
      </c>
      <c r="X92" s="8"/>
    </row>
    <row r="93" spans="1:24" x14ac:dyDescent="0.25">
      <c r="A93" s="5">
        <v>41479</v>
      </c>
      <c r="B93">
        <v>3.03</v>
      </c>
      <c r="C93">
        <f t="shared" si="13"/>
        <v>1.321877065432916E-3</v>
      </c>
      <c r="E93">
        <f t="shared" si="14"/>
        <v>2.9013272289460466E-4</v>
      </c>
      <c r="F93">
        <f t="shared" si="15"/>
        <v>8.4176996894237457E-8</v>
      </c>
      <c r="G93">
        <f t="shared" si="16"/>
        <v>5.4998779439056182E-7</v>
      </c>
      <c r="J93">
        <f t="shared" si="17"/>
        <v>1.2452769088654515E-2</v>
      </c>
      <c r="L93" s="25">
        <f t="shared" si="18"/>
        <v>2.3605992929008649E-5</v>
      </c>
      <c r="M93" s="8">
        <f t="shared" si="19"/>
        <v>115</v>
      </c>
      <c r="N93" s="30">
        <f t="shared" si="20"/>
        <v>2.3605992929008649E-5</v>
      </c>
      <c r="O93" s="8">
        <f t="shared" si="21"/>
        <v>115</v>
      </c>
      <c r="P93" s="8">
        <v>90</v>
      </c>
      <c r="Q93" s="8">
        <f t="shared" si="22"/>
        <v>0.46638655462184875</v>
      </c>
      <c r="R93" s="8">
        <f>SUM($Q$4:Q93)/P93</f>
        <v>-1.3445378151260502E-2</v>
      </c>
      <c r="S93" s="8">
        <f t="shared" si="23"/>
        <v>1.4790943115213992E-3</v>
      </c>
      <c r="T93" s="8"/>
      <c r="U93" s="8">
        <f t="shared" si="24"/>
        <v>0.46638655462184875</v>
      </c>
      <c r="V93" s="8">
        <f>SUM($U$4:U93)/P93</f>
        <v>-1.3445378151260502E-2</v>
      </c>
      <c r="W93" s="8">
        <f t="shared" si="25"/>
        <v>1.4790943115213992E-3</v>
      </c>
      <c r="X93" s="8"/>
    </row>
    <row r="94" spans="1:24" x14ac:dyDescent="0.25">
      <c r="A94" s="5">
        <v>41480</v>
      </c>
      <c r="B94">
        <v>3.06</v>
      </c>
      <c r="C94">
        <f t="shared" si="13"/>
        <v>9.9009900990099844E-3</v>
      </c>
      <c r="E94">
        <f t="shared" si="14"/>
        <v>8.8692457564716731E-3</v>
      </c>
      <c r="F94">
        <f t="shared" si="15"/>
        <v>7.8663520288690781E-5</v>
      </c>
      <c r="G94">
        <f t="shared" si="16"/>
        <v>6.1426428413407442E-5</v>
      </c>
      <c r="J94">
        <f t="shared" si="17"/>
        <v>0.38067636181800901</v>
      </c>
      <c r="L94" s="25">
        <f t="shared" si="18"/>
        <v>2.6364800265939055E-3</v>
      </c>
      <c r="M94" s="8">
        <f t="shared" si="19"/>
        <v>78</v>
      </c>
      <c r="N94" s="30">
        <f t="shared" si="20"/>
        <v>2.6364800265939055E-3</v>
      </c>
      <c r="O94" s="8">
        <f t="shared" si="21"/>
        <v>78</v>
      </c>
      <c r="P94" s="8">
        <v>91</v>
      </c>
      <c r="Q94" s="8">
        <f t="shared" si="22"/>
        <v>0.15546218487394958</v>
      </c>
      <c r="R94" s="8">
        <f>SUM($Q$4:Q94)/P94</f>
        <v>-1.1589251085049402E-2</v>
      </c>
      <c r="S94" s="8">
        <f t="shared" si="23"/>
        <v>1.1111161277110005E-3</v>
      </c>
      <c r="T94" s="8"/>
      <c r="U94" s="8">
        <f t="shared" si="24"/>
        <v>0.15546218487394958</v>
      </c>
      <c r="V94" s="8">
        <f>SUM($U$4:U94)/P94</f>
        <v>-1.1589251085049402E-2</v>
      </c>
      <c r="W94" s="8">
        <f t="shared" si="25"/>
        <v>1.1111161277110005E-3</v>
      </c>
      <c r="X94" s="8"/>
    </row>
    <row r="95" spans="1:24" x14ac:dyDescent="0.25">
      <c r="A95" s="5">
        <v>41481</v>
      </c>
      <c r="B95">
        <v>3.008</v>
      </c>
      <c r="C95">
        <f t="shared" si="13"/>
        <v>-1.6993464052287598E-2</v>
      </c>
      <c r="E95">
        <f t="shared" si="14"/>
        <v>-1.8025208394825909E-2</v>
      </c>
      <c r="F95">
        <f t="shared" si="15"/>
        <v>3.2490813767690243E-4</v>
      </c>
      <c r="G95">
        <f t="shared" si="16"/>
        <v>3.6316744763413366E-4</v>
      </c>
      <c r="J95">
        <f t="shared" si="17"/>
        <v>-0.77365888161875485</v>
      </c>
      <c r="L95" s="25">
        <f t="shared" si="18"/>
        <v>1.5587488101253389E-2</v>
      </c>
      <c r="M95" s="8">
        <f t="shared" si="19"/>
        <v>44</v>
      </c>
      <c r="N95" s="30">
        <f t="shared" si="20"/>
        <v>1.5587488101253389E-2</v>
      </c>
      <c r="O95" s="8">
        <f t="shared" si="21"/>
        <v>44</v>
      </c>
      <c r="P95" s="12">
        <v>92</v>
      </c>
      <c r="Q95" s="8">
        <f t="shared" si="22"/>
        <v>-0.13025210084033612</v>
      </c>
      <c r="R95" s="8">
        <f>SUM($Q$4:Q95)/P95</f>
        <v>-1.2879064669345996E-2</v>
      </c>
      <c r="S95" s="8">
        <f t="shared" si="23"/>
        <v>1.3872789292420052E-3</v>
      </c>
      <c r="T95" s="8"/>
      <c r="U95" s="8">
        <f t="shared" si="24"/>
        <v>-0.13025210084033612</v>
      </c>
      <c r="V95" s="8">
        <f>SUM($U$4:U95)/P95</f>
        <v>-1.2879064669345996E-2</v>
      </c>
      <c r="W95" s="8">
        <f t="shared" si="25"/>
        <v>1.3872789292420052E-3</v>
      </c>
      <c r="X95" s="8"/>
    </row>
    <row r="96" spans="1:24" x14ac:dyDescent="0.25">
      <c r="A96" s="5">
        <v>41484</v>
      </c>
      <c r="B96">
        <v>2.9939999999999998</v>
      </c>
      <c r="C96">
        <f t="shared" si="13"/>
        <v>-4.654255319149014E-3</v>
      </c>
      <c r="E96">
        <f t="shared" si="14"/>
        <v>-5.6859996616873253E-3</v>
      </c>
      <c r="F96">
        <f t="shared" si="15"/>
        <v>3.2330592152708375E-5</v>
      </c>
      <c r="G96">
        <f t="shared" si="16"/>
        <v>4.5128084506309488E-5</v>
      </c>
      <c r="J96">
        <f t="shared" si="17"/>
        <v>-0.24404844830578287</v>
      </c>
      <c r="L96" s="25">
        <f t="shared" si="18"/>
        <v>1.9369397914295382E-3</v>
      </c>
      <c r="M96" s="8">
        <f t="shared" si="19"/>
        <v>84</v>
      </c>
      <c r="N96" s="30">
        <f t="shared" si="20"/>
        <v>1.9369397914295382E-3</v>
      </c>
      <c r="O96" s="8">
        <f t="shared" si="21"/>
        <v>84</v>
      </c>
      <c r="P96" s="8">
        <v>93</v>
      </c>
      <c r="Q96" s="8">
        <f t="shared" si="22"/>
        <v>0.20588235294117652</v>
      </c>
      <c r="R96" s="8">
        <f>SUM($Q$4:Q96)/P96</f>
        <v>-1.052679136170597E-2</v>
      </c>
      <c r="S96" s="8">
        <f t="shared" si="23"/>
        <v>9.3687638933441194E-4</v>
      </c>
      <c r="T96" s="8"/>
      <c r="U96" s="8">
        <f t="shared" si="24"/>
        <v>0.20588235294117652</v>
      </c>
      <c r="V96" s="8">
        <f>SUM($U$4:U96)/P96</f>
        <v>-1.052679136170597E-2</v>
      </c>
      <c r="W96" s="8">
        <f t="shared" si="25"/>
        <v>9.3687638933441194E-4</v>
      </c>
      <c r="X96" s="8"/>
    </row>
    <row r="97" spans="1:24" x14ac:dyDescent="0.25">
      <c r="A97" s="5">
        <v>41485</v>
      </c>
      <c r="B97">
        <v>3.02</v>
      </c>
      <c r="C97">
        <f t="shared" si="13"/>
        <v>8.6840347361390267E-3</v>
      </c>
      <c r="E97">
        <f t="shared" si="14"/>
        <v>7.6522903936007153E-3</v>
      </c>
      <c r="F97">
        <f t="shared" si="15"/>
        <v>5.8557548267993792E-5</v>
      </c>
      <c r="G97">
        <f t="shared" si="16"/>
        <v>4.3831630014237991E-5</v>
      </c>
      <c r="J97">
        <f t="shared" si="17"/>
        <v>0.32844349413649315</v>
      </c>
      <c r="L97" s="25">
        <f t="shared" si="18"/>
        <v>1.8812947464217058E-3</v>
      </c>
      <c r="M97" s="8">
        <f t="shared" si="19"/>
        <v>85</v>
      </c>
      <c r="N97" s="30">
        <f t="shared" si="20"/>
        <v>1.8812947464217058E-3</v>
      </c>
      <c r="O97" s="8">
        <f t="shared" si="21"/>
        <v>85</v>
      </c>
      <c r="P97" s="8">
        <v>94</v>
      </c>
      <c r="Q97" s="8">
        <f t="shared" si="22"/>
        <v>0.2142857142857143</v>
      </c>
      <c r="R97" s="8">
        <f>SUM($Q$4:Q97)/P97</f>
        <v>-8.1351689612014985E-3</v>
      </c>
      <c r="S97" s="8">
        <f t="shared" si="23"/>
        <v>5.6554650532416814E-4</v>
      </c>
      <c r="T97" s="8"/>
      <c r="U97" s="8">
        <f t="shared" si="24"/>
        <v>0.2142857142857143</v>
      </c>
      <c r="V97" s="8">
        <f>SUM($U$4:U97)/P97</f>
        <v>-8.1351689612014985E-3</v>
      </c>
      <c r="W97" s="8">
        <f t="shared" si="25"/>
        <v>5.6554650532416814E-4</v>
      </c>
      <c r="X97" s="8"/>
    </row>
    <row r="98" spans="1:24" x14ac:dyDescent="0.25">
      <c r="A98" s="5">
        <v>41486</v>
      </c>
      <c r="B98">
        <v>2.95</v>
      </c>
      <c r="C98">
        <f t="shared" si="13"/>
        <v>-2.3178807947019816E-2</v>
      </c>
      <c r="E98">
        <f t="shared" si="14"/>
        <v>-2.4210552289558127E-2</v>
      </c>
      <c r="F98">
        <f t="shared" si="15"/>
        <v>5.8615084216542823E-4</v>
      </c>
      <c r="G98">
        <f t="shared" si="16"/>
        <v>6.3717353926274719E-4</v>
      </c>
      <c r="J98">
        <f t="shared" si="17"/>
        <v>-1.0391396536135764</v>
      </c>
      <c r="L98" s="25">
        <f t="shared" si="18"/>
        <v>2.7348087022648918E-2</v>
      </c>
      <c r="M98" s="8">
        <f t="shared" si="19"/>
        <v>31</v>
      </c>
      <c r="N98" s="30">
        <f t="shared" si="20"/>
        <v>2.7348087022648918E-2</v>
      </c>
      <c r="O98" s="8">
        <f t="shared" si="21"/>
        <v>31</v>
      </c>
      <c r="P98" s="8">
        <v>95</v>
      </c>
      <c r="Q98" s="8">
        <f t="shared" si="22"/>
        <v>-0.23949579831932771</v>
      </c>
      <c r="R98" s="8">
        <f>SUM($Q$4:Q98)/P98</f>
        <v>-1.0570544007076512E-2</v>
      </c>
      <c r="S98" s="8">
        <f t="shared" si="23"/>
        <v>9.6499618704785559E-4</v>
      </c>
      <c r="T98" s="8"/>
      <c r="U98" s="8">
        <f t="shared" si="24"/>
        <v>-0.23949579831932771</v>
      </c>
      <c r="V98" s="8">
        <f>SUM($U$4:U98)/P98</f>
        <v>-1.0570544007076512E-2</v>
      </c>
      <c r="W98" s="8">
        <f t="shared" si="25"/>
        <v>9.6499618704785559E-4</v>
      </c>
      <c r="X98" s="8"/>
    </row>
    <row r="99" spans="1:24" x14ac:dyDescent="0.25">
      <c r="A99" s="5">
        <v>41487</v>
      </c>
      <c r="B99">
        <v>3.004</v>
      </c>
      <c r="C99">
        <f t="shared" si="13"/>
        <v>1.8305084745762652E-2</v>
      </c>
      <c r="E99">
        <f t="shared" si="14"/>
        <v>1.7273340403224341E-2</v>
      </c>
      <c r="F99">
        <f t="shared" si="15"/>
        <v>2.9836828868566243E-4</v>
      </c>
      <c r="G99">
        <f t="shared" si="16"/>
        <v>2.6378944259849193E-4</v>
      </c>
      <c r="J99">
        <f t="shared" si="17"/>
        <v>0.74138800092955393</v>
      </c>
      <c r="L99" s="25">
        <f t="shared" si="18"/>
        <v>1.1322090744990528E-2</v>
      </c>
      <c r="M99" s="8">
        <f t="shared" si="19"/>
        <v>51</v>
      </c>
      <c r="N99" s="30">
        <f t="shared" si="20"/>
        <v>1.1322090744990528E-2</v>
      </c>
      <c r="O99" s="8">
        <f t="shared" si="21"/>
        <v>51</v>
      </c>
      <c r="P99" s="12">
        <v>96</v>
      </c>
      <c r="Q99" s="8">
        <f t="shared" si="22"/>
        <v>-7.1428571428571452E-2</v>
      </c>
      <c r="R99" s="8">
        <f>SUM($Q$4:Q99)/P99</f>
        <v>-1.1204481792717083E-2</v>
      </c>
      <c r="S99" s="8">
        <f t="shared" si="23"/>
        <v>1.0956254159417771E-3</v>
      </c>
      <c r="T99" s="8"/>
      <c r="U99" s="8">
        <f t="shared" si="24"/>
        <v>-7.1428571428571452E-2</v>
      </c>
      <c r="V99" s="8">
        <f>SUM($U$4:U99)/P99</f>
        <v>-1.1204481792717083E-2</v>
      </c>
      <c r="W99" s="8">
        <f t="shared" si="25"/>
        <v>1.0956254159417771E-3</v>
      </c>
      <c r="X99" s="8"/>
    </row>
    <row r="100" spans="1:24" x14ac:dyDescent="0.25">
      <c r="A100" s="5">
        <v>41488</v>
      </c>
      <c r="B100">
        <v>2.99</v>
      </c>
      <c r="C100">
        <f t="shared" si="13"/>
        <v>-4.6604527296936716E-3</v>
      </c>
      <c r="E100">
        <f t="shared" si="14"/>
        <v>-5.692197072231983E-3</v>
      </c>
      <c r="F100">
        <f t="shared" si="15"/>
        <v>3.2401107509126361E-5</v>
      </c>
      <c r="G100">
        <f t="shared" si="16"/>
        <v>4.5211388149263149E-5</v>
      </c>
      <c r="J100">
        <f t="shared" si="17"/>
        <v>-0.24431444698973087</v>
      </c>
      <c r="L100" s="25">
        <f t="shared" si="18"/>
        <v>1.9405152620610342E-3</v>
      </c>
      <c r="M100" s="8">
        <f t="shared" si="19"/>
        <v>83</v>
      </c>
      <c r="N100" s="30">
        <f t="shared" si="20"/>
        <v>1.9405152620610342E-3</v>
      </c>
      <c r="O100" s="8">
        <f t="shared" si="21"/>
        <v>83</v>
      </c>
      <c r="P100" s="8">
        <v>97</v>
      </c>
      <c r="Q100" s="8">
        <f t="shared" si="22"/>
        <v>0.19747899159663862</v>
      </c>
      <c r="R100" s="8">
        <f>SUM($Q$4:Q100)/P100</f>
        <v>-9.0531057783938291E-3</v>
      </c>
      <c r="S100" s="8">
        <f t="shared" si="23"/>
        <v>7.2272693188858272E-4</v>
      </c>
      <c r="T100" s="8"/>
      <c r="U100" s="8">
        <f t="shared" si="24"/>
        <v>0.19747899159663862</v>
      </c>
      <c r="V100" s="8">
        <f>SUM($U$4:U100)/P100</f>
        <v>-9.0531057783938291E-3</v>
      </c>
      <c r="W100" s="8">
        <f t="shared" si="25"/>
        <v>7.2272693188858272E-4</v>
      </c>
      <c r="X100" s="8"/>
    </row>
    <row r="101" spans="1:24" x14ac:dyDescent="0.25">
      <c r="A101" s="5">
        <v>41491</v>
      </c>
      <c r="B101">
        <v>3.052</v>
      </c>
      <c r="C101">
        <f t="shared" si="13"/>
        <v>2.07357859531772E-2</v>
      </c>
      <c r="E101">
        <f t="shared" si="14"/>
        <v>1.9704041610638889E-2</v>
      </c>
      <c r="F101">
        <f t="shared" si="15"/>
        <v>3.8824925579378878E-4</v>
      </c>
      <c r="G101">
        <f t="shared" si="16"/>
        <v>3.4865468526831627E-4</v>
      </c>
      <c r="J101">
        <f t="shared" si="17"/>
        <v>0.84571598075016441</v>
      </c>
      <c r="L101" s="25">
        <f t="shared" si="18"/>
        <v>1.4964586703655124E-2</v>
      </c>
      <c r="M101" s="8">
        <f t="shared" si="19"/>
        <v>45</v>
      </c>
      <c r="N101" s="30">
        <f t="shared" si="20"/>
        <v>1.4964586703655124E-2</v>
      </c>
      <c r="O101" s="8">
        <f t="shared" si="21"/>
        <v>45</v>
      </c>
      <c r="P101" s="8">
        <v>98</v>
      </c>
      <c r="Q101" s="8">
        <f t="shared" si="22"/>
        <v>-0.12184873949579833</v>
      </c>
      <c r="R101" s="8">
        <f>SUM($Q$4:Q101)/P101</f>
        <v>-1.0204081632653059E-2</v>
      </c>
      <c r="S101" s="8">
        <f t="shared" si="23"/>
        <v>9.276437847866414E-4</v>
      </c>
      <c r="T101" s="8"/>
      <c r="U101" s="8">
        <f t="shared" si="24"/>
        <v>-0.12184873949579833</v>
      </c>
      <c r="V101" s="8">
        <f>SUM($U$4:U101)/P101</f>
        <v>-1.0204081632653059E-2</v>
      </c>
      <c r="W101" s="8">
        <f t="shared" si="25"/>
        <v>9.276437847866414E-4</v>
      </c>
      <c r="X101" s="8"/>
    </row>
    <row r="102" spans="1:24" x14ac:dyDescent="0.25">
      <c r="A102" s="5">
        <v>41492</v>
      </c>
      <c r="B102">
        <v>3.0939999999999999</v>
      </c>
      <c r="C102">
        <f t="shared" si="13"/>
        <v>1.3761467889908197E-2</v>
      </c>
      <c r="E102">
        <f t="shared" si="14"/>
        <v>1.2729723547369886E-2</v>
      </c>
      <c r="F102">
        <f t="shared" si="15"/>
        <v>1.6204586159246335E-4</v>
      </c>
      <c r="G102">
        <f t="shared" si="16"/>
        <v>1.3684271747667196E-4</v>
      </c>
      <c r="J102">
        <f t="shared" si="17"/>
        <v>0.54637169608541614</v>
      </c>
      <c r="L102" s="25">
        <f t="shared" si="18"/>
        <v>5.8734180177946165E-3</v>
      </c>
      <c r="M102" s="8">
        <f t="shared" si="19"/>
        <v>67</v>
      </c>
      <c r="N102" s="30">
        <f t="shared" si="20"/>
        <v>5.8734180177946165E-3</v>
      </c>
      <c r="O102" s="8">
        <f t="shared" si="21"/>
        <v>67</v>
      </c>
      <c r="P102" s="8">
        <v>99</v>
      </c>
      <c r="Q102" s="8">
        <f t="shared" si="22"/>
        <v>6.3025210084033612E-2</v>
      </c>
      <c r="R102" s="8">
        <f>SUM($Q$4:Q102)/P102</f>
        <v>-9.464391817332992E-3</v>
      </c>
      <c r="S102" s="8">
        <f t="shared" si="23"/>
        <v>8.0617241224799731E-4</v>
      </c>
      <c r="T102" s="8"/>
      <c r="U102" s="8">
        <f t="shared" si="24"/>
        <v>6.3025210084033612E-2</v>
      </c>
      <c r="V102" s="8">
        <f>SUM($U$4:U102)/P102</f>
        <v>-9.464391817332992E-3</v>
      </c>
      <c r="W102" s="8">
        <f t="shared" si="25"/>
        <v>8.0617241224799731E-4</v>
      </c>
      <c r="X102" s="8"/>
    </row>
    <row r="103" spans="1:24" x14ac:dyDescent="0.25">
      <c r="A103" s="5">
        <v>41493</v>
      </c>
      <c r="B103">
        <v>3.07</v>
      </c>
      <c r="C103">
        <f t="shared" si="13"/>
        <v>-7.7569489334195288E-3</v>
      </c>
      <c r="E103">
        <f t="shared" si="14"/>
        <v>-8.7886932759578401E-3</v>
      </c>
      <c r="F103">
        <f t="shared" si="15"/>
        <v>7.7241129498866547E-5</v>
      </c>
      <c r="G103">
        <f t="shared" si="16"/>
        <v>9.6440995018774357E-5</v>
      </c>
      <c r="J103">
        <f t="shared" si="17"/>
        <v>-0.37721897366354878</v>
      </c>
      <c r="L103" s="25">
        <f t="shared" si="18"/>
        <v>4.1393381265895481E-3</v>
      </c>
      <c r="M103" s="8">
        <f t="shared" si="19"/>
        <v>72</v>
      </c>
      <c r="N103" s="30">
        <f t="shared" si="20"/>
        <v>4.1393381265895481E-3</v>
      </c>
      <c r="O103" s="8">
        <f t="shared" si="21"/>
        <v>72</v>
      </c>
      <c r="P103" s="12">
        <v>100</v>
      </c>
      <c r="Q103" s="8">
        <f t="shared" si="22"/>
        <v>0.10504201680672265</v>
      </c>
      <c r="R103" s="8">
        <f>SUM($Q$4:Q103)/P103</f>
        <v>-8.3193277310924345E-3</v>
      </c>
      <c r="S103" s="8">
        <f t="shared" si="23"/>
        <v>6.2919285361203272E-4</v>
      </c>
      <c r="T103" s="8"/>
      <c r="U103" s="8">
        <f t="shared" si="24"/>
        <v>0.10504201680672265</v>
      </c>
      <c r="V103" s="8">
        <f>SUM($U$4:U103)/P103</f>
        <v>-8.3193277310924345E-3</v>
      </c>
      <c r="W103" s="8">
        <f t="shared" si="25"/>
        <v>6.2919285361203272E-4</v>
      </c>
      <c r="X103" s="8"/>
    </row>
    <row r="104" spans="1:24" x14ac:dyDescent="0.25">
      <c r="A104" s="5">
        <v>41494</v>
      </c>
      <c r="B104">
        <v>3.0920000000000001</v>
      </c>
      <c r="C104">
        <f t="shared" si="13"/>
        <v>7.1661237785017075E-3</v>
      </c>
      <c r="E104">
        <f t="shared" si="14"/>
        <v>6.1343794359633962E-3</v>
      </c>
      <c r="F104">
        <f t="shared" si="15"/>
        <v>3.7630611064370596E-5</v>
      </c>
      <c r="G104">
        <f t="shared" si="16"/>
        <v>2.6036884896653226E-5</v>
      </c>
      <c r="J104">
        <f t="shared" si="17"/>
        <v>0.26329332953591994</v>
      </c>
      <c r="L104" s="25">
        <f t="shared" si="18"/>
        <v>1.1175275652160102E-3</v>
      </c>
      <c r="M104" s="8">
        <f t="shared" si="19"/>
        <v>93</v>
      </c>
      <c r="N104" s="30">
        <f t="shared" si="20"/>
        <v>1.1175275652160102E-3</v>
      </c>
      <c r="O104" s="8">
        <f t="shared" si="21"/>
        <v>93</v>
      </c>
      <c r="P104" s="8">
        <v>101</v>
      </c>
      <c r="Q104" s="8">
        <f t="shared" si="22"/>
        <v>0.28151260504201681</v>
      </c>
      <c r="R104" s="8">
        <f>SUM($Q$4:Q104)/P104</f>
        <v>-5.449704634328977E-3</v>
      </c>
      <c r="S104" s="8">
        <f t="shared" si="23"/>
        <v>2.7269339461309997E-4</v>
      </c>
      <c r="T104" s="8"/>
      <c r="U104" s="8">
        <f t="shared" si="24"/>
        <v>0.28151260504201681</v>
      </c>
      <c r="V104" s="8">
        <f>SUM($U$4:U104)/P104</f>
        <v>-5.449704634328977E-3</v>
      </c>
      <c r="W104" s="8">
        <f t="shared" si="25"/>
        <v>2.7269339461309997E-4</v>
      </c>
      <c r="X104" s="8"/>
    </row>
    <row r="105" spans="1:24" x14ac:dyDescent="0.25">
      <c r="A105" s="5">
        <v>41495</v>
      </c>
      <c r="B105">
        <v>3.1240000000000001</v>
      </c>
      <c r="C105">
        <f t="shared" si="13"/>
        <v>1.0349288486416568E-2</v>
      </c>
      <c r="E105">
        <f t="shared" si="14"/>
        <v>9.3175441438782571E-3</v>
      </c>
      <c r="F105">
        <f t="shared" si="15"/>
        <v>8.6816628873120005E-5</v>
      </c>
      <c r="G105">
        <f t="shared" si="16"/>
        <v>6.8654478347885089E-5</v>
      </c>
      <c r="J105">
        <f t="shared" si="17"/>
        <v>0.39991774984723294</v>
      </c>
      <c r="L105" s="25">
        <f t="shared" si="18"/>
        <v>2.9467147215890368E-3</v>
      </c>
      <c r="M105" s="8">
        <f t="shared" si="19"/>
        <v>77</v>
      </c>
      <c r="N105" s="30">
        <f t="shared" si="20"/>
        <v>2.9467147215890368E-3</v>
      </c>
      <c r="O105" s="8">
        <f t="shared" si="21"/>
        <v>77</v>
      </c>
      <c r="P105" s="8">
        <v>102</v>
      </c>
      <c r="Q105" s="8">
        <f t="shared" si="22"/>
        <v>0.1470588235294118</v>
      </c>
      <c r="R105" s="8">
        <f>SUM($Q$4:Q105)/P105</f>
        <v>-3.9545229856648521E-3</v>
      </c>
      <c r="S105" s="8">
        <f t="shared" si="23"/>
        <v>1.4500924622758808E-4</v>
      </c>
      <c r="T105" s="8"/>
      <c r="U105" s="8">
        <f t="shared" si="24"/>
        <v>0.1470588235294118</v>
      </c>
      <c r="V105" s="8">
        <f>SUM($U$4:U105)/P105</f>
        <v>-3.9545229856648521E-3</v>
      </c>
      <c r="W105" s="8">
        <f t="shared" si="25"/>
        <v>1.4500924622758808E-4</v>
      </c>
      <c r="X105" s="8"/>
    </row>
    <row r="106" spans="1:24" x14ac:dyDescent="0.25">
      <c r="A106" s="5">
        <v>41498</v>
      </c>
      <c r="B106">
        <v>3.1280000000000001</v>
      </c>
      <c r="C106">
        <f t="shared" si="13"/>
        <v>1.2804097311139575E-3</v>
      </c>
      <c r="E106">
        <f t="shared" si="14"/>
        <v>2.4866538857564618E-4</v>
      </c>
      <c r="F106">
        <f t="shared" si="15"/>
        <v>6.18344754754771E-8</v>
      </c>
      <c r="G106">
        <f t="shared" si="16"/>
        <v>6.1321264813926179E-7</v>
      </c>
      <c r="J106">
        <f t="shared" si="17"/>
        <v>1.0672952135074918E-2</v>
      </c>
      <c r="L106" s="25">
        <f t="shared" si="18"/>
        <v>2.6319663060876268E-5</v>
      </c>
      <c r="M106" s="8">
        <f t="shared" si="19"/>
        <v>114</v>
      </c>
      <c r="N106" s="30">
        <f t="shared" si="20"/>
        <v>2.6319663060876268E-5</v>
      </c>
      <c r="O106" s="8">
        <f t="shared" si="21"/>
        <v>114</v>
      </c>
      <c r="P106" s="8">
        <v>103</v>
      </c>
      <c r="Q106" s="8">
        <f t="shared" si="22"/>
        <v>0.45798319327731096</v>
      </c>
      <c r="R106" s="8">
        <f>SUM($Q$4:Q106)/P106</f>
        <v>5.3030921106306847E-4</v>
      </c>
      <c r="S106" s="8">
        <f t="shared" si="23"/>
        <v>2.633315410168037E-6</v>
      </c>
      <c r="T106" s="8"/>
      <c r="U106" s="8">
        <f t="shared" si="24"/>
        <v>0.45798319327731096</v>
      </c>
      <c r="V106" s="8">
        <f>SUM($U$4:U106)/P106</f>
        <v>5.3030921106306847E-4</v>
      </c>
      <c r="W106" s="8">
        <f t="shared" si="25"/>
        <v>2.633315410168037E-6</v>
      </c>
      <c r="X106" s="8"/>
    </row>
    <row r="107" spans="1:24" x14ac:dyDescent="0.25">
      <c r="A107" s="5">
        <v>41499</v>
      </c>
      <c r="B107">
        <v>3.1459999999999999</v>
      </c>
      <c r="C107">
        <f t="shared" si="13"/>
        <v>5.7544757033247424E-3</v>
      </c>
      <c r="E107">
        <f t="shared" si="14"/>
        <v>4.7227313607864311E-3</v>
      </c>
      <c r="F107">
        <f t="shared" si="15"/>
        <v>2.2304191506155655E-5</v>
      </c>
      <c r="G107">
        <f t="shared" si="16"/>
        <v>1.3623385168876147E-5</v>
      </c>
      <c r="J107">
        <f t="shared" si="17"/>
        <v>0.20270406770002503</v>
      </c>
      <c r="L107" s="25">
        <f t="shared" si="18"/>
        <v>5.8472849260592682E-4</v>
      </c>
      <c r="M107" s="8">
        <f t="shared" si="19"/>
        <v>98</v>
      </c>
      <c r="N107" s="30">
        <f t="shared" si="20"/>
        <v>5.8472849260592682E-4</v>
      </c>
      <c r="O107" s="8">
        <f t="shared" si="21"/>
        <v>98</v>
      </c>
      <c r="P107" s="12">
        <v>104</v>
      </c>
      <c r="Q107" s="8">
        <f t="shared" si="22"/>
        <v>0.32352941176470584</v>
      </c>
      <c r="R107" s="8">
        <f>SUM($Q$4:Q107)/P107</f>
        <v>3.6360698125404026E-3</v>
      </c>
      <c r="S107" s="8">
        <f t="shared" si="23"/>
        <v>1.2499858026303911E-4</v>
      </c>
      <c r="T107" s="8"/>
      <c r="U107" s="8">
        <f t="shared" si="24"/>
        <v>0.32352941176470584</v>
      </c>
      <c r="V107" s="8">
        <f>SUM($U$4:U107)/P107</f>
        <v>3.6360698125404026E-3</v>
      </c>
      <c r="W107" s="8">
        <f t="shared" si="25"/>
        <v>1.2499858026303911E-4</v>
      </c>
      <c r="X107" s="8"/>
    </row>
    <row r="108" spans="1:24" x14ac:dyDescent="0.25">
      <c r="A108" s="5">
        <v>41500</v>
      </c>
      <c r="B108">
        <v>3.1459999999999999</v>
      </c>
      <c r="C108">
        <f t="shared" si="13"/>
        <v>0</v>
      </c>
      <c r="E108">
        <f t="shared" si="14"/>
        <v>-1.0317443425383113E-3</v>
      </c>
      <c r="F108">
        <f t="shared" si="15"/>
        <v>1.0644963883598124E-6</v>
      </c>
      <c r="G108">
        <f t="shared" si="16"/>
        <v>4.2579855534392494E-6</v>
      </c>
      <c r="J108">
        <f t="shared" si="17"/>
        <v>-4.4283436656066287E-2</v>
      </c>
      <c r="L108" s="25">
        <f t="shared" si="18"/>
        <v>1.8275674095220027E-4</v>
      </c>
      <c r="M108" s="8">
        <f t="shared" si="19"/>
        <v>107</v>
      </c>
      <c r="N108" s="30">
        <f t="shared" si="20"/>
        <v>1.8275674095220027E-4</v>
      </c>
      <c r="O108" s="8">
        <f t="shared" si="21"/>
        <v>107</v>
      </c>
      <c r="P108" s="8">
        <v>105</v>
      </c>
      <c r="Q108" s="8">
        <f t="shared" si="22"/>
        <v>0.39915966386554624</v>
      </c>
      <c r="R108" s="8">
        <f>SUM($Q$4:Q108)/P108</f>
        <v>7.4029611844737917E-3</v>
      </c>
      <c r="S108" s="8">
        <f t="shared" si="23"/>
        <v>5.2312750921606262E-4</v>
      </c>
      <c r="T108" s="8"/>
      <c r="U108" s="8">
        <f t="shared" si="24"/>
        <v>0.39915966386554624</v>
      </c>
      <c r="V108" s="8">
        <f>SUM($U$4:U108)/P108</f>
        <v>7.4029611844737917E-3</v>
      </c>
      <c r="W108" s="8">
        <f t="shared" si="25"/>
        <v>5.2312750921606262E-4</v>
      </c>
      <c r="X108" s="8"/>
    </row>
    <row r="109" spans="1:24" x14ac:dyDescent="0.25">
      <c r="A109" s="5">
        <v>41501</v>
      </c>
      <c r="B109">
        <v>3.1120000000000001</v>
      </c>
      <c r="C109">
        <f t="shared" si="13"/>
        <v>-1.080737444373802E-2</v>
      </c>
      <c r="E109">
        <f t="shared" si="14"/>
        <v>-1.1839118786276331E-2</v>
      </c>
      <c r="F109">
        <f t="shared" si="15"/>
        <v>1.4016473363556115E-4</v>
      </c>
      <c r="G109">
        <f t="shared" si="16"/>
        <v>1.6565911768068024E-4</v>
      </c>
      <c r="J109">
        <f t="shared" si="17"/>
        <v>-0.50814610288618522</v>
      </c>
      <c r="L109" s="25">
        <f t="shared" si="18"/>
        <v>7.1102449917624152E-3</v>
      </c>
      <c r="M109" s="8">
        <f t="shared" si="19"/>
        <v>62</v>
      </c>
      <c r="N109" s="30">
        <f t="shared" si="20"/>
        <v>7.1102449917624152E-3</v>
      </c>
      <c r="O109" s="8">
        <f t="shared" si="21"/>
        <v>62</v>
      </c>
      <c r="P109" s="8">
        <v>106</v>
      </c>
      <c r="Q109" s="8">
        <f t="shared" si="22"/>
        <v>2.1008403361344574E-2</v>
      </c>
      <c r="R109" s="8">
        <f>SUM($Q$4:Q109)/P109</f>
        <v>7.5313144125574785E-3</v>
      </c>
      <c r="S109" s="8">
        <f t="shared" si="23"/>
        <v>5.465812598876705E-4</v>
      </c>
      <c r="T109" s="8"/>
      <c r="U109" s="8">
        <f t="shared" si="24"/>
        <v>2.1008403361344574E-2</v>
      </c>
      <c r="V109" s="8">
        <f>SUM($U$4:U109)/P109</f>
        <v>7.5313144125574785E-3</v>
      </c>
      <c r="W109" s="8">
        <f t="shared" si="25"/>
        <v>5.465812598876705E-4</v>
      </c>
      <c r="X109" s="8"/>
    </row>
    <row r="110" spans="1:24" x14ac:dyDescent="0.25">
      <c r="A110" s="5">
        <v>41502</v>
      </c>
      <c r="B110">
        <v>3.1259999999999999</v>
      </c>
      <c r="C110">
        <f t="shared" si="13"/>
        <v>4.4987146529562308E-3</v>
      </c>
      <c r="E110">
        <f t="shared" si="14"/>
        <v>3.4669703104179194E-3</v>
      </c>
      <c r="F110">
        <f t="shared" si="15"/>
        <v>1.2019883133319325E-5</v>
      </c>
      <c r="G110">
        <f t="shared" si="16"/>
        <v>5.9303255146351746E-6</v>
      </c>
      <c r="J110">
        <f t="shared" si="17"/>
        <v>0.14880562344750969</v>
      </c>
      <c r="L110" s="25">
        <f t="shared" si="18"/>
        <v>2.5453514349408599E-4</v>
      </c>
      <c r="M110" s="8">
        <f t="shared" si="19"/>
        <v>105</v>
      </c>
      <c r="N110" s="30">
        <f t="shared" si="20"/>
        <v>2.5453514349408599E-4</v>
      </c>
      <c r="O110" s="8">
        <f t="shared" si="21"/>
        <v>105</v>
      </c>
      <c r="P110" s="8">
        <v>107</v>
      </c>
      <c r="Q110" s="8">
        <f t="shared" si="22"/>
        <v>0.38235294117647056</v>
      </c>
      <c r="R110" s="8">
        <f>SUM($Q$4:Q110)/P110</f>
        <v>1.1034320270164143E-2</v>
      </c>
      <c r="S110" s="8">
        <f t="shared" si="23"/>
        <v>1.1843559953843106E-3</v>
      </c>
      <c r="T110" s="8"/>
      <c r="U110" s="8">
        <f t="shared" si="24"/>
        <v>0.38235294117647056</v>
      </c>
      <c r="V110" s="8">
        <f>SUM($U$4:U110)/P110</f>
        <v>1.1034320270164143E-2</v>
      </c>
      <c r="W110" s="8">
        <f t="shared" si="25"/>
        <v>1.1843559953843106E-3</v>
      </c>
      <c r="X110" s="8"/>
    </row>
    <row r="111" spans="1:24" x14ac:dyDescent="0.25">
      <c r="A111" s="5">
        <v>41505</v>
      </c>
      <c r="B111">
        <v>3.0840000000000001</v>
      </c>
      <c r="C111">
        <f t="shared" si="13"/>
        <v>-1.343570057581568E-2</v>
      </c>
      <c r="E111">
        <f t="shared" si="14"/>
        <v>-1.4467444918353991E-2</v>
      </c>
      <c r="F111">
        <f t="shared" si="15"/>
        <v>2.0930696246560673E-4</v>
      </c>
      <c r="G111">
        <f t="shared" si="16"/>
        <v>2.4022486774495928E-4</v>
      </c>
      <c r="J111">
        <f t="shared" si="17"/>
        <v>-0.620956330170783</v>
      </c>
      <c r="L111" s="25">
        <f t="shared" si="18"/>
        <v>1.0310677049921202E-2</v>
      </c>
      <c r="M111" s="8">
        <f t="shared" si="19"/>
        <v>52</v>
      </c>
      <c r="N111" s="30">
        <f t="shared" si="20"/>
        <v>1.0310677049921202E-2</v>
      </c>
      <c r="O111" s="8">
        <f t="shared" si="21"/>
        <v>52</v>
      </c>
      <c r="P111" s="12">
        <v>108</v>
      </c>
      <c r="Q111" s="8">
        <f t="shared" si="22"/>
        <v>-6.3025210084033612E-2</v>
      </c>
      <c r="R111" s="8">
        <f>SUM($Q$4:Q111)/P111</f>
        <v>1.0348583877995645E-2</v>
      </c>
      <c r="S111" s="8">
        <f t="shared" si="23"/>
        <v>1.0514603940209482E-3</v>
      </c>
      <c r="T111" s="8"/>
      <c r="U111" s="8">
        <f t="shared" si="24"/>
        <v>-6.3025210084033612E-2</v>
      </c>
      <c r="V111" s="8">
        <f>SUM($U$4:U111)/P111</f>
        <v>1.0348583877995645E-2</v>
      </c>
      <c r="W111" s="8">
        <f t="shared" si="25"/>
        <v>1.0514603940209482E-3</v>
      </c>
      <c r="X111" s="8"/>
    </row>
    <row r="112" spans="1:24" x14ac:dyDescent="0.25">
      <c r="A112" s="5">
        <v>41506</v>
      </c>
      <c r="B112">
        <v>3.0139999999999998</v>
      </c>
      <c r="C112">
        <f t="shared" si="13"/>
        <v>-2.269779507133602E-2</v>
      </c>
      <c r="E112">
        <f t="shared" si="14"/>
        <v>-2.3729539413874332E-2</v>
      </c>
      <c r="F112">
        <f t="shared" si="15"/>
        <v>5.6309104079461535E-4</v>
      </c>
      <c r="G112">
        <f t="shared" si="16"/>
        <v>6.1312117326558461E-4</v>
      </c>
      <c r="J112">
        <f t="shared" si="17"/>
        <v>-1.0184941290074605</v>
      </c>
      <c r="L112" s="25">
        <f t="shared" si="18"/>
        <v>2.6315736873344056E-2</v>
      </c>
      <c r="M112" s="8">
        <f t="shared" si="19"/>
        <v>33</v>
      </c>
      <c r="N112" s="30">
        <f t="shared" si="20"/>
        <v>2.6315736873344056E-2</v>
      </c>
      <c r="O112" s="8">
        <f t="shared" si="21"/>
        <v>33</v>
      </c>
      <c r="P112" s="8">
        <v>109</v>
      </c>
      <c r="Q112" s="8">
        <f t="shared" si="22"/>
        <v>-0.22268907563025209</v>
      </c>
      <c r="R112" s="8">
        <f>SUM($Q$4:Q112)/P112</f>
        <v>8.2106236990208952E-3</v>
      </c>
      <c r="S112" s="8">
        <f t="shared" si="23"/>
        <v>6.6801483876678799E-4</v>
      </c>
      <c r="T112" s="8"/>
      <c r="U112" s="8">
        <f t="shared" si="24"/>
        <v>-0.22268907563025209</v>
      </c>
      <c r="V112" s="8">
        <f>SUM($U$4:U112)/P112</f>
        <v>8.2106236990208952E-3</v>
      </c>
      <c r="W112" s="8">
        <f t="shared" si="25"/>
        <v>6.6801483876678799E-4</v>
      </c>
      <c r="X112" s="8"/>
    </row>
    <row r="113" spans="1:24" x14ac:dyDescent="0.25">
      <c r="A113" s="5">
        <v>41507</v>
      </c>
      <c r="B113">
        <v>2.9619999999999997</v>
      </c>
      <c r="C113">
        <f t="shared" si="13"/>
        <v>-1.7252820172528219E-2</v>
      </c>
      <c r="E113">
        <f t="shared" si="14"/>
        <v>-1.8284564515066531E-2</v>
      </c>
      <c r="F113">
        <f t="shared" si="15"/>
        <v>3.3432529950563016E-4</v>
      </c>
      <c r="G113">
        <f t="shared" si="16"/>
        <v>3.7311978788238329E-4</v>
      </c>
      <c r="J113">
        <f t="shared" si="17"/>
        <v>-0.78479069000239243</v>
      </c>
      <c r="L113" s="25">
        <f t="shared" si="18"/>
        <v>1.6014651896383784E-2</v>
      </c>
      <c r="M113" s="8">
        <f t="shared" si="19"/>
        <v>42</v>
      </c>
      <c r="N113" s="30">
        <f t="shared" si="20"/>
        <v>1.6014651896383784E-2</v>
      </c>
      <c r="O113" s="8">
        <f t="shared" si="21"/>
        <v>42</v>
      </c>
      <c r="P113" s="8">
        <v>110</v>
      </c>
      <c r="Q113" s="8">
        <f t="shared" si="22"/>
        <v>-0.14705882352941174</v>
      </c>
      <c r="R113" s="8">
        <f>SUM($Q$4:Q113)/P113</f>
        <v>6.7990832696715074E-3</v>
      </c>
      <c r="S113" s="8">
        <f t="shared" si="23"/>
        <v>4.6227533307926995E-4</v>
      </c>
      <c r="T113" s="8"/>
      <c r="U113" s="8">
        <f t="shared" si="24"/>
        <v>-0.14705882352941174</v>
      </c>
      <c r="V113" s="8">
        <f>SUM($U$4:U113)/P113</f>
        <v>6.7990832696715074E-3</v>
      </c>
      <c r="W113" s="8">
        <f t="shared" si="25"/>
        <v>4.6227533307926995E-4</v>
      </c>
      <c r="X113" s="8"/>
    </row>
    <row r="114" spans="1:24" x14ac:dyDescent="0.25">
      <c r="A114" s="5">
        <v>41508</v>
      </c>
      <c r="B114">
        <v>3.0640000000000001</v>
      </c>
      <c r="C114">
        <f t="shared" si="13"/>
        <v>3.4436191762322862E-2</v>
      </c>
      <c r="E114">
        <f t="shared" si="14"/>
        <v>3.3404447419784551E-2</v>
      </c>
      <c r="F114">
        <f t="shared" si="15"/>
        <v>1.1158571074211508E-3</v>
      </c>
      <c r="G114">
        <f t="shared" si="16"/>
        <v>1.0479919045275482E-3</v>
      </c>
      <c r="J114">
        <f t="shared" si="17"/>
        <v>1.4337502716085861</v>
      </c>
      <c r="L114" s="25">
        <f t="shared" si="18"/>
        <v>4.4980797283599036E-2</v>
      </c>
      <c r="M114" s="8">
        <f t="shared" si="19"/>
        <v>24</v>
      </c>
      <c r="N114" s="30">
        <f t="shared" si="20"/>
        <v>4.4980797283599036E-2</v>
      </c>
      <c r="O114" s="8">
        <f t="shared" si="21"/>
        <v>24</v>
      </c>
      <c r="P114" s="8">
        <v>111</v>
      </c>
      <c r="Q114" s="8">
        <f t="shared" si="22"/>
        <v>-0.29831932773109243</v>
      </c>
      <c r="R114" s="8">
        <f>SUM($Q$4:Q114)/P114</f>
        <v>4.0502687561511114E-3</v>
      </c>
      <c r="S114" s="8">
        <f t="shared" si="23"/>
        <v>1.655381042429982E-4</v>
      </c>
      <c r="T114" s="8"/>
      <c r="U114" s="8">
        <f t="shared" si="24"/>
        <v>-0.29831932773109243</v>
      </c>
      <c r="V114" s="8">
        <f>SUM($U$4:U114)/P114</f>
        <v>4.0502687561511114E-3</v>
      </c>
      <c r="W114" s="8">
        <f t="shared" si="25"/>
        <v>1.655381042429982E-4</v>
      </c>
      <c r="X114" s="8"/>
    </row>
    <row r="115" spans="1:24" x14ac:dyDescent="0.25">
      <c r="A115" s="5">
        <v>41509</v>
      </c>
      <c r="B115">
        <v>3.1019999999999999</v>
      </c>
      <c r="C115">
        <f t="shared" si="13"/>
        <v>1.2402088772845892E-2</v>
      </c>
      <c r="E115">
        <f t="shared" si="14"/>
        <v>1.137034443030758E-2</v>
      </c>
      <c r="F115">
        <f t="shared" si="15"/>
        <v>1.2928473246382662E-4</v>
      </c>
      <c r="G115">
        <f t="shared" si="16"/>
        <v>1.0688665177482275E-4</v>
      </c>
      <c r="J115">
        <f t="shared" si="17"/>
        <v>0.48802586704611367</v>
      </c>
      <c r="L115" s="25">
        <f t="shared" si="18"/>
        <v>4.587675529777493E-3</v>
      </c>
      <c r="M115" s="8">
        <f t="shared" si="19"/>
        <v>71</v>
      </c>
      <c r="N115" s="30">
        <f t="shared" si="20"/>
        <v>4.587675529777493E-3</v>
      </c>
      <c r="O115" s="8">
        <f t="shared" si="21"/>
        <v>71</v>
      </c>
      <c r="P115" s="12">
        <v>112</v>
      </c>
      <c r="Q115" s="8">
        <f t="shared" si="22"/>
        <v>9.6638655462184864E-2</v>
      </c>
      <c r="R115" s="8">
        <f>SUM($Q$4:Q115)/P115</f>
        <v>4.8769507803121271E-3</v>
      </c>
      <c r="S115" s="8">
        <f t="shared" si="23"/>
        <v>2.4217097075652282E-4</v>
      </c>
      <c r="T115" s="8"/>
      <c r="U115" s="8">
        <f t="shared" si="24"/>
        <v>9.6638655462184864E-2</v>
      </c>
      <c r="V115" s="8">
        <f>SUM($U$4:U115)/P115</f>
        <v>4.8769507803121271E-3</v>
      </c>
      <c r="W115" s="8">
        <f t="shared" si="25"/>
        <v>2.4217097075652282E-4</v>
      </c>
      <c r="X115" s="8"/>
    </row>
    <row r="116" spans="1:24" x14ac:dyDescent="0.25">
      <c r="A116" s="5">
        <v>41512</v>
      </c>
      <c r="B116">
        <v>3.0920000000000001</v>
      </c>
      <c r="C116">
        <f t="shared" si="13"/>
        <v>-3.2237266279818784E-3</v>
      </c>
      <c r="E116">
        <f t="shared" si="14"/>
        <v>-4.2554709705201893E-3</v>
      </c>
      <c r="F116">
        <f t="shared" si="15"/>
        <v>1.8109033180940043E-5</v>
      </c>
      <c r="G116">
        <f t="shared" si="16"/>
        <v>2.7954645766640299E-5</v>
      </c>
      <c r="J116">
        <f t="shared" si="17"/>
        <v>-0.18264881269049674</v>
      </c>
      <c r="L116" s="25">
        <f t="shared" si="18"/>
        <v>1.199839663771958E-3</v>
      </c>
      <c r="M116" s="8">
        <f t="shared" si="19"/>
        <v>92</v>
      </c>
      <c r="N116" s="30">
        <f t="shared" si="20"/>
        <v>1.199839663771958E-3</v>
      </c>
      <c r="O116" s="8">
        <f t="shared" si="21"/>
        <v>92</v>
      </c>
      <c r="P116" s="8">
        <v>113</v>
      </c>
      <c r="Q116" s="8">
        <f t="shared" si="22"/>
        <v>0.27310924369747902</v>
      </c>
      <c r="R116" s="8">
        <f>SUM($Q$4:Q116)/P116</f>
        <v>7.2506878857737812E-3</v>
      </c>
      <c r="S116" s="8">
        <f t="shared" si="23"/>
        <v>5.4006269584640481E-4</v>
      </c>
      <c r="T116" s="8"/>
      <c r="U116" s="8">
        <f t="shared" si="24"/>
        <v>0.27310924369747902</v>
      </c>
      <c r="V116" s="8">
        <f>SUM($U$4:U116)/P116</f>
        <v>7.2506878857737812E-3</v>
      </c>
      <c r="W116" s="8">
        <f t="shared" si="25"/>
        <v>5.4006269584640481E-4</v>
      </c>
      <c r="X116" s="8"/>
    </row>
    <row r="117" spans="1:24" x14ac:dyDescent="0.25">
      <c r="A117" s="5">
        <v>41513</v>
      </c>
      <c r="B117">
        <v>2.99</v>
      </c>
      <c r="C117">
        <f t="shared" si="13"/>
        <v>-3.2988357050452735E-2</v>
      </c>
      <c r="E117">
        <f t="shared" si="14"/>
        <v>-3.4020101392991046E-2</v>
      </c>
      <c r="F117">
        <f t="shared" si="15"/>
        <v>1.1573672987893913E-3</v>
      </c>
      <c r="G117">
        <f t="shared" si="16"/>
        <v>1.2286318894673476E-3</v>
      </c>
      <c r="J117">
        <f t="shared" si="17"/>
        <v>-1.4601747186353291</v>
      </c>
      <c r="L117" s="25">
        <f t="shared" si="18"/>
        <v>5.2734035174833063E-2</v>
      </c>
      <c r="M117" s="8">
        <f t="shared" si="19"/>
        <v>19</v>
      </c>
      <c r="N117" s="30">
        <f t="shared" si="20"/>
        <v>5.2734035174833063E-2</v>
      </c>
      <c r="O117" s="8">
        <f t="shared" si="21"/>
        <v>19</v>
      </c>
      <c r="P117" s="8">
        <v>114</v>
      </c>
      <c r="Q117" s="8">
        <f t="shared" si="22"/>
        <v>-0.34033613445378152</v>
      </c>
      <c r="R117" s="8">
        <f>SUM($Q$4:Q117)/P117</f>
        <v>4.20168067226891E-3</v>
      </c>
      <c r="S117" s="8">
        <f t="shared" si="23"/>
        <v>1.8296088488871503E-4</v>
      </c>
      <c r="T117" s="8"/>
      <c r="U117" s="8">
        <f t="shared" si="24"/>
        <v>-0.34033613445378152</v>
      </c>
      <c r="V117" s="8">
        <f>SUM($U$4:U117)/P117</f>
        <v>4.20168067226891E-3</v>
      </c>
      <c r="W117" s="8">
        <f t="shared" si="25"/>
        <v>1.8296088488871503E-4</v>
      </c>
      <c r="X117" s="8"/>
    </row>
    <row r="118" spans="1:24" x14ac:dyDescent="0.25">
      <c r="A118" s="5">
        <v>41514</v>
      </c>
      <c r="B118">
        <v>2.96</v>
      </c>
      <c r="C118">
        <f t="shared" si="13"/>
        <v>-1.0033444816053593E-2</v>
      </c>
      <c r="E118">
        <f t="shared" si="14"/>
        <v>-1.1065189158591905E-2</v>
      </c>
      <c r="F118">
        <f t="shared" si="15"/>
        <v>1.2243841111541983E-4</v>
      </c>
      <c r="G118">
        <f t="shared" si="16"/>
        <v>1.4633580013076656E-4</v>
      </c>
      <c r="J118">
        <f t="shared" si="17"/>
        <v>-0.47492831604618263</v>
      </c>
      <c r="L118" s="25">
        <f t="shared" si="18"/>
        <v>6.2808700454443723E-3</v>
      </c>
      <c r="M118" s="8">
        <f t="shared" si="19"/>
        <v>65</v>
      </c>
      <c r="N118" s="30">
        <f t="shared" si="20"/>
        <v>6.2808700454443723E-3</v>
      </c>
      <c r="O118" s="8">
        <f t="shared" si="21"/>
        <v>65</v>
      </c>
      <c r="P118" s="8">
        <v>115</v>
      </c>
      <c r="Q118" s="8">
        <f t="shared" si="22"/>
        <v>4.621848739495793E-2</v>
      </c>
      <c r="R118" s="8">
        <f>SUM($Q$4:Q118)/P118</f>
        <v>4.5670442089879451E-3</v>
      </c>
      <c r="S118" s="8">
        <f t="shared" si="23"/>
        <v>2.1805978843525341E-4</v>
      </c>
      <c r="T118" s="8"/>
      <c r="U118" s="8">
        <f t="shared" si="24"/>
        <v>4.621848739495793E-2</v>
      </c>
      <c r="V118" s="8">
        <f>SUM($U$4:U118)/P118</f>
        <v>4.5670442089879451E-3</v>
      </c>
      <c r="W118" s="8">
        <f t="shared" si="25"/>
        <v>2.1805978843525341E-4</v>
      </c>
      <c r="X118" s="8"/>
    </row>
    <row r="119" spans="1:24" x14ac:dyDescent="0.25">
      <c r="A119" s="5">
        <v>41515</v>
      </c>
      <c r="B119">
        <v>2.992</v>
      </c>
      <c r="C119">
        <f t="shared" si="13"/>
        <v>1.081081081081082E-2</v>
      </c>
      <c r="E119">
        <f t="shared" si="14"/>
        <v>9.7790664682725088E-3</v>
      </c>
      <c r="F119">
        <f t="shared" si="15"/>
        <v>9.5630140990891763E-5</v>
      </c>
      <c r="G119">
        <f t="shared" si="16"/>
        <v>7.6515644371359041E-5</v>
      </c>
      <c r="J119">
        <f t="shared" si="17"/>
        <v>0.41972672167778541</v>
      </c>
      <c r="L119" s="25">
        <f t="shared" si="18"/>
        <v>3.2841233540288144E-3</v>
      </c>
      <c r="M119" s="8">
        <f t="shared" si="19"/>
        <v>74</v>
      </c>
      <c r="N119" s="30">
        <f t="shared" si="20"/>
        <v>3.2841233540288144E-3</v>
      </c>
      <c r="O119" s="8">
        <f t="shared" si="21"/>
        <v>74</v>
      </c>
      <c r="P119" s="12">
        <v>116</v>
      </c>
      <c r="Q119" s="8">
        <f t="shared" si="22"/>
        <v>0.12184873949579833</v>
      </c>
      <c r="R119" s="8">
        <f>SUM($Q$4:Q119)/P119</f>
        <v>5.578093306288035E-3</v>
      </c>
      <c r="S119" s="8">
        <f t="shared" si="23"/>
        <v>3.2812313566400221E-4</v>
      </c>
      <c r="T119" s="8"/>
      <c r="U119" s="8">
        <f t="shared" si="24"/>
        <v>0.12184873949579833</v>
      </c>
      <c r="V119" s="8">
        <f>SUM($U$4:U119)/P119</f>
        <v>5.578093306288035E-3</v>
      </c>
      <c r="W119" s="8">
        <f t="shared" si="25"/>
        <v>3.2812313566400221E-4</v>
      </c>
      <c r="X119" s="8"/>
    </row>
    <row r="120" spans="1:24" s="27" customFormat="1" ht="15.75" thickBot="1" x14ac:dyDescent="0.3">
      <c r="A120" s="26">
        <v>41516</v>
      </c>
      <c r="B120" s="27">
        <v>2.9260000000000002</v>
      </c>
      <c r="C120" s="27">
        <f t="shared" si="13"/>
        <v>-2.2058823529411711E-2</v>
      </c>
      <c r="E120" s="27">
        <f t="shared" si="14"/>
        <v>-2.3090567871950022E-2</v>
      </c>
      <c r="F120">
        <f t="shared" si="15"/>
        <v>5.3317432464913058E-4</v>
      </c>
      <c r="G120" s="27">
        <f t="shared" si="16"/>
        <v>5.8188594657325302E-4</v>
      </c>
      <c r="J120" s="27">
        <f t="shared" si="17"/>
        <v>-0.99106887002109145</v>
      </c>
      <c r="K120" s="8"/>
      <c r="L120" s="25">
        <f t="shared" si="18"/>
        <v>2.4975091593657073E-2</v>
      </c>
      <c r="M120" s="8">
        <f t="shared" si="19"/>
        <v>35</v>
      </c>
      <c r="N120" s="30">
        <f t="shared" si="20"/>
        <v>2.4975091593657073E-2</v>
      </c>
      <c r="O120" s="8">
        <f t="shared" si="21"/>
        <v>35</v>
      </c>
      <c r="P120" s="8">
        <v>117</v>
      </c>
      <c r="Q120" s="8">
        <f t="shared" si="22"/>
        <v>-0.20588235294117646</v>
      </c>
      <c r="R120" s="8">
        <f>SUM($Q$4:Q120)/P120</f>
        <v>3.7707390648567141E-3</v>
      </c>
      <c r="S120" s="8">
        <f t="shared" si="23"/>
        <v>1.5123285019478808E-4</v>
      </c>
      <c r="T120" s="8"/>
      <c r="U120" s="8">
        <f t="shared" si="24"/>
        <v>-0.20588235294117646</v>
      </c>
      <c r="V120" s="8">
        <f>SUM($U$4:U120)/P120</f>
        <v>3.7707390648567141E-3</v>
      </c>
      <c r="W120" s="8">
        <f t="shared" si="25"/>
        <v>1.5123285019478808E-4</v>
      </c>
    </row>
    <row r="121" spans="1:24" ht="15.75" thickBot="1" x14ac:dyDescent="0.3">
      <c r="A121" s="5">
        <v>41519</v>
      </c>
      <c r="B121">
        <v>2.964</v>
      </c>
      <c r="C121">
        <f t="shared" si="13"/>
        <v>1.2987012987012922E-2</v>
      </c>
      <c r="E121">
        <f t="shared" si="14"/>
        <v>1.1955268644474611E-2</v>
      </c>
      <c r="F121">
        <f t="shared" si="15"/>
        <v>1.429284483615578E-4</v>
      </c>
      <c r="G121">
        <f t="shared" si="16"/>
        <v>1.1932338317499291E-4</v>
      </c>
      <c r="J121">
        <f t="shared" si="17"/>
        <v>0.51313136393979131</v>
      </c>
      <c r="K121" s="31" t="s">
        <v>62</v>
      </c>
      <c r="L121" s="32">
        <f>'[1]Mean Adj Return'!$I$19</f>
        <v>1.5914108934318516</v>
      </c>
      <c r="M121" s="33">
        <f t="shared" si="19"/>
        <v>1</v>
      </c>
      <c r="N121" s="34">
        <f>'[1]Mean Adj Return'!$I$20</f>
        <v>2.0909710124549719</v>
      </c>
      <c r="O121" s="35">
        <f t="shared" si="21"/>
        <v>1</v>
      </c>
      <c r="P121" s="8">
        <v>118</v>
      </c>
      <c r="Q121" s="8">
        <f t="shared" si="22"/>
        <v>-0.49159663865546216</v>
      </c>
      <c r="R121" s="8">
        <f>SUM($Q$4:Q121)/P121</f>
        <v>-4.2728955989175088E-4</v>
      </c>
      <c r="S121" s="8">
        <f t="shared" si="23"/>
        <v>1.9585464930103058E-6</v>
      </c>
      <c r="T121" s="8" t="s">
        <v>75</v>
      </c>
      <c r="U121" s="8">
        <f t="shared" si="24"/>
        <v>-0.49159663865546216</v>
      </c>
      <c r="V121" s="8">
        <f>SUM($U$4:U121)/P121</f>
        <v>-4.2728955989175088E-4</v>
      </c>
      <c r="W121" s="8">
        <f t="shared" si="25"/>
        <v>1.9585464930103058E-6</v>
      </c>
      <c r="X121" s="8" t="s">
        <v>75</v>
      </c>
    </row>
    <row r="122" spans="1:24" x14ac:dyDescent="0.25">
      <c r="A122" s="5">
        <v>41520</v>
      </c>
      <c r="B122">
        <v>3.9699999999999998</v>
      </c>
      <c r="C122">
        <f t="shared" si="13"/>
        <v>0.33940620782726039</v>
      </c>
      <c r="E122">
        <f t="shared" si="14"/>
        <v>0.33837446348472205</v>
      </c>
      <c r="F122">
        <f t="shared" si="15"/>
        <v>0.1144972775385735</v>
      </c>
      <c r="G122">
        <f t="shared" si="16"/>
        <v>0.11380011015824225</v>
      </c>
      <c r="J122">
        <f t="shared" si="17"/>
        <v>14.523349924935204</v>
      </c>
      <c r="L122" s="25"/>
      <c r="M122" s="8"/>
      <c r="N122" s="30"/>
      <c r="O122" s="8"/>
      <c r="P122" s="8"/>
      <c r="Q122" s="8"/>
      <c r="R122" s="8"/>
      <c r="S122" s="12">
        <f>SUM(S4:S121)</f>
        <v>0.34352224381991497</v>
      </c>
      <c r="T122" s="8">
        <f>SQRT(S122/P121)</f>
        <v>5.3955587811652786E-2</v>
      </c>
      <c r="U122" s="8"/>
      <c r="V122" s="8"/>
      <c r="W122" s="12">
        <f>SUM(W4:W121)</f>
        <v>0.34352224381991497</v>
      </c>
      <c r="X122" s="8">
        <f>SQRT(W122/P121)</f>
        <v>5.3955587811652786E-2</v>
      </c>
    </row>
    <row r="123" spans="1:24" x14ac:dyDescent="0.25">
      <c r="A123" s="5">
        <v>41521</v>
      </c>
      <c r="B123">
        <v>3.99</v>
      </c>
      <c r="C123">
        <f t="shared" si="13"/>
        <v>5.0377833753149784E-3</v>
      </c>
      <c r="E123">
        <f t="shared" si="14"/>
        <v>4.0060390327766671E-3</v>
      </c>
      <c r="F123">
        <f t="shared" si="15"/>
        <v>1.6048348732130216E-5</v>
      </c>
      <c r="G123">
        <f t="shared" si="16"/>
        <v>8.8464289043800768E-6</v>
      </c>
      <c r="J123">
        <f t="shared" si="17"/>
        <v>0.17194295954485181</v>
      </c>
      <c r="L123" s="25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</row>
    <row r="124" spans="1:24" x14ac:dyDescent="0.25">
      <c r="A124" s="5">
        <v>41522</v>
      </c>
      <c r="B124">
        <v>4.2</v>
      </c>
      <c r="C124">
        <f t="shared" si="13"/>
        <v>5.2631578947368411E-2</v>
      </c>
      <c r="E124">
        <f t="shared" si="14"/>
        <v>5.15998346048301E-2</v>
      </c>
      <c r="F124">
        <f t="shared" si="15"/>
        <v>2.6625429312458217E-3</v>
      </c>
      <c r="G124">
        <f t="shared" si="16"/>
        <v>2.5571317527752894E-3</v>
      </c>
      <c r="J124">
        <f t="shared" si="17"/>
        <v>2.2147133868113671</v>
      </c>
      <c r="L124" s="25"/>
      <c r="M124" s="8"/>
      <c r="N124" s="30"/>
      <c r="O124" s="8"/>
      <c r="P124" s="8"/>
      <c r="Q124" s="8" t="s">
        <v>72</v>
      </c>
      <c r="R124" s="8">
        <f>R121</f>
        <v>-4.2728955989175088E-4</v>
      </c>
      <c r="S124" s="8"/>
      <c r="T124" s="8"/>
      <c r="U124" s="8" t="s">
        <v>72</v>
      </c>
      <c r="V124" s="8">
        <f>V121</f>
        <v>-4.2728955989175088E-4</v>
      </c>
      <c r="W124" s="8"/>
      <c r="X124" s="8"/>
    </row>
    <row r="125" spans="1:24" x14ac:dyDescent="0.25">
      <c r="A125" s="5">
        <v>41523</v>
      </c>
      <c r="B125">
        <v>4.12</v>
      </c>
      <c r="C125">
        <f t="shared" si="13"/>
        <v>-1.9047619047619063E-2</v>
      </c>
      <c r="E125">
        <f t="shared" si="14"/>
        <v>-2.0079363390157375E-2</v>
      </c>
      <c r="F125">
        <f t="shared" si="15"/>
        <v>4.0318083415399224E-4</v>
      </c>
      <c r="G125">
        <f t="shared" si="16"/>
        <v>4.456788697014836E-4</v>
      </c>
      <c r="J125">
        <f t="shared" si="17"/>
        <v>-0.86182514419666212</v>
      </c>
      <c r="L125" s="25"/>
      <c r="M125" s="8"/>
      <c r="N125" s="30"/>
      <c r="O125" s="8"/>
      <c r="P125" s="8"/>
      <c r="Q125" s="8" t="s">
        <v>73</v>
      </c>
      <c r="R125" s="8">
        <f>S122</f>
        <v>0.34352224381991497</v>
      </c>
      <c r="S125" s="8"/>
      <c r="T125" s="8"/>
      <c r="U125" s="8" t="s">
        <v>73</v>
      </c>
      <c r="V125" s="8">
        <f>W122</f>
        <v>0.34352224381991497</v>
      </c>
      <c r="W125" s="8"/>
      <c r="X125" s="8"/>
    </row>
    <row r="126" spans="1:24" x14ac:dyDescent="0.25">
      <c r="A126" s="5">
        <v>41526</v>
      </c>
      <c r="B126">
        <v>4.1959999999999997</v>
      </c>
      <c r="C126">
        <f t="shared" si="13"/>
        <v>1.8446601941747482E-2</v>
      </c>
      <c r="E126">
        <f t="shared" si="14"/>
        <v>1.7414857599209171E-2</v>
      </c>
      <c r="F126">
        <f t="shared" si="15"/>
        <v>3.0327726520073341E-4</v>
      </c>
      <c r="G126">
        <f t="shared" si="16"/>
        <v>2.6840639998090447E-4</v>
      </c>
      <c r="J126">
        <f t="shared" si="17"/>
        <v>0.74746205195727322</v>
      </c>
      <c r="L126" s="25"/>
      <c r="M126" s="8"/>
      <c r="N126" s="30"/>
      <c r="O126" s="8"/>
      <c r="P126" s="8"/>
      <c r="Q126" s="8" t="s">
        <v>74</v>
      </c>
      <c r="R126" s="8">
        <f>T122</f>
        <v>5.3955587811652786E-2</v>
      </c>
      <c r="S126" s="8"/>
      <c r="T126" s="8"/>
      <c r="U126" s="8" t="s">
        <v>74</v>
      </c>
      <c r="V126" s="8">
        <f>X122</f>
        <v>5.3955587811652786E-2</v>
      </c>
      <c r="W126" s="8"/>
      <c r="X126" s="8"/>
    </row>
    <row r="127" spans="1:24" x14ac:dyDescent="0.25">
      <c r="A127" s="5">
        <v>41527</v>
      </c>
      <c r="B127">
        <v>4.258</v>
      </c>
      <c r="C127">
        <f t="shared" si="13"/>
        <v>1.477597712106775E-2</v>
      </c>
      <c r="E127">
        <f t="shared" si="14"/>
        <v>1.3744232778529439E-2</v>
      </c>
      <c r="F127">
        <f t="shared" si="15"/>
        <v>1.8890393467040306E-4</v>
      </c>
      <c r="G127">
        <f t="shared" si="16"/>
        <v>1.6160736223520816E-4</v>
      </c>
      <c r="J127">
        <f t="shared" si="17"/>
        <v>0.58991538556620471</v>
      </c>
      <c r="L127" s="25"/>
      <c r="M127" s="8"/>
      <c r="N127" s="30"/>
      <c r="O127" s="8"/>
      <c r="P127" s="8"/>
      <c r="Q127" s="8"/>
      <c r="R127" s="8"/>
      <c r="S127" s="8"/>
      <c r="T127" s="8"/>
      <c r="U127" s="8"/>
      <c r="V127" s="8"/>
      <c r="W127" s="8"/>
      <c r="X127" s="8"/>
    </row>
    <row r="128" spans="1:24" x14ac:dyDescent="0.25">
      <c r="A128" s="5">
        <v>41528</v>
      </c>
      <c r="B128">
        <v>4.4240000000000004</v>
      </c>
      <c r="C128">
        <f t="shared" si="13"/>
        <v>3.8985439173320896E-2</v>
      </c>
      <c r="E128">
        <f t="shared" si="14"/>
        <v>3.7953694830782585E-2</v>
      </c>
      <c r="F128">
        <f t="shared" si="15"/>
        <v>1.4404829513081727E-3</v>
      </c>
      <c r="G128">
        <f t="shared" si="16"/>
        <v>1.3632304278563614E-3</v>
      </c>
      <c r="J128">
        <f t="shared" si="17"/>
        <v>1.6290082451702144</v>
      </c>
      <c r="L128" s="25"/>
      <c r="M128" s="8"/>
      <c r="N128" s="30"/>
      <c r="O128" s="8"/>
      <c r="P128" s="8"/>
      <c r="Q128" s="8"/>
      <c r="R128" s="8"/>
      <c r="S128" s="8"/>
      <c r="T128" s="8"/>
      <c r="U128" s="8"/>
      <c r="V128" s="8"/>
      <c r="W128" s="8"/>
      <c r="X128" s="8"/>
    </row>
    <row r="129" spans="1:24" x14ac:dyDescent="0.25">
      <c r="A129" s="5">
        <v>41529</v>
      </c>
      <c r="B129">
        <v>4.6820000000000004</v>
      </c>
      <c r="C129">
        <f t="shared" si="13"/>
        <v>5.8318264014466541E-2</v>
      </c>
      <c r="E129">
        <f t="shared" si="14"/>
        <v>5.7286519671928229E-2</v>
      </c>
      <c r="F129">
        <f t="shared" si="15"/>
        <v>3.2817453361222199E-3</v>
      </c>
      <c r="G129">
        <f t="shared" si="16"/>
        <v>3.1645997473601366E-3</v>
      </c>
      <c r="J129">
        <f t="shared" si="17"/>
        <v>2.4587912533614205</v>
      </c>
      <c r="L129" s="25"/>
      <c r="M129" s="8"/>
      <c r="N129" s="30"/>
      <c r="O129" s="8"/>
      <c r="P129" s="8"/>
      <c r="Q129" s="8"/>
      <c r="R129" s="8"/>
      <c r="S129" s="8"/>
      <c r="T129" s="8"/>
      <c r="U129" s="8"/>
      <c r="V129" s="8"/>
      <c r="W129" s="8"/>
      <c r="X129" s="8"/>
    </row>
    <row r="130" spans="1:24" x14ac:dyDescent="0.25">
      <c r="A130" s="5">
        <v>41530</v>
      </c>
      <c r="B130">
        <v>4.75</v>
      </c>
      <c r="C130">
        <f t="shared" si="13"/>
        <v>1.4523707817172065E-2</v>
      </c>
      <c r="E130">
        <f t="shared" si="14"/>
        <v>1.3491963474633753E-2</v>
      </c>
      <c r="F130">
        <f t="shared" si="15"/>
        <v>1.8203307840085131E-4</v>
      </c>
      <c r="G130">
        <f t="shared" si="16"/>
        <v>1.5525706081983729E-4</v>
      </c>
      <c r="J130">
        <f t="shared" si="17"/>
        <v>0.57908774999918955</v>
      </c>
      <c r="L130" s="25"/>
      <c r="M130" s="8"/>
      <c r="N130" s="30"/>
      <c r="O130" s="8"/>
      <c r="P130" s="8"/>
      <c r="Q130" s="8"/>
      <c r="R130" s="8"/>
      <c r="S130" s="8"/>
      <c r="T130" s="8"/>
      <c r="U130" s="8"/>
      <c r="V130" s="8"/>
      <c r="W130" s="8"/>
      <c r="X130" s="8"/>
    </row>
    <row r="131" spans="1:24" x14ac:dyDescent="0.25">
      <c r="A131" s="5">
        <v>41533</v>
      </c>
      <c r="B131">
        <v>4.74</v>
      </c>
      <c r="C131">
        <f t="shared" si="13"/>
        <v>-2.1052631578946921E-3</v>
      </c>
      <c r="E131">
        <f t="shared" si="14"/>
        <v>-3.1370075004330034E-3</v>
      </c>
      <c r="F131">
        <f t="shared" si="15"/>
        <v>9.8408160577729201E-6</v>
      </c>
      <c r="G131">
        <f t="shared" si="16"/>
        <v>1.7378491928276731E-5</v>
      </c>
      <c r="J131">
        <f t="shared" si="17"/>
        <v>-0.13464330959476173</v>
      </c>
      <c r="L131" s="25"/>
      <c r="M131" s="8"/>
      <c r="N131" s="30"/>
      <c r="O131" s="8"/>
      <c r="P131" s="8"/>
      <c r="Q131" s="8"/>
      <c r="R131" s="8"/>
      <c r="S131" s="8"/>
      <c r="T131" s="8"/>
      <c r="U131" s="8"/>
      <c r="V131" s="8"/>
      <c r="W131" s="8"/>
      <c r="X131" s="8"/>
    </row>
    <row r="132" spans="1:24" x14ac:dyDescent="0.25">
      <c r="A132" s="5">
        <v>41534</v>
      </c>
      <c r="B132">
        <v>4.7519999999999998</v>
      </c>
      <c r="C132">
        <f t="shared" si="13"/>
        <v>2.5316455696201617E-3</v>
      </c>
      <c r="E132">
        <f t="shared" si="14"/>
        <v>1.4999012270818504E-3</v>
      </c>
      <c r="F132">
        <f t="shared" si="15"/>
        <v>2.2497036910016405E-6</v>
      </c>
      <c r="G132">
        <f t="shared" si="16"/>
        <v>2.1917086854551256E-7</v>
      </c>
      <c r="J132">
        <f t="shared" si="17"/>
        <v>6.4377170042363319E-2</v>
      </c>
      <c r="L132" s="25"/>
      <c r="M132" s="8"/>
      <c r="N132" s="30"/>
      <c r="O132" s="8"/>
      <c r="P132" s="8"/>
      <c r="Q132" s="8"/>
      <c r="R132" s="8"/>
      <c r="S132" s="8"/>
      <c r="T132" s="8"/>
      <c r="U132" s="8"/>
      <c r="V132" s="8"/>
      <c r="W132" s="8"/>
      <c r="X132" s="8"/>
    </row>
    <row r="133" spans="1:24" x14ac:dyDescent="0.25">
      <c r="A133" s="5">
        <v>41535</v>
      </c>
      <c r="B133">
        <v>4.9459999999999997</v>
      </c>
      <c r="C133">
        <f t="shared" ref="C133:C196" si="26">(B133-B132)/B132</f>
        <v>4.0824915824915819E-2</v>
      </c>
      <c r="E133">
        <f t="shared" ref="E133:E196" si="27">C133-$D$3</f>
        <v>3.9793171482377508E-2</v>
      </c>
      <c r="F133">
        <f t="shared" ref="F133:F196" si="28">E133^2</f>
        <v>1.5834964966259025E-3</v>
      </c>
      <c r="G133">
        <f t="shared" ref="G133:G196" si="29">(E133-$D$3)^2</f>
        <v>1.5024482339170626E-3</v>
      </c>
      <c r="J133">
        <f t="shared" ref="J133:J196" si="30">E133/$I$3</f>
        <v>1.7079603115133277</v>
      </c>
      <c r="L133" s="25"/>
      <c r="M133" s="8"/>
      <c r="N133" s="30"/>
      <c r="O133" s="8"/>
      <c r="P133" s="8"/>
      <c r="Q133" s="8"/>
      <c r="R133" s="8"/>
      <c r="S133" s="8"/>
      <c r="T133" s="8"/>
      <c r="U133" s="8"/>
      <c r="V133" s="8"/>
      <c r="W133" s="8"/>
      <c r="X133" s="8"/>
    </row>
    <row r="134" spans="1:24" x14ac:dyDescent="0.25">
      <c r="A134" s="5">
        <v>41536</v>
      </c>
      <c r="B134">
        <v>4.88</v>
      </c>
      <c r="C134">
        <f t="shared" si="26"/>
        <v>-1.33441164577436E-2</v>
      </c>
      <c r="E134">
        <f t="shared" si="27"/>
        <v>-1.4375860800281911E-2</v>
      </c>
      <c r="F134">
        <f t="shared" si="28"/>
        <v>2.0666537374908206E-4</v>
      </c>
      <c r="G134">
        <f t="shared" si="29"/>
        <v>2.3739429623706015E-4</v>
      </c>
      <c r="J134">
        <f t="shared" si="30"/>
        <v>-0.61702545376648998</v>
      </c>
      <c r="L134" s="25"/>
      <c r="M134" s="8"/>
      <c r="N134" s="30"/>
      <c r="O134" s="8"/>
      <c r="P134" s="8"/>
      <c r="Q134" s="8"/>
      <c r="R134" s="8"/>
      <c r="S134" s="8"/>
      <c r="T134" s="8"/>
      <c r="U134" s="8"/>
      <c r="V134" s="8"/>
      <c r="W134" s="8"/>
      <c r="X134" s="8"/>
    </row>
    <row r="135" spans="1:24" x14ac:dyDescent="0.25">
      <c r="A135" s="5">
        <v>41537</v>
      </c>
      <c r="B135">
        <v>4.9320000000000004</v>
      </c>
      <c r="C135">
        <f t="shared" si="26"/>
        <v>1.0655737704918133E-2</v>
      </c>
      <c r="E135">
        <f t="shared" si="27"/>
        <v>9.6239933623798214E-3</v>
      </c>
      <c r="F135">
        <f t="shared" si="28"/>
        <v>9.2621248239130864E-5</v>
      </c>
      <c r="G135">
        <f t="shared" si="29"/>
        <v>7.3826743218967389E-5</v>
      </c>
      <c r="J135">
        <f t="shared" si="30"/>
        <v>0.41307083825906604</v>
      </c>
      <c r="M135" s="8"/>
      <c r="N135" s="30"/>
      <c r="O135" s="8"/>
      <c r="P135" s="8"/>
      <c r="Q135" s="8"/>
      <c r="R135" s="8"/>
      <c r="S135" s="8"/>
      <c r="T135" s="8"/>
      <c r="U135" s="8"/>
      <c r="V135" s="8"/>
      <c r="W135" s="8"/>
      <c r="X135" s="8"/>
    </row>
    <row r="136" spans="1:24" x14ac:dyDescent="0.25">
      <c r="A136" s="5">
        <v>41540</v>
      </c>
      <c r="B136">
        <v>4.798</v>
      </c>
      <c r="C136">
        <f t="shared" si="26"/>
        <v>-2.7169505271695121E-2</v>
      </c>
      <c r="E136">
        <f t="shared" si="27"/>
        <v>-2.8201249614233433E-2</v>
      </c>
      <c r="F136">
        <f t="shared" si="28"/>
        <v>7.9531047980430135E-4</v>
      </c>
      <c r="G136">
        <f t="shared" si="29"/>
        <v>8.5456793567665332E-4</v>
      </c>
      <c r="J136">
        <f t="shared" si="30"/>
        <v>-1.2104241326309448</v>
      </c>
      <c r="M136" s="8"/>
      <c r="N136" s="30"/>
      <c r="O136" s="8"/>
      <c r="P136" s="8"/>
      <c r="Q136" s="8"/>
      <c r="R136" s="8"/>
      <c r="S136" s="8"/>
      <c r="T136" s="8"/>
      <c r="U136" s="8"/>
      <c r="V136" s="8"/>
      <c r="W136" s="8"/>
      <c r="X136" s="8"/>
    </row>
    <row r="137" spans="1:24" x14ac:dyDescent="0.25">
      <c r="A137" s="5">
        <v>41541</v>
      </c>
      <c r="B137">
        <v>4.9139999999999997</v>
      </c>
      <c r="C137">
        <f t="shared" si="26"/>
        <v>2.4176740308461789E-2</v>
      </c>
      <c r="E137">
        <f t="shared" si="27"/>
        <v>2.3144995965923478E-2</v>
      </c>
      <c r="F137">
        <f t="shared" si="28"/>
        <v>5.3569083826261407E-4</v>
      </c>
      <c r="G137">
        <f t="shared" si="29"/>
        <v>4.8899589735914672E-4</v>
      </c>
      <c r="J137">
        <f t="shared" si="30"/>
        <v>0.99340497495756652</v>
      </c>
    </row>
    <row r="138" spans="1:24" x14ac:dyDescent="0.25">
      <c r="A138" s="5">
        <v>41542</v>
      </c>
      <c r="B138">
        <v>4.8959999999999999</v>
      </c>
      <c r="C138">
        <f t="shared" si="26"/>
        <v>-3.6630036630036214E-3</v>
      </c>
      <c r="E138">
        <f t="shared" si="27"/>
        <v>-4.6947480055419327E-3</v>
      </c>
      <c r="F138">
        <f t="shared" si="28"/>
        <v>2.2040658835539956E-5</v>
      </c>
      <c r="G138">
        <f t="shared" si="29"/>
        <v>3.2792714612621587E-5</v>
      </c>
      <c r="J138">
        <f t="shared" si="30"/>
        <v>-0.20150299579848666</v>
      </c>
    </row>
    <row r="139" spans="1:24" x14ac:dyDescent="0.25">
      <c r="A139" s="5">
        <v>41543</v>
      </c>
      <c r="B139">
        <v>4.9000000000000004</v>
      </c>
      <c r="C139">
        <f t="shared" si="26"/>
        <v>8.16993464052379E-4</v>
      </c>
      <c r="E139">
        <f t="shared" si="27"/>
        <v>-2.1475087848593232E-4</v>
      </c>
      <c r="F139">
        <f t="shared" si="28"/>
        <v>4.6117939810479664E-8</v>
      </c>
      <c r="G139">
        <f t="shared" si="29"/>
        <v>1.5537503360362779E-6</v>
      </c>
      <c r="J139">
        <f t="shared" si="30"/>
        <v>-9.2173094943946779E-3</v>
      </c>
    </row>
    <row r="140" spans="1:24" x14ac:dyDescent="0.25">
      <c r="A140" s="5">
        <v>41544</v>
      </c>
      <c r="B140">
        <v>4.91</v>
      </c>
      <c r="C140">
        <f t="shared" si="26"/>
        <v>2.0408163265305686E-3</v>
      </c>
      <c r="E140">
        <f t="shared" si="27"/>
        <v>1.0090719839922573E-3</v>
      </c>
      <c r="F140">
        <f t="shared" si="28"/>
        <v>1.0182262688780704E-6</v>
      </c>
      <c r="G140">
        <f t="shared" si="29"/>
        <v>5.1403584204082848E-10</v>
      </c>
      <c r="J140">
        <f t="shared" si="30"/>
        <v>4.3310317723281325E-2</v>
      </c>
    </row>
    <row r="141" spans="1:24" x14ac:dyDescent="0.25">
      <c r="A141" s="5">
        <v>41547</v>
      </c>
      <c r="B141">
        <v>4.8579999999999997</v>
      </c>
      <c r="C141">
        <f t="shared" si="26"/>
        <v>-1.0590631364562217E-2</v>
      </c>
      <c r="E141">
        <f t="shared" si="27"/>
        <v>-1.1622375707100528E-2</v>
      </c>
      <c r="F141">
        <f t="shared" si="28"/>
        <v>1.350796170770005E-4</v>
      </c>
      <c r="G141">
        <f t="shared" si="29"/>
        <v>1.6012675423067167E-4</v>
      </c>
      <c r="J141">
        <f t="shared" si="30"/>
        <v>-0.49884328626621816</v>
      </c>
    </row>
    <row r="142" spans="1:24" x14ac:dyDescent="0.25">
      <c r="A142" s="5">
        <v>41548</v>
      </c>
      <c r="B142">
        <v>4.97</v>
      </c>
      <c r="C142">
        <f t="shared" si="26"/>
        <v>2.3054755043227688E-2</v>
      </c>
      <c r="E142">
        <f t="shared" si="27"/>
        <v>2.2023010700689377E-2</v>
      </c>
      <c r="F142">
        <f t="shared" si="28"/>
        <v>4.850130003226788E-4</v>
      </c>
      <c r="G142">
        <f t="shared" si="29"/>
        <v>4.4063326331884471E-4</v>
      </c>
      <c r="J142">
        <f t="shared" si="30"/>
        <v>0.94524831310488566</v>
      </c>
    </row>
    <row r="143" spans="1:24" x14ac:dyDescent="0.25">
      <c r="A143" s="5">
        <v>41549</v>
      </c>
      <c r="B143">
        <v>4.9219999999999997</v>
      </c>
      <c r="C143">
        <f t="shared" si="26"/>
        <v>-9.6579476861167086E-3</v>
      </c>
      <c r="E143">
        <f t="shared" si="27"/>
        <v>-1.068969202865502E-2</v>
      </c>
      <c r="F143">
        <f t="shared" si="28"/>
        <v>1.1426951566749068E-4</v>
      </c>
      <c r="G143">
        <f t="shared" si="29"/>
        <v>1.373920706039339E-4</v>
      </c>
      <c r="J143">
        <f t="shared" si="30"/>
        <v>-0.45881162639495998</v>
      </c>
    </row>
    <row r="144" spans="1:24" x14ac:dyDescent="0.25">
      <c r="A144" s="5">
        <v>41550</v>
      </c>
      <c r="B144">
        <v>4.9139999999999997</v>
      </c>
      <c r="C144">
        <f t="shared" si="26"/>
        <v>-1.625355546525804E-3</v>
      </c>
      <c r="E144">
        <f t="shared" si="27"/>
        <v>-2.6570998890641153E-3</v>
      </c>
      <c r="F144">
        <f t="shared" si="28"/>
        <v>7.0601798204645339E-6</v>
      </c>
      <c r="G144">
        <f t="shared" si="29"/>
        <v>1.3607571765026498E-5</v>
      </c>
      <c r="J144">
        <f t="shared" si="30"/>
        <v>-0.11404522397159865</v>
      </c>
    </row>
    <row r="145" spans="1:10" x14ac:dyDescent="0.25">
      <c r="A145" s="5">
        <v>41551</v>
      </c>
      <c r="B145">
        <v>4.9320000000000004</v>
      </c>
      <c r="C145">
        <f t="shared" si="26"/>
        <v>3.6630036630038022E-3</v>
      </c>
      <c r="E145">
        <f t="shared" si="27"/>
        <v>2.6312593204654909E-3</v>
      </c>
      <c r="F145">
        <f t="shared" si="28"/>
        <v>6.9235256115365171E-6</v>
      </c>
      <c r="G145">
        <f t="shared" si="29"/>
        <v>2.5584481646133858E-6</v>
      </c>
      <c r="J145">
        <f t="shared" si="30"/>
        <v>0.11293612248636184</v>
      </c>
    </row>
    <row r="146" spans="1:10" x14ac:dyDescent="0.25">
      <c r="A146" s="5">
        <v>41554</v>
      </c>
      <c r="B146">
        <v>4.8920000000000003</v>
      </c>
      <c r="C146">
        <f t="shared" si="26"/>
        <v>-8.1103000811030071E-3</v>
      </c>
      <c r="E146">
        <f t="shared" si="27"/>
        <v>-9.1420444236413184E-3</v>
      </c>
      <c r="F146">
        <f t="shared" si="28"/>
        <v>8.3576976243831326E-5</v>
      </c>
      <c r="G146">
        <f t="shared" si="29"/>
        <v>1.0350597785884283E-4</v>
      </c>
      <c r="J146">
        <f t="shared" si="30"/>
        <v>-0.39238513694707422</v>
      </c>
    </row>
    <row r="147" spans="1:10" x14ac:dyDescent="0.25">
      <c r="A147" s="5">
        <v>41555</v>
      </c>
      <c r="B147">
        <v>4.9399999999999995</v>
      </c>
      <c r="C147">
        <f t="shared" si="26"/>
        <v>9.8119378577267279E-3</v>
      </c>
      <c r="E147">
        <f t="shared" si="27"/>
        <v>8.7801935151884166E-3</v>
      </c>
      <c r="F147">
        <f t="shared" si="28"/>
        <v>7.7091798164156727E-5</v>
      </c>
      <c r="G147">
        <f t="shared" si="29"/>
        <v>6.0038464581142101E-5</v>
      </c>
      <c r="J147">
        <f t="shared" si="30"/>
        <v>0.37685415594455995</v>
      </c>
    </row>
    <row r="148" spans="1:10" x14ac:dyDescent="0.25">
      <c r="A148" s="5">
        <v>41556</v>
      </c>
      <c r="B148">
        <v>4.7160000000000002</v>
      </c>
      <c r="C148">
        <f t="shared" si="26"/>
        <v>-4.5344129554655735E-2</v>
      </c>
      <c r="E148">
        <f t="shared" si="27"/>
        <v>-4.6375873897194046E-2</v>
      </c>
      <c r="F148">
        <f t="shared" si="28"/>
        <v>2.1507216797284441E-3</v>
      </c>
      <c r="G148">
        <f t="shared" si="29"/>
        <v>2.2474822671642043E-3</v>
      </c>
      <c r="J148">
        <f t="shared" si="30"/>
        <v>-1.9904960845664652</v>
      </c>
    </row>
    <row r="149" spans="1:10" x14ac:dyDescent="0.25">
      <c r="A149" s="5">
        <v>41557</v>
      </c>
      <c r="B149">
        <v>4.8940000000000001</v>
      </c>
      <c r="C149">
        <f t="shared" si="26"/>
        <v>3.7743850720949941E-2</v>
      </c>
      <c r="E149">
        <f t="shared" si="27"/>
        <v>3.671210637841163E-2</v>
      </c>
      <c r="F149">
        <f t="shared" si="28"/>
        <v>1.3477787547398119E-3</v>
      </c>
      <c r="G149">
        <f t="shared" si="29"/>
        <v>1.27308823501099E-3</v>
      </c>
      <c r="J149">
        <f t="shared" si="30"/>
        <v>1.5757181021409774</v>
      </c>
    </row>
    <row r="150" spans="1:10" x14ac:dyDescent="0.25">
      <c r="A150" s="5">
        <v>41558</v>
      </c>
      <c r="B150">
        <v>4.8860000000000001</v>
      </c>
      <c r="C150">
        <f t="shared" si="26"/>
        <v>-1.6346546791990205E-3</v>
      </c>
      <c r="E150">
        <f t="shared" si="27"/>
        <v>-2.6663990217373318E-3</v>
      </c>
      <c r="F150">
        <f t="shared" si="28"/>
        <v>7.1096837431217998E-6</v>
      </c>
      <c r="G150">
        <f t="shared" si="29"/>
        <v>1.3676264342735973E-5</v>
      </c>
      <c r="J150">
        <f t="shared" si="30"/>
        <v>-0.11444435148382481</v>
      </c>
    </row>
    <row r="151" spans="1:10" x14ac:dyDescent="0.25">
      <c r="A151" s="5">
        <v>41561</v>
      </c>
      <c r="B151">
        <v>4.92</v>
      </c>
      <c r="C151">
        <f t="shared" si="26"/>
        <v>6.9586573884567763E-3</v>
      </c>
      <c r="E151">
        <f t="shared" si="27"/>
        <v>5.926913045918465E-3</v>
      </c>
      <c r="F151">
        <f t="shared" si="28"/>
        <v>3.5128298253878497E-5</v>
      </c>
      <c r="G151">
        <f t="shared" si="29"/>
        <v>2.3962676634552535E-5</v>
      </c>
      <c r="J151">
        <f t="shared" si="30"/>
        <v>0.25438867713025259</v>
      </c>
    </row>
    <row r="152" spans="1:10" x14ac:dyDescent="0.25">
      <c r="A152" s="5">
        <v>41562</v>
      </c>
      <c r="B152">
        <v>5.16</v>
      </c>
      <c r="C152">
        <f t="shared" si="26"/>
        <v>4.8780487804878092E-2</v>
      </c>
      <c r="E152">
        <f t="shared" si="27"/>
        <v>4.7748743462339781E-2</v>
      </c>
      <c r="F152">
        <f t="shared" si="28"/>
        <v>2.2799425022323361E-3</v>
      </c>
      <c r="G152">
        <f t="shared" si="29"/>
        <v>2.1824780067595312E-3</v>
      </c>
      <c r="J152">
        <f t="shared" si="30"/>
        <v>2.0494209363137523</v>
      </c>
    </row>
    <row r="153" spans="1:10" x14ac:dyDescent="0.25">
      <c r="A153" s="5">
        <v>41563</v>
      </c>
      <c r="B153">
        <v>5.21</v>
      </c>
      <c r="C153">
        <f t="shared" si="26"/>
        <v>9.6899224806201202E-3</v>
      </c>
      <c r="E153">
        <f t="shared" si="27"/>
        <v>8.6581781380818089E-3</v>
      </c>
      <c r="F153">
        <f t="shared" si="28"/>
        <v>7.4964048670757782E-5</v>
      </c>
      <c r="G153">
        <f t="shared" si="29"/>
        <v>5.8162492437807995E-5</v>
      </c>
      <c r="J153">
        <f t="shared" si="30"/>
        <v>0.3716171413078978</v>
      </c>
    </row>
    <row r="154" spans="1:10" x14ac:dyDescent="0.25">
      <c r="A154" s="5">
        <v>41564</v>
      </c>
      <c r="B154">
        <v>5.25</v>
      </c>
      <c r="C154">
        <f t="shared" si="26"/>
        <v>7.6775431861804289E-3</v>
      </c>
      <c r="E154">
        <f t="shared" si="27"/>
        <v>6.6457988436421176E-3</v>
      </c>
      <c r="F154">
        <f t="shared" si="28"/>
        <v>4.4166642270154911E-5</v>
      </c>
      <c r="G154">
        <f t="shared" si="29"/>
        <v>3.1517607941363907E-5</v>
      </c>
      <c r="J154">
        <f t="shared" si="30"/>
        <v>0.28524393106663071</v>
      </c>
    </row>
    <row r="155" spans="1:10" x14ac:dyDescent="0.25">
      <c r="A155" s="5">
        <v>41565</v>
      </c>
      <c r="B155">
        <v>5.27</v>
      </c>
      <c r="C155">
        <f t="shared" si="26"/>
        <v>3.8095238095237284E-3</v>
      </c>
      <c r="E155">
        <f t="shared" si="27"/>
        <v>2.7777794669854171E-3</v>
      </c>
      <c r="F155">
        <f t="shared" si="28"/>
        <v>7.7160587672057881E-6</v>
      </c>
      <c r="G155">
        <f t="shared" si="29"/>
        <v>3.0486386558030203E-6</v>
      </c>
      <c r="J155">
        <f t="shared" si="30"/>
        <v>0.11922490485204927</v>
      </c>
    </row>
    <row r="156" spans="1:10" x14ac:dyDescent="0.25">
      <c r="A156" s="5">
        <v>41568</v>
      </c>
      <c r="B156">
        <v>5.2850000000000001</v>
      </c>
      <c r="C156">
        <f t="shared" si="26"/>
        <v>2.8462998102467872E-3</v>
      </c>
      <c r="E156">
        <f t="shared" si="27"/>
        <v>1.8145554677084759E-3</v>
      </c>
      <c r="F156">
        <f t="shared" si="28"/>
        <v>3.292611545390726E-6</v>
      </c>
      <c r="G156">
        <f t="shared" si="29"/>
        <v>6.1279325769017915E-7</v>
      </c>
      <c r="J156">
        <f t="shared" si="30"/>
        <v>7.7882425713619308E-2</v>
      </c>
    </row>
    <row r="157" spans="1:10" x14ac:dyDescent="0.25">
      <c r="A157" s="5">
        <v>41569</v>
      </c>
      <c r="B157">
        <v>5.2649999999999997</v>
      </c>
      <c r="C157">
        <f t="shared" si="26"/>
        <v>-3.784295175023739E-3</v>
      </c>
      <c r="E157">
        <f t="shared" si="27"/>
        <v>-4.8160395175620499E-3</v>
      </c>
      <c r="F157">
        <f t="shared" si="28"/>
        <v>2.3194236634719302E-5</v>
      </c>
      <c r="G157">
        <f t="shared" si="29"/>
        <v>3.4196576074450284E-5</v>
      </c>
      <c r="J157">
        <f t="shared" si="30"/>
        <v>-0.20670894146545979</v>
      </c>
    </row>
    <row r="158" spans="1:10" x14ac:dyDescent="0.25">
      <c r="A158" s="5">
        <v>41570</v>
      </c>
      <c r="B158">
        <v>5.35</v>
      </c>
      <c r="C158">
        <f t="shared" si="26"/>
        <v>1.6144349477682805E-2</v>
      </c>
      <c r="E158">
        <f t="shared" si="27"/>
        <v>1.5112605135144494E-2</v>
      </c>
      <c r="F158">
        <f t="shared" si="28"/>
        <v>2.2839083397079574E-4</v>
      </c>
      <c r="G158">
        <f t="shared" si="29"/>
        <v>1.9827064066075401E-4</v>
      </c>
      <c r="J158">
        <f t="shared" si="30"/>
        <v>0.64864721289757177</v>
      </c>
    </row>
    <row r="159" spans="1:10" x14ac:dyDescent="0.25">
      <c r="A159" s="5">
        <v>41571</v>
      </c>
      <c r="B159">
        <v>5.18</v>
      </c>
      <c r="C159">
        <f t="shared" si="26"/>
        <v>-3.1775700934579425E-2</v>
      </c>
      <c r="E159">
        <f t="shared" si="27"/>
        <v>-3.2807445277117736E-2</v>
      </c>
      <c r="F159">
        <f t="shared" si="28"/>
        <v>1.0763284656110747E-3</v>
      </c>
      <c r="G159">
        <f t="shared" si="29"/>
        <v>1.1450907541150376E-3</v>
      </c>
      <c r="J159">
        <f t="shared" si="30"/>
        <v>-1.408126378674722</v>
      </c>
    </row>
    <row r="160" spans="1:10" x14ac:dyDescent="0.25">
      <c r="A160" s="5">
        <v>41572</v>
      </c>
      <c r="B160">
        <v>5.0949999999999998</v>
      </c>
      <c r="C160">
        <f t="shared" si="26"/>
        <v>-1.6409266409266404E-2</v>
      </c>
      <c r="E160">
        <f t="shared" si="27"/>
        <v>-1.7441010751804716E-2</v>
      </c>
      <c r="F160">
        <f t="shared" si="28"/>
        <v>3.0418885604456769E-4</v>
      </c>
      <c r="G160">
        <f t="shared" si="29"/>
        <v>3.4124268077557628E-4</v>
      </c>
      <c r="J160">
        <f t="shared" si="30"/>
        <v>-0.74858456984137611</v>
      </c>
    </row>
    <row r="161" spans="1:10" x14ac:dyDescent="0.25">
      <c r="A161" s="5">
        <v>41575</v>
      </c>
      <c r="B161">
        <v>4.9960000000000004</v>
      </c>
      <c r="C161">
        <f t="shared" si="26"/>
        <v>-1.9430814524043046E-2</v>
      </c>
      <c r="E161">
        <f t="shared" si="27"/>
        <v>-2.0462558866581358E-2</v>
      </c>
      <c r="F161">
        <f t="shared" si="28"/>
        <v>4.1871631536830734E-4</v>
      </c>
      <c r="G161">
        <f t="shared" si="29"/>
        <v>4.620050704455721E-4</v>
      </c>
      <c r="J161">
        <f t="shared" si="30"/>
        <v>-0.87827225411283061</v>
      </c>
    </row>
    <row r="162" spans="1:10" x14ac:dyDescent="0.25">
      <c r="A162" s="5">
        <v>41576</v>
      </c>
      <c r="B162">
        <v>5.3449999999999998</v>
      </c>
      <c r="C162">
        <f t="shared" si="26"/>
        <v>6.9855884707766075E-2</v>
      </c>
      <c r="E162">
        <f t="shared" si="27"/>
        <v>6.8824140365227771E-2</v>
      </c>
      <c r="F162">
        <f t="shared" si="28"/>
        <v>4.7367622970125745E-3</v>
      </c>
      <c r="G162">
        <f t="shared" si="29"/>
        <v>4.5958089584971626E-3</v>
      </c>
      <c r="J162">
        <f t="shared" si="30"/>
        <v>2.9539967747956002</v>
      </c>
    </row>
    <row r="163" spans="1:10" x14ac:dyDescent="0.25">
      <c r="A163" s="5">
        <v>41577</v>
      </c>
      <c r="B163">
        <v>5.59</v>
      </c>
      <c r="C163">
        <f t="shared" si="26"/>
        <v>4.5837231057062701E-2</v>
      </c>
      <c r="E163">
        <f t="shared" si="27"/>
        <v>4.480548671452439E-2</v>
      </c>
      <c r="F163">
        <f t="shared" si="28"/>
        <v>2.0075316397254214E-3</v>
      </c>
      <c r="G163">
        <f t="shared" si="29"/>
        <v>1.9161405212490094E-3</v>
      </c>
      <c r="J163">
        <f t="shared" si="30"/>
        <v>1.9230935910784352</v>
      </c>
    </row>
    <row r="164" spans="1:10" x14ac:dyDescent="0.25">
      <c r="A164" s="5">
        <v>41578</v>
      </c>
      <c r="B164">
        <v>5.57</v>
      </c>
      <c r="C164">
        <f t="shared" si="26"/>
        <v>-3.5778175313058271E-3</v>
      </c>
      <c r="E164">
        <f t="shared" si="27"/>
        <v>-4.6095618738441384E-3</v>
      </c>
      <c r="F164">
        <f t="shared" si="28"/>
        <v>2.1248060668797484E-5</v>
      </c>
      <c r="G164">
        <f t="shared" si="29"/>
        <v>3.1824335826995274E-5</v>
      </c>
      <c r="J164">
        <f t="shared" si="30"/>
        <v>-0.19784672698121952</v>
      </c>
    </row>
    <row r="165" spans="1:10" x14ac:dyDescent="0.25">
      <c r="A165" s="5">
        <v>41579</v>
      </c>
      <c r="B165">
        <v>5.72</v>
      </c>
      <c r="C165">
        <f t="shared" si="26"/>
        <v>2.6929982046678538E-2</v>
      </c>
      <c r="E165">
        <f t="shared" si="27"/>
        <v>2.5898237704140226E-2</v>
      </c>
      <c r="F165">
        <f t="shared" si="28"/>
        <v>6.7071871618015039E-4</v>
      </c>
      <c r="G165">
        <f t="shared" si="29"/>
        <v>6.183424921025921E-4</v>
      </c>
      <c r="J165">
        <f t="shared" si="30"/>
        <v>1.1115766974340888</v>
      </c>
    </row>
    <row r="166" spans="1:10" x14ac:dyDescent="0.25">
      <c r="A166" s="5">
        <v>41582</v>
      </c>
      <c r="B166">
        <v>5.78</v>
      </c>
      <c r="C166">
        <f t="shared" si="26"/>
        <v>1.0489510489510577E-2</v>
      </c>
      <c r="E166">
        <f t="shared" si="27"/>
        <v>9.4577661469722654E-3</v>
      </c>
      <c r="F166">
        <f t="shared" si="28"/>
        <v>8.944934049081461E-5</v>
      </c>
      <c r="G166">
        <f t="shared" si="29"/>
        <v>7.0997843448796427E-5</v>
      </c>
      <c r="J166">
        <f t="shared" si="30"/>
        <v>0.40593620997905544</v>
      </c>
    </row>
    <row r="167" spans="1:10" x14ac:dyDescent="0.25">
      <c r="A167" s="5">
        <v>41583</v>
      </c>
      <c r="B167">
        <v>5.7750000000000004</v>
      </c>
      <c r="C167">
        <f t="shared" si="26"/>
        <v>-8.6505190311416834E-4</v>
      </c>
      <c r="E167">
        <f t="shared" si="27"/>
        <v>-1.8967962456524798E-3</v>
      </c>
      <c r="F167">
        <f t="shared" si="28"/>
        <v>3.5978359975213426E-6</v>
      </c>
      <c r="G167">
        <f t="shared" si="29"/>
        <v>8.5763499766808641E-6</v>
      </c>
      <c r="J167">
        <f t="shared" si="30"/>
        <v>-8.141227718018422E-2</v>
      </c>
    </row>
    <row r="168" spans="1:10" x14ac:dyDescent="0.25">
      <c r="A168" s="5">
        <v>41584</v>
      </c>
      <c r="B168">
        <v>5.875</v>
      </c>
      <c r="C168">
        <f t="shared" si="26"/>
        <v>1.7316017316017254E-2</v>
      </c>
      <c r="E168">
        <f t="shared" si="27"/>
        <v>1.6284272973478942E-2</v>
      </c>
      <c r="F168">
        <f t="shared" si="28"/>
        <v>2.6517754627477673E-4</v>
      </c>
      <c r="G168">
        <f t="shared" si="29"/>
        <v>2.3263962963766368E-4</v>
      </c>
      <c r="J168">
        <f t="shared" si="30"/>
        <v>0.69893629747174479</v>
      </c>
    </row>
    <row r="169" spans="1:10" x14ac:dyDescent="0.25">
      <c r="A169" s="5">
        <v>41585</v>
      </c>
      <c r="B169">
        <v>5.7450000000000001</v>
      </c>
      <c r="C169">
        <f t="shared" si="26"/>
        <v>-2.2127659574468068E-2</v>
      </c>
      <c r="E169">
        <f t="shared" si="27"/>
        <v>-2.3159403917006379E-2</v>
      </c>
      <c r="F169">
        <f t="shared" si="28"/>
        <v>5.3635798979105045E-4</v>
      </c>
      <c r="G169">
        <f t="shared" si="29"/>
        <v>5.8521165411527212E-4</v>
      </c>
      <c r="J169">
        <f t="shared" si="30"/>
        <v>-0.99402337775641647</v>
      </c>
    </row>
    <row r="170" spans="1:10" x14ac:dyDescent="0.25">
      <c r="A170" s="5">
        <v>41586</v>
      </c>
      <c r="B170">
        <v>5.6749999999999998</v>
      </c>
      <c r="C170">
        <f t="shared" si="26"/>
        <v>-1.2184508268059231E-2</v>
      </c>
      <c r="E170">
        <f t="shared" si="27"/>
        <v>-1.3216252610597543E-2</v>
      </c>
      <c r="F170">
        <f t="shared" si="28"/>
        <v>1.7466933306712636E-4</v>
      </c>
      <c r="G170">
        <f t="shared" si="29"/>
        <v>2.0300541717656857E-4</v>
      </c>
      <c r="J170">
        <f t="shared" si="30"/>
        <v>-0.56725398064417754</v>
      </c>
    </row>
    <row r="171" spans="1:10" x14ac:dyDescent="0.25">
      <c r="A171" s="5">
        <v>41589</v>
      </c>
      <c r="B171">
        <v>5.7850000000000001</v>
      </c>
      <c r="C171">
        <f t="shared" si="26"/>
        <v>1.9383259911894331E-2</v>
      </c>
      <c r="E171">
        <f t="shared" si="27"/>
        <v>1.8351515569356019E-2</v>
      </c>
      <c r="F171">
        <f t="shared" si="28"/>
        <v>3.3677812369231641E-4</v>
      </c>
      <c r="G171">
        <f t="shared" si="29"/>
        <v>2.9997447534930256E-4</v>
      </c>
      <c r="J171">
        <f t="shared" si="30"/>
        <v>0.78766429216277978</v>
      </c>
    </row>
    <row r="172" spans="1:10" x14ac:dyDescent="0.25">
      <c r="A172" s="5">
        <v>41590</v>
      </c>
      <c r="B172">
        <v>5.73</v>
      </c>
      <c r="C172">
        <f t="shared" si="26"/>
        <v>-9.507346585998222E-3</v>
      </c>
      <c r="E172">
        <f t="shared" si="27"/>
        <v>-1.0539090928536533E-2</v>
      </c>
      <c r="F172">
        <f t="shared" si="28"/>
        <v>1.1107243759996105E-4</v>
      </c>
      <c r="G172">
        <f t="shared" si="29"/>
        <v>1.3388422887034967E-4</v>
      </c>
      <c r="J172">
        <f t="shared" si="30"/>
        <v>-0.45234768566617106</v>
      </c>
    </row>
    <row r="173" spans="1:10" x14ac:dyDescent="0.25">
      <c r="A173" s="5">
        <v>41591</v>
      </c>
      <c r="B173">
        <v>5.8449999999999998</v>
      </c>
      <c r="C173">
        <f t="shared" si="26"/>
        <v>2.0069808027923092E-2</v>
      </c>
      <c r="E173">
        <f t="shared" si="27"/>
        <v>1.9038063685384781E-2</v>
      </c>
      <c r="F173">
        <f t="shared" si="28"/>
        <v>3.6244786888876677E-4</v>
      </c>
      <c r="G173">
        <f t="shared" si="29"/>
        <v>3.2422753627656695E-4</v>
      </c>
      <c r="J173">
        <f t="shared" si="30"/>
        <v>0.81713158241484363</v>
      </c>
    </row>
    <row r="174" spans="1:10" x14ac:dyDescent="0.25">
      <c r="A174" s="5">
        <v>41592</v>
      </c>
      <c r="B174">
        <v>5.915</v>
      </c>
      <c r="C174">
        <f t="shared" si="26"/>
        <v>1.1976047904191666E-2</v>
      </c>
      <c r="E174">
        <f t="shared" si="27"/>
        <v>1.0944303561653355E-2</v>
      </c>
      <c r="F174">
        <f t="shared" si="28"/>
        <v>1.197777804496183E-4</v>
      </c>
      <c r="G174">
        <f t="shared" si="29"/>
        <v>9.8258830272462646E-5</v>
      </c>
      <c r="J174">
        <f t="shared" si="30"/>
        <v>0.4697397926359268</v>
      </c>
    </row>
    <row r="175" spans="1:10" x14ac:dyDescent="0.25">
      <c r="A175" s="5">
        <v>41593</v>
      </c>
      <c r="B175">
        <v>5.93</v>
      </c>
      <c r="C175">
        <f t="shared" si="26"/>
        <v>2.5359256128486356E-3</v>
      </c>
      <c r="E175">
        <f t="shared" si="27"/>
        <v>1.5041812703103243E-3</v>
      </c>
      <c r="F175">
        <f t="shared" si="28"/>
        <v>2.2625612939523808E-6</v>
      </c>
      <c r="G175">
        <f t="shared" si="29"/>
        <v>2.2319665072265821E-7</v>
      </c>
      <c r="J175">
        <f t="shared" si="30"/>
        <v>6.4560873519454415E-2</v>
      </c>
    </row>
    <row r="176" spans="1:10" x14ac:dyDescent="0.25">
      <c r="A176" s="5">
        <v>41596</v>
      </c>
      <c r="B176">
        <v>6</v>
      </c>
      <c r="C176">
        <f t="shared" si="26"/>
        <v>1.1804384485666152E-2</v>
      </c>
      <c r="E176">
        <f t="shared" si="27"/>
        <v>1.0772640143127841E-2</v>
      </c>
      <c r="F176">
        <f t="shared" si="28"/>
        <v>1.1604977565332943E-4</v>
      </c>
      <c r="G176">
        <f t="shared" si="29"/>
        <v>9.4885050997942736E-5</v>
      </c>
      <c r="J176">
        <f t="shared" si="30"/>
        <v>0.46237183740998761</v>
      </c>
    </row>
    <row r="177" spans="1:10" x14ac:dyDescent="0.25">
      <c r="A177" s="5">
        <v>41597</v>
      </c>
      <c r="B177">
        <v>5.82</v>
      </c>
      <c r="C177">
        <f t="shared" si="26"/>
        <v>-2.9999999999999954E-2</v>
      </c>
      <c r="E177">
        <f t="shared" si="27"/>
        <v>-3.1031744342538265E-2</v>
      </c>
      <c r="F177">
        <f t="shared" si="28"/>
        <v>9.6296915694065561E-4</v>
      </c>
      <c r="G177">
        <f t="shared" si="29"/>
        <v>1.0280673066580339E-3</v>
      </c>
      <c r="J177">
        <f t="shared" si="30"/>
        <v>-1.3319116260325017</v>
      </c>
    </row>
    <row r="178" spans="1:10" x14ac:dyDescent="0.25">
      <c r="A178" s="5">
        <v>41598</v>
      </c>
      <c r="B178">
        <v>5.92</v>
      </c>
      <c r="C178">
        <f t="shared" si="26"/>
        <v>1.7182130584192379E-2</v>
      </c>
      <c r="E178">
        <f t="shared" si="27"/>
        <v>1.6150386241654067E-2</v>
      </c>
      <c r="F178">
        <f t="shared" si="28"/>
        <v>2.6083497575460899E-4</v>
      </c>
      <c r="G178">
        <f t="shared" si="29"/>
        <v>2.2857333287369848E-4</v>
      </c>
      <c r="J178">
        <f t="shared" si="30"/>
        <v>0.69318975313570508</v>
      </c>
    </row>
    <row r="179" spans="1:10" x14ac:dyDescent="0.25">
      <c r="A179" s="5">
        <v>41599</v>
      </c>
      <c r="B179">
        <v>5.93</v>
      </c>
      <c r="C179">
        <f t="shared" si="26"/>
        <v>1.6891891891891533E-3</v>
      </c>
      <c r="E179">
        <f t="shared" si="27"/>
        <v>6.5744484665084197E-4</v>
      </c>
      <c r="F179">
        <f t="shared" si="28"/>
        <v>4.3223372638774909E-7</v>
      </c>
      <c r="G179">
        <f t="shared" si="29"/>
        <v>1.4010011262161368E-7</v>
      </c>
      <c r="J179">
        <f t="shared" si="30"/>
        <v>2.8218150583596439E-2</v>
      </c>
    </row>
    <row r="180" spans="1:10" x14ac:dyDescent="0.25">
      <c r="A180" s="5">
        <v>41600</v>
      </c>
      <c r="B180">
        <v>5.9749999999999996</v>
      </c>
      <c r="C180">
        <f t="shared" si="26"/>
        <v>7.5885328836424841E-3</v>
      </c>
      <c r="E180">
        <f t="shared" si="27"/>
        <v>6.5567885411041728E-3</v>
      </c>
      <c r="F180">
        <f t="shared" si="28"/>
        <v>4.2991475972754986E-5</v>
      </c>
      <c r="G180">
        <f t="shared" si="29"/>
        <v>3.0526113396106285E-5</v>
      </c>
      <c r="J180">
        <f t="shared" si="30"/>
        <v>0.28142352524353792</v>
      </c>
    </row>
    <row r="181" spans="1:10" x14ac:dyDescent="0.25">
      <c r="A181" s="5">
        <v>41603</v>
      </c>
      <c r="B181">
        <v>5.9649999999999999</v>
      </c>
      <c r="C181">
        <f t="shared" si="26"/>
        <v>-1.6736401673639811E-3</v>
      </c>
      <c r="E181">
        <f t="shared" si="27"/>
        <v>-2.7053845099022922E-3</v>
      </c>
      <c r="F181">
        <f t="shared" si="28"/>
        <v>7.3191053464192657E-6</v>
      </c>
      <c r="G181">
        <f t="shared" si="29"/>
        <v>1.3966132059744021E-5</v>
      </c>
      <c r="J181">
        <f t="shared" si="30"/>
        <v>-0.11611764526841829</v>
      </c>
    </row>
    <row r="182" spans="1:10" x14ac:dyDescent="0.25">
      <c r="A182" s="5">
        <v>41604</v>
      </c>
      <c r="B182">
        <v>5.95</v>
      </c>
      <c r="C182">
        <f t="shared" si="26"/>
        <v>-2.5146689019278591E-3</v>
      </c>
      <c r="E182">
        <f t="shared" si="27"/>
        <v>-3.5464132444661704E-3</v>
      </c>
      <c r="F182">
        <f t="shared" si="28"/>
        <v>1.2577046900525069E-5</v>
      </c>
      <c r="G182">
        <f t="shared" si="29"/>
        <v>2.0959526891446699E-5</v>
      </c>
      <c r="J182">
        <f t="shared" si="30"/>
        <v>-0.1522153888250864</v>
      </c>
    </row>
    <row r="183" spans="1:10" x14ac:dyDescent="0.25">
      <c r="A183" s="5">
        <v>41605</v>
      </c>
      <c r="B183">
        <v>5.9550000000000001</v>
      </c>
      <c r="C183">
        <f t="shared" si="26"/>
        <v>8.4033613445376357E-4</v>
      </c>
      <c r="E183">
        <f t="shared" si="27"/>
        <v>-1.9140820808454776E-4</v>
      </c>
      <c r="F183">
        <f t="shared" si="28"/>
        <v>3.6637102122137531E-8</v>
      </c>
      <c r="G183">
        <f t="shared" si="29"/>
        <v>1.4961021620952058E-6</v>
      </c>
      <c r="J183">
        <f t="shared" si="30"/>
        <v>-8.2154201469231535E-3</v>
      </c>
    </row>
    <row r="184" spans="1:10" x14ac:dyDescent="0.25">
      <c r="A184" s="5">
        <v>41606</v>
      </c>
      <c r="B184">
        <v>6</v>
      </c>
      <c r="C184">
        <f t="shared" si="26"/>
        <v>7.5566750629722798E-3</v>
      </c>
      <c r="E184">
        <f t="shared" si="27"/>
        <v>6.5249307204339685E-3</v>
      </c>
      <c r="F184">
        <f t="shared" si="28"/>
        <v>4.2574720906462946E-5</v>
      </c>
      <c r="G184">
        <f t="shared" si="29"/>
        <v>3.0175096582298411E-5</v>
      </c>
      <c r="J184">
        <f t="shared" si="30"/>
        <v>0.28005615764530278</v>
      </c>
    </row>
    <row r="185" spans="1:10" x14ac:dyDescent="0.25">
      <c r="A185" s="5">
        <v>41607</v>
      </c>
      <c r="B185">
        <v>5.96</v>
      </c>
      <c r="C185">
        <f t="shared" si="26"/>
        <v>-6.6666666666666723E-3</v>
      </c>
      <c r="E185">
        <f t="shared" si="27"/>
        <v>-7.6984110092049836E-3</v>
      </c>
      <c r="F185">
        <f t="shared" si="28"/>
        <v>5.9265532066648494E-5</v>
      </c>
      <c r="G185">
        <f t="shared" si="29"/>
        <v>7.6215612465572075E-5</v>
      </c>
      <c r="J185">
        <f t="shared" si="30"/>
        <v>-0.33042303429527481</v>
      </c>
    </row>
    <row r="186" spans="1:10" x14ac:dyDescent="0.25">
      <c r="A186" s="5">
        <v>41610</v>
      </c>
      <c r="B186">
        <v>5.89</v>
      </c>
      <c r="C186">
        <f t="shared" si="26"/>
        <v>-1.1744966442953067E-2</v>
      </c>
      <c r="E186">
        <f t="shared" si="27"/>
        <v>-1.2776710785491379E-2</v>
      </c>
      <c r="F186">
        <f t="shared" si="28"/>
        <v>1.6324433849609172E-4</v>
      </c>
      <c r="G186">
        <f t="shared" si="29"/>
        <v>1.9067343302280943E-4</v>
      </c>
      <c r="J186">
        <f t="shared" si="30"/>
        <v>-0.54838843249695546</v>
      </c>
    </row>
    <row r="187" spans="1:10" x14ac:dyDescent="0.25">
      <c r="A187" s="5">
        <v>41611</v>
      </c>
      <c r="B187">
        <v>5.7149999999999999</v>
      </c>
      <c r="C187">
        <f t="shared" si="26"/>
        <v>-2.971137521222408E-2</v>
      </c>
      <c r="E187">
        <f t="shared" si="27"/>
        <v>-3.0743119554762392E-2</v>
      </c>
      <c r="F187">
        <f t="shared" si="28"/>
        <v>9.4513939995841372E-4</v>
      </c>
      <c r="G187">
        <f t="shared" si="29"/>
        <v>1.0096419756919837E-3</v>
      </c>
      <c r="J187">
        <f t="shared" si="30"/>
        <v>-1.3195235789360682</v>
      </c>
    </row>
    <row r="188" spans="1:10" x14ac:dyDescent="0.25">
      <c r="A188" s="5">
        <v>41612</v>
      </c>
      <c r="B188">
        <v>5.7850000000000001</v>
      </c>
      <c r="C188">
        <f t="shared" si="26"/>
        <v>1.2248468941382377E-2</v>
      </c>
      <c r="E188">
        <f t="shared" si="27"/>
        <v>1.1216724598844065E-2</v>
      </c>
      <c r="F188">
        <f t="shared" si="28"/>
        <v>1.2581491072631356E-4</v>
      </c>
      <c r="G188">
        <f t="shared" si="29"/>
        <v>1.0373382282133802E-4</v>
      </c>
      <c r="J188">
        <f t="shared" si="30"/>
        <v>0.48143235953145769</v>
      </c>
    </row>
    <row r="189" spans="1:10" x14ac:dyDescent="0.25">
      <c r="A189" s="5">
        <v>41613</v>
      </c>
      <c r="B189">
        <v>5.7249999999999996</v>
      </c>
      <c r="C189">
        <f t="shared" si="26"/>
        <v>-1.037165082108911E-2</v>
      </c>
      <c r="E189">
        <f t="shared" si="27"/>
        <v>-1.1403395163627421E-2</v>
      </c>
      <c r="F189">
        <f t="shared" si="28"/>
        <v>1.3003742125784125E-4</v>
      </c>
      <c r="G189">
        <f t="shared" si="29"/>
        <v>1.5463269453780374E-4</v>
      </c>
      <c r="J189">
        <f t="shared" si="30"/>
        <v>-0.48944443557618661</v>
      </c>
    </row>
    <row r="190" spans="1:10" x14ac:dyDescent="0.25">
      <c r="A190" s="5">
        <v>41617</v>
      </c>
      <c r="B190">
        <v>5.91</v>
      </c>
      <c r="C190">
        <f t="shared" si="26"/>
        <v>3.2314410480349436E-2</v>
      </c>
      <c r="E190">
        <f t="shared" si="27"/>
        <v>3.1282666137811124E-2</v>
      </c>
      <c r="F190">
        <f t="shared" si="28"/>
        <v>9.7860520068975476E-4</v>
      </c>
      <c r="G190">
        <f t="shared" si="29"/>
        <v>9.1511826946371168E-4</v>
      </c>
      <c r="J190">
        <f t="shared" si="30"/>
        <v>1.3426814252632442</v>
      </c>
    </row>
    <row r="191" spans="1:10" x14ac:dyDescent="0.25">
      <c r="A191" s="5">
        <v>41618</v>
      </c>
      <c r="B191">
        <v>5.77</v>
      </c>
      <c r="C191">
        <f t="shared" si="26"/>
        <v>-2.3688663282572006E-2</v>
      </c>
      <c r="E191">
        <f t="shared" si="27"/>
        <v>-2.4720407625110317E-2</v>
      </c>
      <c r="F191">
        <f t="shared" si="28"/>
        <v>6.1109855315161232E-4</v>
      </c>
      <c r="G191">
        <f t="shared" si="29"/>
        <v>6.6317333096486909E-4</v>
      </c>
      <c r="J191">
        <f t="shared" si="30"/>
        <v>-1.0610231236989425</v>
      </c>
    </row>
    <row r="192" spans="1:10" x14ac:dyDescent="0.25">
      <c r="A192" s="5">
        <v>41619</v>
      </c>
      <c r="B192">
        <v>5.6850000000000005</v>
      </c>
      <c r="C192">
        <f t="shared" si="26"/>
        <v>-1.4731369150779737E-2</v>
      </c>
      <c r="E192">
        <f t="shared" si="27"/>
        <v>-1.5763113493318048E-2</v>
      </c>
      <c r="F192">
        <f t="shared" si="28"/>
        <v>2.4847574700322551E-4</v>
      </c>
      <c r="G192">
        <f t="shared" si="29"/>
        <v>2.8206724972662577E-4</v>
      </c>
      <c r="J192">
        <f t="shared" si="30"/>
        <v>-0.67656764287788029</v>
      </c>
    </row>
    <row r="193" spans="1:10" x14ac:dyDescent="0.25">
      <c r="A193" s="5">
        <v>41620</v>
      </c>
      <c r="B193">
        <v>5.5750000000000002</v>
      </c>
      <c r="C193">
        <f t="shared" si="26"/>
        <v>-1.9349164467898031E-2</v>
      </c>
      <c r="E193">
        <f t="shared" si="27"/>
        <v>-2.0380908810436343E-2</v>
      </c>
      <c r="F193">
        <f t="shared" si="28"/>
        <v>4.1538144393932176E-4</v>
      </c>
      <c r="G193">
        <f t="shared" si="29"/>
        <v>4.5850171504959537E-4</v>
      </c>
      <c r="J193">
        <f t="shared" si="30"/>
        <v>-0.87476775698094766</v>
      </c>
    </row>
    <row r="194" spans="1:10" x14ac:dyDescent="0.25">
      <c r="A194" s="5">
        <v>41621</v>
      </c>
      <c r="B194">
        <v>5.5049999999999999</v>
      </c>
      <c r="C194">
        <f t="shared" si="26"/>
        <v>-1.2556053811659243E-2</v>
      </c>
      <c r="E194">
        <f t="shared" si="27"/>
        <v>-1.3587798154197554E-2</v>
      </c>
      <c r="F194">
        <f t="shared" si="28"/>
        <v>1.8462825867921446E-4</v>
      </c>
      <c r="G194">
        <f t="shared" si="29"/>
        <v>2.1373102281386594E-4</v>
      </c>
      <c r="J194">
        <f t="shared" si="30"/>
        <v>-0.58320106449672982</v>
      </c>
    </row>
    <row r="195" spans="1:10" x14ac:dyDescent="0.25">
      <c r="A195" s="5">
        <v>41624</v>
      </c>
      <c r="B195">
        <v>5.5</v>
      </c>
      <c r="C195">
        <f t="shared" si="26"/>
        <v>-9.0826521344230583E-4</v>
      </c>
      <c r="E195">
        <f t="shared" si="27"/>
        <v>-1.9400095559806171E-3</v>
      </c>
      <c r="F195">
        <f t="shared" si="28"/>
        <v>3.7636370772961113E-6</v>
      </c>
      <c r="G195">
        <f t="shared" si="29"/>
        <v>8.8313212333624478E-6</v>
      </c>
      <c r="J195">
        <f t="shared" si="30"/>
        <v>-8.3267033064676949E-2</v>
      </c>
    </row>
    <row r="196" spans="1:10" x14ac:dyDescent="0.25">
      <c r="A196" s="5">
        <v>41625</v>
      </c>
      <c r="B196">
        <v>5.4</v>
      </c>
      <c r="C196">
        <f t="shared" si="26"/>
        <v>-1.8181818181818118E-2</v>
      </c>
      <c r="E196">
        <f t="shared" si="27"/>
        <v>-1.921356252435643E-2</v>
      </c>
      <c r="F196">
        <f t="shared" si="28"/>
        <v>3.6916098487735382E-4</v>
      </c>
      <c r="G196">
        <f t="shared" si="29"/>
        <v>4.0987245013473535E-4</v>
      </c>
      <c r="J196">
        <f t="shared" si="30"/>
        <v>-0.824664157490268</v>
      </c>
    </row>
    <row r="197" spans="1:10" x14ac:dyDescent="0.25">
      <c r="A197" s="5">
        <v>41626</v>
      </c>
      <c r="B197">
        <v>5.585</v>
      </c>
      <c r="C197">
        <f t="shared" ref="C197:C244" si="31">(B197-B196)/B196</f>
        <v>3.4259259259259184E-2</v>
      </c>
      <c r="E197">
        <f t="shared" ref="E197:E244" si="32">C197-$D$3</f>
        <v>3.3227514916720872E-2</v>
      </c>
      <c r="F197">
        <f t="shared" ref="F197:F244" si="33">E197^2</f>
        <v>1.1040677475409081E-3</v>
      </c>
      <c r="G197">
        <f t="shared" ref="G197:G244" si="34">(E197-$D$3)^2</f>
        <v>1.0365676428653998E-3</v>
      </c>
      <c r="J197">
        <f t="shared" ref="J197:J244" si="35">E197/$I$3</f>
        <v>1.4261561623231953</v>
      </c>
    </row>
    <row r="198" spans="1:10" x14ac:dyDescent="0.25">
      <c r="A198" s="5">
        <v>41627</v>
      </c>
      <c r="B198">
        <v>5.65</v>
      </c>
      <c r="C198">
        <f t="shared" si="31"/>
        <v>1.1638316920322363E-2</v>
      </c>
      <c r="E198">
        <f t="shared" si="32"/>
        <v>1.0606572577784051E-2</v>
      </c>
      <c r="F198">
        <f t="shared" si="33"/>
        <v>1.1249938184780062E-4</v>
      </c>
      <c r="G198">
        <f t="shared" si="34"/>
        <v>9.1677335734459056E-5</v>
      </c>
      <c r="J198">
        <f t="shared" si="35"/>
        <v>0.45524406146072832</v>
      </c>
    </row>
    <row r="199" spans="1:10" x14ac:dyDescent="0.25">
      <c r="A199" s="5">
        <v>41628</v>
      </c>
      <c r="B199">
        <v>5.7249999999999996</v>
      </c>
      <c r="C199">
        <f t="shared" si="31"/>
        <v>1.3274336283185714E-2</v>
      </c>
      <c r="E199">
        <f t="shared" si="32"/>
        <v>1.2242591940647403E-2</v>
      </c>
      <c r="F199">
        <f t="shared" si="33"/>
        <v>1.4988105742520474E-4</v>
      </c>
      <c r="G199">
        <f t="shared" si="34"/>
        <v>1.2568310386802838E-4</v>
      </c>
      <c r="J199">
        <f t="shared" si="35"/>
        <v>0.52546354979367937</v>
      </c>
    </row>
    <row r="200" spans="1:10" x14ac:dyDescent="0.25">
      <c r="A200" s="5">
        <v>41631</v>
      </c>
      <c r="B200">
        <v>5.75</v>
      </c>
      <c r="C200">
        <f t="shared" si="31"/>
        <v>4.366812227074298E-3</v>
      </c>
      <c r="E200">
        <f t="shared" si="32"/>
        <v>3.3350678845359867E-3</v>
      </c>
      <c r="F200">
        <f t="shared" si="33"/>
        <v>1.1122677794463341E-5</v>
      </c>
      <c r="G200">
        <f t="shared" si="34"/>
        <v>5.3052993391207167E-6</v>
      </c>
      <c r="J200">
        <f t="shared" si="35"/>
        <v>0.14314424738708592</v>
      </c>
    </row>
    <row r="201" spans="1:10" x14ac:dyDescent="0.25">
      <c r="A201" s="5">
        <v>41635</v>
      </c>
      <c r="B201">
        <v>5.8650000000000002</v>
      </c>
      <c r="C201">
        <f t="shared" si="31"/>
        <v>2.0000000000000039E-2</v>
      </c>
      <c r="E201">
        <f t="shared" si="32"/>
        <v>1.8968255657461727E-2</v>
      </c>
      <c r="F201">
        <f t="shared" si="33"/>
        <v>3.5979472268682881E-4</v>
      </c>
      <c r="G201">
        <f t="shared" si="34"/>
        <v>3.2171843815037571E-4</v>
      </c>
      <c r="J201">
        <f t="shared" si="35"/>
        <v>0.81413535626156031</v>
      </c>
    </row>
    <row r="202" spans="1:10" x14ac:dyDescent="0.25">
      <c r="A202" s="5">
        <v>41638</v>
      </c>
      <c r="B202">
        <v>5.82</v>
      </c>
      <c r="C202">
        <f t="shared" si="31"/>
        <v>-7.6726342710997314E-3</v>
      </c>
      <c r="E202">
        <f t="shared" si="32"/>
        <v>-8.7043786136380419E-3</v>
      </c>
      <c r="F202">
        <f t="shared" si="33"/>
        <v>7.5766207049559321E-5</v>
      </c>
      <c r="G202">
        <f t="shared" si="34"/>
        <v>9.4792090217784167E-5</v>
      </c>
      <c r="J202">
        <f t="shared" si="35"/>
        <v>-0.37360010913085789</v>
      </c>
    </row>
    <row r="203" spans="1:10" x14ac:dyDescent="0.25">
      <c r="A203" s="5">
        <v>41641</v>
      </c>
      <c r="B203">
        <v>5.86</v>
      </c>
      <c r="C203">
        <f t="shared" si="31"/>
        <v>6.8728522336769819E-3</v>
      </c>
      <c r="E203">
        <f t="shared" si="32"/>
        <v>5.8411078911386706E-3</v>
      </c>
      <c r="F203">
        <f t="shared" si="33"/>
        <v>3.4118541395922445E-5</v>
      </c>
      <c r="G203">
        <f t="shared" si="34"/>
        <v>2.3129977742605841E-5</v>
      </c>
      <c r="J203">
        <f t="shared" si="35"/>
        <v>0.25070583926064355</v>
      </c>
    </row>
    <row r="204" spans="1:10" x14ac:dyDescent="0.25">
      <c r="A204" s="5">
        <v>41642</v>
      </c>
      <c r="B204">
        <v>5.91</v>
      </c>
      <c r="C204">
        <f t="shared" si="31"/>
        <v>8.5324232081910954E-3</v>
      </c>
      <c r="E204">
        <f t="shared" si="32"/>
        <v>7.500678865652784E-3</v>
      </c>
      <c r="F204">
        <f t="shared" si="33"/>
        <v>5.6260183445650333E-5</v>
      </c>
      <c r="G204">
        <f t="shared" si="34"/>
        <v>4.1847113864342272E-5</v>
      </c>
      <c r="J204">
        <f t="shared" si="35"/>
        <v>0.32193618489582015</v>
      </c>
    </row>
    <row r="205" spans="1:10" x14ac:dyDescent="0.25">
      <c r="A205" s="5">
        <v>41646</v>
      </c>
      <c r="B205">
        <v>5.92</v>
      </c>
      <c r="C205">
        <f t="shared" si="31"/>
        <v>1.6920473773265291E-3</v>
      </c>
      <c r="E205">
        <f t="shared" si="32"/>
        <v>6.6030303478821777E-4</v>
      </c>
      <c r="F205">
        <f t="shared" si="33"/>
        <v>4.3600009775053035E-7</v>
      </c>
      <c r="G205">
        <f t="shared" si="34"/>
        <v>1.379686451030997E-7</v>
      </c>
      <c r="J205">
        <f t="shared" si="35"/>
        <v>2.8340826704137321E-2</v>
      </c>
    </row>
    <row r="206" spans="1:10" x14ac:dyDescent="0.25">
      <c r="A206" s="5">
        <v>41647</v>
      </c>
      <c r="B206">
        <v>5.9350000000000005</v>
      </c>
      <c r="C206">
        <f t="shared" si="31"/>
        <v>2.5337837837838798E-3</v>
      </c>
      <c r="E206">
        <f t="shared" si="32"/>
        <v>1.5020394412455684E-3</v>
      </c>
      <c r="F206">
        <f t="shared" si="33"/>
        <v>2.2561224830572995E-6</v>
      </c>
      <c r="G206">
        <f t="shared" si="34"/>
        <v>2.2117747986806873E-7</v>
      </c>
      <c r="J206">
        <f t="shared" si="35"/>
        <v>6.4468944203434228E-2</v>
      </c>
    </row>
    <row r="207" spans="1:10" x14ac:dyDescent="0.25">
      <c r="A207" s="5">
        <v>41648</v>
      </c>
      <c r="B207">
        <v>5.9950000000000001</v>
      </c>
      <c r="C207">
        <f t="shared" si="31"/>
        <v>1.0109519797809538E-2</v>
      </c>
      <c r="E207">
        <f t="shared" si="32"/>
        <v>9.0777754552712267E-3</v>
      </c>
      <c r="F207">
        <f t="shared" si="33"/>
        <v>8.240600721632473E-5</v>
      </c>
      <c r="G207">
        <f t="shared" si="34"/>
        <v>6.4738616667066074E-5</v>
      </c>
      <c r="J207">
        <f t="shared" si="35"/>
        <v>0.38962665243455846</v>
      </c>
    </row>
    <row r="208" spans="1:10" x14ac:dyDescent="0.25">
      <c r="A208" s="5">
        <v>41649</v>
      </c>
      <c r="B208">
        <v>5.9950000000000001</v>
      </c>
      <c r="C208">
        <f t="shared" si="31"/>
        <v>0</v>
      </c>
      <c r="E208">
        <f t="shared" si="32"/>
        <v>-1.0317443425383113E-3</v>
      </c>
      <c r="F208">
        <f t="shared" si="33"/>
        <v>1.0644963883598124E-6</v>
      </c>
      <c r="G208">
        <f t="shared" si="34"/>
        <v>4.2579855534392494E-6</v>
      </c>
      <c r="J208">
        <f t="shared" si="35"/>
        <v>-4.4283436656066287E-2</v>
      </c>
    </row>
    <row r="209" spans="1:10" x14ac:dyDescent="0.25">
      <c r="A209" s="5">
        <v>41652</v>
      </c>
      <c r="B209">
        <v>5.96</v>
      </c>
      <c r="C209">
        <f t="shared" si="31"/>
        <v>-5.8381984987489807E-3</v>
      </c>
      <c r="E209">
        <f t="shared" si="32"/>
        <v>-6.869942841287292E-3</v>
      </c>
      <c r="F209">
        <f t="shared" si="33"/>
        <v>4.719611464255451E-5</v>
      </c>
      <c r="G209">
        <f t="shared" si="34"/>
        <v>6.2436660351033793E-5</v>
      </c>
      <c r="J209">
        <f t="shared" si="35"/>
        <v>-0.29486440206154579</v>
      </c>
    </row>
    <row r="210" spans="1:10" x14ac:dyDescent="0.25">
      <c r="A210" s="5">
        <v>41653</v>
      </c>
      <c r="B210">
        <v>5.8100000000000005</v>
      </c>
      <c r="C210">
        <f t="shared" si="31"/>
        <v>-2.516778523489924E-2</v>
      </c>
      <c r="E210">
        <f t="shared" si="32"/>
        <v>-2.6199529577437552E-2</v>
      </c>
      <c r="F210">
        <f t="shared" si="33"/>
        <v>6.8641535007902513E-4</v>
      </c>
      <c r="G210">
        <f t="shared" si="34"/>
        <v>7.4154227930475758E-4</v>
      </c>
      <c r="J210">
        <f t="shared" si="35"/>
        <v>-1.1245084277436777</v>
      </c>
    </row>
    <row r="211" spans="1:10" x14ac:dyDescent="0.25">
      <c r="A211" s="5">
        <v>41654</v>
      </c>
      <c r="B211">
        <v>5.89</v>
      </c>
      <c r="C211">
        <f t="shared" si="31"/>
        <v>1.3769363166953387E-2</v>
      </c>
      <c r="E211">
        <f t="shared" si="32"/>
        <v>1.2737618824415075E-2</v>
      </c>
      <c r="F211">
        <f t="shared" si="33"/>
        <v>1.6224693331609328E-4</v>
      </c>
      <c r="G211">
        <f t="shared" si="34"/>
        <v>1.3702749738545359E-4</v>
      </c>
      <c r="J211">
        <f t="shared" si="35"/>
        <v>0.54671056879496027</v>
      </c>
    </row>
    <row r="212" spans="1:10" x14ac:dyDescent="0.25">
      <c r="A212" s="5">
        <v>41655</v>
      </c>
      <c r="B212">
        <v>5.86</v>
      </c>
      <c r="C212">
        <f t="shared" si="31"/>
        <v>-5.0933786078097391E-3</v>
      </c>
      <c r="E212">
        <f t="shared" si="32"/>
        <v>-6.1251229503480505E-3</v>
      </c>
      <c r="F212">
        <f t="shared" si="33"/>
        <v>3.7517131156880407E-5</v>
      </c>
      <c r="G212">
        <f t="shared" si="34"/>
        <v>5.1220749447986561E-5</v>
      </c>
      <c r="J212">
        <f t="shared" si="35"/>
        <v>-0.26289603247549076</v>
      </c>
    </row>
    <row r="213" spans="1:10" x14ac:dyDescent="0.25">
      <c r="A213" s="5">
        <v>41656</v>
      </c>
      <c r="B213">
        <v>5.8250000000000002</v>
      </c>
      <c r="C213">
        <f t="shared" si="31"/>
        <v>-5.9726962457338122E-3</v>
      </c>
      <c r="E213">
        <f t="shared" si="32"/>
        <v>-7.0044405882721235E-3</v>
      </c>
      <c r="F213">
        <f t="shared" si="33"/>
        <v>4.9062187954633932E-5</v>
      </c>
      <c r="G213">
        <f t="shared" si="34"/>
        <v>6.4580268242184699E-5</v>
      </c>
      <c r="J213">
        <f t="shared" si="35"/>
        <v>-0.30063717174238874</v>
      </c>
    </row>
    <row r="214" spans="1:10" x14ac:dyDescent="0.25">
      <c r="A214" s="5">
        <v>41659</v>
      </c>
      <c r="B214">
        <v>5.8</v>
      </c>
      <c r="C214">
        <f t="shared" si="31"/>
        <v>-4.2918454935622925E-3</v>
      </c>
      <c r="E214">
        <f t="shared" si="32"/>
        <v>-5.3235898361006038E-3</v>
      </c>
      <c r="F214">
        <f t="shared" si="33"/>
        <v>2.8340608743033652E-5</v>
      </c>
      <c r="G214">
        <f t="shared" si="34"/>
        <v>4.0390272522175973E-5</v>
      </c>
      <c r="J214">
        <f t="shared" si="35"/>
        <v>-0.22849347805470085</v>
      </c>
    </row>
    <row r="215" spans="1:10" x14ac:dyDescent="0.25">
      <c r="A215" s="5">
        <v>41660</v>
      </c>
      <c r="B215">
        <v>5.7850000000000001</v>
      </c>
      <c r="C215">
        <f t="shared" si="31"/>
        <v>-2.586206896551669E-3</v>
      </c>
      <c r="E215">
        <f t="shared" si="32"/>
        <v>-3.6179512390899803E-3</v>
      </c>
      <c r="F215">
        <f t="shared" si="33"/>
        <v>1.3089571168432723E-5</v>
      </c>
      <c r="G215">
        <f t="shared" si="34"/>
        <v>2.1619669001813654E-5</v>
      </c>
      <c r="J215">
        <f t="shared" si="35"/>
        <v>-0.15528586677472231</v>
      </c>
    </row>
    <row r="216" spans="1:10" x14ac:dyDescent="0.25">
      <c r="A216" s="5">
        <v>41661</v>
      </c>
      <c r="B216">
        <v>5.72</v>
      </c>
      <c r="C216">
        <f t="shared" si="31"/>
        <v>-1.1235955056179843E-2</v>
      </c>
      <c r="E216">
        <f t="shared" si="32"/>
        <v>-1.2267699398718154E-2</v>
      </c>
      <c r="F216">
        <f t="shared" si="33"/>
        <v>1.5049644853730977E-4</v>
      </c>
      <c r="G216">
        <f t="shared" si="34"/>
        <v>1.7687520382684576E-4</v>
      </c>
      <c r="J216">
        <f t="shared" si="35"/>
        <v>-0.52654118548619555</v>
      </c>
    </row>
    <row r="217" spans="1:10" x14ac:dyDescent="0.25">
      <c r="A217" s="5">
        <v>41662</v>
      </c>
      <c r="B217">
        <v>5.1100000000000003</v>
      </c>
      <c r="C217">
        <f t="shared" si="31"/>
        <v>-0.10664335664335654</v>
      </c>
      <c r="E217">
        <f t="shared" si="32"/>
        <v>-0.10767510098589486</v>
      </c>
      <c r="F217">
        <f t="shared" si="33"/>
        <v>1.1593927372322656E-2</v>
      </c>
      <c r="G217">
        <f t="shared" si="34"/>
        <v>1.1817178221259892E-2</v>
      </c>
      <c r="J217">
        <f t="shared" si="35"/>
        <v>-4.6215165107797613</v>
      </c>
    </row>
    <row r="218" spans="1:10" x14ac:dyDescent="0.25">
      <c r="A218" s="5">
        <v>41663</v>
      </c>
      <c r="B218">
        <v>5.0650000000000004</v>
      </c>
      <c r="C218">
        <f t="shared" si="31"/>
        <v>-8.8062622309197508E-3</v>
      </c>
      <c r="E218">
        <f t="shared" si="32"/>
        <v>-9.8380065734580621E-3</v>
      </c>
      <c r="F218">
        <f t="shared" si="33"/>
        <v>9.6786373339404047E-5</v>
      </c>
      <c r="G218">
        <f t="shared" si="34"/>
        <v>1.18151484975804E-4</v>
      </c>
      <c r="J218">
        <f t="shared" si="35"/>
        <v>-0.42225648637517643</v>
      </c>
    </row>
    <row r="219" spans="1:10" x14ac:dyDescent="0.25">
      <c r="A219" s="5">
        <v>41666</v>
      </c>
      <c r="B219">
        <v>5.1050000000000004</v>
      </c>
      <c r="C219">
        <f t="shared" si="31"/>
        <v>7.8973346495557813E-3</v>
      </c>
      <c r="E219">
        <f t="shared" si="32"/>
        <v>6.86559030701747E-3</v>
      </c>
      <c r="F219">
        <f t="shared" si="33"/>
        <v>4.713633026381224E-5</v>
      </c>
      <c r="G219">
        <f t="shared" si="34"/>
        <v>3.4033758737269767E-5</v>
      </c>
      <c r="J219">
        <f t="shared" si="35"/>
        <v>0.29467758720084414</v>
      </c>
    </row>
    <row r="220" spans="1:10" x14ac:dyDescent="0.25">
      <c r="A220" s="5">
        <v>41667</v>
      </c>
      <c r="B220">
        <v>5.1349999999999998</v>
      </c>
      <c r="C220">
        <f t="shared" si="31"/>
        <v>5.8765915768852805E-3</v>
      </c>
      <c r="E220">
        <f t="shared" si="32"/>
        <v>4.8448472343469691E-3</v>
      </c>
      <c r="F220">
        <f t="shared" si="33"/>
        <v>2.3472544724159474E-5</v>
      </c>
      <c r="G220">
        <f t="shared" si="34"/>
        <v>1.4539753663519548E-5</v>
      </c>
      <c r="J220">
        <f t="shared" si="35"/>
        <v>0.20794539573892093</v>
      </c>
    </row>
    <row r="221" spans="1:10" x14ac:dyDescent="0.25">
      <c r="A221" s="5">
        <v>41668</v>
      </c>
      <c r="B221">
        <v>5.22</v>
      </c>
      <c r="C221">
        <f t="shared" si="31"/>
        <v>1.6553067185978571E-2</v>
      </c>
      <c r="E221">
        <f t="shared" si="32"/>
        <v>1.5521322843440259E-2</v>
      </c>
      <c r="F221">
        <f t="shared" si="33"/>
        <v>2.409114628103004E-4</v>
      </c>
      <c r="G221">
        <f t="shared" si="34"/>
        <v>2.0994788513379993E-4</v>
      </c>
      <c r="J221">
        <f t="shared" si="35"/>
        <v>0.66618976098753724</v>
      </c>
    </row>
    <row r="222" spans="1:10" x14ac:dyDescent="0.25">
      <c r="A222" s="5">
        <v>41669</v>
      </c>
      <c r="B222">
        <v>5.1950000000000003</v>
      </c>
      <c r="C222">
        <f t="shared" si="31"/>
        <v>-4.7892720306512392E-3</v>
      </c>
      <c r="E222">
        <f t="shared" si="32"/>
        <v>-5.8210163731895505E-3</v>
      </c>
      <c r="F222">
        <f t="shared" si="33"/>
        <v>3.3884231616940826E-5</v>
      </c>
      <c r="G222">
        <f t="shared" si="34"/>
        <v>4.6960329427023039E-5</v>
      </c>
      <c r="J222">
        <f t="shared" si="35"/>
        <v>-0.24984349243135523</v>
      </c>
    </row>
    <row r="223" spans="1:10" x14ac:dyDescent="0.25">
      <c r="A223" s="5">
        <v>41670</v>
      </c>
      <c r="B223">
        <v>5.1449999999999996</v>
      </c>
      <c r="C223">
        <f t="shared" si="31"/>
        <v>-9.6246390760347852E-3</v>
      </c>
      <c r="E223">
        <f t="shared" si="32"/>
        <v>-1.0656383418573096E-2</v>
      </c>
      <c r="F223">
        <f t="shared" si="33"/>
        <v>1.1355850756363964E-4</v>
      </c>
      <c r="G223">
        <f t="shared" si="34"/>
        <v>1.3661233056006317E-4</v>
      </c>
      <c r="J223">
        <f t="shared" si="35"/>
        <v>-0.45738198955194553</v>
      </c>
    </row>
    <row r="224" spans="1:10" x14ac:dyDescent="0.25">
      <c r="A224" s="5">
        <v>41673</v>
      </c>
      <c r="B224">
        <v>5</v>
      </c>
      <c r="C224">
        <f t="shared" si="31"/>
        <v>-2.8182701652089328E-2</v>
      </c>
      <c r="E224">
        <f t="shared" si="32"/>
        <v>-2.9214445994627639E-2</v>
      </c>
      <c r="F224">
        <f t="shared" si="33"/>
        <v>8.5348385477301489E-4</v>
      </c>
      <c r="G224">
        <f t="shared" si="34"/>
        <v>9.1483202991207095E-4</v>
      </c>
      <c r="J224">
        <f t="shared" si="35"/>
        <v>-1.2539114733232699</v>
      </c>
    </row>
    <row r="225" spans="1:10" x14ac:dyDescent="0.25">
      <c r="A225" s="5">
        <v>41674</v>
      </c>
      <c r="B225">
        <v>5.0199999999999996</v>
      </c>
      <c r="C225">
        <f t="shared" si="31"/>
        <v>3.9999999999999151E-3</v>
      </c>
      <c r="E225">
        <f t="shared" si="32"/>
        <v>2.9682556574616038E-3</v>
      </c>
      <c r="F225">
        <f t="shared" si="33"/>
        <v>8.8105416480528176E-6</v>
      </c>
      <c r="G225">
        <f t="shared" si="34"/>
        <v>3.7500760728259392E-6</v>
      </c>
      <c r="J225">
        <f t="shared" si="35"/>
        <v>0.12740032192745504</v>
      </c>
    </row>
    <row r="226" spans="1:10" x14ac:dyDescent="0.25">
      <c r="A226" s="5">
        <v>41675</v>
      </c>
      <c r="B226">
        <v>5.0049999999999999</v>
      </c>
      <c r="C226">
        <f t="shared" si="31"/>
        <v>-2.9880478087648769E-3</v>
      </c>
      <c r="E226">
        <f t="shared" si="32"/>
        <v>-4.0197921513031882E-3</v>
      </c>
      <c r="F226">
        <f t="shared" si="33"/>
        <v>1.6158728939678712E-5</v>
      </c>
      <c r="G226">
        <f t="shared" si="34"/>
        <v>2.5518020948612469E-5</v>
      </c>
      <c r="J226">
        <f t="shared" si="35"/>
        <v>-0.17253325631507127</v>
      </c>
    </row>
    <row r="227" spans="1:10" x14ac:dyDescent="0.25">
      <c r="A227" s="5">
        <v>41676</v>
      </c>
      <c r="B227">
        <v>5.165</v>
      </c>
      <c r="C227">
        <f t="shared" si="31"/>
        <v>3.1968031968031996E-2</v>
      </c>
      <c r="E227">
        <f t="shared" si="32"/>
        <v>3.0936287625493684E-2</v>
      </c>
      <c r="F227">
        <f t="shared" si="33"/>
        <v>9.5705389204727364E-4</v>
      </c>
      <c r="G227">
        <f t="shared" si="34"/>
        <v>8.9428170896215127E-4</v>
      </c>
      <c r="J227">
        <f t="shared" si="35"/>
        <v>1.3278145340414373</v>
      </c>
    </row>
    <row r="228" spans="1:10" x14ac:dyDescent="0.25">
      <c r="A228" s="5">
        <v>41677</v>
      </c>
      <c r="B228">
        <v>5.24</v>
      </c>
      <c r="C228">
        <f t="shared" si="31"/>
        <v>1.4520813165537305E-2</v>
      </c>
      <c r="E228">
        <f t="shared" si="32"/>
        <v>1.3489068822998993E-2</v>
      </c>
      <c r="F228">
        <f t="shared" si="33"/>
        <v>1.8195497771160345E-4</v>
      </c>
      <c r="G228">
        <f t="shared" si="34"/>
        <v>1.55184933211485E-4</v>
      </c>
      <c r="J228">
        <f t="shared" si="35"/>
        <v>0.57896350883107817</v>
      </c>
    </row>
    <row r="229" spans="1:10" x14ac:dyDescent="0.25">
      <c r="A229" s="5">
        <v>41680</v>
      </c>
      <c r="B229">
        <v>5.3849999999999998</v>
      </c>
      <c r="C229">
        <f t="shared" si="31"/>
        <v>2.7671755725190757E-2</v>
      </c>
      <c r="E229">
        <f t="shared" si="32"/>
        <v>2.6640011382652446E-2</v>
      </c>
      <c r="F229">
        <f t="shared" si="33"/>
        <v>7.0969020646785184E-4</v>
      </c>
      <c r="G229">
        <f t="shared" si="34"/>
        <v>6.5578334079779597E-4</v>
      </c>
      <c r="J229">
        <f t="shared" si="35"/>
        <v>1.143414320720415</v>
      </c>
    </row>
    <row r="230" spans="1:10" x14ac:dyDescent="0.25">
      <c r="A230" s="5">
        <v>41681</v>
      </c>
      <c r="B230">
        <v>5.375</v>
      </c>
      <c r="C230">
        <f t="shared" si="31"/>
        <v>-1.8570102135561351E-3</v>
      </c>
      <c r="E230">
        <f t="shared" si="32"/>
        <v>-2.8887545560944464E-3</v>
      </c>
      <c r="F230">
        <f t="shared" si="33"/>
        <v>8.3449028853564218E-6</v>
      </c>
      <c r="G230">
        <f t="shared" si="34"/>
        <v>1.537031161418067E-5</v>
      </c>
      <c r="J230">
        <f t="shared" si="35"/>
        <v>-0.12398805995389421</v>
      </c>
    </row>
    <row r="231" spans="1:10" x14ac:dyDescent="0.25">
      <c r="A231" s="5">
        <v>41682</v>
      </c>
      <c r="B231">
        <v>5.28</v>
      </c>
      <c r="C231">
        <f t="shared" si="31"/>
        <v>-1.7674418604651118E-2</v>
      </c>
      <c r="E231">
        <f t="shared" si="32"/>
        <v>-1.8706162947189429E-2</v>
      </c>
      <c r="F231">
        <f t="shared" si="33"/>
        <v>3.499205322068027E-4</v>
      </c>
      <c r="G231">
        <f t="shared" si="34"/>
        <v>3.8958498417788746E-4</v>
      </c>
      <c r="J231">
        <f t="shared" si="35"/>
        <v>-0.80288609086233753</v>
      </c>
    </row>
    <row r="232" spans="1:10" x14ac:dyDescent="0.25">
      <c r="A232" s="5">
        <v>41683</v>
      </c>
      <c r="B232">
        <v>5.2750000000000004</v>
      </c>
      <c r="C232">
        <f t="shared" si="31"/>
        <v>-9.4696969696967672E-4</v>
      </c>
      <c r="E232">
        <f t="shared" si="32"/>
        <v>-1.9787140395079879E-3</v>
      </c>
      <c r="F232">
        <f t="shared" si="33"/>
        <v>3.9153092501460191E-6</v>
      </c>
      <c r="G232">
        <f t="shared" si="34"/>
        <v>9.0628596700328214E-6</v>
      </c>
      <c r="J232">
        <f t="shared" si="35"/>
        <v>-8.4928265866180228E-2</v>
      </c>
    </row>
    <row r="233" spans="1:10" x14ac:dyDescent="0.25">
      <c r="A233" s="5">
        <v>41684</v>
      </c>
      <c r="B233">
        <v>5.2050000000000001</v>
      </c>
      <c r="C233">
        <f t="shared" si="31"/>
        <v>-1.327014218009484E-2</v>
      </c>
      <c r="E233">
        <f t="shared" si="32"/>
        <v>-1.4301886522633152E-2</v>
      </c>
      <c r="F233">
        <f t="shared" si="33"/>
        <v>2.0454395810627578E-4</v>
      </c>
      <c r="G233">
        <f t="shared" si="34"/>
        <v>2.3512023550933896E-4</v>
      </c>
      <c r="J233">
        <f t="shared" si="35"/>
        <v>-0.61385040826017989</v>
      </c>
    </row>
    <row r="234" spans="1:10" x14ac:dyDescent="0.25">
      <c r="A234" s="5">
        <v>41687</v>
      </c>
      <c r="B234">
        <v>5.22</v>
      </c>
      <c r="C234">
        <f t="shared" si="31"/>
        <v>2.8818443804033969E-3</v>
      </c>
      <c r="E234">
        <f t="shared" si="32"/>
        <v>1.8501000378650856E-3</v>
      </c>
      <c r="F234">
        <f t="shared" si="33"/>
        <v>3.4228701501083908E-6</v>
      </c>
      <c r="G234">
        <f t="shared" si="34"/>
        <v>6.6970604407376813E-7</v>
      </c>
      <c r="J234">
        <f t="shared" si="35"/>
        <v>7.9408032064049949E-2</v>
      </c>
    </row>
    <row r="235" spans="1:10" x14ac:dyDescent="0.25">
      <c r="A235" s="5">
        <v>41688</v>
      </c>
      <c r="B235">
        <v>5.3449999999999998</v>
      </c>
      <c r="C235">
        <f t="shared" si="31"/>
        <v>2.3946360153256706E-2</v>
      </c>
      <c r="E235">
        <f t="shared" si="32"/>
        <v>2.2914615810718394E-2</v>
      </c>
      <c r="F235">
        <f t="shared" si="33"/>
        <v>5.2507961775282547E-4</v>
      </c>
      <c r="G235">
        <f t="shared" si="34"/>
        <v>4.7886006369288994E-4</v>
      </c>
      <c r="J235">
        <f t="shared" si="35"/>
        <v>0.98351684222040037</v>
      </c>
    </row>
    <row r="236" spans="1:10" x14ac:dyDescent="0.25">
      <c r="A236" s="5">
        <v>41689</v>
      </c>
      <c r="B236">
        <v>5.3</v>
      </c>
      <c r="C236">
        <f t="shared" si="31"/>
        <v>-8.4190832553788456E-3</v>
      </c>
      <c r="E236">
        <f t="shared" si="32"/>
        <v>-9.4508275979171569E-3</v>
      </c>
      <c r="F236">
        <f t="shared" si="33"/>
        <v>8.9318142285552577E-5</v>
      </c>
      <c r="G236">
        <f t="shared" si="34"/>
        <v>1.0988431448682433E-4</v>
      </c>
      <c r="J236">
        <f t="shared" si="35"/>
        <v>-0.40563840093383113</v>
      </c>
    </row>
    <row r="237" spans="1:10" x14ac:dyDescent="0.25">
      <c r="A237" s="5">
        <v>41690</v>
      </c>
      <c r="B237">
        <v>5.3</v>
      </c>
      <c r="C237">
        <f t="shared" si="31"/>
        <v>0</v>
      </c>
      <c r="E237">
        <f t="shared" si="32"/>
        <v>-1.0317443425383113E-3</v>
      </c>
      <c r="F237">
        <f t="shared" si="33"/>
        <v>1.0644963883598124E-6</v>
      </c>
      <c r="G237">
        <f t="shared" si="34"/>
        <v>4.2579855534392494E-6</v>
      </c>
      <c r="J237">
        <f t="shared" si="35"/>
        <v>-4.4283436656066287E-2</v>
      </c>
    </row>
    <row r="238" spans="1:10" x14ac:dyDescent="0.25">
      <c r="A238" s="5">
        <v>41691</v>
      </c>
      <c r="B238">
        <v>5.41</v>
      </c>
      <c r="C238">
        <f t="shared" si="31"/>
        <v>2.0754716981132137E-2</v>
      </c>
      <c r="E238">
        <f t="shared" si="32"/>
        <v>1.9722972638593825E-2</v>
      </c>
      <c r="F238">
        <f t="shared" si="33"/>
        <v>3.8899564970272071E-4</v>
      </c>
      <c r="G238">
        <f t="shared" si="34"/>
        <v>3.4936201521526631E-4</v>
      </c>
      <c r="J238">
        <f t="shared" si="35"/>
        <v>0.84652851825845277</v>
      </c>
    </row>
    <row r="239" spans="1:10" x14ac:dyDescent="0.25">
      <c r="A239" s="5">
        <v>41694</v>
      </c>
      <c r="B239">
        <v>5.5250000000000004</v>
      </c>
      <c r="C239">
        <f t="shared" si="31"/>
        <v>2.1256931608133127E-2</v>
      </c>
      <c r="E239">
        <f t="shared" si="32"/>
        <v>2.0225187265594816E-2</v>
      </c>
      <c r="F239">
        <f t="shared" si="33"/>
        <v>4.0905819992837872E-4</v>
      </c>
      <c r="G239">
        <f t="shared" si="34"/>
        <v>3.6838825124062779E-4</v>
      </c>
      <c r="J239">
        <f t="shared" si="35"/>
        <v>0.86808404195324107</v>
      </c>
    </row>
    <row r="240" spans="1:10" x14ac:dyDescent="0.25">
      <c r="A240" s="5">
        <v>41859</v>
      </c>
      <c r="B240">
        <v>9.3699999999999992</v>
      </c>
      <c r="C240">
        <f t="shared" si="31"/>
        <v>0.6959276018099545</v>
      </c>
      <c r="E240">
        <f t="shared" si="32"/>
        <v>0.69489585746741622</v>
      </c>
      <c r="F240">
        <f t="shared" si="33"/>
        <v>0.48288025272537566</v>
      </c>
      <c r="G240">
        <f t="shared" si="34"/>
        <v>0.48144740748257342</v>
      </c>
      <c r="J240">
        <f t="shared" si="35"/>
        <v>29.82558315853187</v>
      </c>
    </row>
    <row r="241" spans="1:10" x14ac:dyDescent="0.25">
      <c r="A241" s="5">
        <v>41862</v>
      </c>
      <c r="B241">
        <v>9.59</v>
      </c>
      <c r="C241">
        <f t="shared" si="31"/>
        <v>2.3479188900747135E-2</v>
      </c>
      <c r="E241">
        <f t="shared" si="32"/>
        <v>2.2447444558208823E-2</v>
      </c>
      <c r="F241">
        <f t="shared" si="33"/>
        <v>5.0388776719385896E-4</v>
      </c>
      <c r="G241">
        <f t="shared" si="34"/>
        <v>4.5863221572747001E-4</v>
      </c>
      <c r="J241">
        <f t="shared" si="35"/>
        <v>0.96346541308714628</v>
      </c>
    </row>
    <row r="242" spans="1:10" x14ac:dyDescent="0.25">
      <c r="A242" s="5">
        <v>41863</v>
      </c>
      <c r="B242">
        <v>9.4600000000000009</v>
      </c>
      <c r="C242">
        <f t="shared" si="31"/>
        <v>-1.3555787278414912E-2</v>
      </c>
      <c r="E242">
        <f t="shared" si="32"/>
        <v>-1.4587531620953224E-2</v>
      </c>
      <c r="F242">
        <f t="shared" si="33"/>
        <v>2.1279607879231017E-4</v>
      </c>
      <c r="G242">
        <f t="shared" si="34"/>
        <v>2.4396178162370443E-4</v>
      </c>
      <c r="J242">
        <f t="shared" si="35"/>
        <v>-0.62611056428531753</v>
      </c>
    </row>
    <row r="243" spans="1:10" x14ac:dyDescent="0.25">
      <c r="A243" s="5">
        <v>41864</v>
      </c>
      <c r="B243">
        <v>9.35</v>
      </c>
      <c r="C243">
        <f t="shared" si="31"/>
        <v>-1.1627906976744313E-2</v>
      </c>
      <c r="E243">
        <f t="shared" si="32"/>
        <v>-1.2659651319282624E-2</v>
      </c>
      <c r="F243">
        <f t="shared" si="33"/>
        <v>1.6026677152581429E-4</v>
      </c>
      <c r="G243">
        <f t="shared" si="34"/>
        <v>1.8745431516852912E-4</v>
      </c>
      <c r="J243">
        <f t="shared" si="35"/>
        <v>-0.54336413021283037</v>
      </c>
    </row>
    <row r="244" spans="1:10" x14ac:dyDescent="0.25">
      <c r="A244" s="5">
        <v>41864</v>
      </c>
      <c r="B244">
        <v>9.35</v>
      </c>
      <c r="C244">
        <f t="shared" si="31"/>
        <v>0</v>
      </c>
      <c r="E244">
        <f t="shared" si="32"/>
        <v>-1.0317443425383113E-3</v>
      </c>
      <c r="F244">
        <f t="shared" si="33"/>
        <v>1.0644963883598124E-6</v>
      </c>
      <c r="G244">
        <f t="shared" si="34"/>
        <v>4.2579855534392494E-6</v>
      </c>
      <c r="J244">
        <f t="shared" si="35"/>
        <v>-4.4283436656066287E-2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4"/>
  <sheetViews>
    <sheetView topLeftCell="H1" workbookViewId="0">
      <selection activeCell="U2" sqref="U2:U19"/>
    </sheetView>
  </sheetViews>
  <sheetFormatPr defaultRowHeight="15" x14ac:dyDescent="0.25"/>
  <cols>
    <col min="1" max="1" width="13.28515625" customWidth="1"/>
    <col min="2" max="2" width="9.5703125" customWidth="1"/>
    <col min="4" max="5" width="11.42578125"/>
    <col min="6" max="6" width="39.42578125" customWidth="1"/>
    <col min="7" max="7" width="10.85546875" customWidth="1"/>
    <col min="9" max="9" width="12" bestFit="1" customWidth="1"/>
    <col min="10" max="10" width="31.140625" bestFit="1" customWidth="1"/>
    <col min="13" max="13" width="10.7109375" customWidth="1"/>
    <col min="14" max="14" width="27.28515625" customWidth="1"/>
    <col min="17" max="19" width="22.140625" customWidth="1"/>
    <col min="20" max="20" width="29.7109375" customWidth="1"/>
    <col min="21" max="21" width="12" customWidth="1"/>
    <col min="22" max="22" width="10.7109375" customWidth="1"/>
    <col min="23" max="23" width="17.42578125" customWidth="1"/>
  </cols>
  <sheetData>
    <row r="1" spans="1:24" ht="15.75" thickBot="1" x14ac:dyDescent="0.3">
      <c r="A1" t="s">
        <v>34</v>
      </c>
    </row>
    <row r="2" spans="1:24" x14ac:dyDescent="0.25">
      <c r="A2" t="s">
        <v>7</v>
      </c>
      <c r="B2" t="s">
        <v>8</v>
      </c>
      <c r="C2" t="s">
        <v>19</v>
      </c>
      <c r="D2" t="s">
        <v>11</v>
      </c>
      <c r="E2" t="s">
        <v>12</v>
      </c>
      <c r="F2" t="s">
        <v>35</v>
      </c>
      <c r="G2" t="s">
        <v>36</v>
      </c>
      <c r="H2" t="s">
        <v>64</v>
      </c>
      <c r="I2" t="s">
        <v>63</v>
      </c>
      <c r="J2" s="6" t="s">
        <v>46</v>
      </c>
      <c r="K2">
        <f>SUM(I4:I120)/(COUNT(F4:F120)-2)</f>
        <v>5.4345590516050675E-4</v>
      </c>
      <c r="M2" s="6" t="s">
        <v>21</v>
      </c>
      <c r="N2" s="7" t="s">
        <v>22</v>
      </c>
      <c r="O2" s="7" t="s">
        <v>23</v>
      </c>
      <c r="P2" s="7" t="s">
        <v>24</v>
      </c>
      <c r="Q2" s="7" t="s">
        <v>25</v>
      </c>
      <c r="R2" s="18" t="s">
        <v>37</v>
      </c>
      <c r="S2" s="19" t="s">
        <v>38</v>
      </c>
      <c r="T2" s="8" t="s">
        <v>26</v>
      </c>
      <c r="U2">
        <f>SUM(Q3:Q8)</f>
        <v>0.40791273654471411</v>
      </c>
    </row>
    <row r="3" spans="1:24" ht="15.75" x14ac:dyDescent="0.25">
      <c r="A3" s="4">
        <v>41346</v>
      </c>
      <c r="B3">
        <v>2.6760000000000002</v>
      </c>
      <c r="C3">
        <v>0</v>
      </c>
      <c r="D3">
        <v>1.655</v>
      </c>
      <c r="E3">
        <v>10.468400000000001</v>
      </c>
      <c r="F3" s="16">
        <f t="shared" ref="F3:F66" si="0">(((E3/100)+1)^(1/365)-1)</f>
        <v>2.7280246744632031E-4</v>
      </c>
      <c r="G3" s="16">
        <f>1+F3</f>
        <v>1.0002728024674463</v>
      </c>
      <c r="J3" s="20" t="s">
        <v>47</v>
      </c>
      <c r="K3">
        <f>SQRT(K2)</f>
        <v>2.3312140724534646E-2</v>
      </c>
      <c r="M3" s="10">
        <v>41519</v>
      </c>
      <c r="N3" s="8">
        <v>2.964</v>
      </c>
      <c r="O3" s="8">
        <v>1.2987012987012922E-2</v>
      </c>
      <c r="P3" s="8">
        <f t="shared" ref="P3:P8" si="1">1+O3</f>
        <v>1.0129870129870129</v>
      </c>
      <c r="Q3" s="8">
        <f t="shared" ref="Q3:Q8" si="2">O3-F121</f>
        <v>1.2727101048598574E-2</v>
      </c>
      <c r="R3" s="8">
        <f t="shared" ref="R3:R8" si="3">(Q3-$U$4)^2</f>
        <v>3.0534858019684056E-3</v>
      </c>
      <c r="S3" s="11">
        <f t="shared" ref="S3:S8" si="4">(Q3-$U$5)^2</f>
        <v>3.5229608036247534E-3</v>
      </c>
      <c r="T3" s="8" t="s">
        <v>27</v>
      </c>
      <c r="U3">
        <f>PRODUCT(P3:P8)-PRODUCT(G121:G126)</f>
        <v>0.43248981520785934</v>
      </c>
      <c r="W3" t="s">
        <v>28</v>
      </c>
      <c r="X3">
        <f>1+F3</f>
        <v>1.0002728024674463</v>
      </c>
    </row>
    <row r="4" spans="1:24" ht="15.75" x14ac:dyDescent="0.25">
      <c r="A4" s="5">
        <v>41347</v>
      </c>
      <c r="B4">
        <v>2.68</v>
      </c>
      <c r="C4">
        <f>(B4-B3)/B3</f>
        <v>1.4947683109118098E-3</v>
      </c>
      <c r="D4">
        <v>1.6475</v>
      </c>
      <c r="E4">
        <v>10.4472</v>
      </c>
      <c r="F4" s="16">
        <f t="shared" si="0"/>
        <v>2.722764926246235E-4</v>
      </c>
      <c r="G4" s="16">
        <f t="shared" ref="G4:G67" si="5">1+F4</f>
        <v>1.0002722764926246</v>
      </c>
      <c r="H4">
        <f>C4-F4</f>
        <v>1.2224918182871863E-3</v>
      </c>
      <c r="I4">
        <f>H4^2</f>
        <v>1.4944862457791109E-6</v>
      </c>
      <c r="J4" s="20" t="s">
        <v>48</v>
      </c>
      <c r="K4">
        <f>U2</f>
        <v>0.40791273654471411</v>
      </c>
      <c r="M4" s="10">
        <v>41520</v>
      </c>
      <c r="N4" s="8">
        <v>3.9699999999999998</v>
      </c>
      <c r="O4" s="8">
        <v>0.33940620782726039</v>
      </c>
      <c r="P4" s="8">
        <f t="shared" si="1"/>
        <v>1.3394062078272604</v>
      </c>
      <c r="Q4" s="8">
        <f t="shared" si="2"/>
        <v>0.33914849011211401</v>
      </c>
      <c r="R4" s="8">
        <f t="shared" si="3"/>
        <v>7.3529391019652071E-2</v>
      </c>
      <c r="S4" s="11">
        <f t="shared" si="4"/>
        <v>7.1324704635859354E-2</v>
      </c>
      <c r="T4" s="8" t="s">
        <v>29</v>
      </c>
      <c r="U4">
        <f>U2/6</f>
        <v>6.7985456090785684E-2</v>
      </c>
    </row>
    <row r="5" spans="1:24" ht="15.75" x14ac:dyDescent="0.25">
      <c r="A5" s="5">
        <v>41348</v>
      </c>
      <c r="B5">
        <v>2.58</v>
      </c>
      <c r="C5">
        <f t="shared" ref="C5:C68" si="6">(B5-B4)/B4</f>
        <v>-3.7313432835820927E-2</v>
      </c>
      <c r="D5">
        <v>1.6475</v>
      </c>
      <c r="E5">
        <v>10.4887</v>
      </c>
      <c r="F5" s="16">
        <f t="shared" si="0"/>
        <v>2.7330601881270233E-4</v>
      </c>
      <c r="G5" s="16">
        <f t="shared" si="5"/>
        <v>1.0002733060188127</v>
      </c>
      <c r="H5">
        <f t="shared" ref="H5:H68" si="7">C5-F5</f>
        <v>-3.7586738854633629E-2</v>
      </c>
      <c r="I5">
        <f t="shared" ref="I5:I68" si="8">H5^2</f>
        <v>1.4127629377264253E-3</v>
      </c>
      <c r="J5" s="20" t="s">
        <v>49</v>
      </c>
      <c r="K5">
        <f>U12</f>
        <v>0.67975291836487484</v>
      </c>
      <c r="M5" s="10">
        <v>41521</v>
      </c>
      <c r="N5" s="8">
        <v>3.99</v>
      </c>
      <c r="O5" s="8">
        <v>5.0377833753149784E-3</v>
      </c>
      <c r="P5" s="8">
        <f t="shared" si="1"/>
        <v>1.005037783375315</v>
      </c>
      <c r="Q5" s="8">
        <f t="shared" si="2"/>
        <v>4.7806219746541903E-3</v>
      </c>
      <c r="R5" s="8">
        <f t="shared" si="3"/>
        <v>3.9948510556476998E-3</v>
      </c>
      <c r="S5" s="11">
        <f t="shared" si="4"/>
        <v>4.5294264710691702E-3</v>
      </c>
      <c r="T5" s="12" t="s">
        <v>30</v>
      </c>
      <c r="U5">
        <f>U3/6</f>
        <v>7.2081635867976557E-2</v>
      </c>
    </row>
    <row r="6" spans="1:24" ht="15.75" x14ac:dyDescent="0.25">
      <c r="A6" s="5">
        <v>41351</v>
      </c>
      <c r="B6">
        <v>2.58</v>
      </c>
      <c r="C6">
        <f t="shared" si="6"/>
        <v>0</v>
      </c>
      <c r="D6">
        <v>1.6</v>
      </c>
      <c r="E6">
        <v>10.2234</v>
      </c>
      <c r="F6" s="16">
        <f t="shared" si="0"/>
        <v>2.6671783517251413E-4</v>
      </c>
      <c r="G6" s="16">
        <f t="shared" si="5"/>
        <v>1.0002667178351725</v>
      </c>
      <c r="H6">
        <f t="shared" si="7"/>
        <v>-2.6671783517251413E-4</v>
      </c>
      <c r="I6">
        <f t="shared" si="8"/>
        <v>7.1138403599112416E-8</v>
      </c>
      <c r="J6" s="20" t="s">
        <v>50</v>
      </c>
      <c r="K6">
        <f>SQRT(K2*6)</f>
        <v>5.7102849587065622E-2</v>
      </c>
      <c r="M6" s="10">
        <v>41522</v>
      </c>
      <c r="N6" s="8">
        <v>4.2</v>
      </c>
      <c r="O6" s="8">
        <v>5.2631578947368411E-2</v>
      </c>
      <c r="P6" s="8">
        <f t="shared" si="1"/>
        <v>1.0526315789473684</v>
      </c>
      <c r="Q6" s="8">
        <f t="shared" si="2"/>
        <v>5.2374305276866422E-2</v>
      </c>
      <c r="R6" s="8">
        <f t="shared" si="3"/>
        <v>2.4370802973493205E-4</v>
      </c>
      <c r="S6" s="11">
        <f t="shared" si="4"/>
        <v>3.8837887902730536E-4</v>
      </c>
      <c r="T6" s="12" t="s">
        <v>39</v>
      </c>
      <c r="U6">
        <f>SUM(R3:R8)/6</f>
        <v>1.5153504001276753E-2</v>
      </c>
    </row>
    <row r="7" spans="1:24" ht="15.75" x14ac:dyDescent="0.25">
      <c r="A7" s="5">
        <v>41352</v>
      </c>
      <c r="B7">
        <v>2.5880000000000001</v>
      </c>
      <c r="C7">
        <f t="shared" si="6"/>
        <v>3.1007751937984522E-3</v>
      </c>
      <c r="D7">
        <v>1.5566</v>
      </c>
      <c r="E7">
        <v>10.124000000000001</v>
      </c>
      <c r="F7" s="16">
        <f t="shared" si="0"/>
        <v>2.6424536593649961E-4</v>
      </c>
      <c r="G7" s="16">
        <f t="shared" si="5"/>
        <v>1.0002642453659365</v>
      </c>
      <c r="H7">
        <f t="shared" si="7"/>
        <v>2.8365298278619526E-3</v>
      </c>
      <c r="I7">
        <f t="shared" si="8"/>
        <v>8.0459014643505579E-6</v>
      </c>
      <c r="J7" s="20" t="s">
        <v>51</v>
      </c>
      <c r="K7">
        <f>SQRT(K2*119)</f>
        <v>0.25430543193982369</v>
      </c>
      <c r="M7" s="10">
        <v>41523</v>
      </c>
      <c r="N7" s="8">
        <v>4.12</v>
      </c>
      <c r="O7" s="8">
        <v>-1.9047619047619063E-2</v>
      </c>
      <c r="P7" s="8">
        <f t="shared" si="1"/>
        <v>0.98095238095238091</v>
      </c>
      <c r="Q7" s="8">
        <f t="shared" si="2"/>
        <v>-1.9306331860654641E-2</v>
      </c>
      <c r="R7" s="8">
        <f t="shared" si="3"/>
        <v>7.6198562437592224E-3</v>
      </c>
      <c r="S7" s="11">
        <f t="shared" si="4"/>
        <v>8.3517606455693373E-3</v>
      </c>
      <c r="T7" s="12" t="s">
        <v>40</v>
      </c>
      <c r="U7">
        <f>SQRT(U6)</f>
        <v>0.12309956946015999</v>
      </c>
    </row>
    <row r="8" spans="1:24" ht="16.5" thickBot="1" x14ac:dyDescent="0.3">
      <c r="A8" s="5">
        <v>41353</v>
      </c>
      <c r="B8">
        <v>2.6080000000000001</v>
      </c>
      <c r="C8">
        <f t="shared" si="6"/>
        <v>7.7279752704791415E-3</v>
      </c>
      <c r="D8">
        <v>1.5931</v>
      </c>
      <c r="E8">
        <v>10.0829</v>
      </c>
      <c r="F8" s="16">
        <f t="shared" si="0"/>
        <v>2.6322239673626235E-4</v>
      </c>
      <c r="G8" s="16">
        <f t="shared" si="5"/>
        <v>1.0002632223967363</v>
      </c>
      <c r="H8">
        <f t="shared" si="7"/>
        <v>7.4647528737428791E-3</v>
      </c>
      <c r="I8">
        <f t="shared" si="8"/>
        <v>5.5722535466052574E-5</v>
      </c>
      <c r="J8" s="20" t="s">
        <v>52</v>
      </c>
      <c r="K8">
        <f>K4/K6</f>
        <v>7.1434742660742891</v>
      </c>
      <c r="M8" s="13">
        <v>41526</v>
      </c>
      <c r="N8" s="14">
        <v>4.1959999999999997</v>
      </c>
      <c r="O8" s="14">
        <v>1.8446601941747482E-2</v>
      </c>
      <c r="P8" s="14">
        <f t="shared" si="1"/>
        <v>1.0184466019417475</v>
      </c>
      <c r="Q8" s="14">
        <f t="shared" si="2"/>
        <v>1.8188549993135534E-2</v>
      </c>
      <c r="R8" s="14">
        <f t="shared" si="3"/>
        <v>2.4797318568981872E-3</v>
      </c>
      <c r="S8" s="15">
        <f t="shared" si="4"/>
        <v>2.9044647051129895E-3</v>
      </c>
      <c r="T8" s="12" t="s">
        <v>41</v>
      </c>
      <c r="U8">
        <f>SUM(S3:S8)/6</f>
        <v>1.5170282690043819E-2</v>
      </c>
    </row>
    <row r="9" spans="1:24" ht="16.5" thickBot="1" x14ac:dyDescent="0.3">
      <c r="A9" s="5">
        <v>41354</v>
      </c>
      <c r="B9">
        <v>2.6360000000000001</v>
      </c>
      <c r="C9">
        <f t="shared" si="6"/>
        <v>1.0736196319018414E-2</v>
      </c>
      <c r="D9">
        <v>1.5617000000000001</v>
      </c>
      <c r="E9">
        <v>10.0669</v>
      </c>
      <c r="F9" s="16">
        <f t="shared" si="0"/>
        <v>2.6282405754796123E-4</v>
      </c>
      <c r="G9" s="16">
        <f t="shared" si="5"/>
        <v>1.000262824057548</v>
      </c>
      <c r="H9">
        <f t="shared" si="7"/>
        <v>1.0473372261470453E-2</v>
      </c>
      <c r="I9">
        <f t="shared" si="8"/>
        <v>1.096915265273387E-4</v>
      </c>
      <c r="J9" s="21" t="s">
        <v>53</v>
      </c>
      <c r="K9">
        <f>K5/K7</f>
        <v>2.6729783677044101</v>
      </c>
      <c r="T9" s="12" t="s">
        <v>42</v>
      </c>
      <c r="U9">
        <f>SQRT(U8)</f>
        <v>0.12316770148883927</v>
      </c>
    </row>
    <row r="10" spans="1:24" ht="15.75" x14ac:dyDescent="0.25">
      <c r="A10" s="5">
        <v>41355</v>
      </c>
      <c r="B10">
        <v>2.5720000000000001</v>
      </c>
      <c r="C10">
        <f t="shared" si="6"/>
        <v>-2.4279210925644938E-2</v>
      </c>
      <c r="D10">
        <v>1.5810999999999999</v>
      </c>
      <c r="E10">
        <v>10.0837</v>
      </c>
      <c r="F10" s="16">
        <f t="shared" si="0"/>
        <v>2.6324231218000094E-4</v>
      </c>
      <c r="G10" s="16">
        <f t="shared" si="5"/>
        <v>1.00026324231218</v>
      </c>
      <c r="H10">
        <f t="shared" si="7"/>
        <v>-2.4542453237824939E-2</v>
      </c>
      <c r="I10">
        <f t="shared" si="8"/>
        <v>6.0233201093082387E-4</v>
      </c>
      <c r="M10" s="6" t="s">
        <v>31</v>
      </c>
      <c r="N10" s="7" t="s">
        <v>22</v>
      </c>
      <c r="O10" s="7" t="s">
        <v>23</v>
      </c>
      <c r="P10" s="7" t="s">
        <v>24</v>
      </c>
      <c r="Q10" s="7" t="s">
        <v>32</v>
      </c>
      <c r="R10" s="18" t="s">
        <v>37</v>
      </c>
      <c r="S10" s="19" t="s">
        <v>38</v>
      </c>
    </row>
    <row r="11" spans="1:24" ht="15.75" x14ac:dyDescent="0.25">
      <c r="A11" s="5">
        <v>41358</v>
      </c>
      <c r="B11">
        <v>2.4699999999999998</v>
      </c>
      <c r="C11">
        <f t="shared" si="6"/>
        <v>-3.9657853810264508E-2</v>
      </c>
      <c r="D11">
        <v>1.5406</v>
      </c>
      <c r="E11">
        <v>9.8496000000000006</v>
      </c>
      <c r="F11" s="16">
        <f t="shared" si="0"/>
        <v>2.5740838825738521E-4</v>
      </c>
      <c r="G11" s="16">
        <f t="shared" si="5"/>
        <v>1.0002574083882574</v>
      </c>
      <c r="H11">
        <f t="shared" si="7"/>
        <v>-3.9915262198521893E-2</v>
      </c>
      <c r="I11">
        <f t="shared" si="8"/>
        <v>1.5932281563767509E-3</v>
      </c>
      <c r="M11" s="10">
        <v>41519</v>
      </c>
      <c r="N11" s="8">
        <v>2.964</v>
      </c>
      <c r="O11" s="8">
        <v>1.2987012987012922E-2</v>
      </c>
      <c r="P11" s="8">
        <f>1+O11</f>
        <v>1.0129870129870129</v>
      </c>
      <c r="Q11" s="8">
        <f t="shared" ref="Q11:Q42" si="9">O11-F121</f>
        <v>1.2727101048598574E-2</v>
      </c>
      <c r="R11" s="8">
        <f>(Q11-$U$14)^2</f>
        <v>4.9208704869298658E-5</v>
      </c>
      <c r="S11" s="11">
        <f>(Q11-$U$15)^2</f>
        <v>3.0597129984549666E-5</v>
      </c>
    </row>
    <row r="12" spans="1:24" ht="15.75" x14ac:dyDescent="0.25">
      <c r="A12" s="5">
        <v>41359</v>
      </c>
      <c r="B12">
        <v>2.5300000000000002</v>
      </c>
      <c r="C12">
        <f t="shared" si="6"/>
        <v>2.4291497975708707E-2</v>
      </c>
      <c r="D12">
        <v>1.5667</v>
      </c>
      <c r="E12">
        <v>11.639099999999999</v>
      </c>
      <c r="F12" s="16">
        <f t="shared" si="0"/>
        <v>3.0169251653178186E-4</v>
      </c>
      <c r="G12" s="16">
        <f t="shared" si="5"/>
        <v>1.0003016925165318</v>
      </c>
      <c r="H12">
        <f t="shared" si="7"/>
        <v>2.3989805459176925E-2</v>
      </c>
      <c r="I12">
        <f t="shared" si="8"/>
        <v>5.7551076596915496E-4</v>
      </c>
      <c r="M12" s="10">
        <v>41520</v>
      </c>
      <c r="N12" s="8">
        <v>3.9699999999999998</v>
      </c>
      <c r="O12" s="8">
        <v>0.33940620782726039</v>
      </c>
      <c r="P12" s="8">
        <f t="shared" ref="P12:P75" si="10">1+O12</f>
        <v>1.3394062078272604</v>
      </c>
      <c r="Q12" s="8">
        <f t="shared" si="9"/>
        <v>0.33914849011211401</v>
      </c>
      <c r="R12" s="8">
        <f t="shared" ref="R12:R75" si="11">(Q12-$U$14)^2</f>
        <v>0.11117975329644535</v>
      </c>
      <c r="S12" s="11">
        <f t="shared" ref="S12:S75" si="12">(Q12-$U$15)^2</f>
        <v>0.1101926988175056</v>
      </c>
      <c r="T12" s="8" t="s">
        <v>26</v>
      </c>
      <c r="U12">
        <f>SUM(Q11:Q129)</f>
        <v>0.67975291836487484</v>
      </c>
    </row>
    <row r="13" spans="1:24" ht="15.75" x14ac:dyDescent="0.25">
      <c r="A13" s="5">
        <v>41360</v>
      </c>
      <c r="B13">
        <v>2.5380000000000003</v>
      </c>
      <c r="C13">
        <f t="shared" si="6"/>
        <v>3.162055335968382E-3</v>
      </c>
      <c r="D13">
        <v>1.5143</v>
      </c>
      <c r="E13">
        <v>11.8004</v>
      </c>
      <c r="F13" s="16">
        <f t="shared" si="0"/>
        <v>3.0564931094434478E-4</v>
      </c>
      <c r="G13" s="16">
        <f t="shared" si="5"/>
        <v>1.0003056493109443</v>
      </c>
      <c r="H13">
        <f t="shared" si="7"/>
        <v>2.8564060250240372E-3</v>
      </c>
      <c r="I13">
        <f t="shared" si="8"/>
        <v>8.1590553797936203E-6</v>
      </c>
      <c r="M13" s="10">
        <v>41521</v>
      </c>
      <c r="N13" s="8">
        <v>3.99</v>
      </c>
      <c r="O13" s="8">
        <v>5.0377833753149784E-3</v>
      </c>
      <c r="P13" s="8">
        <f t="shared" si="10"/>
        <v>1.005037783375315</v>
      </c>
      <c r="Q13" s="8">
        <f t="shared" si="9"/>
        <v>4.7806219746541903E-3</v>
      </c>
      <c r="R13" s="8">
        <f t="shared" si="11"/>
        <v>8.6785512738109552E-7</v>
      </c>
      <c r="S13" s="11">
        <f t="shared" si="12"/>
        <v>5.8322820893903524E-6</v>
      </c>
      <c r="T13" s="8" t="s">
        <v>27</v>
      </c>
      <c r="U13">
        <f>PRODUCT(P11:P129)-PRODUCT(G121:G239)</f>
        <v>0.85628042153060369</v>
      </c>
    </row>
    <row r="14" spans="1:24" ht="15.75" x14ac:dyDescent="0.25">
      <c r="A14" s="5">
        <v>41361</v>
      </c>
      <c r="B14">
        <v>2.524</v>
      </c>
      <c r="C14">
        <f t="shared" si="6"/>
        <v>-5.5161544523247572E-3</v>
      </c>
      <c r="D14">
        <v>1.5467</v>
      </c>
      <c r="E14">
        <v>11.738099999999999</v>
      </c>
      <c r="F14" s="16">
        <f t="shared" si="0"/>
        <v>3.0412172643168311E-4</v>
      </c>
      <c r="G14" s="16">
        <f t="shared" si="5"/>
        <v>1.0003041217264317</v>
      </c>
      <c r="H14">
        <f t="shared" si="7"/>
        <v>-5.8202761787564403E-3</v>
      </c>
      <c r="I14">
        <f t="shared" si="8"/>
        <v>3.387561479699967E-5</v>
      </c>
      <c r="M14" s="10">
        <v>41522</v>
      </c>
      <c r="N14" s="8">
        <v>4.2</v>
      </c>
      <c r="O14" s="8">
        <v>5.2631578947368411E-2</v>
      </c>
      <c r="P14" s="8">
        <f t="shared" si="10"/>
        <v>1.0526315789473684</v>
      </c>
      <c r="Q14" s="8">
        <f t="shared" si="9"/>
        <v>5.2374305276866422E-2</v>
      </c>
      <c r="R14" s="8">
        <f t="shared" si="11"/>
        <v>2.177351191806268E-3</v>
      </c>
      <c r="S14" s="11">
        <f t="shared" si="12"/>
        <v>2.0411123569228995E-3</v>
      </c>
      <c r="T14" s="8" t="s">
        <v>29</v>
      </c>
      <c r="U14">
        <f>U12/119</f>
        <v>5.7122093980241581E-3</v>
      </c>
    </row>
    <row r="15" spans="1:24" ht="15.75" x14ac:dyDescent="0.25">
      <c r="A15" s="5">
        <v>41366</v>
      </c>
      <c r="B15">
        <v>2.512</v>
      </c>
      <c r="C15">
        <f t="shared" si="6"/>
        <v>-4.754358161648182E-3</v>
      </c>
      <c r="D15">
        <v>1.5552000000000001</v>
      </c>
      <c r="E15">
        <v>11.616</v>
      </c>
      <c r="F15" s="16">
        <f t="shared" si="0"/>
        <v>3.0112539177684639E-4</v>
      </c>
      <c r="G15" s="16">
        <f t="shared" si="5"/>
        <v>1.0003011253917768</v>
      </c>
      <c r="H15">
        <f t="shared" si="7"/>
        <v>-5.0554835534250284E-3</v>
      </c>
      <c r="I15">
        <f t="shared" si="8"/>
        <v>2.5557913958950953E-5</v>
      </c>
      <c r="M15" s="10">
        <v>41523</v>
      </c>
      <c r="N15" s="8">
        <v>4.12</v>
      </c>
      <c r="O15" s="8">
        <v>-1.9047619047619063E-2</v>
      </c>
      <c r="P15" s="8">
        <f t="shared" si="10"/>
        <v>0.98095238095238091</v>
      </c>
      <c r="Q15" s="8">
        <f t="shared" si="9"/>
        <v>-1.9306331860654641E-2</v>
      </c>
      <c r="R15" s="8">
        <f t="shared" si="11"/>
        <v>6.2592740671221336E-4</v>
      </c>
      <c r="S15" s="11">
        <f t="shared" si="12"/>
        <v>7.0235418358036129E-4</v>
      </c>
      <c r="T15" s="12" t="s">
        <v>30</v>
      </c>
      <c r="U15">
        <f>U13/119</f>
        <v>7.195633794374821E-3</v>
      </c>
    </row>
    <row r="16" spans="1:24" ht="15.75" x14ac:dyDescent="0.25">
      <c r="A16" s="5">
        <v>41367</v>
      </c>
      <c r="B16">
        <v>2.548</v>
      </c>
      <c r="C16">
        <f t="shared" si="6"/>
        <v>1.4331210191082815E-2</v>
      </c>
      <c r="D16">
        <v>1.5232000000000001</v>
      </c>
      <c r="E16">
        <v>11.632300000000001</v>
      </c>
      <c r="F16" s="16">
        <f t="shared" si="0"/>
        <v>3.0152558287155351E-4</v>
      </c>
      <c r="G16" s="16">
        <f t="shared" si="5"/>
        <v>1.0003015255828716</v>
      </c>
      <c r="H16">
        <f t="shared" si="7"/>
        <v>1.4029684608211261E-2</v>
      </c>
      <c r="I16">
        <f t="shared" si="8"/>
        <v>1.9683205020587998E-4</v>
      </c>
      <c r="M16" s="10">
        <v>41526</v>
      </c>
      <c r="N16" s="8">
        <v>4.1959999999999997</v>
      </c>
      <c r="O16" s="8">
        <v>1.8446601941747482E-2</v>
      </c>
      <c r="P16" s="8">
        <f t="shared" si="10"/>
        <v>1.0184466019417475</v>
      </c>
      <c r="Q16" s="8">
        <f t="shared" si="9"/>
        <v>1.8188549993135534E-2</v>
      </c>
      <c r="R16" s="8">
        <f t="shared" si="11"/>
        <v>1.5565907464522408E-4</v>
      </c>
      <c r="S16" s="11">
        <f t="shared" si="12"/>
        <v>1.2084420655297568E-4</v>
      </c>
      <c r="T16" s="12" t="s">
        <v>39</v>
      </c>
      <c r="U16">
        <f>SUM(R11:R131)/119</f>
        <v>1.4077538780090176E-3</v>
      </c>
    </row>
    <row r="17" spans="1:21" ht="15.75" x14ac:dyDescent="0.25">
      <c r="A17" s="5">
        <v>41368</v>
      </c>
      <c r="B17">
        <v>2.6</v>
      </c>
      <c r="C17">
        <f t="shared" si="6"/>
        <v>2.0408163265306142E-2</v>
      </c>
      <c r="D17">
        <v>1.4579</v>
      </c>
      <c r="E17">
        <v>11.5952</v>
      </c>
      <c r="F17" s="16">
        <f t="shared" si="0"/>
        <v>3.0061463383090903E-4</v>
      </c>
      <c r="G17" s="16">
        <f t="shared" si="5"/>
        <v>1.0003006146338309</v>
      </c>
      <c r="H17">
        <f t="shared" si="7"/>
        <v>2.0107548631475233E-2</v>
      </c>
      <c r="I17">
        <f t="shared" si="8"/>
        <v>4.0431351196714148E-4</v>
      </c>
      <c r="M17" s="10">
        <v>41527</v>
      </c>
      <c r="N17" s="8">
        <v>4.258</v>
      </c>
      <c r="O17" s="8">
        <v>1.477597712106775E-2</v>
      </c>
      <c r="P17" s="8">
        <f t="shared" si="10"/>
        <v>1.0147759771210678</v>
      </c>
      <c r="Q17" s="8">
        <f t="shared" si="9"/>
        <v>1.452076246014704E-2</v>
      </c>
      <c r="R17" s="8">
        <f t="shared" si="11"/>
        <v>7.7590607048234401E-5</v>
      </c>
      <c r="S17" s="11">
        <f t="shared" si="12"/>
        <v>5.3657509970117884E-5</v>
      </c>
      <c r="T17" s="12" t="s">
        <v>40</v>
      </c>
      <c r="U17">
        <f>SQRT(U16)</f>
        <v>3.7520046348705614E-2</v>
      </c>
    </row>
    <row r="18" spans="1:21" ht="15.75" x14ac:dyDescent="0.25">
      <c r="A18" s="5">
        <v>41369</v>
      </c>
      <c r="B18">
        <v>2.56</v>
      </c>
      <c r="C18">
        <f t="shared" si="6"/>
        <v>-1.5384615384615398E-2</v>
      </c>
      <c r="D18">
        <v>1.3974</v>
      </c>
      <c r="E18">
        <v>11.7552</v>
      </c>
      <c r="F18" s="16">
        <f t="shared" si="0"/>
        <v>3.045410998347986E-4</v>
      </c>
      <c r="G18" s="16">
        <f t="shared" si="5"/>
        <v>1.0003045410998348</v>
      </c>
      <c r="H18">
        <f t="shared" si="7"/>
        <v>-1.5689156484450198E-2</v>
      </c>
      <c r="I18">
        <f t="shared" si="8"/>
        <v>2.4614963119356571E-4</v>
      </c>
      <c r="M18" s="10">
        <v>41528</v>
      </c>
      <c r="N18" s="8">
        <v>4.4240000000000004</v>
      </c>
      <c r="O18" s="8">
        <v>3.8985439173320896E-2</v>
      </c>
      <c r="P18" s="8">
        <f t="shared" si="10"/>
        <v>1.0389854391733209</v>
      </c>
      <c r="Q18" s="8">
        <f t="shared" si="9"/>
        <v>3.8730998599797256E-2</v>
      </c>
      <c r="R18" s="8">
        <f t="shared" si="11"/>
        <v>1.0902404403511277E-3</v>
      </c>
      <c r="S18" s="11">
        <f t="shared" si="12"/>
        <v>9.9447923341107578E-4</v>
      </c>
      <c r="T18" s="12" t="s">
        <v>41</v>
      </c>
      <c r="U18">
        <f>SUM(S11:S131)/119</f>
        <v>1.4099544259487057E-3</v>
      </c>
    </row>
    <row r="19" spans="1:21" ht="15.75" x14ac:dyDescent="0.25">
      <c r="A19" s="5">
        <v>41372</v>
      </c>
      <c r="B19">
        <v>2.5099999999999998</v>
      </c>
      <c r="C19">
        <f t="shared" si="6"/>
        <v>-1.9531250000000104E-2</v>
      </c>
      <c r="D19">
        <v>1.4227000000000001</v>
      </c>
      <c r="E19">
        <v>12.117599999999999</v>
      </c>
      <c r="F19" s="16">
        <f t="shared" si="0"/>
        <v>3.1341385576033609E-4</v>
      </c>
      <c r="G19" s="16">
        <f t="shared" si="5"/>
        <v>1.0003134138557603</v>
      </c>
      <c r="H19">
        <f t="shared" si="7"/>
        <v>-1.984466385576044E-2</v>
      </c>
      <c r="I19">
        <f t="shared" si="8"/>
        <v>3.9381068354812481E-4</v>
      </c>
      <c r="M19" s="10">
        <v>41529</v>
      </c>
      <c r="N19" s="8">
        <v>4.6820000000000004</v>
      </c>
      <c r="O19" s="8">
        <v>5.8318264014466541E-2</v>
      </c>
      <c r="P19" s="8">
        <f t="shared" si="10"/>
        <v>1.0583182640144666</v>
      </c>
      <c r="Q19" s="8">
        <f t="shared" si="9"/>
        <v>5.8063014399905848E-2</v>
      </c>
      <c r="R19" s="8">
        <f t="shared" si="11"/>
        <v>2.7406067843450408E-3</v>
      </c>
      <c r="S19" s="11">
        <f t="shared" si="12"/>
        <v>2.5874904096679537E-3</v>
      </c>
      <c r="T19" s="12" t="s">
        <v>42</v>
      </c>
      <c r="U19">
        <f>SQRT(U18)</f>
        <v>3.7549359860704762E-2</v>
      </c>
    </row>
    <row r="20" spans="1:21" ht="15.75" x14ac:dyDescent="0.25">
      <c r="A20" s="5">
        <v>41373</v>
      </c>
      <c r="B20">
        <v>2.524</v>
      </c>
      <c r="C20">
        <f t="shared" si="6"/>
        <v>5.5776892430279825E-3</v>
      </c>
      <c r="D20">
        <v>1.4674</v>
      </c>
      <c r="E20">
        <v>11.978899999999999</v>
      </c>
      <c r="F20" s="16">
        <f t="shared" si="0"/>
        <v>3.1002140205194095E-4</v>
      </c>
      <c r="G20" s="16">
        <f t="shared" si="5"/>
        <v>1.0003100214020519</v>
      </c>
      <c r="H20">
        <f t="shared" si="7"/>
        <v>5.2676678409760416E-3</v>
      </c>
      <c r="I20">
        <f t="shared" si="8"/>
        <v>2.774832448285319E-5</v>
      </c>
      <c r="M20" s="10">
        <v>41530</v>
      </c>
      <c r="N20" s="8">
        <v>4.75</v>
      </c>
      <c r="O20" s="8">
        <v>1.4523707817172065E-2</v>
      </c>
      <c r="P20" s="8">
        <f t="shared" si="10"/>
        <v>1.014523707817172</v>
      </c>
      <c r="Q20" s="8">
        <f t="shared" si="9"/>
        <v>1.4267255069795997E-2</v>
      </c>
      <c r="R20" s="8">
        <f t="shared" si="11"/>
        <v>7.3188806446102068E-5</v>
      </c>
      <c r="S20" s="11">
        <f t="shared" si="12"/>
        <v>5.0007827462989415E-5</v>
      </c>
    </row>
    <row r="21" spans="1:21" ht="15.75" x14ac:dyDescent="0.25">
      <c r="A21" s="5">
        <v>41374</v>
      </c>
      <c r="B21">
        <v>2.6059999999999999</v>
      </c>
      <c r="C21">
        <f t="shared" si="6"/>
        <v>3.2488114104595824E-2</v>
      </c>
      <c r="D21">
        <v>1.5116000000000001</v>
      </c>
      <c r="E21">
        <v>12.0502</v>
      </c>
      <c r="F21" s="16">
        <f t="shared" si="0"/>
        <v>3.1176584688585862E-4</v>
      </c>
      <c r="G21" s="16">
        <f t="shared" si="5"/>
        <v>1.0003117658468859</v>
      </c>
      <c r="H21">
        <f t="shared" si="7"/>
        <v>3.2176348257709965E-2</v>
      </c>
      <c r="I21">
        <f t="shared" si="8"/>
        <v>1.0353173872014352E-3</v>
      </c>
      <c r="M21" s="10">
        <v>41533</v>
      </c>
      <c r="N21" s="8">
        <v>4.74</v>
      </c>
      <c r="O21" s="8">
        <v>-2.1052631578946921E-3</v>
      </c>
      <c r="P21" s="8">
        <f t="shared" si="10"/>
        <v>0.99789473684210528</v>
      </c>
      <c r="Q21" s="8">
        <f t="shared" si="9"/>
        <v>-2.3614214110728436E-3</v>
      </c>
      <c r="R21" s="8">
        <f t="shared" si="11"/>
        <v>6.5183514441600297E-5</v>
      </c>
      <c r="S21" s="11">
        <f t="shared" si="12"/>
        <v>9.1337304199974289E-5</v>
      </c>
    </row>
    <row r="22" spans="1:21" ht="15.75" x14ac:dyDescent="0.25">
      <c r="A22" s="5">
        <v>41375</v>
      </c>
      <c r="B22">
        <v>2.6579999999999999</v>
      </c>
      <c r="C22">
        <f t="shared" si="6"/>
        <v>1.9953952417498099E-2</v>
      </c>
      <c r="D22">
        <v>1.4984999999999999</v>
      </c>
      <c r="E22">
        <v>12.1557</v>
      </c>
      <c r="F22" s="16">
        <f t="shared" si="0"/>
        <v>3.1434500830052059E-4</v>
      </c>
      <c r="G22" s="16">
        <f t="shared" si="5"/>
        <v>1.0003143450083005</v>
      </c>
      <c r="H22">
        <f t="shared" si="7"/>
        <v>1.9639607409197578E-2</v>
      </c>
      <c r="I22">
        <f t="shared" si="8"/>
        <v>3.857141791874084E-4</v>
      </c>
      <c r="M22" s="10">
        <v>41534</v>
      </c>
      <c r="N22" s="8">
        <v>4.7519999999999998</v>
      </c>
      <c r="O22" s="8">
        <v>2.5316455696201617E-3</v>
      </c>
      <c r="P22" s="8">
        <f t="shared" si="10"/>
        <v>1.0025316455696203</v>
      </c>
      <c r="Q22" s="8">
        <f t="shared" si="9"/>
        <v>2.2698275755682678E-3</v>
      </c>
      <c r="R22" s="8">
        <f t="shared" si="11"/>
        <v>1.1849992611574737E-5</v>
      </c>
      <c r="S22" s="11">
        <f t="shared" si="12"/>
        <v>2.4263566905233312E-5</v>
      </c>
    </row>
    <row r="23" spans="1:21" ht="15.75" x14ac:dyDescent="0.25">
      <c r="A23" s="5">
        <v>41376</v>
      </c>
      <c r="B23">
        <v>2.6179999999999999</v>
      </c>
      <c r="C23">
        <f t="shared" si="6"/>
        <v>-1.5048908954100841E-2</v>
      </c>
      <c r="D23">
        <v>1.4689000000000001</v>
      </c>
      <c r="E23">
        <v>11.943200000000001</v>
      </c>
      <c r="F23" s="16">
        <f t="shared" si="0"/>
        <v>3.0914754011579504E-4</v>
      </c>
      <c r="G23" s="16">
        <f t="shared" si="5"/>
        <v>1.0003091475401158</v>
      </c>
      <c r="H23">
        <f t="shared" si="7"/>
        <v>-1.5358056494216637E-2</v>
      </c>
      <c r="I23">
        <f t="shared" si="8"/>
        <v>2.3586989927954979E-4</v>
      </c>
      <c r="M23" s="10">
        <v>41535</v>
      </c>
      <c r="N23" s="8">
        <v>4.9459999999999997</v>
      </c>
      <c r="O23" s="8">
        <v>4.0824915824915819E-2</v>
      </c>
      <c r="P23" s="8">
        <f t="shared" si="10"/>
        <v>1.0408249158249159</v>
      </c>
      <c r="Q23" s="8">
        <f t="shared" si="9"/>
        <v>4.0564704809940622E-2</v>
      </c>
      <c r="R23" s="8">
        <f t="shared" si="11"/>
        <v>1.2146964364376581E-3</v>
      </c>
      <c r="S23" s="11">
        <f t="shared" si="12"/>
        <v>1.1134949004418734E-3</v>
      </c>
    </row>
    <row r="24" spans="1:21" ht="15.75" x14ac:dyDescent="0.25">
      <c r="A24" s="5">
        <v>41379</v>
      </c>
      <c r="B24">
        <v>2.5840000000000001</v>
      </c>
      <c r="C24">
        <f t="shared" si="6"/>
        <v>-1.2987012987012915E-2</v>
      </c>
      <c r="D24">
        <v>1.4483999999999999</v>
      </c>
      <c r="E24">
        <v>12.4732</v>
      </c>
      <c r="F24" s="16">
        <f t="shared" si="0"/>
        <v>3.2209236761038262E-4</v>
      </c>
      <c r="G24" s="16">
        <f t="shared" si="5"/>
        <v>1.0003220923676104</v>
      </c>
      <c r="H24">
        <f t="shared" si="7"/>
        <v>-1.3309105354623298E-2</v>
      </c>
      <c r="I24">
        <f t="shared" si="8"/>
        <v>1.7713228534046253E-4</v>
      </c>
      <c r="M24" s="10">
        <v>41536</v>
      </c>
      <c r="N24" s="8">
        <v>4.88</v>
      </c>
      <c r="O24" s="8">
        <v>-1.33441164577436E-2</v>
      </c>
      <c r="P24" s="8">
        <f t="shared" si="10"/>
        <v>0.98665588354225642</v>
      </c>
      <c r="Q24" s="8">
        <f t="shared" si="9"/>
        <v>-1.3603577227427794E-2</v>
      </c>
      <c r="R24" s="8">
        <f t="shared" si="11"/>
        <v>3.7309961295998848E-4</v>
      </c>
      <c r="S24" s="11">
        <f t="shared" si="12"/>
        <v>4.326071791294753E-4</v>
      </c>
    </row>
    <row r="25" spans="1:21" ht="15.75" x14ac:dyDescent="0.25">
      <c r="A25" s="5">
        <v>41380</v>
      </c>
      <c r="B25">
        <v>2.5979999999999999</v>
      </c>
      <c r="C25">
        <f t="shared" si="6"/>
        <v>5.4179566563466678E-3</v>
      </c>
      <c r="D25">
        <v>1.4699</v>
      </c>
      <c r="E25">
        <v>12.652100000000001</v>
      </c>
      <c r="F25" s="16">
        <f t="shared" si="0"/>
        <v>3.2644812883608765E-4</v>
      </c>
      <c r="G25" s="16">
        <f t="shared" si="5"/>
        <v>1.0003264481288361</v>
      </c>
      <c r="H25">
        <f t="shared" si="7"/>
        <v>5.0915085275105802E-3</v>
      </c>
      <c r="I25">
        <f t="shared" si="8"/>
        <v>2.5923459085712956E-5</v>
      </c>
      <c r="M25" s="10">
        <v>41537</v>
      </c>
      <c r="N25" s="8">
        <v>4.9320000000000004</v>
      </c>
      <c r="O25" s="8">
        <v>1.0655737704918133E-2</v>
      </c>
      <c r="P25" s="8">
        <f t="shared" si="10"/>
        <v>1.0106557377049181</v>
      </c>
      <c r="Q25" s="8">
        <f t="shared" si="9"/>
        <v>1.0396289399509994E-2</v>
      </c>
      <c r="R25" s="8">
        <f t="shared" si="11"/>
        <v>2.1940605460319549E-5</v>
      </c>
      <c r="S25" s="11">
        <f t="shared" si="12"/>
        <v>1.02441963026832E-5</v>
      </c>
    </row>
    <row r="26" spans="1:21" ht="15.75" x14ac:dyDescent="0.25">
      <c r="A26" s="5">
        <v>41381</v>
      </c>
      <c r="B26">
        <v>2.6339999999999999</v>
      </c>
      <c r="C26">
        <f t="shared" si="6"/>
        <v>1.3856812933025417E-2</v>
      </c>
      <c r="D26">
        <v>1.4283999999999999</v>
      </c>
      <c r="E26">
        <v>12.8217</v>
      </c>
      <c r="F26" s="16">
        <f t="shared" si="0"/>
        <v>3.3057109360079551E-4</v>
      </c>
      <c r="G26" s="16">
        <f t="shared" si="5"/>
        <v>1.0003305710936008</v>
      </c>
      <c r="H26">
        <f t="shared" si="7"/>
        <v>1.3526241839424621E-2</v>
      </c>
      <c r="I26">
        <f t="shared" si="8"/>
        <v>1.8295921829860115E-4</v>
      </c>
      <c r="M26" s="10">
        <v>41540</v>
      </c>
      <c r="N26" s="8">
        <v>4.798</v>
      </c>
      <c r="O26" s="8">
        <v>-2.7169505271695121E-2</v>
      </c>
      <c r="P26" s="8">
        <f t="shared" si="10"/>
        <v>0.97283049472830485</v>
      </c>
      <c r="Q26" s="8">
        <f t="shared" si="9"/>
        <v>-2.7419114110480897E-2</v>
      </c>
      <c r="R26" s="8">
        <f t="shared" si="11"/>
        <v>1.0976845974252198E-3</v>
      </c>
      <c r="S26" s="11">
        <f t="shared" si="12"/>
        <v>1.1981807725167134E-3</v>
      </c>
    </row>
    <row r="27" spans="1:21" ht="15.75" x14ac:dyDescent="0.25">
      <c r="A27" s="5">
        <v>41382</v>
      </c>
      <c r="B27">
        <v>2.4159999999999999</v>
      </c>
      <c r="C27">
        <f t="shared" si="6"/>
        <v>-8.2763857251328773E-2</v>
      </c>
      <c r="D27">
        <v>1.4255</v>
      </c>
      <c r="E27">
        <v>11.107799999999999</v>
      </c>
      <c r="F27" s="16">
        <f t="shared" si="0"/>
        <v>2.8861894439069502E-4</v>
      </c>
      <c r="G27" s="16">
        <f t="shared" si="5"/>
        <v>1.0002886189443907</v>
      </c>
      <c r="H27">
        <f t="shared" si="7"/>
        <v>-8.3052476195719468E-2</v>
      </c>
      <c r="I27">
        <f t="shared" si="8"/>
        <v>6.8977138022405489E-3</v>
      </c>
      <c r="M27" s="10">
        <v>41541</v>
      </c>
      <c r="N27" s="8">
        <v>4.9139999999999997</v>
      </c>
      <c r="O27" s="8">
        <v>2.4176740308461789E-2</v>
      </c>
      <c r="P27" s="8">
        <f t="shared" si="10"/>
        <v>1.0241767403084618</v>
      </c>
      <c r="Q27" s="8">
        <f t="shared" si="9"/>
        <v>2.3907601907898261E-2</v>
      </c>
      <c r="R27" s="8">
        <f t="shared" si="11"/>
        <v>3.3107230858838257E-4</v>
      </c>
      <c r="S27" s="11">
        <f t="shared" si="12"/>
        <v>2.7928987822742427E-4</v>
      </c>
    </row>
    <row r="28" spans="1:21" ht="15.75" x14ac:dyDescent="0.25">
      <c r="A28" s="5">
        <v>41383</v>
      </c>
      <c r="B28">
        <v>2.3119999999999998</v>
      </c>
      <c r="C28">
        <f t="shared" si="6"/>
        <v>-4.3046357615894079E-2</v>
      </c>
      <c r="D28">
        <v>1.4408000000000001</v>
      </c>
      <c r="E28">
        <v>10.7967</v>
      </c>
      <c r="F28" s="16">
        <f t="shared" si="0"/>
        <v>2.8093480955604377E-4</v>
      </c>
      <c r="G28" s="16">
        <f t="shared" si="5"/>
        <v>1.000280934809556</v>
      </c>
      <c r="H28">
        <f t="shared" si="7"/>
        <v>-4.3327292425450123E-2</v>
      </c>
      <c r="I28">
        <f t="shared" si="8"/>
        <v>1.8772542689204676E-3</v>
      </c>
      <c r="M28" s="10">
        <v>41542</v>
      </c>
      <c r="N28" s="8">
        <v>4.8959999999999999</v>
      </c>
      <c r="O28" s="8">
        <v>-3.6630036630036214E-3</v>
      </c>
      <c r="P28" s="8">
        <f t="shared" si="10"/>
        <v>0.99633699633699635</v>
      </c>
      <c r="Q28" s="8">
        <f t="shared" si="9"/>
        <v>-3.9389821682848927E-3</v>
      </c>
      <c r="R28" s="8">
        <f t="shared" si="11"/>
        <v>9.3145498649594967E-5</v>
      </c>
      <c r="S28" s="11">
        <f t="shared" si="12"/>
        <v>1.2397967263591648E-4</v>
      </c>
    </row>
    <row r="29" spans="1:21" ht="15.75" x14ac:dyDescent="0.25">
      <c r="A29" s="5">
        <v>41386</v>
      </c>
      <c r="B29">
        <v>2.3919999999999999</v>
      </c>
      <c r="C29">
        <f t="shared" si="6"/>
        <v>3.4602076124567505E-2</v>
      </c>
      <c r="D29">
        <v>1.4157999999999999</v>
      </c>
      <c r="E29">
        <v>10.6561</v>
      </c>
      <c r="F29" s="16">
        <f t="shared" si="0"/>
        <v>2.7745494315900565E-4</v>
      </c>
      <c r="G29" s="16">
        <f t="shared" si="5"/>
        <v>1.000277454943159</v>
      </c>
      <c r="H29">
        <f t="shared" si="7"/>
        <v>3.4324621181408499E-2</v>
      </c>
      <c r="I29">
        <f t="shared" si="8"/>
        <v>1.178179619247197E-3</v>
      </c>
      <c r="M29" s="10">
        <v>41543</v>
      </c>
      <c r="N29" s="8">
        <v>4.9000000000000004</v>
      </c>
      <c r="O29" s="8">
        <v>8.16993464052379E-4</v>
      </c>
      <c r="P29" s="8">
        <f t="shared" si="10"/>
        <v>1.0008169934640523</v>
      </c>
      <c r="Q29" s="8">
        <f t="shared" si="9"/>
        <v>5.4171381835064754E-4</v>
      </c>
      <c r="R29" s="8">
        <f t="shared" si="11"/>
        <v>2.6734024539423311E-5</v>
      </c>
      <c r="S29" s="11">
        <f t="shared" si="12"/>
        <v>4.4274651047333533E-5</v>
      </c>
    </row>
    <row r="30" spans="1:21" ht="15.75" x14ac:dyDescent="0.25">
      <c r="A30" s="5">
        <v>41387</v>
      </c>
      <c r="B30">
        <v>2.4119999999999999</v>
      </c>
      <c r="C30">
        <f t="shared" si="6"/>
        <v>8.3612040133779347E-3</v>
      </c>
      <c r="D30">
        <v>1.4224999999999999</v>
      </c>
      <c r="E30">
        <v>10.107100000000001</v>
      </c>
      <c r="F30" s="16">
        <f t="shared" si="0"/>
        <v>2.6382477506503577E-4</v>
      </c>
      <c r="G30" s="16">
        <f t="shared" si="5"/>
        <v>1.000263824775065</v>
      </c>
      <c r="H30">
        <f t="shared" si="7"/>
        <v>8.097379238312899E-3</v>
      </c>
      <c r="I30">
        <f t="shared" si="8"/>
        <v>6.5567550529060779E-5</v>
      </c>
      <c r="M30" s="10">
        <v>41544</v>
      </c>
      <c r="N30" s="8">
        <v>4.91</v>
      </c>
      <c r="O30" s="8">
        <v>2.0408163265305686E-3</v>
      </c>
      <c r="P30" s="8">
        <f t="shared" si="10"/>
        <v>1.0020408163265306</v>
      </c>
      <c r="Q30" s="8">
        <f t="shared" si="9"/>
        <v>1.7653582316991419E-3</v>
      </c>
      <c r="R30" s="8">
        <f t="shared" si="11"/>
        <v>1.5577634129121138E-5</v>
      </c>
      <c r="S30" s="11">
        <f t="shared" si="12"/>
        <v>2.948789268659266E-5</v>
      </c>
    </row>
    <row r="31" spans="1:21" ht="15.75" x14ac:dyDescent="0.25">
      <c r="A31" s="5">
        <v>41388</v>
      </c>
      <c r="B31">
        <v>2.4540000000000002</v>
      </c>
      <c r="C31">
        <f t="shared" si="6"/>
        <v>1.7412935323383193E-2</v>
      </c>
      <c r="D31">
        <v>1.407</v>
      </c>
      <c r="E31">
        <v>10.063800000000001</v>
      </c>
      <c r="F31" s="16">
        <f t="shared" si="0"/>
        <v>2.6274687265237517E-4</v>
      </c>
      <c r="G31" s="16">
        <f t="shared" si="5"/>
        <v>1.0002627468726524</v>
      </c>
      <c r="H31">
        <f t="shared" si="7"/>
        <v>1.7150188450730817E-2</v>
      </c>
      <c r="I31">
        <f t="shared" si="8"/>
        <v>2.941289638955807E-4</v>
      </c>
      <c r="M31" s="10">
        <v>41547</v>
      </c>
      <c r="N31" s="8">
        <v>4.8579999999999997</v>
      </c>
      <c r="O31" s="8">
        <v>-1.0590631364562217E-2</v>
      </c>
      <c r="P31" s="8">
        <f t="shared" si="10"/>
        <v>0.98940936863543782</v>
      </c>
      <c r="Q31" s="8">
        <f t="shared" si="9"/>
        <v>-1.0859588420874575E-2</v>
      </c>
      <c r="R31" s="8">
        <f t="shared" si="11"/>
        <v>2.7462448295045681E-4</v>
      </c>
      <c r="S31" s="11">
        <f t="shared" si="12"/>
        <v>3.2599104924203534E-4</v>
      </c>
    </row>
    <row r="32" spans="1:21" ht="15.75" x14ac:dyDescent="0.25">
      <c r="A32" s="5">
        <v>41389</v>
      </c>
      <c r="B32">
        <v>2.5419999999999998</v>
      </c>
      <c r="C32">
        <f t="shared" si="6"/>
        <v>3.5859820700896342E-2</v>
      </c>
      <c r="D32">
        <v>1.4161000000000001</v>
      </c>
      <c r="E32">
        <v>9.7773000000000003</v>
      </c>
      <c r="F32" s="16">
        <f t="shared" si="0"/>
        <v>2.556041192149916E-4</v>
      </c>
      <c r="G32" s="16">
        <f t="shared" si="5"/>
        <v>1.000255604119215</v>
      </c>
      <c r="H32">
        <f t="shared" si="7"/>
        <v>3.560421658168135E-2</v>
      </c>
      <c r="I32">
        <f t="shared" si="8"/>
        <v>1.2676602383952732E-3</v>
      </c>
      <c r="M32" s="10">
        <v>41548</v>
      </c>
      <c r="N32" s="8">
        <v>4.97</v>
      </c>
      <c r="O32" s="8">
        <v>2.3054755043227688E-2</v>
      </c>
      <c r="P32" s="8">
        <f t="shared" si="10"/>
        <v>1.0230547550432276</v>
      </c>
      <c r="Q32" s="8">
        <f t="shared" si="9"/>
        <v>2.2788484773988156E-2</v>
      </c>
      <c r="R32" s="8">
        <f t="shared" si="11"/>
        <v>2.915991807157544E-4</v>
      </c>
      <c r="S32" s="11">
        <f t="shared" si="12"/>
        <v>2.4313700167242854E-4</v>
      </c>
    </row>
    <row r="33" spans="1:19" ht="15.75" x14ac:dyDescent="0.25">
      <c r="A33" s="5">
        <v>41390</v>
      </c>
      <c r="B33">
        <v>2.504</v>
      </c>
      <c r="C33">
        <f t="shared" si="6"/>
        <v>-1.4948859166010941E-2</v>
      </c>
      <c r="D33">
        <v>1.3796999999999999</v>
      </c>
      <c r="E33">
        <v>9.7309999999999999</v>
      </c>
      <c r="F33" s="16">
        <f t="shared" si="0"/>
        <v>2.5444806573693413E-4</v>
      </c>
      <c r="G33" s="16">
        <f t="shared" si="5"/>
        <v>1.0002544480657369</v>
      </c>
      <c r="H33">
        <f t="shared" si="7"/>
        <v>-1.5203307231747875E-2</v>
      </c>
      <c r="I33">
        <f t="shared" si="8"/>
        <v>2.3114055078291725E-4</v>
      </c>
      <c r="M33" s="10">
        <v>41549</v>
      </c>
      <c r="N33" s="8">
        <v>4.9219999999999997</v>
      </c>
      <c r="O33" s="8">
        <v>-9.6579476861167086E-3</v>
      </c>
      <c r="P33" s="8">
        <f t="shared" si="10"/>
        <v>0.99034205231388328</v>
      </c>
      <c r="Q33" s="8">
        <f t="shared" si="9"/>
        <v>-9.9249116514843368E-3</v>
      </c>
      <c r="R33" s="8">
        <f t="shared" si="11"/>
        <v>2.4451955471698167E-4</v>
      </c>
      <c r="S33" s="11">
        <f t="shared" si="12"/>
        <v>2.9311307636372866E-4</v>
      </c>
    </row>
    <row r="34" spans="1:19" ht="15.75" x14ac:dyDescent="0.25">
      <c r="A34" s="5">
        <v>41393</v>
      </c>
      <c r="B34">
        <v>2.5300000000000002</v>
      </c>
      <c r="C34">
        <f t="shared" si="6"/>
        <v>1.0383386581469747E-2</v>
      </c>
      <c r="D34">
        <v>1.3694999999999999</v>
      </c>
      <c r="E34">
        <v>9.7270000000000003</v>
      </c>
      <c r="F34" s="16">
        <f t="shared" si="0"/>
        <v>2.5434816787917036E-4</v>
      </c>
      <c r="G34" s="16">
        <f t="shared" si="5"/>
        <v>1.0002543481678792</v>
      </c>
      <c r="H34">
        <f t="shared" si="7"/>
        <v>1.0129038413590577E-2</v>
      </c>
      <c r="I34">
        <f t="shared" si="8"/>
        <v>1.025974191839935E-4</v>
      </c>
      <c r="M34" s="10">
        <v>41550</v>
      </c>
      <c r="N34" s="8">
        <v>4.9139999999999997</v>
      </c>
      <c r="O34" s="8">
        <v>-1.625355546525804E-3</v>
      </c>
      <c r="P34" s="8">
        <f t="shared" si="10"/>
        <v>0.99837464445347424</v>
      </c>
      <c r="Q34" s="8">
        <f t="shared" si="9"/>
        <v>-1.8915934887362828E-3</v>
      </c>
      <c r="R34" s="8">
        <f t="shared" si="11"/>
        <v>5.7817818340706416E-5</v>
      </c>
      <c r="S34" s="11">
        <f t="shared" si="12"/>
        <v>8.2577699694918818E-5</v>
      </c>
    </row>
    <row r="35" spans="1:19" ht="15.75" x14ac:dyDescent="0.25">
      <c r="A35" s="5">
        <v>41394</v>
      </c>
      <c r="B35">
        <v>2.544</v>
      </c>
      <c r="C35">
        <f t="shared" si="6"/>
        <v>5.5335968379445809E-3</v>
      </c>
      <c r="D35">
        <v>1.3776999999999999</v>
      </c>
      <c r="E35">
        <v>9.6913</v>
      </c>
      <c r="F35" s="16">
        <f t="shared" si="0"/>
        <v>2.5345641861518331E-4</v>
      </c>
      <c r="G35" s="16">
        <f t="shared" si="5"/>
        <v>1.0002534564186152</v>
      </c>
      <c r="H35">
        <f t="shared" si="7"/>
        <v>5.2801404193293976E-3</v>
      </c>
      <c r="I35">
        <f t="shared" si="8"/>
        <v>2.7879882847836027E-5</v>
      </c>
      <c r="M35" s="10">
        <v>41551</v>
      </c>
      <c r="N35" s="8">
        <v>4.9320000000000004</v>
      </c>
      <c r="O35" s="8">
        <v>3.6630036630038022E-3</v>
      </c>
      <c r="P35" s="8">
        <f t="shared" si="10"/>
        <v>1.0036630036630039</v>
      </c>
      <c r="Q35" s="8">
        <f t="shared" si="9"/>
        <v>3.3956792437012519E-3</v>
      </c>
      <c r="R35" s="8">
        <f t="shared" si="11"/>
        <v>5.3663119558873077E-6</v>
      </c>
      <c r="S35" s="11">
        <f t="shared" si="12"/>
        <v>1.4439654587184766E-5</v>
      </c>
    </row>
    <row r="36" spans="1:19" ht="15.75" x14ac:dyDescent="0.25">
      <c r="A36" s="5">
        <v>41396</v>
      </c>
      <c r="B36">
        <v>2.4939999999999998</v>
      </c>
      <c r="C36">
        <f t="shared" si="6"/>
        <v>-1.9654088050314569E-2</v>
      </c>
      <c r="D36">
        <v>1.3273999999999999</v>
      </c>
      <c r="E36">
        <v>9.7629000000000001</v>
      </c>
      <c r="F36" s="16">
        <f t="shared" si="0"/>
        <v>2.5524462121095937E-4</v>
      </c>
      <c r="G36" s="16">
        <f t="shared" si="5"/>
        <v>1.000255244621211</v>
      </c>
      <c r="H36">
        <f t="shared" si="7"/>
        <v>-1.9909332671525528E-2</v>
      </c>
      <c r="I36">
        <f t="shared" si="8"/>
        <v>3.963815274254738E-4</v>
      </c>
      <c r="M36" s="10">
        <v>41554</v>
      </c>
      <c r="N36" s="8">
        <v>4.8920000000000003</v>
      </c>
      <c r="O36" s="8">
        <v>-8.1103000811030071E-3</v>
      </c>
      <c r="P36" s="8">
        <f t="shared" si="10"/>
        <v>0.99188969991889697</v>
      </c>
      <c r="Q36" s="8">
        <f t="shared" si="9"/>
        <v>-8.3768314393287482E-3</v>
      </c>
      <c r="R36" s="8">
        <f t="shared" si="11"/>
        <v>1.9850107171659787E-4</v>
      </c>
      <c r="S36" s="11">
        <f t="shared" si="12"/>
        <v>2.4250167345490637E-4</v>
      </c>
    </row>
    <row r="37" spans="1:19" ht="15.75" x14ac:dyDescent="0.25">
      <c r="A37" s="5">
        <v>41397</v>
      </c>
      <c r="B37">
        <v>2.5339999999999998</v>
      </c>
      <c r="C37">
        <f t="shared" si="6"/>
        <v>1.6038492381716136E-2</v>
      </c>
      <c r="D37">
        <v>1.3906000000000001</v>
      </c>
      <c r="E37">
        <v>9.6965000000000003</v>
      </c>
      <c r="F37" s="16">
        <f t="shared" si="0"/>
        <v>2.5358632727146002E-4</v>
      </c>
      <c r="G37" s="16">
        <f t="shared" si="5"/>
        <v>1.0002535863272715</v>
      </c>
      <c r="H37">
        <f t="shared" si="7"/>
        <v>1.5784906054444676E-2</v>
      </c>
      <c r="I37">
        <f t="shared" si="8"/>
        <v>2.4916325914764421E-4</v>
      </c>
      <c r="M37" s="10">
        <v>41555</v>
      </c>
      <c r="N37" s="8">
        <v>4.9399999999999995</v>
      </c>
      <c r="O37" s="8">
        <v>9.8119378577267279E-3</v>
      </c>
      <c r="P37" s="8">
        <f t="shared" si="10"/>
        <v>1.0098119378577268</v>
      </c>
      <c r="Q37" s="8">
        <f t="shared" si="9"/>
        <v>9.5473889099816477E-3</v>
      </c>
      <c r="R37" s="8">
        <f t="shared" si="11"/>
        <v>1.4708601888938489E-5</v>
      </c>
      <c r="S37" s="11">
        <f t="shared" si="12"/>
        <v>5.5307521237828792E-6</v>
      </c>
    </row>
    <row r="38" spans="1:19" ht="15.75" x14ac:dyDescent="0.25">
      <c r="A38" s="5">
        <v>41400</v>
      </c>
      <c r="B38">
        <v>2.6019999999999999</v>
      </c>
      <c r="C38">
        <f t="shared" si="6"/>
        <v>2.683504340962907E-2</v>
      </c>
      <c r="D38">
        <v>1.3923000000000001</v>
      </c>
      <c r="E38">
        <v>9.6272000000000002</v>
      </c>
      <c r="F38" s="16">
        <f t="shared" si="0"/>
        <v>2.5185453994280849E-4</v>
      </c>
      <c r="G38" s="16">
        <f t="shared" si="5"/>
        <v>1.0002518545399428</v>
      </c>
      <c r="H38">
        <f t="shared" si="7"/>
        <v>2.6583188869686261E-2</v>
      </c>
      <c r="I38">
        <f t="shared" si="8"/>
        <v>7.0666593048141152E-4</v>
      </c>
      <c r="M38" s="10">
        <v>41556</v>
      </c>
      <c r="N38" s="8">
        <v>4.7160000000000002</v>
      </c>
      <c r="O38" s="8">
        <v>-4.5344129554655735E-2</v>
      </c>
      <c r="P38" s="8">
        <f t="shared" si="10"/>
        <v>0.95465587044534428</v>
      </c>
      <c r="Q38" s="8">
        <f t="shared" si="9"/>
        <v>-4.560413620416949E-2</v>
      </c>
      <c r="R38" s="8">
        <f t="shared" si="11"/>
        <v>2.6333673259637796E-3</v>
      </c>
      <c r="S38" s="11">
        <f t="shared" si="12"/>
        <v>2.7878157118991801E-3</v>
      </c>
    </row>
    <row r="39" spans="1:19" ht="15.75" x14ac:dyDescent="0.25">
      <c r="A39" s="5">
        <v>41401</v>
      </c>
      <c r="B39">
        <v>2.71</v>
      </c>
      <c r="C39">
        <f t="shared" si="6"/>
        <v>4.1506533435818643E-2</v>
      </c>
      <c r="D39">
        <v>1.4229000000000001</v>
      </c>
      <c r="E39">
        <v>9.5920000000000005</v>
      </c>
      <c r="F39" s="16">
        <f t="shared" si="0"/>
        <v>2.5097448378885723E-4</v>
      </c>
      <c r="G39" s="16">
        <f t="shared" si="5"/>
        <v>1.0002509744837889</v>
      </c>
      <c r="H39">
        <f t="shared" si="7"/>
        <v>4.1255558952029786E-2</v>
      </c>
      <c r="I39">
        <f t="shared" si="8"/>
        <v>1.702021144444405E-3</v>
      </c>
      <c r="M39" s="10">
        <v>41557</v>
      </c>
      <c r="N39" s="8">
        <v>4.8940000000000001</v>
      </c>
      <c r="O39" s="8">
        <v>3.7743850720949941E-2</v>
      </c>
      <c r="P39" s="8">
        <f t="shared" si="10"/>
        <v>1.03774385072095</v>
      </c>
      <c r="Q39" s="8">
        <f t="shared" si="9"/>
        <v>3.7484427344263556E-2</v>
      </c>
      <c r="R39" s="8">
        <f t="shared" si="11"/>
        <v>1.0094738332233368E-3</v>
      </c>
      <c r="S39" s="11">
        <f t="shared" si="12"/>
        <v>9.1741101470778135E-4</v>
      </c>
    </row>
    <row r="40" spans="1:19" ht="15.75" x14ac:dyDescent="0.25">
      <c r="A40" s="5">
        <v>41402</v>
      </c>
      <c r="B40">
        <v>2.718</v>
      </c>
      <c r="C40">
        <f t="shared" si="6"/>
        <v>2.9520295202952055E-3</v>
      </c>
      <c r="D40">
        <v>1.4022999999999999</v>
      </c>
      <c r="E40">
        <v>9.5404</v>
      </c>
      <c r="F40" s="16">
        <f t="shared" si="0"/>
        <v>2.4968389184887307E-4</v>
      </c>
      <c r="G40" s="16">
        <f t="shared" si="5"/>
        <v>1.0002496838918489</v>
      </c>
      <c r="H40">
        <f t="shared" si="7"/>
        <v>2.7023456284463324E-3</v>
      </c>
      <c r="I40">
        <f t="shared" si="8"/>
        <v>7.3026718955830032E-6</v>
      </c>
      <c r="M40" s="10">
        <v>41558</v>
      </c>
      <c r="N40" s="8">
        <v>4.8860000000000001</v>
      </c>
      <c r="O40" s="8">
        <v>-1.6346546791990205E-3</v>
      </c>
      <c r="P40" s="8">
        <f t="shared" si="10"/>
        <v>0.99836534532080101</v>
      </c>
      <c r="Q40" s="8">
        <f t="shared" si="9"/>
        <v>-1.8940506340303967E-3</v>
      </c>
      <c r="R40" s="8">
        <f t="shared" si="11"/>
        <v>5.7855191675230566E-5</v>
      </c>
      <c r="S40" s="11">
        <f t="shared" si="12"/>
        <v>8.26223630079923E-5</v>
      </c>
    </row>
    <row r="41" spans="1:19" ht="15.75" x14ac:dyDescent="0.25">
      <c r="A41" s="5">
        <v>41404</v>
      </c>
      <c r="B41">
        <v>2.82</v>
      </c>
      <c r="C41">
        <f t="shared" si="6"/>
        <v>3.7527593818984496E-2</v>
      </c>
      <c r="D41">
        <v>1.52</v>
      </c>
      <c r="E41">
        <v>9.4718999999999998</v>
      </c>
      <c r="F41" s="16">
        <f t="shared" si="0"/>
        <v>2.4796966907114637E-4</v>
      </c>
      <c r="G41" s="16">
        <f t="shared" si="5"/>
        <v>1.0002479696690711</v>
      </c>
      <c r="H41">
        <f t="shared" si="7"/>
        <v>3.727962414991335E-2</v>
      </c>
      <c r="I41">
        <f t="shared" si="8"/>
        <v>1.3897703767588026E-3</v>
      </c>
      <c r="M41" s="10">
        <v>41561</v>
      </c>
      <c r="N41" s="8">
        <v>4.92</v>
      </c>
      <c r="O41" s="8">
        <v>6.9586573884567763E-3</v>
      </c>
      <c r="P41" s="8">
        <f t="shared" si="10"/>
        <v>1.0069586573884568</v>
      </c>
      <c r="Q41" s="8">
        <f t="shared" si="9"/>
        <v>6.6993686307754456E-3</v>
      </c>
      <c r="R41" s="8">
        <f t="shared" si="11"/>
        <v>9.7448335080611057E-7</v>
      </c>
      <c r="S41" s="11">
        <f t="shared" si="12"/>
        <v>2.4627911260231487E-7</v>
      </c>
    </row>
    <row r="42" spans="1:19" ht="15.75" x14ac:dyDescent="0.25">
      <c r="A42" s="5">
        <v>41407</v>
      </c>
      <c r="B42">
        <v>2.9420000000000002</v>
      </c>
      <c r="C42">
        <f t="shared" si="6"/>
        <v>4.3262411347517848E-2</v>
      </c>
      <c r="D42">
        <v>1.5954999999999999</v>
      </c>
      <c r="E42">
        <v>9.5456000000000003</v>
      </c>
      <c r="F42" s="16">
        <f t="shared" si="0"/>
        <v>2.498139789690601E-4</v>
      </c>
      <c r="G42" s="16">
        <f t="shared" si="5"/>
        <v>1.0002498139789691</v>
      </c>
      <c r="H42">
        <f t="shared" si="7"/>
        <v>4.3012597368548788E-2</v>
      </c>
      <c r="I42">
        <f t="shared" si="8"/>
        <v>1.8500835323888901E-3</v>
      </c>
      <c r="M42" s="10">
        <v>41562</v>
      </c>
      <c r="N42" s="8">
        <v>5.16</v>
      </c>
      <c r="O42" s="8">
        <v>4.8780487804878092E-2</v>
      </c>
      <c r="P42" s="8">
        <f t="shared" si="10"/>
        <v>1.0487804878048781</v>
      </c>
      <c r="Q42" s="8">
        <f t="shared" si="9"/>
        <v>4.8522393456418733E-2</v>
      </c>
      <c r="R42" s="8">
        <f t="shared" si="11"/>
        <v>1.8327118591136211E-3</v>
      </c>
      <c r="S42" s="11">
        <f t="shared" si="12"/>
        <v>1.7079010641643398E-3</v>
      </c>
    </row>
    <row r="43" spans="1:19" ht="15.75" x14ac:dyDescent="0.25">
      <c r="A43" s="5">
        <v>41408</v>
      </c>
      <c r="B43">
        <v>2.79</v>
      </c>
      <c r="C43">
        <f t="shared" si="6"/>
        <v>-5.1665533650577883E-2</v>
      </c>
      <c r="D43">
        <v>1.6071</v>
      </c>
      <c r="E43">
        <v>9.5668000000000006</v>
      </c>
      <c r="F43" s="16">
        <f t="shared" si="0"/>
        <v>2.5034427042780472E-4</v>
      </c>
      <c r="G43" s="16">
        <f t="shared" si="5"/>
        <v>1.0002503442704278</v>
      </c>
      <c r="H43">
        <f t="shared" si="7"/>
        <v>-5.1915877921005688E-2</v>
      </c>
      <c r="I43">
        <f t="shared" si="8"/>
        <v>2.6952583803087657E-3</v>
      </c>
      <c r="M43" s="10">
        <v>41563</v>
      </c>
      <c r="N43" s="8">
        <v>5.21</v>
      </c>
      <c r="O43" s="8">
        <v>9.6899224806201202E-3</v>
      </c>
      <c r="P43" s="8">
        <f t="shared" si="10"/>
        <v>1.0096899224806202</v>
      </c>
      <c r="Q43" s="8">
        <f t="shared" ref="Q43:Q74" si="13">O43-F153</f>
        <v>9.4313842200996513E-3</v>
      </c>
      <c r="R43" s="8">
        <f t="shared" si="11"/>
        <v>1.3832261357160276E-5</v>
      </c>
      <c r="S43" s="11">
        <f t="shared" si="12"/>
        <v>4.9985799661287594E-6</v>
      </c>
    </row>
    <row r="44" spans="1:19" ht="15.75" x14ac:dyDescent="0.25">
      <c r="A44" s="5">
        <v>41409</v>
      </c>
      <c r="B44">
        <v>2.92</v>
      </c>
      <c r="C44">
        <f t="shared" si="6"/>
        <v>4.6594982078853008E-2</v>
      </c>
      <c r="D44">
        <v>1.6105</v>
      </c>
      <c r="E44">
        <v>9.5121000000000002</v>
      </c>
      <c r="F44" s="16">
        <f t="shared" si="0"/>
        <v>2.4897580973504141E-4</v>
      </c>
      <c r="G44" s="16">
        <f t="shared" si="5"/>
        <v>1.000248975809735</v>
      </c>
      <c r="H44">
        <f t="shared" si="7"/>
        <v>4.6346006269117966E-2</v>
      </c>
      <c r="I44">
        <f t="shared" si="8"/>
        <v>2.1479522970971219E-3</v>
      </c>
      <c r="M44" s="10">
        <v>41564</v>
      </c>
      <c r="N44" s="8">
        <v>5.25</v>
      </c>
      <c r="O44" s="8">
        <v>7.6775431861804289E-3</v>
      </c>
      <c r="P44" s="8">
        <f t="shared" si="10"/>
        <v>1.0076775431861804</v>
      </c>
      <c r="Q44" s="8">
        <f t="shared" si="13"/>
        <v>7.4207435751025997E-3</v>
      </c>
      <c r="R44" s="8">
        <f t="shared" si="11"/>
        <v>2.9190890342451076E-6</v>
      </c>
      <c r="S44" s="11">
        <f t="shared" si="12"/>
        <v>5.0674413379308597E-8</v>
      </c>
    </row>
    <row r="45" spans="1:19" ht="15.75" x14ac:dyDescent="0.25">
      <c r="A45" s="5">
        <v>41410</v>
      </c>
      <c r="B45">
        <v>2.91</v>
      </c>
      <c r="C45">
        <f t="shared" si="6"/>
        <v>-3.4246575342465023E-3</v>
      </c>
      <c r="D45">
        <v>1.5548</v>
      </c>
      <c r="E45">
        <v>9.4909999999999997</v>
      </c>
      <c r="F45" s="16">
        <f t="shared" si="0"/>
        <v>2.4844775696375443E-4</v>
      </c>
      <c r="G45" s="16">
        <f t="shared" si="5"/>
        <v>1.0002484477569638</v>
      </c>
      <c r="H45">
        <f t="shared" si="7"/>
        <v>-3.6731052912102567E-3</v>
      </c>
      <c r="I45">
        <f t="shared" si="8"/>
        <v>1.3491702480316784E-5</v>
      </c>
      <c r="M45" s="10">
        <v>41565</v>
      </c>
      <c r="N45" s="8">
        <v>5.27</v>
      </c>
      <c r="O45" s="8">
        <v>3.8095238095237284E-3</v>
      </c>
      <c r="P45" s="8">
        <f t="shared" si="10"/>
        <v>1.0038095238095237</v>
      </c>
      <c r="Q45" s="8">
        <f t="shared" si="13"/>
        <v>3.5546112664484254E-3</v>
      </c>
      <c r="R45" s="8">
        <f t="shared" si="11"/>
        <v>4.6552296973790925E-6</v>
      </c>
      <c r="S45" s="11">
        <f t="shared" si="12"/>
        <v>1.325704504886752E-5</v>
      </c>
    </row>
    <row r="46" spans="1:19" ht="15.75" x14ac:dyDescent="0.25">
      <c r="A46" s="5">
        <v>41411</v>
      </c>
      <c r="B46">
        <v>2.91</v>
      </c>
      <c r="C46">
        <f t="shared" si="6"/>
        <v>0</v>
      </c>
      <c r="D46">
        <v>1.5449000000000002</v>
      </c>
      <c r="E46">
        <v>9.4634</v>
      </c>
      <c r="F46" s="16">
        <f t="shared" si="0"/>
        <v>2.4775688069578194E-4</v>
      </c>
      <c r="G46" s="16">
        <f t="shared" si="5"/>
        <v>1.0002477568806958</v>
      </c>
      <c r="H46">
        <f t="shared" si="7"/>
        <v>-2.4775688069578194E-4</v>
      </c>
      <c r="I46">
        <f t="shared" si="8"/>
        <v>6.1383471932103923E-8</v>
      </c>
      <c r="M46" s="10">
        <v>41568</v>
      </c>
      <c r="N46" s="8">
        <v>5.2850000000000001</v>
      </c>
      <c r="O46" s="8">
        <v>2.8462998102467872E-3</v>
      </c>
      <c r="P46" s="8">
        <f t="shared" si="10"/>
        <v>1.0028462998102468</v>
      </c>
      <c r="Q46" s="8">
        <f t="shared" si="13"/>
        <v>2.589145894405208E-3</v>
      </c>
      <c r="R46" s="8">
        <f t="shared" si="11"/>
        <v>9.7535256476366726E-6</v>
      </c>
      <c r="S46" s="11">
        <f t="shared" si="12"/>
        <v>2.1219730772566454E-5</v>
      </c>
    </row>
    <row r="47" spans="1:19" ht="15.75" x14ac:dyDescent="0.25">
      <c r="A47" s="5">
        <v>41414</v>
      </c>
      <c r="B47">
        <v>2.93</v>
      </c>
      <c r="C47">
        <f t="shared" si="6"/>
        <v>6.8728522336769819E-3</v>
      </c>
      <c r="D47">
        <v>1.5834999999999999</v>
      </c>
      <c r="E47">
        <v>9.4290000000000003</v>
      </c>
      <c r="F47" s="16">
        <f t="shared" si="0"/>
        <v>2.4689554530188396E-4</v>
      </c>
      <c r="G47" s="16">
        <f t="shared" si="5"/>
        <v>1.0002468955453019</v>
      </c>
      <c r="H47">
        <f t="shared" si="7"/>
        <v>6.6259566883750979E-3</v>
      </c>
      <c r="I47">
        <f t="shared" si="8"/>
        <v>4.3903302036222696E-5</v>
      </c>
      <c r="M47" s="10">
        <v>41569</v>
      </c>
      <c r="N47" s="8">
        <v>5.2649999999999997</v>
      </c>
      <c r="O47" s="8">
        <v>-3.784295175023739E-3</v>
      </c>
      <c r="P47" s="8">
        <f t="shared" si="10"/>
        <v>0.99621570482497623</v>
      </c>
      <c r="Q47" s="8">
        <f t="shared" si="13"/>
        <v>-4.041563855852387E-3</v>
      </c>
      <c r="R47" s="8">
        <f t="shared" si="11"/>
        <v>9.513609268803744E-5</v>
      </c>
      <c r="S47" s="11">
        <f t="shared" si="12"/>
        <v>1.2627461103027188E-4</v>
      </c>
    </row>
    <row r="48" spans="1:19" ht="15.75" x14ac:dyDescent="0.25">
      <c r="A48" s="5">
        <v>41415</v>
      </c>
      <c r="B48">
        <v>2.9279999999999999</v>
      </c>
      <c r="C48">
        <f t="shared" si="6"/>
        <v>-6.8259385665536644E-4</v>
      </c>
      <c r="D48">
        <v>1.6051</v>
      </c>
      <c r="E48">
        <v>9.4116999999999997</v>
      </c>
      <c r="F48" s="16">
        <f t="shared" si="0"/>
        <v>2.4646227167157697E-4</v>
      </c>
      <c r="G48" s="16">
        <f t="shared" si="5"/>
        <v>1.0002464622716716</v>
      </c>
      <c r="H48">
        <f t="shared" si="7"/>
        <v>-9.2905612832694341E-4</v>
      </c>
      <c r="I48">
        <f t="shared" si="8"/>
        <v>8.6314528958184991E-7</v>
      </c>
      <c r="M48" s="10">
        <v>41570</v>
      </c>
      <c r="N48" s="8">
        <v>5.35</v>
      </c>
      <c r="O48" s="8">
        <v>1.6144349477682805E-2</v>
      </c>
      <c r="P48" s="8">
        <f t="shared" si="10"/>
        <v>1.0161443494776827</v>
      </c>
      <c r="Q48" s="8">
        <f t="shared" si="13"/>
        <v>1.5886137909520391E-2</v>
      </c>
      <c r="R48" s="8">
        <f t="shared" si="11"/>
        <v>1.0350882135703596E-4</v>
      </c>
      <c r="S48" s="11">
        <f t="shared" si="12"/>
        <v>7.5524861775362094E-5</v>
      </c>
    </row>
    <row r="49" spans="1:19" ht="15.75" x14ac:dyDescent="0.25">
      <c r="A49" s="5">
        <v>41416</v>
      </c>
      <c r="B49">
        <v>2.9140000000000001</v>
      </c>
      <c r="C49">
        <f t="shared" si="6"/>
        <v>-4.7814207650272505E-3</v>
      </c>
      <c r="D49">
        <v>1.6118000000000001</v>
      </c>
      <c r="E49">
        <v>9.3856999999999999</v>
      </c>
      <c r="F49" s="16">
        <f t="shared" si="0"/>
        <v>2.4581098047660177E-4</v>
      </c>
      <c r="G49" s="16">
        <f t="shared" si="5"/>
        <v>1.0002458109804766</v>
      </c>
      <c r="H49">
        <f t="shared" si="7"/>
        <v>-5.0272317455038523E-3</v>
      </c>
      <c r="I49">
        <f t="shared" si="8"/>
        <v>2.527305902300171E-5</v>
      </c>
      <c r="M49" s="10">
        <v>41571</v>
      </c>
      <c r="N49" s="8">
        <v>5.18</v>
      </c>
      <c r="O49" s="8">
        <v>-3.1775700934579425E-2</v>
      </c>
      <c r="P49" s="8">
        <f t="shared" si="10"/>
        <v>0.96822429906542062</v>
      </c>
      <c r="Q49" s="8">
        <f t="shared" si="13"/>
        <v>-3.2033051943859463E-2</v>
      </c>
      <c r="R49" s="8">
        <f t="shared" si="11"/>
        <v>1.424704753767094E-3</v>
      </c>
      <c r="S49" s="11">
        <f t="shared" si="12"/>
        <v>1.538889784749146E-3</v>
      </c>
    </row>
    <row r="50" spans="1:19" ht="15.75" x14ac:dyDescent="0.25">
      <c r="A50" s="5">
        <v>41417</v>
      </c>
      <c r="B50">
        <v>2.7880000000000003</v>
      </c>
      <c r="C50">
        <f t="shared" si="6"/>
        <v>-4.3239533287577174E-2</v>
      </c>
      <c r="D50">
        <v>1.639</v>
      </c>
      <c r="E50">
        <v>9.5459999999999994</v>
      </c>
      <c r="F50" s="16">
        <f t="shared" si="0"/>
        <v>2.498239854153983E-4</v>
      </c>
      <c r="G50" s="16">
        <f t="shared" si="5"/>
        <v>1.0002498239854154</v>
      </c>
      <c r="H50">
        <f t="shared" si="7"/>
        <v>-4.3489357272992572E-2</v>
      </c>
      <c r="I50">
        <f t="shared" si="8"/>
        <v>1.891324196017992E-3</v>
      </c>
      <c r="M50" s="10">
        <v>41572</v>
      </c>
      <c r="N50" s="8">
        <v>5.0949999999999998</v>
      </c>
      <c r="O50" s="8">
        <v>-1.6409266409266404E-2</v>
      </c>
      <c r="P50" s="8">
        <f t="shared" si="10"/>
        <v>0.98359073359073357</v>
      </c>
      <c r="Q50" s="8">
        <f t="shared" si="13"/>
        <v>-1.6665210011195558E-2</v>
      </c>
      <c r="R50" s="8">
        <f t="shared" si="11"/>
        <v>5.0074889941612325E-4</v>
      </c>
      <c r="S50" s="11">
        <f t="shared" si="12"/>
        <v>5.6933986711382647E-4</v>
      </c>
    </row>
    <row r="51" spans="1:19" ht="15.75" x14ac:dyDescent="0.25">
      <c r="A51" s="5">
        <v>41418</v>
      </c>
      <c r="B51">
        <v>2.7800000000000002</v>
      </c>
      <c r="C51">
        <f t="shared" si="6"/>
        <v>-2.8694404591104758E-3</v>
      </c>
      <c r="D51">
        <v>1.6335</v>
      </c>
      <c r="E51">
        <v>9.5595999999999997</v>
      </c>
      <c r="F51" s="16">
        <f t="shared" si="0"/>
        <v>2.501641829173451E-4</v>
      </c>
      <c r="G51" s="16">
        <f t="shared" si="5"/>
        <v>1.0002501641829173</v>
      </c>
      <c r="H51">
        <f t="shared" si="7"/>
        <v>-3.1196046420278209E-3</v>
      </c>
      <c r="I51">
        <f t="shared" si="8"/>
        <v>9.7319331225615282E-6</v>
      </c>
      <c r="M51" s="10">
        <v>41575</v>
      </c>
      <c r="N51" s="8">
        <v>4.9960000000000004</v>
      </c>
      <c r="O51" s="8">
        <v>-1.9430814524043046E-2</v>
      </c>
      <c r="P51" s="8">
        <f t="shared" si="10"/>
        <v>0.98056918547595695</v>
      </c>
      <c r="Q51" s="8">
        <f t="shared" si="13"/>
        <v>-1.9686111574975459E-2</v>
      </c>
      <c r="R51" s="8">
        <f t="shared" si="11"/>
        <v>6.4507470824751222E-4</v>
      </c>
      <c r="S51" s="11">
        <f t="shared" si="12"/>
        <v>7.2262823410258509E-4</v>
      </c>
    </row>
    <row r="52" spans="1:19" ht="15.75" x14ac:dyDescent="0.25">
      <c r="A52" s="5">
        <v>41421</v>
      </c>
      <c r="B52">
        <v>2.786</v>
      </c>
      <c r="C52">
        <f t="shared" si="6"/>
        <v>2.1582733812948859E-3</v>
      </c>
      <c r="D52">
        <v>1.663</v>
      </c>
      <c r="E52">
        <v>9.5395000000000003</v>
      </c>
      <c r="F52" s="16">
        <f t="shared" si="0"/>
        <v>2.4966137614512718E-4</v>
      </c>
      <c r="G52" s="16">
        <f t="shared" si="5"/>
        <v>1.0002496613761451</v>
      </c>
      <c r="H52">
        <f t="shared" si="7"/>
        <v>1.9086120051497587E-3</v>
      </c>
      <c r="I52">
        <f t="shared" si="8"/>
        <v>3.6427997862017827E-6</v>
      </c>
      <c r="M52" s="10">
        <v>41576</v>
      </c>
      <c r="N52" s="8">
        <v>5.3449999999999998</v>
      </c>
      <c r="O52" s="8">
        <v>6.9855884707766075E-2</v>
      </c>
      <c r="P52" s="8">
        <f t="shared" si="10"/>
        <v>1.0698558847077662</v>
      </c>
      <c r="Q52" s="8">
        <f t="shared" si="13"/>
        <v>6.9601037086910372E-2</v>
      </c>
      <c r="R52" s="8">
        <f t="shared" si="11"/>
        <v>4.0817823034601927E-3</v>
      </c>
      <c r="S52" s="11">
        <f t="shared" si="12"/>
        <v>3.8944343601040069E-3</v>
      </c>
    </row>
    <row r="53" spans="1:19" ht="15.75" x14ac:dyDescent="0.25">
      <c r="A53" s="5">
        <v>41422</v>
      </c>
      <c r="B53">
        <v>2.8040000000000003</v>
      </c>
      <c r="C53">
        <f t="shared" si="6"/>
        <v>6.4608758076095613E-3</v>
      </c>
      <c r="D53">
        <v>1.7095</v>
      </c>
      <c r="E53">
        <v>9.4835999999999991</v>
      </c>
      <c r="F53" s="16">
        <f t="shared" si="0"/>
        <v>2.4826253906407025E-4</v>
      </c>
      <c r="G53" s="16">
        <f t="shared" si="5"/>
        <v>1.0002482625390641</v>
      </c>
      <c r="H53">
        <f t="shared" si="7"/>
        <v>6.212613268545491E-3</v>
      </c>
      <c r="I53">
        <f t="shared" si="8"/>
        <v>3.8596563624507486E-5</v>
      </c>
      <c r="M53" s="10">
        <v>41577</v>
      </c>
      <c r="N53" s="8">
        <v>5.59</v>
      </c>
      <c r="O53" s="8">
        <v>4.5837231057062701E-2</v>
      </c>
      <c r="P53" s="8">
        <f t="shared" si="10"/>
        <v>1.0458372310570627</v>
      </c>
      <c r="Q53" s="8">
        <f t="shared" si="13"/>
        <v>4.558286041184887E-2</v>
      </c>
      <c r="R53" s="8">
        <f t="shared" si="11"/>
        <v>1.5896688122662016E-3</v>
      </c>
      <c r="S53" s="11">
        <f t="shared" si="12"/>
        <v>1.4735791673813081E-3</v>
      </c>
    </row>
    <row r="54" spans="1:19" ht="15.75" x14ac:dyDescent="0.25">
      <c r="A54" s="5">
        <v>41423</v>
      </c>
      <c r="B54">
        <v>2.7800000000000002</v>
      </c>
      <c r="C54">
        <f t="shared" si="6"/>
        <v>-8.559201141226826E-3</v>
      </c>
      <c r="D54">
        <v>1.7558</v>
      </c>
      <c r="E54">
        <v>9.5657999999999994</v>
      </c>
      <c r="F54" s="16">
        <f t="shared" si="0"/>
        <v>2.5031925897911478E-4</v>
      </c>
      <c r="G54" s="16">
        <f t="shared" si="5"/>
        <v>1.0002503192589791</v>
      </c>
      <c r="H54">
        <f t="shared" si="7"/>
        <v>-8.8095204002059408E-3</v>
      </c>
      <c r="I54">
        <f t="shared" si="8"/>
        <v>7.7607649681644641E-5</v>
      </c>
      <c r="M54" s="10">
        <v>41578</v>
      </c>
      <c r="N54" s="8">
        <v>5.57</v>
      </c>
      <c r="O54" s="8">
        <v>-3.5778175313058271E-3</v>
      </c>
      <c r="P54" s="8">
        <f t="shared" si="10"/>
        <v>0.99642218246869418</v>
      </c>
      <c r="Q54" s="8">
        <f t="shared" si="13"/>
        <v>-3.8331070923393164E-3</v>
      </c>
      <c r="R54" s="8">
        <f t="shared" si="11"/>
        <v>9.1113066901204865E-5</v>
      </c>
      <c r="S54" s="11">
        <f t="shared" si="12"/>
        <v>1.2163312554628015E-4</v>
      </c>
    </row>
    <row r="55" spans="1:19" ht="15.75" x14ac:dyDescent="0.25">
      <c r="A55" s="5">
        <v>41424</v>
      </c>
      <c r="B55">
        <v>2.6920000000000002</v>
      </c>
      <c r="C55">
        <f t="shared" si="6"/>
        <v>-3.1654676258992834E-2</v>
      </c>
      <c r="D55">
        <v>1.7467999999999999</v>
      </c>
      <c r="E55">
        <v>9.5335999999999999</v>
      </c>
      <c r="F55" s="16">
        <f t="shared" si="0"/>
        <v>2.4951376862958341E-4</v>
      </c>
      <c r="G55" s="16">
        <f t="shared" si="5"/>
        <v>1.0002495137686296</v>
      </c>
      <c r="H55">
        <f t="shared" si="7"/>
        <v>-3.1904190027622417E-2</v>
      </c>
      <c r="I55">
        <f t="shared" si="8"/>
        <v>1.0178773413186417E-3</v>
      </c>
      <c r="M55" s="10">
        <v>41579</v>
      </c>
      <c r="N55" s="8">
        <v>5.72</v>
      </c>
      <c r="O55" s="8">
        <v>2.6929982046678538E-2</v>
      </c>
      <c r="P55" s="8">
        <f t="shared" si="10"/>
        <v>1.0269299820466786</v>
      </c>
      <c r="Q55" s="8">
        <f t="shared" si="13"/>
        <v>2.6671937580460405E-2</v>
      </c>
      <c r="R55" s="8">
        <f t="shared" si="11"/>
        <v>4.3931020548161224E-4</v>
      </c>
      <c r="S55" s="11">
        <f t="shared" si="12"/>
        <v>3.7932640916789171E-4</v>
      </c>
    </row>
    <row r="56" spans="1:19" ht="15.75" x14ac:dyDescent="0.25">
      <c r="A56" s="5">
        <v>41425</v>
      </c>
      <c r="B56">
        <v>2.6419999999999999</v>
      </c>
      <c r="C56">
        <f t="shared" si="6"/>
        <v>-1.8573551263001583E-2</v>
      </c>
      <c r="D56">
        <v>1.7362</v>
      </c>
      <c r="E56">
        <v>9.5991</v>
      </c>
      <c r="F56" s="16">
        <f t="shared" si="0"/>
        <v>2.5115201780834262E-4</v>
      </c>
      <c r="G56" s="16">
        <f t="shared" si="5"/>
        <v>1.0002511520178083</v>
      </c>
      <c r="H56">
        <f t="shared" si="7"/>
        <v>-1.8824703280809926E-2</v>
      </c>
      <c r="I56">
        <f t="shared" si="8"/>
        <v>3.5436945361053596E-4</v>
      </c>
      <c r="M56" s="10">
        <v>41582</v>
      </c>
      <c r="N56" s="8">
        <v>5.78</v>
      </c>
      <c r="O56" s="8">
        <v>1.0489510489510577E-2</v>
      </c>
      <c r="P56" s="8">
        <f t="shared" si="10"/>
        <v>1.0104895104895106</v>
      </c>
      <c r="Q56" s="8">
        <f t="shared" si="13"/>
        <v>1.0232221850042965E-2</v>
      </c>
      <c r="R56" s="8">
        <f t="shared" si="11"/>
        <v>2.0430512566405063E-5</v>
      </c>
      <c r="S56" s="11">
        <f t="shared" si="12"/>
        <v>9.2208670198264356E-6</v>
      </c>
    </row>
    <row r="57" spans="1:19" ht="15.75" x14ac:dyDescent="0.25">
      <c r="A57" s="5">
        <v>41428</v>
      </c>
      <c r="B57">
        <v>2.64</v>
      </c>
      <c r="C57">
        <f t="shared" si="6"/>
        <v>-7.5700227100672964E-4</v>
      </c>
      <c r="D57">
        <v>1.7577</v>
      </c>
      <c r="E57">
        <v>9.6433</v>
      </c>
      <c r="F57" s="16">
        <f t="shared" si="0"/>
        <v>2.5225697170805361E-4</v>
      </c>
      <c r="G57" s="16">
        <f t="shared" si="5"/>
        <v>1.0002522569717081</v>
      </c>
      <c r="H57">
        <f t="shared" si="7"/>
        <v>-1.0092592427147834E-3</v>
      </c>
      <c r="I57">
        <f t="shared" si="8"/>
        <v>1.018604219005218E-6</v>
      </c>
      <c r="M57" s="10">
        <v>41583</v>
      </c>
      <c r="N57" s="8">
        <v>5.7750000000000004</v>
      </c>
      <c r="O57" s="8">
        <v>-8.6505190311416834E-4</v>
      </c>
      <c r="P57" s="8">
        <f t="shared" si="10"/>
        <v>0.99913494809688586</v>
      </c>
      <c r="Q57" s="8">
        <f t="shared" si="13"/>
        <v>-1.1230365094474742E-3</v>
      </c>
      <c r="R57" s="8">
        <f t="shared" si="11"/>
        <v>4.6720586615607706E-5</v>
      </c>
      <c r="S57" s="11">
        <f t="shared" si="12"/>
        <v>6.920027562369493E-5</v>
      </c>
    </row>
    <row r="58" spans="1:19" ht="15.75" x14ac:dyDescent="0.25">
      <c r="A58" s="5">
        <v>41429</v>
      </c>
      <c r="B58">
        <v>2.706</v>
      </c>
      <c r="C58">
        <f t="shared" si="6"/>
        <v>2.4999999999999935E-2</v>
      </c>
      <c r="D58">
        <v>1.7741</v>
      </c>
      <c r="E58">
        <v>9.6594999999999995</v>
      </c>
      <c r="F58" s="16">
        <f t="shared" si="0"/>
        <v>2.5266184357253252E-4</v>
      </c>
      <c r="G58" s="16">
        <f t="shared" si="5"/>
        <v>1.0002526618435725</v>
      </c>
      <c r="H58">
        <f t="shared" si="7"/>
        <v>2.4747338156427403E-2</v>
      </c>
      <c r="I58">
        <f t="shared" si="8"/>
        <v>6.124307458285677E-4</v>
      </c>
      <c r="M58" s="10">
        <v>41584</v>
      </c>
      <c r="N58" s="8">
        <v>5.875</v>
      </c>
      <c r="O58" s="8">
        <v>1.7316017316017254E-2</v>
      </c>
      <c r="P58" s="8">
        <f t="shared" si="10"/>
        <v>1.0173160173160172</v>
      </c>
      <c r="Q58" s="8">
        <f t="shared" si="13"/>
        <v>1.7059115400985893E-2</v>
      </c>
      <c r="R58" s="8">
        <f t="shared" si="11"/>
        <v>1.2875227584004906E-4</v>
      </c>
      <c r="S58" s="11">
        <f t="shared" si="12"/>
        <v>9.7288269403954949E-5</v>
      </c>
    </row>
    <row r="59" spans="1:19" ht="15.75" x14ac:dyDescent="0.25">
      <c r="A59" s="5">
        <v>41430</v>
      </c>
      <c r="B59">
        <v>2.6459999999999999</v>
      </c>
      <c r="C59">
        <f t="shared" si="6"/>
        <v>-2.2172949002217314E-2</v>
      </c>
      <c r="D59">
        <v>1.7461</v>
      </c>
      <c r="E59">
        <v>9.7852999999999994</v>
      </c>
      <c r="F59" s="16">
        <f t="shared" si="0"/>
        <v>2.5580382000822688E-4</v>
      </c>
      <c r="G59" s="16">
        <f t="shared" si="5"/>
        <v>1.0002558038200082</v>
      </c>
      <c r="H59">
        <f t="shared" si="7"/>
        <v>-2.2428752822225541E-2</v>
      </c>
      <c r="I59">
        <f t="shared" si="8"/>
        <v>5.0304895316049018E-4</v>
      </c>
      <c r="M59" s="10">
        <v>41585</v>
      </c>
      <c r="N59" s="8">
        <v>5.7450000000000001</v>
      </c>
      <c r="O59" s="8">
        <v>-2.2127659574468068E-2</v>
      </c>
      <c r="P59" s="8">
        <f t="shared" si="10"/>
        <v>0.97787234042553195</v>
      </c>
      <c r="Q59" s="8">
        <f t="shared" si="13"/>
        <v>-2.2384686245264258E-2</v>
      </c>
      <c r="R59" s="8">
        <f t="shared" si="11"/>
        <v>7.8943554478983955E-4</v>
      </c>
      <c r="S59" s="11">
        <f t="shared" si="12"/>
        <v>8.749953336474732E-4</v>
      </c>
    </row>
    <row r="60" spans="1:19" ht="15.75" x14ac:dyDescent="0.25">
      <c r="A60" s="5">
        <v>41431</v>
      </c>
      <c r="B60">
        <v>2.6459999999999999</v>
      </c>
      <c r="C60">
        <f t="shared" si="6"/>
        <v>0</v>
      </c>
      <c r="D60">
        <v>1.7659</v>
      </c>
      <c r="E60">
        <v>9.8376999999999999</v>
      </c>
      <c r="F60" s="16">
        <f t="shared" si="0"/>
        <v>2.5711150148111095E-4</v>
      </c>
      <c r="G60" s="16">
        <f t="shared" si="5"/>
        <v>1.0002571115014811</v>
      </c>
      <c r="H60">
        <f t="shared" si="7"/>
        <v>-2.5711150148111095E-4</v>
      </c>
      <c r="I60">
        <f t="shared" si="8"/>
        <v>6.6106324193871317E-8</v>
      </c>
      <c r="M60" s="10">
        <v>41586</v>
      </c>
      <c r="N60" s="8">
        <v>5.6749999999999998</v>
      </c>
      <c r="O60" s="8">
        <v>-1.2184508268059231E-2</v>
      </c>
      <c r="P60" s="8">
        <f t="shared" si="10"/>
        <v>0.98781549173194072</v>
      </c>
      <c r="Q60" s="8">
        <f t="shared" si="13"/>
        <v>-1.2441894203815869E-2</v>
      </c>
      <c r="R60" s="8">
        <f t="shared" si="11"/>
        <v>3.2957147758634105E-4</v>
      </c>
      <c r="S60" s="11">
        <f t="shared" si="12"/>
        <v>3.8563250587972332E-4</v>
      </c>
    </row>
    <row r="61" spans="1:19" ht="15.75" x14ac:dyDescent="0.25">
      <c r="A61" s="5">
        <v>41432</v>
      </c>
      <c r="B61">
        <v>2.67</v>
      </c>
      <c r="C61">
        <f t="shared" si="6"/>
        <v>9.0702947845805078E-3</v>
      </c>
      <c r="D61">
        <v>1.7983</v>
      </c>
      <c r="E61">
        <v>9.7683999999999997</v>
      </c>
      <c r="F61" s="16">
        <f t="shared" si="0"/>
        <v>2.5538193502749884E-4</v>
      </c>
      <c r="G61" s="16">
        <f t="shared" si="5"/>
        <v>1.0002553819350275</v>
      </c>
      <c r="H61">
        <f t="shared" si="7"/>
        <v>8.8149128495530089E-3</v>
      </c>
      <c r="I61">
        <f t="shared" si="8"/>
        <v>7.770268854521475E-5</v>
      </c>
      <c r="M61" s="10">
        <v>41589</v>
      </c>
      <c r="N61" s="8">
        <v>5.7850000000000001</v>
      </c>
      <c r="O61" s="8">
        <v>1.9383259911894331E-2</v>
      </c>
      <c r="P61" s="8">
        <f t="shared" si="10"/>
        <v>1.0193832599118944</v>
      </c>
      <c r="Q61" s="8">
        <f t="shared" si="13"/>
        <v>1.9127603369816178E-2</v>
      </c>
      <c r="R61" s="8">
        <f t="shared" si="11"/>
        <v>1.7997279541839364E-4</v>
      </c>
      <c r="S61" s="11">
        <f t="shared" si="12"/>
        <v>1.4237189794925819E-4</v>
      </c>
    </row>
    <row r="62" spans="1:19" ht="15.75" x14ac:dyDescent="0.25">
      <c r="A62" s="5">
        <v>41435</v>
      </c>
      <c r="B62">
        <v>2.7039999999999997</v>
      </c>
      <c r="C62">
        <f t="shared" si="6"/>
        <v>1.2734082397003674E-2</v>
      </c>
      <c r="D62">
        <v>1.8667</v>
      </c>
      <c r="E62">
        <v>9.7796000000000003</v>
      </c>
      <c r="F62" s="16">
        <f t="shared" si="0"/>
        <v>2.5566153467959651E-4</v>
      </c>
      <c r="G62" s="16">
        <f t="shared" si="5"/>
        <v>1.0002556615346796</v>
      </c>
      <c r="H62">
        <f t="shared" si="7"/>
        <v>1.2478420862324077E-2</v>
      </c>
      <c r="I62">
        <f t="shared" si="8"/>
        <v>1.5571098721728477E-4</v>
      </c>
      <c r="M62" s="10">
        <v>41590</v>
      </c>
      <c r="N62" s="8">
        <v>5.73</v>
      </c>
      <c r="O62" s="8">
        <v>-9.507346585998222E-3</v>
      </c>
      <c r="P62" s="8">
        <f t="shared" si="10"/>
        <v>0.99049265341400172</v>
      </c>
      <c r="Q62" s="8">
        <f t="shared" si="13"/>
        <v>-9.7644081873934918E-3</v>
      </c>
      <c r="R62" s="8">
        <f t="shared" si="11"/>
        <v>2.3952569188525884E-4</v>
      </c>
      <c r="S62" s="11">
        <f t="shared" si="12"/>
        <v>2.8764302402334372E-4</v>
      </c>
    </row>
    <row r="63" spans="1:19" ht="15.75" x14ac:dyDescent="0.25">
      <c r="A63" s="5">
        <v>41436</v>
      </c>
      <c r="B63">
        <v>2.6339999999999999</v>
      </c>
      <c r="C63">
        <f t="shared" si="6"/>
        <v>-2.5887573964496986E-2</v>
      </c>
      <c r="D63">
        <v>1.8982999999999999</v>
      </c>
      <c r="E63">
        <v>9.8734000000000002</v>
      </c>
      <c r="F63" s="16">
        <f t="shared" si="0"/>
        <v>2.5800206560111505E-4</v>
      </c>
      <c r="G63" s="16">
        <f t="shared" si="5"/>
        <v>1.0002580020656011</v>
      </c>
      <c r="H63">
        <f t="shared" si="7"/>
        <v>-2.6145576030098101E-2</v>
      </c>
      <c r="I63">
        <f t="shared" si="8"/>
        <v>6.8359114594564044E-4</v>
      </c>
      <c r="M63" s="10">
        <v>41591</v>
      </c>
      <c r="N63" s="8">
        <v>5.8449999999999998</v>
      </c>
      <c r="O63" s="8">
        <v>2.0069808027923092E-2</v>
      </c>
      <c r="P63" s="8">
        <f t="shared" si="10"/>
        <v>1.0200698080279231</v>
      </c>
      <c r="Q63" s="8">
        <f t="shared" si="13"/>
        <v>1.9812309831497916E-2</v>
      </c>
      <c r="R63" s="8">
        <f t="shared" si="11"/>
        <v>1.9881283223404685E-4</v>
      </c>
      <c r="S63" s="11">
        <f t="shared" si="12"/>
        <v>1.5918051422571613E-4</v>
      </c>
    </row>
    <row r="64" spans="1:19" ht="15.75" x14ac:dyDescent="0.25">
      <c r="A64" s="5">
        <v>41437</v>
      </c>
      <c r="B64">
        <v>2.61</v>
      </c>
      <c r="C64">
        <f t="shared" si="6"/>
        <v>-9.1116173120729012E-3</v>
      </c>
      <c r="D64">
        <v>1.8675999999999999</v>
      </c>
      <c r="E64">
        <v>9.8610000000000007</v>
      </c>
      <c r="F64" s="16">
        <f t="shared" si="0"/>
        <v>2.5769277072029695E-4</v>
      </c>
      <c r="G64" s="16">
        <f t="shared" si="5"/>
        <v>1.0002576927707203</v>
      </c>
      <c r="H64">
        <f t="shared" si="7"/>
        <v>-9.3693100827931981E-3</v>
      </c>
      <c r="I64">
        <f t="shared" si="8"/>
        <v>8.7783971427530291E-5</v>
      </c>
      <c r="M64" s="10">
        <v>41592</v>
      </c>
      <c r="N64" s="8">
        <v>5.915</v>
      </c>
      <c r="O64" s="8">
        <v>1.1976047904191666E-2</v>
      </c>
      <c r="P64" s="8">
        <f t="shared" si="10"/>
        <v>1.0119760479041917</v>
      </c>
      <c r="Q64" s="8">
        <f t="shared" si="13"/>
        <v>1.1719662538296659E-2</v>
      </c>
      <c r="R64" s="8">
        <f t="shared" si="11"/>
        <v>3.6089493232569939E-5</v>
      </c>
      <c r="S64" s="11">
        <f t="shared" si="12"/>
        <v>2.0466836075831008E-5</v>
      </c>
    </row>
    <row r="65" spans="1:19" ht="15.75" x14ac:dyDescent="0.25">
      <c r="A65" s="5">
        <v>41438</v>
      </c>
      <c r="B65">
        <v>2.63</v>
      </c>
      <c r="C65">
        <f t="shared" si="6"/>
        <v>7.662835249042153E-3</v>
      </c>
      <c r="D65">
        <v>1.8254999999999999</v>
      </c>
      <c r="E65">
        <v>9.8438999999999997</v>
      </c>
      <c r="F65" s="16">
        <f t="shared" si="0"/>
        <v>2.5726618598875817E-4</v>
      </c>
      <c r="G65" s="16">
        <f t="shared" si="5"/>
        <v>1.0002572661859888</v>
      </c>
      <c r="H65">
        <f t="shared" si="7"/>
        <v>7.4055690630533948E-3</v>
      </c>
      <c r="I65">
        <f t="shared" si="8"/>
        <v>5.4842453147653537E-5</v>
      </c>
      <c r="M65" s="10">
        <v>41593</v>
      </c>
      <c r="N65" s="8">
        <v>5.93</v>
      </c>
      <c r="O65" s="8">
        <v>2.5359256128486356E-3</v>
      </c>
      <c r="P65" s="8">
        <f t="shared" si="10"/>
        <v>1.0025359256128485</v>
      </c>
      <c r="Q65" s="8">
        <f t="shared" si="13"/>
        <v>2.2800918389730223E-3</v>
      </c>
      <c r="R65" s="8">
        <f t="shared" si="11"/>
        <v>1.1779430939147126E-5</v>
      </c>
      <c r="S65" s="11">
        <f t="shared" si="12"/>
        <v>2.4162552715315336E-5</v>
      </c>
    </row>
    <row r="66" spans="1:19" ht="15.75" x14ac:dyDescent="0.25">
      <c r="A66" s="5">
        <v>41439</v>
      </c>
      <c r="B66">
        <v>2.754</v>
      </c>
      <c r="C66">
        <f t="shared" si="6"/>
        <v>4.7148288973384071E-2</v>
      </c>
      <c r="D66">
        <v>1.7635999999999998</v>
      </c>
      <c r="E66">
        <v>9.8270999999999997</v>
      </c>
      <c r="F66" s="16">
        <f t="shared" si="0"/>
        <v>2.5684702070050136E-4</v>
      </c>
      <c r="G66" s="16">
        <f t="shared" si="5"/>
        <v>1.0002568470207005</v>
      </c>
      <c r="H66">
        <f t="shared" si="7"/>
        <v>4.689144195268357E-2</v>
      </c>
      <c r="I66">
        <f t="shared" si="8"/>
        <v>2.1988073284018926E-3</v>
      </c>
      <c r="M66" s="10">
        <v>41596</v>
      </c>
      <c r="N66" s="8">
        <v>6</v>
      </c>
      <c r="O66" s="8">
        <v>1.1804384485666152E-2</v>
      </c>
      <c r="P66" s="8">
        <f t="shared" si="10"/>
        <v>1.0118043844856661</v>
      </c>
      <c r="Q66" s="8">
        <f t="shared" si="13"/>
        <v>1.155102550257373E-2</v>
      </c>
      <c r="R66" s="8">
        <f t="shared" si="11"/>
        <v>3.4091773502747445E-5</v>
      </c>
      <c r="S66" s="11">
        <f t="shared" si="12"/>
        <v>1.8969436931847813E-5</v>
      </c>
    </row>
    <row r="67" spans="1:19" ht="15.75" x14ac:dyDescent="0.25">
      <c r="A67" s="5">
        <v>41442</v>
      </c>
      <c r="B67">
        <v>2.7960000000000003</v>
      </c>
      <c r="C67">
        <f t="shared" si="6"/>
        <v>1.5250544662309462E-2</v>
      </c>
      <c r="D67">
        <v>1.7682</v>
      </c>
      <c r="E67">
        <v>9.7574000000000005</v>
      </c>
      <c r="F67" s="16">
        <f t="shared" ref="F67:F130" si="14">(((E67/100)+1)^(1/365)-1)</f>
        <v>2.5510730053235342E-4</v>
      </c>
      <c r="G67" s="16">
        <f t="shared" si="5"/>
        <v>1.0002551073005324</v>
      </c>
      <c r="H67">
        <f t="shared" si="7"/>
        <v>1.4995437361777109E-2</v>
      </c>
      <c r="I67">
        <f t="shared" si="8"/>
        <v>2.2486314167098081E-4</v>
      </c>
      <c r="M67" s="10">
        <v>41597</v>
      </c>
      <c r="N67" s="8">
        <v>5.82</v>
      </c>
      <c r="O67" s="8">
        <v>-2.9999999999999954E-2</v>
      </c>
      <c r="P67" s="8">
        <f t="shared" si="10"/>
        <v>0.97000000000000008</v>
      </c>
      <c r="Q67" s="8">
        <f t="shared" si="13"/>
        <v>-3.0253746206418224E-2</v>
      </c>
      <c r="R67" s="8">
        <f t="shared" si="11"/>
        <v>1.2935499625407203E-3</v>
      </c>
      <c r="S67" s="11">
        <f t="shared" si="12"/>
        <v>1.402456062443798E-3</v>
      </c>
    </row>
    <row r="68" spans="1:19" ht="15.75" x14ac:dyDescent="0.25">
      <c r="A68" s="5">
        <v>41443</v>
      </c>
      <c r="B68">
        <v>2.76</v>
      </c>
      <c r="C68">
        <f t="shared" si="6"/>
        <v>-1.2875536480686864E-2</v>
      </c>
      <c r="D68">
        <v>1.8103</v>
      </c>
      <c r="E68">
        <v>9.7665000000000006</v>
      </c>
      <c r="F68" s="16">
        <f t="shared" si="14"/>
        <v>2.5533450012105163E-4</v>
      </c>
      <c r="G68" s="16">
        <f t="shared" ref="G68:G131" si="15">1+F68</f>
        <v>1.0002553345001211</v>
      </c>
      <c r="H68">
        <f t="shared" si="7"/>
        <v>-1.3130870980807915E-2</v>
      </c>
      <c r="I68">
        <f t="shared" si="8"/>
        <v>1.7241977271462342E-4</v>
      </c>
      <c r="M68" s="10">
        <v>41598</v>
      </c>
      <c r="N68" s="8">
        <v>5.92</v>
      </c>
      <c r="O68" s="8">
        <v>1.7182130584192379E-2</v>
      </c>
      <c r="P68" s="8">
        <f t="shared" si="10"/>
        <v>1.0171821305841924</v>
      </c>
      <c r="Q68" s="8">
        <f t="shared" si="13"/>
        <v>1.6927907293742495E-2</v>
      </c>
      <c r="R68" s="8">
        <f t="shared" si="11"/>
        <v>1.2579187928802072E-4</v>
      </c>
      <c r="S68" s="11">
        <f t="shared" si="12"/>
        <v>9.4717147466494305E-5</v>
      </c>
    </row>
    <row r="69" spans="1:19" ht="15.75" x14ac:dyDescent="0.25">
      <c r="A69" s="5">
        <v>41444</v>
      </c>
      <c r="B69">
        <v>2.8540000000000001</v>
      </c>
      <c r="C69">
        <f t="shared" ref="C69:C132" si="16">(B69-B68)/B68</f>
        <v>3.4057971014492865E-2</v>
      </c>
      <c r="D69">
        <v>1.8054000000000001</v>
      </c>
      <c r="E69">
        <v>9.8439999999999994</v>
      </c>
      <c r="F69" s="16">
        <f t="shared" si="14"/>
        <v>2.572686808286484E-4</v>
      </c>
      <c r="G69" s="16">
        <f t="shared" si="15"/>
        <v>1.0002572686808286</v>
      </c>
      <c r="H69">
        <f t="shared" ref="H69:H132" si="17">C69-F69</f>
        <v>3.3800702333664216E-2</v>
      </c>
      <c r="I69">
        <f t="shared" ref="I69:I132" si="18">H69^2</f>
        <v>1.1424874782489736E-3</v>
      </c>
      <c r="M69" s="10">
        <v>41599</v>
      </c>
      <c r="N69" s="8">
        <v>5.93</v>
      </c>
      <c r="O69" s="8">
        <v>1.6891891891891533E-3</v>
      </c>
      <c r="P69" s="8">
        <f t="shared" si="10"/>
        <v>1.0016891891891893</v>
      </c>
      <c r="Q69" s="8">
        <f t="shared" si="13"/>
        <v>1.4354504768982015E-3</v>
      </c>
      <c r="R69" s="8">
        <f t="shared" si="11"/>
        <v>1.8290666869430461E-5</v>
      </c>
      <c r="S69" s="11">
        <f t="shared" si="12"/>
        <v>3.317971185093596E-5</v>
      </c>
    </row>
    <row r="70" spans="1:19" ht="15.75" x14ac:dyDescent="0.25">
      <c r="A70" s="5">
        <v>41445</v>
      </c>
      <c r="B70">
        <v>3</v>
      </c>
      <c r="C70">
        <f t="shared" si="16"/>
        <v>5.1156271899088966E-2</v>
      </c>
      <c r="D70">
        <v>1.9420999999999999</v>
      </c>
      <c r="E70">
        <v>10.029</v>
      </c>
      <c r="F70" s="16">
        <f t="shared" si="14"/>
        <v>2.6188026114870588E-4</v>
      </c>
      <c r="G70" s="16">
        <f t="shared" si="15"/>
        <v>1.0002618802611487</v>
      </c>
      <c r="H70">
        <f t="shared" si="17"/>
        <v>5.089439163794026E-2</v>
      </c>
      <c r="I70">
        <f t="shared" si="18"/>
        <v>2.5902391001960436E-3</v>
      </c>
      <c r="M70" s="10">
        <v>41600</v>
      </c>
      <c r="N70" s="8">
        <v>5.9749999999999996</v>
      </c>
      <c r="O70" s="8">
        <v>7.5885328836424841E-3</v>
      </c>
      <c r="P70" s="8">
        <f t="shared" si="10"/>
        <v>1.0075885328836425</v>
      </c>
      <c r="Q70" s="8">
        <f t="shared" si="13"/>
        <v>7.3352638440991151E-3</v>
      </c>
      <c r="R70" s="8">
        <f t="shared" si="11"/>
        <v>2.6343057349236854E-6</v>
      </c>
      <c r="S70" s="11">
        <f t="shared" si="12"/>
        <v>1.949655078600884E-8</v>
      </c>
    </row>
    <row r="71" spans="1:19" ht="15.75" x14ac:dyDescent="0.25">
      <c r="A71" s="5">
        <v>41449</v>
      </c>
      <c r="B71">
        <v>2.88</v>
      </c>
      <c r="C71">
        <f t="shared" si="16"/>
        <v>-4.0000000000000036E-2</v>
      </c>
      <c r="D71">
        <v>2.1391999999999998</v>
      </c>
      <c r="E71">
        <v>10.2158</v>
      </c>
      <c r="F71" s="16">
        <f t="shared" si="14"/>
        <v>2.6652887178113538E-4</v>
      </c>
      <c r="G71" s="16">
        <f t="shared" si="15"/>
        <v>1.0002665288717811</v>
      </c>
      <c r="H71">
        <f t="shared" si="17"/>
        <v>-4.0266528871781171E-2</v>
      </c>
      <c r="I71">
        <f t="shared" si="18"/>
        <v>1.6213933473819865E-3</v>
      </c>
      <c r="M71" s="10">
        <v>41603</v>
      </c>
      <c r="N71" s="8">
        <v>5.9649999999999999</v>
      </c>
      <c r="O71" s="8">
        <v>-1.6736401673639811E-3</v>
      </c>
      <c r="P71" s="8">
        <f t="shared" si="10"/>
        <v>0.99832635983263607</v>
      </c>
      <c r="Q71" s="8">
        <f t="shared" si="13"/>
        <v>-1.9261495661870231E-3</v>
      </c>
      <c r="R71" s="8">
        <f t="shared" si="11"/>
        <v>5.8344527666145305E-5</v>
      </c>
      <c r="S71" s="11">
        <f t="shared" si="12"/>
        <v>8.3206931677022927E-5</v>
      </c>
    </row>
    <row r="72" spans="1:19" ht="15.75" x14ac:dyDescent="0.25">
      <c r="A72" s="5">
        <v>41450</v>
      </c>
      <c r="B72">
        <v>2.8919999999999999</v>
      </c>
      <c r="C72">
        <f t="shared" si="16"/>
        <v>4.1666666666666709E-3</v>
      </c>
      <c r="D72">
        <v>2.1234000000000002</v>
      </c>
      <c r="E72">
        <v>10.6128</v>
      </c>
      <c r="F72" s="16">
        <f t="shared" si="14"/>
        <v>2.763823749907246E-4</v>
      </c>
      <c r="G72" s="16">
        <f t="shared" si="15"/>
        <v>1.0002763823749907</v>
      </c>
      <c r="H72">
        <f t="shared" si="17"/>
        <v>3.8902842916759463E-3</v>
      </c>
      <c r="I72">
        <f t="shared" si="18"/>
        <v>1.5134311870060619E-5</v>
      </c>
      <c r="M72" s="10">
        <v>41604</v>
      </c>
      <c r="N72" s="8">
        <v>5.95</v>
      </c>
      <c r="O72" s="8">
        <v>-2.5146689019278591E-3</v>
      </c>
      <c r="P72" s="8">
        <f t="shared" si="10"/>
        <v>0.99748533109807214</v>
      </c>
      <c r="Q72" s="8">
        <f t="shared" si="13"/>
        <v>-2.7706998639468417E-3</v>
      </c>
      <c r="R72" s="8">
        <f t="shared" si="11"/>
        <v>7.1959749546833394E-5</v>
      </c>
      <c r="S72" s="11">
        <f t="shared" si="12"/>
        <v>9.932780658899524E-5</v>
      </c>
    </row>
    <row r="73" spans="1:19" ht="15.75" x14ac:dyDescent="0.25">
      <c r="A73" s="5">
        <v>41451</v>
      </c>
      <c r="B73">
        <v>2.9340000000000002</v>
      </c>
      <c r="C73">
        <f t="shared" si="16"/>
        <v>1.4522821576763576E-2</v>
      </c>
      <c r="D73">
        <v>2.0592000000000001</v>
      </c>
      <c r="E73">
        <v>10.5479</v>
      </c>
      <c r="F73" s="16">
        <f t="shared" si="14"/>
        <v>2.7477397689512628E-4</v>
      </c>
      <c r="G73" s="16">
        <f t="shared" si="15"/>
        <v>1.0002747739768951</v>
      </c>
      <c r="H73">
        <f t="shared" si="17"/>
        <v>1.424804759986845E-2</v>
      </c>
      <c r="I73">
        <f t="shared" si="18"/>
        <v>2.0300686040811708E-4</v>
      </c>
      <c r="M73" s="10">
        <v>41605</v>
      </c>
      <c r="N73" s="8">
        <v>5.9550000000000001</v>
      </c>
      <c r="O73" s="8">
        <v>8.4033613445376357E-4</v>
      </c>
      <c r="P73" s="8">
        <f t="shared" si="10"/>
        <v>1.0008403361344538</v>
      </c>
      <c r="Q73" s="8">
        <f t="shared" si="13"/>
        <v>5.8444744600281875E-4</v>
      </c>
      <c r="R73" s="8">
        <f t="shared" si="11"/>
        <v>2.6293942636597695E-5</v>
      </c>
      <c r="S73" s="11">
        <f t="shared" si="12"/>
        <v>4.3707784932900328E-5</v>
      </c>
    </row>
    <row r="74" spans="1:19" ht="15.75" x14ac:dyDescent="0.25">
      <c r="A74" s="5">
        <v>41452</v>
      </c>
      <c r="B74">
        <v>2.9580000000000002</v>
      </c>
      <c r="C74">
        <f t="shared" si="16"/>
        <v>8.179959100204505E-3</v>
      </c>
      <c r="D74">
        <v>2.0004</v>
      </c>
      <c r="E74">
        <v>10.5168</v>
      </c>
      <c r="F74" s="16">
        <f t="shared" si="14"/>
        <v>2.7400290074042211E-4</v>
      </c>
      <c r="G74" s="16">
        <f t="shared" si="15"/>
        <v>1.0002740029007404</v>
      </c>
      <c r="H74">
        <f t="shared" si="17"/>
        <v>7.9059561994640828E-3</v>
      </c>
      <c r="I74">
        <f t="shared" si="18"/>
        <v>6.2504143427844562E-5</v>
      </c>
      <c r="M74" s="10">
        <v>41606</v>
      </c>
      <c r="N74" s="8">
        <v>6</v>
      </c>
      <c r="O74" s="8">
        <v>7.5566750629722798E-3</v>
      </c>
      <c r="P74" s="8">
        <f t="shared" si="10"/>
        <v>1.0075566750629723</v>
      </c>
      <c r="Q74" s="8">
        <f t="shared" si="13"/>
        <v>7.300786374521335E-3</v>
      </c>
      <c r="R74" s="8">
        <f t="shared" si="11"/>
        <v>2.5235768102569121E-6</v>
      </c>
      <c r="S74" s="11">
        <f t="shared" si="12"/>
        <v>1.1057065111469053E-8</v>
      </c>
    </row>
    <row r="75" spans="1:19" ht="15.75" x14ac:dyDescent="0.25">
      <c r="A75" s="5">
        <v>41453</v>
      </c>
      <c r="B75">
        <v>2.8460000000000001</v>
      </c>
      <c r="C75">
        <f t="shared" si="16"/>
        <v>-3.7863421230561224E-2</v>
      </c>
      <c r="D75">
        <v>2.004</v>
      </c>
      <c r="E75">
        <v>10.4862</v>
      </c>
      <c r="F75" s="16">
        <f t="shared" si="14"/>
        <v>2.732440100794431E-4</v>
      </c>
      <c r="G75" s="16">
        <f t="shared" si="15"/>
        <v>1.0002732440100794</v>
      </c>
      <c r="H75">
        <f t="shared" si="17"/>
        <v>-3.8136665240640667E-2</v>
      </c>
      <c r="I75">
        <f t="shared" si="18"/>
        <v>1.4544052356766902E-3</v>
      </c>
      <c r="M75" s="10">
        <v>41607</v>
      </c>
      <c r="N75" s="8">
        <v>5.96</v>
      </c>
      <c r="O75" s="8">
        <v>-6.6666666666666723E-3</v>
      </c>
      <c r="P75" s="8">
        <f t="shared" si="10"/>
        <v>0.99333333333333329</v>
      </c>
      <c r="Q75" s="8">
        <f t="shared" ref="Q75:Q106" si="19">O75-F185</f>
        <v>-6.9257559766620807E-3</v>
      </c>
      <c r="R75" s="8">
        <f t="shared" si="11"/>
        <v>1.5971816881176827E-4</v>
      </c>
      <c r="S75" s="11">
        <f t="shared" si="12"/>
        <v>1.9941364906554565E-4</v>
      </c>
    </row>
    <row r="76" spans="1:19" ht="15.75" x14ac:dyDescent="0.25">
      <c r="A76" s="5">
        <v>41456</v>
      </c>
      <c r="B76">
        <v>2.95</v>
      </c>
      <c r="C76">
        <f t="shared" si="16"/>
        <v>3.6542515811665524E-2</v>
      </c>
      <c r="D76">
        <v>1.9896</v>
      </c>
      <c r="E76">
        <v>10.266400000000001</v>
      </c>
      <c r="F76" s="16">
        <f t="shared" si="14"/>
        <v>2.6778672548122273E-4</v>
      </c>
      <c r="G76" s="16">
        <f t="shared" si="15"/>
        <v>1.0002677867254812</v>
      </c>
      <c r="H76">
        <f t="shared" si="17"/>
        <v>3.6274729086184301E-2</v>
      </c>
      <c r="I76">
        <f t="shared" si="18"/>
        <v>1.3158559702760653E-3</v>
      </c>
      <c r="M76" s="10">
        <v>41610</v>
      </c>
      <c r="N76" s="8">
        <v>5.89</v>
      </c>
      <c r="O76" s="8">
        <v>-1.1744966442953067E-2</v>
      </c>
      <c r="P76" s="8">
        <f t="shared" ref="P76:P129" si="20">1+O76</f>
        <v>0.98825503355704691</v>
      </c>
      <c r="Q76" s="8">
        <f t="shared" si="19"/>
        <v>-1.2005164997054821E-2</v>
      </c>
      <c r="R76" s="8">
        <f t="shared" ref="R76:R129" si="21">(Q76-$U$14)^2</f>
        <v>3.1390535545540015E-4</v>
      </c>
      <c r="S76" s="11">
        <f t="shared" ref="S76:S129" si="22">(Q76-$U$15)^2</f>
        <v>3.6867067422896598E-4</v>
      </c>
    </row>
    <row r="77" spans="1:19" ht="15.75" x14ac:dyDescent="0.25">
      <c r="A77" s="5">
        <v>41457</v>
      </c>
      <c r="B77">
        <v>2.9820000000000002</v>
      </c>
      <c r="C77">
        <f t="shared" si="16"/>
        <v>1.0847457627118653E-2</v>
      </c>
      <c r="D77">
        <v>1.9746000000000001</v>
      </c>
      <c r="E77">
        <v>10.274100000000001</v>
      </c>
      <c r="F77" s="16">
        <f t="shared" si="14"/>
        <v>2.6797808753609154E-4</v>
      </c>
      <c r="G77" s="16">
        <f t="shared" si="15"/>
        <v>1.0002679780875361</v>
      </c>
      <c r="H77">
        <f t="shared" si="17"/>
        <v>1.0579479539582562E-2</v>
      </c>
      <c r="I77">
        <f t="shared" si="18"/>
        <v>1.1192538732844606E-4</v>
      </c>
      <c r="M77" s="10">
        <v>41611</v>
      </c>
      <c r="N77" s="8">
        <v>5.7149999999999999</v>
      </c>
      <c r="O77" s="8">
        <v>-2.971137521222408E-2</v>
      </c>
      <c r="P77" s="8">
        <f t="shared" si="20"/>
        <v>0.97028862478777589</v>
      </c>
      <c r="Q77" s="8">
        <f t="shared" si="19"/>
        <v>-2.9975135275287137E-2</v>
      </c>
      <c r="R77" s="8">
        <f t="shared" si="21"/>
        <v>1.2735865698317197E-3</v>
      </c>
      <c r="S77" s="11">
        <f t="shared" si="22"/>
        <v>1.381666073230138E-3</v>
      </c>
    </row>
    <row r="78" spans="1:19" ht="15.75" x14ac:dyDescent="0.25">
      <c r="A78" s="5">
        <v>41458</v>
      </c>
      <c r="B78">
        <v>3.028</v>
      </c>
      <c r="C78">
        <f t="shared" si="16"/>
        <v>1.5425888665325222E-2</v>
      </c>
      <c r="D78">
        <v>1.9552</v>
      </c>
      <c r="E78">
        <v>10.295999999999999</v>
      </c>
      <c r="F78" s="16">
        <f t="shared" si="14"/>
        <v>2.6852227820572949E-4</v>
      </c>
      <c r="G78" s="16">
        <f t="shared" si="15"/>
        <v>1.0002685222782057</v>
      </c>
      <c r="H78">
        <f t="shared" si="17"/>
        <v>1.5157366387119493E-2</v>
      </c>
      <c r="I78">
        <f t="shared" si="18"/>
        <v>2.2974575579337984E-4</v>
      </c>
      <c r="M78" s="10">
        <v>41612</v>
      </c>
      <c r="N78" s="8">
        <v>5.7850000000000001</v>
      </c>
      <c r="O78" s="8">
        <v>1.2248468941382377E-2</v>
      </c>
      <c r="P78" s="8">
        <f t="shared" si="20"/>
        <v>1.0122484689413824</v>
      </c>
      <c r="Q78" s="8">
        <f t="shared" si="19"/>
        <v>1.1983618933327281E-2</v>
      </c>
      <c r="R78" s="8">
        <f t="shared" si="21"/>
        <v>3.933057755949094E-5</v>
      </c>
      <c r="S78" s="11">
        <f t="shared" si="22"/>
        <v>2.2924801690829613E-5</v>
      </c>
    </row>
    <row r="79" spans="1:19" ht="15.75" x14ac:dyDescent="0.25">
      <c r="A79" s="5">
        <v>41459</v>
      </c>
      <c r="B79">
        <v>3.16</v>
      </c>
      <c r="C79">
        <f t="shared" si="16"/>
        <v>4.3593130779392378E-2</v>
      </c>
      <c r="D79">
        <v>1.9344000000000001</v>
      </c>
      <c r="E79">
        <v>10.153</v>
      </c>
      <c r="F79" s="16">
        <f t="shared" si="14"/>
        <v>2.6496693994326748E-4</v>
      </c>
      <c r="G79" s="16">
        <f t="shared" si="15"/>
        <v>1.0002649669399433</v>
      </c>
      <c r="H79">
        <f t="shared" si="17"/>
        <v>4.332816383944911E-2</v>
      </c>
      <c r="I79">
        <f t="shared" si="18"/>
        <v>1.8773297816981455E-3</v>
      </c>
      <c r="M79" s="10">
        <v>41613</v>
      </c>
      <c r="N79" s="8">
        <v>5.7249999999999996</v>
      </c>
      <c r="O79" s="8">
        <v>-1.037165082108911E-2</v>
      </c>
      <c r="P79" s="8">
        <f t="shared" si="20"/>
        <v>0.98962834917891085</v>
      </c>
      <c r="Q79" s="8">
        <f t="shared" si="19"/>
        <v>-1.0635983283598008E-2</v>
      </c>
      <c r="R79" s="8">
        <f t="shared" si="21"/>
        <v>2.6726340395544457E-4</v>
      </c>
      <c r="S79" s="11">
        <f t="shared" si="22"/>
        <v>3.1796656761545229E-4</v>
      </c>
    </row>
    <row r="80" spans="1:19" ht="15.75" x14ac:dyDescent="0.25">
      <c r="A80" s="5">
        <v>41460</v>
      </c>
      <c r="B80">
        <v>3.1059999999999999</v>
      </c>
      <c r="C80">
        <f t="shared" si="16"/>
        <v>-1.7088607594936793E-2</v>
      </c>
      <c r="D80">
        <v>1.9826999999999999</v>
      </c>
      <c r="E80">
        <v>10.171099999999999</v>
      </c>
      <c r="F80" s="16">
        <f t="shared" si="14"/>
        <v>2.6541720563666438E-4</v>
      </c>
      <c r="G80" s="16">
        <f t="shared" si="15"/>
        <v>1.0002654172056367</v>
      </c>
      <c r="H80">
        <f t="shared" si="17"/>
        <v>-1.7354024800573457E-2</v>
      </c>
      <c r="I80">
        <f t="shared" si="18"/>
        <v>3.0116217677891865E-4</v>
      </c>
      <c r="M80" s="10">
        <v>41617</v>
      </c>
      <c r="N80" s="8">
        <v>5.91</v>
      </c>
      <c r="O80" s="8">
        <v>3.2314410480349436E-2</v>
      </c>
      <c r="P80" s="8">
        <f t="shared" si="20"/>
        <v>1.0323144104803494</v>
      </c>
      <c r="Q80" s="8">
        <f t="shared" si="19"/>
        <v>3.2049687361461514E-2</v>
      </c>
      <c r="R80" s="8">
        <f t="shared" si="21"/>
        <v>6.9366274547454836E-4</v>
      </c>
      <c r="S80" s="11">
        <f t="shared" si="22"/>
        <v>6.1772397871561466E-4</v>
      </c>
    </row>
    <row r="81" spans="1:19" ht="15.75" x14ac:dyDescent="0.25">
      <c r="A81" s="5">
        <v>41463</v>
      </c>
      <c r="B81">
        <v>3.18</v>
      </c>
      <c r="C81">
        <f t="shared" si="16"/>
        <v>2.3824855119124369E-2</v>
      </c>
      <c r="D81">
        <v>1.9485000000000001</v>
      </c>
      <c r="E81">
        <v>10.0349</v>
      </c>
      <c r="F81" s="16">
        <f t="shared" si="14"/>
        <v>2.6202720590329243E-4</v>
      </c>
      <c r="G81" s="16">
        <f t="shared" si="15"/>
        <v>1.0002620272059033</v>
      </c>
      <c r="H81">
        <f t="shared" si="17"/>
        <v>2.3562827913221077E-2</v>
      </c>
      <c r="I81">
        <f t="shared" si="18"/>
        <v>5.5520685926807036E-4</v>
      </c>
      <c r="M81" s="10">
        <v>41618</v>
      </c>
      <c r="N81" s="8">
        <v>5.77</v>
      </c>
      <c r="O81" s="8">
        <v>-2.3688663282572006E-2</v>
      </c>
      <c r="P81" s="8">
        <f t="shared" si="20"/>
        <v>0.97631133671742798</v>
      </c>
      <c r="Q81" s="8">
        <f t="shared" si="19"/>
        <v>-2.3954662490333609E-2</v>
      </c>
      <c r="R81" s="8">
        <f t="shared" si="21"/>
        <v>8.8012328764023229E-4</v>
      </c>
      <c r="S81" s="11">
        <f t="shared" si="22"/>
        <v>9.7034095862511991E-4</v>
      </c>
    </row>
    <row r="82" spans="1:19" ht="15.75" x14ac:dyDescent="0.25">
      <c r="A82" s="5">
        <v>41464</v>
      </c>
      <c r="B82">
        <v>3.32</v>
      </c>
      <c r="C82">
        <f t="shared" si="16"/>
        <v>4.4025157232704303E-2</v>
      </c>
      <c r="D82">
        <v>1.9022999999999999</v>
      </c>
      <c r="E82">
        <v>9.9400999999999993</v>
      </c>
      <c r="F82" s="16">
        <f t="shared" si="14"/>
        <v>2.5966517574516068E-4</v>
      </c>
      <c r="G82" s="16">
        <f t="shared" si="15"/>
        <v>1.0002596651757452</v>
      </c>
      <c r="H82">
        <f t="shared" si="17"/>
        <v>4.3765492056959142E-2</v>
      </c>
      <c r="I82">
        <f t="shared" si="18"/>
        <v>1.9154182949877537E-3</v>
      </c>
      <c r="M82" s="10">
        <v>41619</v>
      </c>
      <c r="N82" s="8">
        <v>5.6850000000000005</v>
      </c>
      <c r="O82" s="8">
        <v>-1.4731369150779737E-2</v>
      </c>
      <c r="P82" s="8">
        <f t="shared" si="20"/>
        <v>0.98526863084922023</v>
      </c>
      <c r="Q82" s="8">
        <f t="shared" si="19"/>
        <v>-1.4997813482099574E-2</v>
      </c>
      <c r="R82" s="8">
        <f t="shared" si="21"/>
        <v>4.2890504769524851E-4</v>
      </c>
      <c r="S82" s="11">
        <f t="shared" si="22"/>
        <v>4.9254910201364883E-4</v>
      </c>
    </row>
    <row r="83" spans="1:19" ht="15.75" x14ac:dyDescent="0.25">
      <c r="A83" s="5">
        <v>41465</v>
      </c>
      <c r="B83">
        <v>3.202</v>
      </c>
      <c r="C83">
        <f t="shared" si="16"/>
        <v>-3.5542168674698761E-2</v>
      </c>
      <c r="D83">
        <v>1.9171</v>
      </c>
      <c r="E83">
        <v>10.3718</v>
      </c>
      <c r="F83" s="16">
        <f t="shared" si="14"/>
        <v>2.7040499241137717E-4</v>
      </c>
      <c r="G83" s="16">
        <f t="shared" si="15"/>
        <v>1.0002704049924114</v>
      </c>
      <c r="H83">
        <f t="shared" si="17"/>
        <v>-3.5812573667110138E-2</v>
      </c>
      <c r="I83">
        <f t="shared" si="18"/>
        <v>1.2825404326621906E-3</v>
      </c>
      <c r="M83" s="10">
        <v>41620</v>
      </c>
      <c r="N83" s="8">
        <v>5.5750000000000002</v>
      </c>
      <c r="O83" s="8">
        <v>-1.9349164467898031E-2</v>
      </c>
      <c r="P83" s="8">
        <f t="shared" si="20"/>
        <v>0.98065083553210197</v>
      </c>
      <c r="Q83" s="8">
        <f t="shared" si="19"/>
        <v>-1.9617172376891871E-2</v>
      </c>
      <c r="R83" s="8">
        <f t="shared" si="21"/>
        <v>6.4157758109944824E-4</v>
      </c>
      <c r="S83" s="11">
        <f t="shared" si="22"/>
        <v>7.1892657477791704E-4</v>
      </c>
    </row>
    <row r="84" spans="1:19" ht="15.75" x14ac:dyDescent="0.25">
      <c r="A84" s="5">
        <v>41466</v>
      </c>
      <c r="B84">
        <v>3.19</v>
      </c>
      <c r="C84">
        <f t="shared" si="16"/>
        <v>-3.7476577139287977E-3</v>
      </c>
      <c r="D84">
        <v>1.9020999999999999</v>
      </c>
      <c r="E84">
        <v>10.326000000000001</v>
      </c>
      <c r="F84" s="16">
        <f t="shared" si="14"/>
        <v>2.692675699924596E-4</v>
      </c>
      <c r="G84" s="16">
        <f t="shared" si="15"/>
        <v>1.0002692675699925</v>
      </c>
      <c r="H84">
        <f t="shared" si="17"/>
        <v>-4.0169252839212573E-3</v>
      </c>
      <c r="I84">
        <f t="shared" si="18"/>
        <v>1.6135688736605874E-5</v>
      </c>
      <c r="M84" s="10">
        <v>41621</v>
      </c>
      <c r="N84" s="8">
        <v>5.5049999999999999</v>
      </c>
      <c r="O84" s="8">
        <v>-1.2556053811659243E-2</v>
      </c>
      <c r="P84" s="8">
        <f t="shared" si="20"/>
        <v>0.98744394618834075</v>
      </c>
      <c r="Q84" s="8">
        <f t="shared" si="19"/>
        <v>-1.2824335068936646E-2</v>
      </c>
      <c r="R84" s="8">
        <f t="shared" si="21"/>
        <v>3.4360348077561523E-4</v>
      </c>
      <c r="S84" s="11">
        <f t="shared" si="22"/>
        <v>4.0079915328796064E-4</v>
      </c>
    </row>
    <row r="85" spans="1:19" ht="15.75" x14ac:dyDescent="0.25">
      <c r="A85" s="5">
        <v>41467</v>
      </c>
      <c r="B85">
        <v>3.1480000000000001</v>
      </c>
      <c r="C85">
        <f t="shared" si="16"/>
        <v>-1.3166144200626902E-2</v>
      </c>
      <c r="D85">
        <v>1.8502999999999998</v>
      </c>
      <c r="E85">
        <v>10.334099999999999</v>
      </c>
      <c r="F85" s="16">
        <f t="shared" si="14"/>
        <v>2.6946876412403675E-4</v>
      </c>
      <c r="G85" s="16">
        <f t="shared" si="15"/>
        <v>1.000269468764124</v>
      </c>
      <c r="H85">
        <f t="shared" si="17"/>
        <v>-1.3435612964750938E-2</v>
      </c>
      <c r="I85">
        <f t="shared" si="18"/>
        <v>1.8051569573858351E-4</v>
      </c>
      <c r="M85" s="10">
        <v>41624</v>
      </c>
      <c r="N85" s="8">
        <v>5.5</v>
      </c>
      <c r="O85" s="8">
        <v>-9.0826521344230583E-4</v>
      </c>
      <c r="P85" s="8">
        <f t="shared" si="20"/>
        <v>0.99909173478655766</v>
      </c>
      <c r="Q85" s="8">
        <f t="shared" si="19"/>
        <v>-1.1756990025200925E-3</v>
      </c>
      <c r="R85" s="8">
        <f t="shared" si="21"/>
        <v>4.7443282134288052E-5</v>
      </c>
      <c r="S85" s="11">
        <f t="shared" si="22"/>
        <v>7.0079212796368408E-5</v>
      </c>
    </row>
    <row r="86" spans="1:19" ht="15.75" x14ac:dyDescent="0.25">
      <c r="A86" s="5">
        <v>41470</v>
      </c>
      <c r="B86">
        <v>3.1680000000000001</v>
      </c>
      <c r="C86">
        <f t="shared" si="16"/>
        <v>6.3532401524777687E-3</v>
      </c>
      <c r="D86">
        <v>1.87</v>
      </c>
      <c r="E86">
        <v>10.240500000000001</v>
      </c>
      <c r="F86" s="16">
        <f t="shared" si="14"/>
        <v>2.6714295530028132E-4</v>
      </c>
      <c r="G86" s="16">
        <f t="shared" si="15"/>
        <v>1.0002671429553003</v>
      </c>
      <c r="H86">
        <f t="shared" si="17"/>
        <v>6.0860971971774874E-3</v>
      </c>
      <c r="I86">
        <f t="shared" si="18"/>
        <v>3.704057909349167E-5</v>
      </c>
      <c r="M86" s="10">
        <v>41625</v>
      </c>
      <c r="N86" s="8">
        <v>5.4</v>
      </c>
      <c r="O86" s="8">
        <v>-1.8181818181818118E-2</v>
      </c>
      <c r="P86" s="8">
        <f t="shared" si="20"/>
        <v>0.98181818181818192</v>
      </c>
      <c r="Q86" s="8">
        <f t="shared" si="19"/>
        <v>-1.8450084529890318E-2</v>
      </c>
      <c r="R86" s="8">
        <f t="shared" si="21"/>
        <v>5.838164478589328E-4</v>
      </c>
      <c r="S86" s="11">
        <f t="shared" si="22"/>
        <v>6.5770286836754879E-4</v>
      </c>
    </row>
    <row r="87" spans="1:19" ht="15.75" x14ac:dyDescent="0.25">
      <c r="A87" s="5">
        <v>41471</v>
      </c>
      <c r="B87">
        <v>3.0819999999999999</v>
      </c>
      <c r="C87">
        <f t="shared" si="16"/>
        <v>-2.7146464646464738E-2</v>
      </c>
      <c r="D87">
        <v>1.8458999999999999</v>
      </c>
      <c r="E87">
        <v>10.120799999999999</v>
      </c>
      <c r="F87" s="16">
        <f t="shared" si="14"/>
        <v>2.6416573236853758E-4</v>
      </c>
      <c r="G87" s="16">
        <f t="shared" si="15"/>
        <v>1.0002641657323685</v>
      </c>
      <c r="H87">
        <f t="shared" si="17"/>
        <v>-2.7410630378833276E-2</v>
      </c>
      <c r="I87">
        <f t="shared" si="18"/>
        <v>7.5134265776501759E-4</v>
      </c>
      <c r="M87" s="10">
        <v>41626</v>
      </c>
      <c r="N87" s="8">
        <v>5.585</v>
      </c>
      <c r="O87" s="8">
        <v>3.4259259259259184E-2</v>
      </c>
      <c r="P87" s="8">
        <f t="shared" si="20"/>
        <v>1.0342592592592592</v>
      </c>
      <c r="Q87" s="8">
        <f t="shared" si="19"/>
        <v>3.3993041210793801E-2</v>
      </c>
      <c r="R87" s="8">
        <f t="shared" si="21"/>
        <v>7.9980544802216343E-4</v>
      </c>
      <c r="S87" s="11">
        <f t="shared" si="22"/>
        <v>7.181010442415468E-4</v>
      </c>
    </row>
    <row r="88" spans="1:19" ht="15.75" x14ac:dyDescent="0.25">
      <c r="A88" s="5">
        <v>41472</v>
      </c>
      <c r="B88">
        <v>3.0979999999999999</v>
      </c>
      <c r="C88">
        <f t="shared" si="16"/>
        <v>5.1914341336794338E-3</v>
      </c>
      <c r="D88">
        <v>1.8346</v>
      </c>
      <c r="E88">
        <v>9.6432000000000002</v>
      </c>
      <c r="F88" s="16">
        <f t="shared" si="14"/>
        <v>2.5225447231380649E-4</v>
      </c>
      <c r="G88" s="16">
        <f t="shared" si="15"/>
        <v>1.0002522544723138</v>
      </c>
      <c r="H88">
        <f t="shared" si="17"/>
        <v>4.9391796613656273E-3</v>
      </c>
      <c r="I88">
        <f t="shared" si="18"/>
        <v>2.4395495727247872E-5</v>
      </c>
      <c r="M88" s="10">
        <v>41627</v>
      </c>
      <c r="N88" s="8">
        <v>5.65</v>
      </c>
      <c r="O88" s="8">
        <v>1.1638316920322363E-2</v>
      </c>
      <c r="P88" s="8">
        <f t="shared" si="20"/>
        <v>1.0116383169203225</v>
      </c>
      <c r="Q88" s="8">
        <f t="shared" si="19"/>
        <v>1.1374019296111045E-2</v>
      </c>
      <c r="R88" s="8">
        <f t="shared" si="21"/>
        <v>3.2056091322074637E-5</v>
      </c>
      <c r="S88" s="11">
        <f t="shared" si="22"/>
        <v>1.7458905401119473E-5</v>
      </c>
    </row>
    <row r="89" spans="1:19" ht="15.75" x14ac:dyDescent="0.25">
      <c r="A89" s="5">
        <v>41473</v>
      </c>
      <c r="B89">
        <v>3.012</v>
      </c>
      <c r="C89">
        <f t="shared" si="16"/>
        <v>-2.7759845061329846E-2</v>
      </c>
      <c r="D89">
        <v>1.8054000000000001</v>
      </c>
      <c r="E89">
        <v>9.6204999999999998</v>
      </c>
      <c r="F89" s="16">
        <f t="shared" si="14"/>
        <v>2.5168705097078359E-4</v>
      </c>
      <c r="G89" s="16">
        <f t="shared" si="15"/>
        <v>1.0002516870509708</v>
      </c>
      <c r="H89">
        <f t="shared" si="17"/>
        <v>-2.8011532112300629E-2</v>
      </c>
      <c r="I89">
        <f t="shared" si="18"/>
        <v>7.8464593127844937E-4</v>
      </c>
      <c r="M89" s="10">
        <v>41628</v>
      </c>
      <c r="N89" s="8">
        <v>5.7249999999999996</v>
      </c>
      <c r="O89" s="8">
        <v>1.3274336283185714E-2</v>
      </c>
      <c r="P89" s="8">
        <f t="shared" si="20"/>
        <v>1.0132743362831858</v>
      </c>
      <c r="Q89" s="8">
        <f t="shared" si="19"/>
        <v>1.3018969327513749E-2</v>
      </c>
      <c r="R89" s="8">
        <f t="shared" si="21"/>
        <v>5.3388740667194729E-5</v>
      </c>
      <c r="S89" s="11">
        <f t="shared" si="22"/>
        <v>3.3911236731518443E-5</v>
      </c>
    </row>
    <row r="90" spans="1:19" ht="15.75" x14ac:dyDescent="0.25">
      <c r="A90" s="5">
        <v>41474</v>
      </c>
      <c r="B90">
        <v>3.06</v>
      </c>
      <c r="C90">
        <f t="shared" si="16"/>
        <v>1.5936254980079695E-2</v>
      </c>
      <c r="D90">
        <v>1.7986</v>
      </c>
      <c r="E90">
        <v>9.7197999999999993</v>
      </c>
      <c r="F90" s="16">
        <f t="shared" si="14"/>
        <v>2.5416834258296106E-4</v>
      </c>
      <c r="G90" s="16">
        <f t="shared" si="15"/>
        <v>1.000254168342583</v>
      </c>
      <c r="H90">
        <f t="shared" si="17"/>
        <v>1.5682086637496734E-2</v>
      </c>
      <c r="I90">
        <f t="shared" si="18"/>
        <v>2.4592784130595362E-4</v>
      </c>
      <c r="M90" s="10">
        <v>41631</v>
      </c>
      <c r="N90" s="8">
        <v>5.75</v>
      </c>
      <c r="O90" s="8">
        <v>4.366812227074298E-3</v>
      </c>
      <c r="P90" s="8">
        <f t="shared" si="20"/>
        <v>1.0043668122270744</v>
      </c>
      <c r="Q90" s="8">
        <f t="shared" si="19"/>
        <v>4.1159702761572291E-3</v>
      </c>
      <c r="R90" s="8">
        <f t="shared" si="21"/>
        <v>2.5479793341785048E-6</v>
      </c>
      <c r="S90" s="11">
        <f t="shared" si="22"/>
        <v>9.484327385440356E-6</v>
      </c>
    </row>
    <row r="91" spans="1:19" ht="15.75" x14ac:dyDescent="0.25">
      <c r="A91" s="5">
        <v>41477</v>
      </c>
      <c r="B91">
        <v>3.0219999999999998</v>
      </c>
      <c r="C91">
        <f t="shared" si="16"/>
        <v>-1.2418300653594854E-2</v>
      </c>
      <c r="D91">
        <v>1.8027</v>
      </c>
      <c r="E91">
        <v>9.8963000000000001</v>
      </c>
      <c r="F91" s="16">
        <f t="shared" si="14"/>
        <v>2.5857317191047002E-4</v>
      </c>
      <c r="G91" s="16">
        <f t="shared" si="15"/>
        <v>1.0002585731719105</v>
      </c>
      <c r="H91">
        <f t="shared" si="17"/>
        <v>-1.2676873825505324E-2</v>
      </c>
      <c r="I91">
        <f t="shared" si="18"/>
        <v>1.6070312998778198E-4</v>
      </c>
      <c r="M91" s="10">
        <v>41635</v>
      </c>
      <c r="N91" s="8">
        <v>5.8650000000000002</v>
      </c>
      <c r="O91" s="8">
        <v>2.0000000000000039E-2</v>
      </c>
      <c r="P91" s="8">
        <f t="shared" si="20"/>
        <v>1.02</v>
      </c>
      <c r="Q91" s="8">
        <f t="shared" si="19"/>
        <v>1.9731686439721917E-2</v>
      </c>
      <c r="R91" s="8">
        <f t="shared" si="21"/>
        <v>1.9654573652269053E-4</v>
      </c>
      <c r="S91" s="11">
        <f t="shared" si="22"/>
        <v>1.5715261592691391E-4</v>
      </c>
    </row>
    <row r="92" spans="1:19" ht="15.75" x14ac:dyDescent="0.25">
      <c r="A92" s="5">
        <v>41478</v>
      </c>
      <c r="B92">
        <v>3.0259999999999998</v>
      </c>
      <c r="C92">
        <f t="shared" si="16"/>
        <v>1.323626737260094E-3</v>
      </c>
      <c r="D92">
        <v>1.8326</v>
      </c>
      <c r="E92">
        <v>9.9255999999999993</v>
      </c>
      <c r="F92" s="16">
        <f t="shared" si="14"/>
        <v>2.5930371567439714E-4</v>
      </c>
      <c r="G92" s="16">
        <f t="shared" si="15"/>
        <v>1.0002593037156744</v>
      </c>
      <c r="H92">
        <f t="shared" si="17"/>
        <v>1.0643230215856968E-3</v>
      </c>
      <c r="I92">
        <f t="shared" si="18"/>
        <v>1.1327834942773076E-6</v>
      </c>
      <c r="M92" s="10">
        <v>41638</v>
      </c>
      <c r="N92" s="8">
        <v>5.82</v>
      </c>
      <c r="O92" s="8">
        <v>-7.6726342710997314E-3</v>
      </c>
      <c r="P92" s="8">
        <f t="shared" si="20"/>
        <v>0.99232736572890023</v>
      </c>
      <c r="Q92" s="8">
        <f t="shared" si="19"/>
        <v>-7.9471603371390129E-3</v>
      </c>
      <c r="R92" s="8">
        <f t="shared" si="21"/>
        <v>1.8657838156189161E-4</v>
      </c>
      <c r="S92" s="11">
        <f t="shared" si="22"/>
        <v>2.2930421410940981E-4</v>
      </c>
    </row>
    <row r="93" spans="1:19" ht="15.75" x14ac:dyDescent="0.25">
      <c r="A93" s="5">
        <v>41479</v>
      </c>
      <c r="B93">
        <v>3.03</v>
      </c>
      <c r="C93">
        <f t="shared" si="16"/>
        <v>1.321877065432916E-3</v>
      </c>
      <c r="D93">
        <v>1.9116</v>
      </c>
      <c r="E93">
        <v>9.7324999999999999</v>
      </c>
      <c r="F93" s="16">
        <f t="shared" si="14"/>
        <v>2.5448552649742773E-4</v>
      </c>
      <c r="G93" s="16">
        <f t="shared" si="15"/>
        <v>1.0002544855264974</v>
      </c>
      <c r="H93">
        <f t="shared" si="17"/>
        <v>1.0673915389354883E-3</v>
      </c>
      <c r="I93">
        <f t="shared" si="18"/>
        <v>1.13932469739107E-6</v>
      </c>
      <c r="M93" s="10">
        <v>41641</v>
      </c>
      <c r="N93" s="8">
        <v>5.86</v>
      </c>
      <c r="O93" s="8">
        <v>6.8728522336769819E-3</v>
      </c>
      <c r="P93" s="8">
        <f t="shared" si="20"/>
        <v>1.006872852233677</v>
      </c>
      <c r="Q93" s="8">
        <f t="shared" si="19"/>
        <v>6.5662715864925085E-3</v>
      </c>
      <c r="R93" s="8">
        <f t="shared" si="21"/>
        <v>7.29422221771348E-7</v>
      </c>
      <c r="S93" s="11">
        <f t="shared" si="22"/>
        <v>3.9609678871049918E-7</v>
      </c>
    </row>
    <row r="94" spans="1:19" ht="15.75" x14ac:dyDescent="0.25">
      <c r="A94" s="5">
        <v>41480</v>
      </c>
      <c r="B94">
        <v>3.06</v>
      </c>
      <c r="C94">
        <f t="shared" si="16"/>
        <v>9.9009900990099844E-3</v>
      </c>
      <c r="D94">
        <v>1.9379</v>
      </c>
      <c r="E94">
        <v>9.7095000000000002</v>
      </c>
      <c r="F94" s="16">
        <f t="shared" si="14"/>
        <v>2.5391107204630892E-4</v>
      </c>
      <c r="G94" s="16">
        <f t="shared" si="15"/>
        <v>1.0002539110720463</v>
      </c>
      <c r="H94">
        <f t="shared" si="17"/>
        <v>9.6470790269636755E-3</v>
      </c>
      <c r="I94">
        <f t="shared" si="18"/>
        <v>9.3066133752482417E-5</v>
      </c>
      <c r="M94" s="10">
        <v>41642</v>
      </c>
      <c r="N94" s="8">
        <v>5.91</v>
      </c>
      <c r="O94" s="8">
        <v>8.5324232081910954E-3</v>
      </c>
      <c r="P94" s="8">
        <f t="shared" si="20"/>
        <v>1.0085324232081911</v>
      </c>
      <c r="Q94" s="8">
        <f t="shared" si="19"/>
        <v>8.2231091967576806E-3</v>
      </c>
      <c r="R94" s="8">
        <f t="shared" si="21"/>
        <v>6.304617799280044E-6</v>
      </c>
      <c r="S94" s="11">
        <f t="shared" si="22"/>
        <v>1.0557057025018192E-6</v>
      </c>
    </row>
    <row r="95" spans="1:19" ht="15.75" x14ac:dyDescent="0.25">
      <c r="A95" s="5">
        <v>41481</v>
      </c>
      <c r="B95">
        <v>3.008</v>
      </c>
      <c r="C95">
        <f t="shared" si="16"/>
        <v>-1.6993464052287598E-2</v>
      </c>
      <c r="D95">
        <v>1.9438</v>
      </c>
      <c r="E95">
        <v>9.7302999999999997</v>
      </c>
      <c r="F95" s="16">
        <f t="shared" si="14"/>
        <v>2.544305838740879E-4</v>
      </c>
      <c r="G95" s="16">
        <f t="shared" si="15"/>
        <v>1.0002544305838741</v>
      </c>
      <c r="H95">
        <f t="shared" si="17"/>
        <v>-1.7247894636161686E-2</v>
      </c>
      <c r="I95">
        <f t="shared" si="18"/>
        <v>2.9748986938013506E-4</v>
      </c>
      <c r="M95" s="10">
        <v>41646</v>
      </c>
      <c r="N95" s="8">
        <v>5.92</v>
      </c>
      <c r="O95" s="8">
        <v>1.6920473773265291E-3</v>
      </c>
      <c r="P95" s="8">
        <f t="shared" si="20"/>
        <v>1.0016920473773265</v>
      </c>
      <c r="Q95" s="8">
        <f t="shared" si="19"/>
        <v>1.3835609257966078E-3</v>
      </c>
      <c r="R95" s="8">
        <f t="shared" si="21"/>
        <v>1.8737197596117908E-5</v>
      </c>
      <c r="S95" s="11">
        <f t="shared" si="22"/>
        <v>3.378019102966298E-5</v>
      </c>
    </row>
    <row r="96" spans="1:19" ht="15.75" x14ac:dyDescent="0.25">
      <c r="A96" s="5">
        <v>41484</v>
      </c>
      <c r="B96">
        <v>2.9939999999999998</v>
      </c>
      <c r="C96">
        <f t="shared" si="16"/>
        <v>-4.654255319149014E-3</v>
      </c>
      <c r="D96">
        <v>1.9422000000000001</v>
      </c>
      <c r="E96">
        <v>9.7827000000000002</v>
      </c>
      <c r="F96" s="16">
        <f t="shared" si="14"/>
        <v>2.5573891884245192E-4</v>
      </c>
      <c r="G96" s="16">
        <f t="shared" si="15"/>
        <v>1.0002557389188425</v>
      </c>
      <c r="H96">
        <f t="shared" si="17"/>
        <v>-4.9099942379914659E-3</v>
      </c>
      <c r="I96">
        <f t="shared" si="18"/>
        <v>2.4108043417109396E-5</v>
      </c>
      <c r="M96" s="10">
        <v>41647</v>
      </c>
      <c r="N96" s="8">
        <v>5.9350000000000005</v>
      </c>
      <c r="O96" s="8">
        <v>2.5337837837838798E-3</v>
      </c>
      <c r="P96" s="8">
        <f t="shared" si="20"/>
        <v>1.0025337837837838</v>
      </c>
      <c r="Q96" s="8">
        <f t="shared" si="19"/>
        <v>2.2286468423416942E-3</v>
      </c>
      <c r="R96" s="8">
        <f t="shared" si="21"/>
        <v>1.213520807935294E-5</v>
      </c>
      <c r="S96" s="11">
        <f t="shared" si="22"/>
        <v>2.4670959381667336E-5</v>
      </c>
    </row>
    <row r="97" spans="1:19" ht="15.75" x14ac:dyDescent="0.25">
      <c r="A97" s="5">
        <v>41485</v>
      </c>
      <c r="B97">
        <v>3.02</v>
      </c>
      <c r="C97">
        <f t="shared" si="16"/>
        <v>8.6840347361390267E-3</v>
      </c>
      <c r="D97">
        <v>1.9441000000000002</v>
      </c>
      <c r="E97">
        <v>9.7945999999999991</v>
      </c>
      <c r="F97" s="16">
        <f t="shared" si="14"/>
        <v>2.5603595394008138E-4</v>
      </c>
      <c r="G97" s="16">
        <f t="shared" si="15"/>
        <v>1.0002560359539401</v>
      </c>
      <c r="H97">
        <f t="shared" si="17"/>
        <v>8.4279987821989453E-3</v>
      </c>
      <c r="I97">
        <f t="shared" si="18"/>
        <v>7.10311634727469E-5</v>
      </c>
      <c r="M97" s="10">
        <v>41648</v>
      </c>
      <c r="N97" s="8">
        <v>5.9950000000000001</v>
      </c>
      <c r="O97" s="8">
        <v>1.0109519797809538E-2</v>
      </c>
      <c r="P97" s="8">
        <f t="shared" si="20"/>
        <v>1.0101095197978096</v>
      </c>
      <c r="Q97" s="8">
        <f t="shared" si="19"/>
        <v>9.8075449900733441E-3</v>
      </c>
      <c r="R97" s="8">
        <f t="shared" si="21"/>
        <v>1.6771773611504856E-5</v>
      </c>
      <c r="S97" s="11">
        <f t="shared" si="22"/>
        <v>6.822080094215289E-6</v>
      </c>
    </row>
    <row r="98" spans="1:19" ht="15.75" x14ac:dyDescent="0.25">
      <c r="A98" s="5">
        <v>41486</v>
      </c>
      <c r="B98">
        <v>2.95</v>
      </c>
      <c r="C98">
        <f t="shared" si="16"/>
        <v>-2.3178807947019816E-2</v>
      </c>
      <c r="D98">
        <v>1.9316</v>
      </c>
      <c r="E98">
        <v>9.8355999999999995</v>
      </c>
      <c r="F98" s="16">
        <f t="shared" si="14"/>
        <v>2.5705910636730778E-4</v>
      </c>
      <c r="G98" s="16">
        <f t="shared" si="15"/>
        <v>1.0002570591063673</v>
      </c>
      <c r="H98">
        <f t="shared" si="17"/>
        <v>-2.3435867053387124E-2</v>
      </c>
      <c r="I98">
        <f t="shared" si="18"/>
        <v>5.4923986454403606E-4</v>
      </c>
      <c r="M98" s="10">
        <v>41649</v>
      </c>
      <c r="N98" s="8">
        <v>5.9950000000000001</v>
      </c>
      <c r="O98" s="8">
        <v>0</v>
      </c>
      <c r="P98" s="8">
        <f t="shared" si="20"/>
        <v>1</v>
      </c>
      <c r="Q98" s="8">
        <f t="shared" si="19"/>
        <v>-2.9556087465043568E-4</v>
      </c>
      <c r="R98" s="8">
        <f t="shared" si="21"/>
        <v>3.6093303649232564E-5</v>
      </c>
      <c r="S98" s="11">
        <f t="shared" si="22"/>
        <v>5.6117997569232425E-5</v>
      </c>
    </row>
    <row r="99" spans="1:19" ht="15.75" x14ac:dyDescent="0.25">
      <c r="A99" s="5">
        <v>41487</v>
      </c>
      <c r="B99">
        <v>3.004</v>
      </c>
      <c r="C99">
        <f t="shared" si="16"/>
        <v>1.8305084745762652E-2</v>
      </c>
      <c r="D99">
        <v>1.9311</v>
      </c>
      <c r="E99">
        <v>9.7449999999999992</v>
      </c>
      <c r="F99" s="16">
        <f t="shared" si="14"/>
        <v>2.5479767964275979E-4</v>
      </c>
      <c r="G99" s="16">
        <f t="shared" si="15"/>
        <v>1.0002547976796428</v>
      </c>
      <c r="H99">
        <f t="shared" si="17"/>
        <v>1.8050287066119892E-2</v>
      </c>
      <c r="I99">
        <f t="shared" si="18"/>
        <v>3.2581286316933508E-4</v>
      </c>
      <c r="M99" s="10">
        <v>41652</v>
      </c>
      <c r="N99" s="8">
        <v>5.96</v>
      </c>
      <c r="O99" s="8">
        <v>-5.8381984987489807E-3</v>
      </c>
      <c r="P99" s="8">
        <f t="shared" si="20"/>
        <v>0.994161801501251</v>
      </c>
      <c r="Q99" s="8">
        <f t="shared" si="19"/>
        <v>-6.1328489057936638E-3</v>
      </c>
      <c r="R99" s="8">
        <f t="shared" si="21"/>
        <v>1.4030540622084355E-4</v>
      </c>
      <c r="S99" s="11">
        <f t="shared" si="22"/>
        <v>1.7764845108869057E-4</v>
      </c>
    </row>
    <row r="100" spans="1:19" ht="15.75" x14ac:dyDescent="0.25">
      <c r="A100" s="5">
        <v>41488</v>
      </c>
      <c r="B100">
        <v>2.99</v>
      </c>
      <c r="C100">
        <f t="shared" si="16"/>
        <v>-4.6604527296936716E-3</v>
      </c>
      <c r="D100">
        <v>1.9177999999999999</v>
      </c>
      <c r="E100">
        <v>9.7264999999999997</v>
      </c>
      <c r="F100" s="16">
        <f t="shared" si="14"/>
        <v>2.5433568039168186E-4</v>
      </c>
      <c r="G100" s="16">
        <f t="shared" si="15"/>
        <v>1.0002543356803917</v>
      </c>
      <c r="H100">
        <f t="shared" si="17"/>
        <v>-4.9147884100853535E-3</v>
      </c>
      <c r="I100">
        <f t="shared" si="18"/>
        <v>2.4155145115909318E-5</v>
      </c>
      <c r="M100" s="10">
        <v>41653</v>
      </c>
      <c r="N100" s="8">
        <v>5.8100000000000005</v>
      </c>
      <c r="O100" s="8">
        <v>-2.516778523489924E-2</v>
      </c>
      <c r="P100" s="8">
        <f t="shared" si="20"/>
        <v>0.97483221476510074</v>
      </c>
      <c r="Q100" s="8">
        <f t="shared" si="19"/>
        <v>-2.543976892433528E-2</v>
      </c>
      <c r="R100" s="8">
        <f t="shared" si="21"/>
        <v>9.7044575339675233E-4</v>
      </c>
      <c r="S100" s="11">
        <f t="shared" si="22"/>
        <v>1.0650695106123906E-3</v>
      </c>
    </row>
    <row r="101" spans="1:19" ht="15.75" x14ac:dyDescent="0.25">
      <c r="A101" s="5">
        <v>41491</v>
      </c>
      <c r="B101">
        <v>3.052</v>
      </c>
      <c r="C101">
        <f t="shared" si="16"/>
        <v>2.07357859531772E-2</v>
      </c>
      <c r="D101">
        <v>1.96</v>
      </c>
      <c r="E101">
        <v>9.7210000000000001</v>
      </c>
      <c r="F101" s="16">
        <f t="shared" si="14"/>
        <v>2.5419831428297179E-4</v>
      </c>
      <c r="G101" s="16">
        <f t="shared" si="15"/>
        <v>1.000254198314283</v>
      </c>
      <c r="H101">
        <f t="shared" si="17"/>
        <v>2.0481587638894228E-2</v>
      </c>
      <c r="I101">
        <f t="shared" si="18"/>
        <v>4.1949543220970486E-4</v>
      </c>
      <c r="M101" s="10">
        <v>41654</v>
      </c>
      <c r="N101" s="8">
        <v>5.89</v>
      </c>
      <c r="O101" s="8">
        <v>1.3769363166953387E-2</v>
      </c>
      <c r="P101" s="8">
        <f t="shared" si="20"/>
        <v>1.0137693631669533</v>
      </c>
      <c r="Q101" s="8">
        <f t="shared" si="19"/>
        <v>1.3500965123699539E-2</v>
      </c>
      <c r="R101" s="8">
        <f t="shared" si="21"/>
        <v>6.0664715754241026E-5</v>
      </c>
      <c r="S101" s="11">
        <f t="shared" si="22"/>
        <v>3.9757203172563808E-5</v>
      </c>
    </row>
    <row r="102" spans="1:19" ht="15.75" x14ac:dyDescent="0.25">
      <c r="A102" s="5">
        <v>41492</v>
      </c>
      <c r="B102">
        <v>3.0939999999999999</v>
      </c>
      <c r="C102">
        <f t="shared" si="16"/>
        <v>1.3761467889908197E-2</v>
      </c>
      <c r="D102">
        <v>1.9636</v>
      </c>
      <c r="E102">
        <v>9.8416999999999994</v>
      </c>
      <c r="F102" s="16">
        <f t="shared" si="14"/>
        <v>2.5721129893430117E-4</v>
      </c>
      <c r="G102" s="16">
        <f t="shared" si="15"/>
        <v>1.0002572112989343</v>
      </c>
      <c r="H102">
        <f t="shared" si="17"/>
        <v>1.3504256590973896E-2</v>
      </c>
      <c r="I102">
        <f t="shared" si="18"/>
        <v>1.8236494607486192E-4</v>
      </c>
      <c r="M102" s="10">
        <v>41655</v>
      </c>
      <c r="N102" s="8">
        <v>5.86</v>
      </c>
      <c r="O102" s="8">
        <v>-5.0933786078097391E-3</v>
      </c>
      <c r="P102" s="8">
        <f t="shared" si="20"/>
        <v>0.99490662139219022</v>
      </c>
      <c r="Q102" s="8">
        <f t="shared" si="19"/>
        <v>-5.3627430508895284E-3</v>
      </c>
      <c r="R102" s="8">
        <f t="shared" si="21"/>
        <v>1.2265457174569927E-4</v>
      </c>
      <c r="S102" s="11">
        <f t="shared" si="22"/>
        <v>1.5771282898767176E-4</v>
      </c>
    </row>
    <row r="103" spans="1:19" ht="15.75" x14ac:dyDescent="0.25">
      <c r="A103" s="5">
        <v>41493</v>
      </c>
      <c r="B103">
        <v>3.07</v>
      </c>
      <c r="C103">
        <f t="shared" si="16"/>
        <v>-7.7569489334195288E-3</v>
      </c>
      <c r="D103">
        <v>1.9523000000000001</v>
      </c>
      <c r="E103">
        <v>9.8887999999999998</v>
      </c>
      <c r="F103" s="16">
        <f t="shared" si="14"/>
        <v>2.5838614142981164E-4</v>
      </c>
      <c r="G103" s="16">
        <f t="shared" si="15"/>
        <v>1.0002583861414298</v>
      </c>
      <c r="H103">
        <f t="shared" si="17"/>
        <v>-8.0153350748493404E-3</v>
      </c>
      <c r="I103">
        <f t="shared" si="18"/>
        <v>6.4245596362110077E-5</v>
      </c>
      <c r="M103" s="10">
        <v>41656</v>
      </c>
      <c r="N103" s="8">
        <v>5.8250000000000002</v>
      </c>
      <c r="O103" s="8">
        <v>-5.9726962457338122E-3</v>
      </c>
      <c r="P103" s="8">
        <f t="shared" si="20"/>
        <v>0.99402730375426618</v>
      </c>
      <c r="Q103" s="8">
        <f t="shared" si="19"/>
        <v>-6.2419613317559091E-3</v>
      </c>
      <c r="R103" s="8">
        <f t="shared" si="21"/>
        <v>1.4290219783673049E-4</v>
      </c>
      <c r="S103" s="11">
        <f t="shared" si="22"/>
        <v>1.8056896277381237E-4</v>
      </c>
    </row>
    <row r="104" spans="1:19" ht="15.75" x14ac:dyDescent="0.25">
      <c r="A104" s="5">
        <v>41494</v>
      </c>
      <c r="B104">
        <v>3.0920000000000001</v>
      </c>
      <c r="C104">
        <f t="shared" si="16"/>
        <v>7.1661237785017075E-3</v>
      </c>
      <c r="D104">
        <v>1.9413</v>
      </c>
      <c r="E104">
        <v>9.8802000000000003</v>
      </c>
      <c r="F104" s="16">
        <f t="shared" si="14"/>
        <v>2.5817166414410231E-4</v>
      </c>
      <c r="G104" s="16">
        <f t="shared" si="15"/>
        <v>1.0002581716641441</v>
      </c>
      <c r="H104">
        <f t="shared" si="17"/>
        <v>6.9079521143576052E-3</v>
      </c>
      <c r="I104">
        <f t="shared" si="18"/>
        <v>4.7719802414257708E-5</v>
      </c>
      <c r="M104" s="10">
        <v>41659</v>
      </c>
      <c r="N104" s="8">
        <v>5.8</v>
      </c>
      <c r="O104" s="8">
        <v>-4.2918454935622925E-3</v>
      </c>
      <c r="P104" s="8">
        <f t="shared" si="20"/>
        <v>0.99570815450643768</v>
      </c>
      <c r="Q104" s="8">
        <f t="shared" si="19"/>
        <v>-4.560054688931477E-3</v>
      </c>
      <c r="R104" s="8">
        <f t="shared" si="21"/>
        <v>1.0551940947215848E-4</v>
      </c>
      <c r="S104" s="11">
        <f t="shared" si="22"/>
        <v>1.3819621171654034E-4</v>
      </c>
    </row>
    <row r="105" spans="1:19" ht="15.75" x14ac:dyDescent="0.25">
      <c r="A105" s="5">
        <v>41495</v>
      </c>
      <c r="B105">
        <v>3.1240000000000001</v>
      </c>
      <c r="C105">
        <f t="shared" si="16"/>
        <v>1.0349288486416568E-2</v>
      </c>
      <c r="D105">
        <v>1.9384000000000001</v>
      </c>
      <c r="E105">
        <v>9.8161000000000005</v>
      </c>
      <c r="F105" s="16">
        <f t="shared" si="14"/>
        <v>2.5657253259647739E-4</v>
      </c>
      <c r="G105" s="16">
        <f t="shared" si="15"/>
        <v>1.0002565725325965</v>
      </c>
      <c r="H105">
        <f t="shared" si="17"/>
        <v>1.0092715953820091E-2</v>
      </c>
      <c r="I105">
        <f t="shared" si="18"/>
        <v>1.0186291532449459E-4</v>
      </c>
      <c r="M105" s="10">
        <v>41660</v>
      </c>
      <c r="N105" s="8">
        <v>5.7850000000000001</v>
      </c>
      <c r="O105" s="8">
        <v>-2.586206896551669E-3</v>
      </c>
      <c r="P105" s="8">
        <f t="shared" si="20"/>
        <v>0.99741379310344835</v>
      </c>
      <c r="Q105" s="8">
        <f t="shared" si="19"/>
        <v>-2.8537798772299235E-3</v>
      </c>
      <c r="R105" s="8">
        <f t="shared" si="21"/>
        <v>7.3376172263767944E-5</v>
      </c>
      <c r="S105" s="11">
        <f t="shared" si="22"/>
        <v>1.0099071514303635E-4</v>
      </c>
    </row>
    <row r="106" spans="1:19" ht="15.75" x14ac:dyDescent="0.25">
      <c r="A106" s="5">
        <v>41498</v>
      </c>
      <c r="B106">
        <v>3.1280000000000001</v>
      </c>
      <c r="C106">
        <f t="shared" si="16"/>
        <v>1.2804097311139575E-3</v>
      </c>
      <c r="D106">
        <v>1.9525999999999999</v>
      </c>
      <c r="E106">
        <v>9.8155000000000001</v>
      </c>
      <c r="F106" s="16">
        <f t="shared" si="14"/>
        <v>2.5655755972930905E-4</v>
      </c>
      <c r="G106" s="16">
        <f t="shared" si="15"/>
        <v>1.0002565575597293</v>
      </c>
      <c r="H106">
        <f t="shared" si="17"/>
        <v>1.0238521713846485E-3</v>
      </c>
      <c r="I106">
        <f t="shared" si="18"/>
        <v>1.0482732688490595E-6</v>
      </c>
      <c r="M106" s="10">
        <v>41661</v>
      </c>
      <c r="N106" s="8">
        <v>5.72</v>
      </c>
      <c r="O106" s="8">
        <v>-1.1235955056179843E-2</v>
      </c>
      <c r="P106" s="8">
        <f t="shared" si="20"/>
        <v>0.9887640449438202</v>
      </c>
      <c r="Q106" s="8">
        <f t="shared" si="19"/>
        <v>-1.1503130327864359E-2</v>
      </c>
      <c r="R106" s="8">
        <f t="shared" si="21"/>
        <v>2.9636792187775541E-4</v>
      </c>
      <c r="S106" s="11">
        <f t="shared" si="22"/>
        <v>3.496437796991392E-4</v>
      </c>
    </row>
    <row r="107" spans="1:19" ht="15.75" x14ac:dyDescent="0.25">
      <c r="A107" s="5">
        <v>41499</v>
      </c>
      <c r="B107">
        <v>3.1459999999999999</v>
      </c>
      <c r="C107">
        <f t="shared" si="16"/>
        <v>5.7544757033247424E-3</v>
      </c>
      <c r="D107">
        <v>2.0499000000000001</v>
      </c>
      <c r="E107">
        <v>9.8277999999999999</v>
      </c>
      <c r="F107" s="16">
        <f t="shared" si="14"/>
        <v>2.5686448719763888E-4</v>
      </c>
      <c r="G107" s="16">
        <f t="shared" si="15"/>
        <v>1.0002568644871976</v>
      </c>
      <c r="H107">
        <f t="shared" si="17"/>
        <v>5.4976112161271035E-3</v>
      </c>
      <c r="I107">
        <f t="shared" si="18"/>
        <v>3.0223729083686529E-5</v>
      </c>
      <c r="M107" s="10">
        <v>41662</v>
      </c>
      <c r="N107" s="8">
        <v>5.1100000000000003</v>
      </c>
      <c r="O107" s="8">
        <v>-0.10664335664335654</v>
      </c>
      <c r="P107" s="8">
        <f t="shared" si="20"/>
        <v>0.89335664335664344</v>
      </c>
      <c r="Q107" s="8">
        <f t="shared" ref="Q107:Q129" si="23">O107-F217</f>
        <v>-0.10691112348630148</v>
      </c>
      <c r="R107" s="8">
        <f t="shared" si="21"/>
        <v>1.2684015109973624E-2</v>
      </c>
      <c r="S107" s="11">
        <f t="shared" si="22"/>
        <v>1.3020352057111174E-2</v>
      </c>
    </row>
    <row r="108" spans="1:19" ht="15.75" x14ac:dyDescent="0.25">
      <c r="A108" s="5">
        <v>41500</v>
      </c>
      <c r="B108">
        <v>3.1459999999999999</v>
      </c>
      <c r="C108">
        <f t="shared" si="16"/>
        <v>0</v>
      </c>
      <c r="D108">
        <v>2.0587</v>
      </c>
      <c r="E108">
        <v>9.7920999999999996</v>
      </c>
      <c r="F108" s="16">
        <f t="shared" si="14"/>
        <v>2.5597355427264823E-4</v>
      </c>
      <c r="G108" s="16">
        <f t="shared" si="15"/>
        <v>1.0002559735542726</v>
      </c>
      <c r="H108">
        <f t="shared" si="17"/>
        <v>-2.5597355427264823E-4</v>
      </c>
      <c r="I108">
        <f t="shared" si="18"/>
        <v>6.5522460486972394E-8</v>
      </c>
      <c r="M108" s="10">
        <v>41663</v>
      </c>
      <c r="N108" s="8">
        <v>5.0650000000000004</v>
      </c>
      <c r="O108" s="8">
        <v>-8.8062622309197508E-3</v>
      </c>
      <c r="P108" s="8">
        <f t="shared" si="20"/>
        <v>0.99119373776908026</v>
      </c>
      <c r="Q108" s="8">
        <f t="shared" si="23"/>
        <v>-9.0791068712326034E-3</v>
      </c>
      <c r="R108" s="8">
        <f t="shared" si="21"/>
        <v>2.1878303697717976E-4</v>
      </c>
      <c r="S108" s="11">
        <f t="shared" si="22"/>
        <v>2.6486718373277607E-4</v>
      </c>
    </row>
    <row r="109" spans="1:19" ht="15.75" x14ac:dyDescent="0.25">
      <c r="A109" s="5">
        <v>41501</v>
      </c>
      <c r="B109">
        <v>3.1120000000000001</v>
      </c>
      <c r="C109">
        <f t="shared" si="16"/>
        <v>-1.080737444373802E-2</v>
      </c>
      <c r="D109">
        <v>2.1219000000000001</v>
      </c>
      <c r="E109">
        <v>9.8539999999999992</v>
      </c>
      <c r="F109" s="16">
        <f t="shared" si="14"/>
        <v>2.5751815339702944E-4</v>
      </c>
      <c r="G109" s="16">
        <f t="shared" si="15"/>
        <v>1.000257518153397</v>
      </c>
      <c r="H109">
        <f t="shared" si="17"/>
        <v>-1.106489259713505E-2</v>
      </c>
      <c r="I109">
        <f t="shared" si="18"/>
        <v>1.2243184818613403E-4</v>
      </c>
      <c r="M109" s="10">
        <v>41666</v>
      </c>
      <c r="N109" s="8">
        <v>5.1050000000000004</v>
      </c>
      <c r="O109" s="8">
        <v>7.8973346495557813E-3</v>
      </c>
      <c r="P109" s="8">
        <f t="shared" si="20"/>
        <v>1.0078973346495559</v>
      </c>
      <c r="Q109" s="8">
        <f t="shared" si="23"/>
        <v>7.6275355615830261E-3</v>
      </c>
      <c r="R109" s="8">
        <f t="shared" si="21"/>
        <v>3.6684743128131318E-6</v>
      </c>
      <c r="S109" s="11">
        <f t="shared" si="22"/>
        <v>1.8653913651757061E-7</v>
      </c>
    </row>
    <row r="110" spans="1:19" ht="15.75" x14ac:dyDescent="0.25">
      <c r="A110" s="5">
        <v>41502</v>
      </c>
      <c r="B110">
        <v>3.1259999999999999</v>
      </c>
      <c r="C110">
        <f t="shared" si="16"/>
        <v>4.4987146529562308E-3</v>
      </c>
      <c r="D110">
        <v>2.1208999999999998</v>
      </c>
      <c r="E110">
        <v>9.8152000000000008</v>
      </c>
      <c r="F110" s="16">
        <f t="shared" si="14"/>
        <v>2.5655007326519375E-4</v>
      </c>
      <c r="G110" s="16">
        <f t="shared" si="15"/>
        <v>1.0002565500732652</v>
      </c>
      <c r="H110">
        <f t="shared" si="17"/>
        <v>4.242164579691037E-3</v>
      </c>
      <c r="I110">
        <f t="shared" si="18"/>
        <v>1.7995960321185233E-5</v>
      </c>
      <c r="M110" s="10">
        <v>41667</v>
      </c>
      <c r="N110" s="8">
        <v>5.1349999999999998</v>
      </c>
      <c r="O110" s="8">
        <v>5.8765915768852805E-3</v>
      </c>
      <c r="P110" s="8">
        <f t="shared" si="20"/>
        <v>1.0058765915768852</v>
      </c>
      <c r="Q110" s="8">
        <f t="shared" si="23"/>
        <v>5.6080196062713627E-3</v>
      </c>
      <c r="R110" s="8">
        <f t="shared" si="21"/>
        <v>1.0855512705490886E-8</v>
      </c>
      <c r="S110" s="11">
        <f t="shared" si="22"/>
        <v>2.5205188102674033E-6</v>
      </c>
    </row>
    <row r="111" spans="1:19" ht="15.75" x14ac:dyDescent="0.25">
      <c r="A111" s="5">
        <v>41505</v>
      </c>
      <c r="B111">
        <v>3.0840000000000001</v>
      </c>
      <c r="C111">
        <f t="shared" si="16"/>
        <v>-1.343570057581568E-2</v>
      </c>
      <c r="D111">
        <v>2.1545000000000001</v>
      </c>
      <c r="E111">
        <v>9.8248999999999995</v>
      </c>
      <c r="F111" s="16">
        <f t="shared" si="14"/>
        <v>2.567921252731864E-4</v>
      </c>
      <c r="G111" s="16">
        <f t="shared" si="15"/>
        <v>1.0002567921252732</v>
      </c>
      <c r="H111">
        <f t="shared" si="17"/>
        <v>-1.3692492701088866E-2</v>
      </c>
      <c r="I111">
        <f t="shared" si="18"/>
        <v>1.8748435636937189E-4</v>
      </c>
      <c r="M111" s="10">
        <v>41668</v>
      </c>
      <c r="N111" s="8">
        <v>5.22</v>
      </c>
      <c r="O111" s="8">
        <v>1.6553067185978571E-2</v>
      </c>
      <c r="P111" s="8">
        <f t="shared" si="20"/>
        <v>1.0165530671859786</v>
      </c>
      <c r="Q111" s="8">
        <f t="shared" si="23"/>
        <v>1.6291082319283418E-2</v>
      </c>
      <c r="R111" s="8">
        <f t="shared" si="21"/>
        <v>1.1191255228415242E-4</v>
      </c>
      <c r="S111" s="11">
        <f t="shared" si="22"/>
        <v>8.2727183869261961E-5</v>
      </c>
    </row>
    <row r="112" spans="1:19" ht="15.75" x14ac:dyDescent="0.25">
      <c r="A112" s="5">
        <v>41506</v>
      </c>
      <c r="B112">
        <v>3.0139999999999998</v>
      </c>
      <c r="C112">
        <f t="shared" si="16"/>
        <v>-2.269779507133602E-2</v>
      </c>
      <c r="D112">
        <v>2.1187999999999998</v>
      </c>
      <c r="E112">
        <v>9.8668999999999993</v>
      </c>
      <c r="F112" s="16">
        <f t="shared" si="14"/>
        <v>2.578399395614106E-4</v>
      </c>
      <c r="G112" s="16">
        <f t="shared" si="15"/>
        <v>1.0002578399395614</v>
      </c>
      <c r="H112">
        <f t="shared" si="17"/>
        <v>-2.2955635010897431E-2</v>
      </c>
      <c r="I112">
        <f t="shared" si="18"/>
        <v>5.2696117875353991E-4</v>
      </c>
      <c r="M112" s="10">
        <v>41669</v>
      </c>
      <c r="N112" s="8">
        <v>5.1950000000000003</v>
      </c>
      <c r="O112" s="8">
        <v>-4.7892720306512392E-3</v>
      </c>
      <c r="P112" s="8">
        <f t="shared" si="20"/>
        <v>0.99521072796934873</v>
      </c>
      <c r="Q112" s="8">
        <f t="shared" si="23"/>
        <v>-5.0593542217518238E-3</v>
      </c>
      <c r="R112" s="8">
        <f t="shared" si="21"/>
        <v>1.1602658281488146E-4</v>
      </c>
      <c r="S112" s="11">
        <f t="shared" si="22"/>
        <v>1.5018473127540767E-4</v>
      </c>
    </row>
    <row r="113" spans="1:19" ht="15.75" x14ac:dyDescent="0.25">
      <c r="A113" s="5">
        <v>41507</v>
      </c>
      <c r="B113">
        <v>2.9619999999999997</v>
      </c>
      <c r="C113">
        <f t="shared" si="16"/>
        <v>-1.7252820172528219E-2</v>
      </c>
      <c r="D113">
        <v>2.1474000000000002</v>
      </c>
      <c r="E113">
        <v>9.9576999999999991</v>
      </c>
      <c r="F113" s="16">
        <f t="shared" si="14"/>
        <v>2.6010384961638877E-4</v>
      </c>
      <c r="G113" s="16">
        <f t="shared" si="15"/>
        <v>1.0002601038496164</v>
      </c>
      <c r="H113">
        <f t="shared" si="17"/>
        <v>-1.7512924022144608E-2</v>
      </c>
      <c r="I113">
        <f t="shared" si="18"/>
        <v>3.0670250780540971E-4</v>
      </c>
      <c r="M113" s="10">
        <v>41670</v>
      </c>
      <c r="N113" s="8">
        <v>5.1449999999999996</v>
      </c>
      <c r="O113" s="8">
        <v>-9.6246390760347852E-3</v>
      </c>
      <c r="P113" s="8">
        <f t="shared" si="20"/>
        <v>0.99037536092396516</v>
      </c>
      <c r="Q113" s="8">
        <f t="shared" si="23"/>
        <v>-9.8954686185892034E-3</v>
      </c>
      <c r="R113" s="8">
        <f t="shared" si="21"/>
        <v>2.4359961307027599E-4</v>
      </c>
      <c r="S113" s="11">
        <f t="shared" si="22"/>
        <v>2.9210578169042471E-4</v>
      </c>
    </row>
    <row r="114" spans="1:19" ht="15.75" x14ac:dyDescent="0.25">
      <c r="A114" s="5">
        <v>41508</v>
      </c>
      <c r="B114">
        <v>3.0640000000000001</v>
      </c>
      <c r="C114">
        <f t="shared" si="16"/>
        <v>3.4436191762322862E-2</v>
      </c>
      <c r="D114">
        <v>2.1926999999999999</v>
      </c>
      <c r="E114">
        <v>9.8692999999999991</v>
      </c>
      <c r="F114" s="16">
        <f t="shared" si="14"/>
        <v>2.5789980259749434E-4</v>
      </c>
      <c r="G114" s="16">
        <f t="shared" si="15"/>
        <v>1.0002578998025975</v>
      </c>
      <c r="H114">
        <f t="shared" si="17"/>
        <v>3.4178291959725368E-2</v>
      </c>
      <c r="I114">
        <f t="shared" si="18"/>
        <v>1.1681556412842277E-3</v>
      </c>
      <c r="M114" s="10">
        <v>41673</v>
      </c>
      <c r="N114" s="8">
        <v>5</v>
      </c>
      <c r="O114" s="8">
        <v>-2.8182701652089328E-2</v>
      </c>
      <c r="P114" s="8">
        <f t="shared" si="20"/>
        <v>0.97181729834791064</v>
      </c>
      <c r="Q114" s="8">
        <f t="shared" si="23"/>
        <v>-2.8469349125139622E-2</v>
      </c>
      <c r="R114" s="8">
        <f t="shared" si="21"/>
        <v>1.1683789430724702E-3</v>
      </c>
      <c r="S114" s="11">
        <f t="shared" si="22"/>
        <v>1.2719910066492568E-3</v>
      </c>
    </row>
    <row r="115" spans="1:19" ht="15.75" x14ac:dyDescent="0.25">
      <c r="A115" s="5">
        <v>41509</v>
      </c>
      <c r="B115">
        <v>3.1019999999999999</v>
      </c>
      <c r="C115">
        <f t="shared" si="16"/>
        <v>1.2402088772845892E-2</v>
      </c>
      <c r="D115">
        <v>2.2073</v>
      </c>
      <c r="E115">
        <v>9.8104999999999993</v>
      </c>
      <c r="F115" s="16">
        <f t="shared" si="14"/>
        <v>2.5643278266507252E-4</v>
      </c>
      <c r="G115" s="16">
        <f t="shared" si="15"/>
        <v>1.0002564327826651</v>
      </c>
      <c r="H115">
        <f t="shared" si="17"/>
        <v>1.2145655990180819E-2</v>
      </c>
      <c r="I115">
        <f t="shared" si="18"/>
        <v>1.4751695943181521E-4</v>
      </c>
      <c r="M115" s="10">
        <v>41674</v>
      </c>
      <c r="N115" s="8">
        <v>5.0199999999999996</v>
      </c>
      <c r="O115" s="8">
        <v>3.9999999999999151E-3</v>
      </c>
      <c r="P115" s="8">
        <f t="shared" si="20"/>
        <v>1.004</v>
      </c>
      <c r="Q115" s="8">
        <f t="shared" si="23"/>
        <v>3.7137055177699722E-3</v>
      </c>
      <c r="R115" s="8">
        <f t="shared" si="21"/>
        <v>3.9940177593910378E-6</v>
      </c>
      <c r="S115" s="11">
        <f t="shared" si="22"/>
        <v>1.2123824523420413E-5</v>
      </c>
    </row>
    <row r="116" spans="1:19" ht="15.75" x14ac:dyDescent="0.25">
      <c r="A116" s="5">
        <v>41512</v>
      </c>
      <c r="B116">
        <v>3.0920000000000001</v>
      </c>
      <c r="C116">
        <f t="shared" si="16"/>
        <v>-3.2237266279818784E-3</v>
      </c>
      <c r="D116">
        <v>2.1665000000000001</v>
      </c>
      <c r="E116">
        <v>9.4667999999999992</v>
      </c>
      <c r="F116" s="16">
        <f t="shared" si="14"/>
        <v>2.4784199802319051E-4</v>
      </c>
      <c r="G116" s="16">
        <f t="shared" si="15"/>
        <v>1.0002478419980232</v>
      </c>
      <c r="H116">
        <f t="shared" si="17"/>
        <v>-3.4715686260050689E-3</v>
      </c>
      <c r="I116">
        <f t="shared" si="18"/>
        <v>1.2051788725062723E-5</v>
      </c>
      <c r="M116" s="10">
        <v>41675</v>
      </c>
      <c r="N116" s="8">
        <v>5.0049999999999999</v>
      </c>
      <c r="O116" s="8">
        <v>-2.9880478087648769E-3</v>
      </c>
      <c r="P116" s="8">
        <f t="shared" si="20"/>
        <v>0.99701195219123517</v>
      </c>
      <c r="Q116" s="8">
        <f t="shared" si="23"/>
        <v>-3.2597088822940382E-3</v>
      </c>
      <c r="R116" s="8">
        <f t="shared" si="21"/>
        <v>8.0495317628707821E-5</v>
      </c>
      <c r="S116" s="11">
        <f t="shared" si="22"/>
        <v>1.0931419048657315E-4</v>
      </c>
    </row>
    <row r="117" spans="1:19" ht="15.75" x14ac:dyDescent="0.25">
      <c r="A117" s="5">
        <v>41513</v>
      </c>
      <c r="B117">
        <v>2.99</v>
      </c>
      <c r="C117">
        <f t="shared" si="16"/>
        <v>-3.2988357050452735E-2</v>
      </c>
      <c r="D117">
        <v>2.1240999999999999</v>
      </c>
      <c r="E117">
        <v>9.9021000000000008</v>
      </c>
      <c r="F117" s="16">
        <f t="shared" si="14"/>
        <v>2.5871780008746015E-4</v>
      </c>
      <c r="G117" s="16">
        <f t="shared" si="15"/>
        <v>1.0002587178000875</v>
      </c>
      <c r="H117">
        <f t="shared" si="17"/>
        <v>-3.3247074850540195E-2</v>
      </c>
      <c r="I117">
        <f t="shared" si="18"/>
        <v>1.1053679861174224E-3</v>
      </c>
      <c r="M117" s="10">
        <v>41676</v>
      </c>
      <c r="N117" s="8">
        <v>5.165</v>
      </c>
      <c r="O117" s="8">
        <v>3.1968031968031996E-2</v>
      </c>
      <c r="P117" s="8">
        <f t="shared" si="20"/>
        <v>1.031968031968032</v>
      </c>
      <c r="Q117" s="8">
        <f t="shared" si="23"/>
        <v>3.1701475745482099E-2</v>
      </c>
      <c r="R117" s="8">
        <f t="shared" si="21"/>
        <v>6.7544196527910983E-4</v>
      </c>
      <c r="S117" s="11">
        <f t="shared" si="22"/>
        <v>6.0053628973264926E-4</v>
      </c>
    </row>
    <row r="118" spans="1:19" ht="15.75" x14ac:dyDescent="0.25">
      <c r="A118" s="5">
        <v>41514</v>
      </c>
      <c r="B118">
        <v>2.96</v>
      </c>
      <c r="C118">
        <f t="shared" si="16"/>
        <v>-1.0033444816053593E-2</v>
      </c>
      <c r="D118">
        <v>2.1461999999999999</v>
      </c>
      <c r="E118">
        <v>9.9933999999999994</v>
      </c>
      <c r="F118" s="16">
        <f t="shared" si="14"/>
        <v>2.609934446566875E-4</v>
      </c>
      <c r="G118" s="16">
        <f t="shared" si="15"/>
        <v>1.0002609934446567</v>
      </c>
      <c r="H118">
        <f t="shared" si="17"/>
        <v>-1.0294438260710281E-2</v>
      </c>
      <c r="I118">
        <f t="shared" si="18"/>
        <v>1.0597545910357571E-4</v>
      </c>
      <c r="M118" s="10">
        <v>41677</v>
      </c>
      <c r="N118" s="8">
        <v>5.24</v>
      </c>
      <c r="O118" s="8">
        <v>1.4520813165537305E-2</v>
      </c>
      <c r="P118" s="8">
        <f t="shared" si="20"/>
        <v>1.0145208131655372</v>
      </c>
      <c r="Q118" s="8">
        <f t="shared" si="23"/>
        <v>1.4256523006733168E-2</v>
      </c>
      <c r="R118" s="8">
        <f t="shared" si="21"/>
        <v>7.3005295043969978E-5</v>
      </c>
      <c r="S118" s="11">
        <f t="shared" si="22"/>
        <v>4.9856156469198477E-5</v>
      </c>
    </row>
    <row r="119" spans="1:19" ht="15.75" x14ac:dyDescent="0.25">
      <c r="A119" s="5">
        <v>41515</v>
      </c>
      <c r="B119">
        <v>2.992</v>
      </c>
      <c r="C119">
        <f t="shared" si="16"/>
        <v>1.081081081081082E-2</v>
      </c>
      <c r="D119">
        <v>2.1379999999999999</v>
      </c>
      <c r="E119">
        <v>9.9715000000000007</v>
      </c>
      <c r="F119" s="16">
        <f t="shared" si="14"/>
        <v>2.6044776083677945E-4</v>
      </c>
      <c r="G119" s="16">
        <f t="shared" si="15"/>
        <v>1.0002604477608368</v>
      </c>
      <c r="H119">
        <f t="shared" si="17"/>
        <v>1.0550363049974041E-2</v>
      </c>
      <c r="I119">
        <f t="shared" si="18"/>
        <v>1.1131016048625755E-4</v>
      </c>
      <c r="M119" s="10">
        <v>41680</v>
      </c>
      <c r="N119" s="8">
        <v>5.3849999999999998</v>
      </c>
      <c r="O119" s="8">
        <v>2.7671755725190757E-2</v>
      </c>
      <c r="P119" s="8">
        <f t="shared" si="20"/>
        <v>1.0276717557251906</v>
      </c>
      <c r="Q119" s="8">
        <f t="shared" si="23"/>
        <v>2.7408959055583378E-2</v>
      </c>
      <c r="R119" s="8">
        <f t="shared" si="21"/>
        <v>4.7074894570279613E-4</v>
      </c>
      <c r="S119" s="11">
        <f t="shared" si="22"/>
        <v>4.0857851811541205E-4</v>
      </c>
    </row>
    <row r="120" spans="1:19" ht="15.75" x14ac:dyDescent="0.25">
      <c r="A120" s="5">
        <v>41516</v>
      </c>
      <c r="B120">
        <v>2.9260000000000002</v>
      </c>
      <c r="C120">
        <f t="shared" si="16"/>
        <v>-2.2058823529411711E-2</v>
      </c>
      <c r="D120">
        <v>2.1375000000000002</v>
      </c>
      <c r="E120">
        <v>10.0518</v>
      </c>
      <c r="F120" s="16">
        <f t="shared" si="14"/>
        <v>2.6244807197017828E-4</v>
      </c>
      <c r="G120" s="16">
        <f t="shared" si="15"/>
        <v>1.0002624480719702</v>
      </c>
      <c r="H120">
        <f t="shared" si="17"/>
        <v>-2.2321271601381889E-2</v>
      </c>
      <c r="I120">
        <f t="shared" si="18"/>
        <v>4.9823916590265764E-4</v>
      </c>
      <c r="M120" s="10">
        <v>41681</v>
      </c>
      <c r="N120" s="8">
        <v>5.375</v>
      </c>
      <c r="O120" s="8">
        <v>-1.8570102135561351E-3</v>
      </c>
      <c r="P120" s="8">
        <f t="shared" si="20"/>
        <v>0.99814298978644389</v>
      </c>
      <c r="Q120" s="8">
        <f t="shared" si="23"/>
        <v>-2.1175925366333759E-3</v>
      </c>
      <c r="R120" s="8">
        <f t="shared" si="21"/>
        <v>6.130579833596687E-5</v>
      </c>
      <c r="S120" s="11">
        <f t="shared" si="22"/>
        <v>8.6736184692584405E-5</v>
      </c>
    </row>
    <row r="121" spans="1:19" ht="15.75" x14ac:dyDescent="0.25">
      <c r="A121" s="5">
        <v>41519</v>
      </c>
      <c r="B121">
        <v>2.964</v>
      </c>
      <c r="C121">
        <f t="shared" si="16"/>
        <v>1.2987012987012922E-2</v>
      </c>
      <c r="D121">
        <v>2.1762000000000001</v>
      </c>
      <c r="E121">
        <v>9.9499999999999993</v>
      </c>
      <c r="F121" s="16">
        <f t="shared" si="14"/>
        <v>2.5991193841434779E-4</v>
      </c>
      <c r="G121" s="16">
        <f t="shared" si="15"/>
        <v>1.0002599119384143</v>
      </c>
      <c r="H121">
        <f t="shared" si="17"/>
        <v>1.2727101048598574E-2</v>
      </c>
      <c r="I121">
        <f t="shared" si="18"/>
        <v>1.6197910110123893E-4</v>
      </c>
      <c r="M121" s="10">
        <v>41682</v>
      </c>
      <c r="N121" s="8">
        <v>5.28</v>
      </c>
      <c r="O121" s="8">
        <v>-1.7674418604651118E-2</v>
      </c>
      <c r="P121" s="8">
        <f t="shared" si="20"/>
        <v>0.98232558139534887</v>
      </c>
      <c r="Q121" s="8">
        <f t="shared" si="23"/>
        <v>-1.7934156066705217E-2</v>
      </c>
      <c r="R121" s="8">
        <f t="shared" si="21"/>
        <v>5.5915059969154611E-4</v>
      </c>
      <c r="S121" s="11">
        <f t="shared" si="22"/>
        <v>6.3150633846204116E-4</v>
      </c>
    </row>
    <row r="122" spans="1:19" ht="15.75" x14ac:dyDescent="0.25">
      <c r="A122" s="5">
        <v>41520</v>
      </c>
      <c r="B122">
        <v>3.9699999999999998</v>
      </c>
      <c r="C122">
        <f t="shared" si="16"/>
        <v>0.33940620782726039</v>
      </c>
      <c r="D122">
        <v>2.2101999999999999</v>
      </c>
      <c r="E122">
        <v>9.8620000000000001</v>
      </c>
      <c r="F122" s="16">
        <f t="shared" si="14"/>
        <v>2.577177151463772E-4</v>
      </c>
      <c r="G122" s="16">
        <f t="shared" si="15"/>
        <v>1.0002577177151464</v>
      </c>
      <c r="H122">
        <f t="shared" si="17"/>
        <v>0.33914849011211401</v>
      </c>
      <c r="I122">
        <f t="shared" si="18"/>
        <v>0.11502169834532669</v>
      </c>
      <c r="M122" s="10">
        <v>41683</v>
      </c>
      <c r="N122" s="8">
        <v>5.2750000000000004</v>
      </c>
      <c r="O122" s="8">
        <v>-9.4696969696967672E-4</v>
      </c>
      <c r="P122" s="8">
        <f t="shared" si="20"/>
        <v>0.99905303030303028</v>
      </c>
      <c r="Q122" s="8">
        <f t="shared" si="23"/>
        <v>-1.2084115677568146E-3</v>
      </c>
      <c r="R122" s="8">
        <f t="shared" si="21"/>
        <v>4.7894994552007169E-5</v>
      </c>
      <c r="S122" s="11">
        <f t="shared" si="22"/>
        <v>7.0627978448766263E-5</v>
      </c>
    </row>
    <row r="123" spans="1:19" ht="15.75" x14ac:dyDescent="0.25">
      <c r="A123" s="5">
        <v>41521</v>
      </c>
      <c r="B123">
        <v>3.99</v>
      </c>
      <c r="C123">
        <f t="shared" si="16"/>
        <v>5.0377833753149784E-3</v>
      </c>
      <c r="D123">
        <v>2.2149999999999999</v>
      </c>
      <c r="E123">
        <v>9.8397000000000006</v>
      </c>
      <c r="F123" s="16">
        <f t="shared" si="14"/>
        <v>2.5716140066078808E-4</v>
      </c>
      <c r="G123" s="16">
        <f t="shared" si="15"/>
        <v>1.0002571614006608</v>
      </c>
      <c r="H123">
        <f t="shared" si="17"/>
        <v>4.7806219746541903E-3</v>
      </c>
      <c r="I123">
        <f t="shared" si="18"/>
        <v>2.2854346464546531E-5</v>
      </c>
      <c r="M123" s="10">
        <v>41684</v>
      </c>
      <c r="N123" s="8">
        <v>5.2050000000000001</v>
      </c>
      <c r="O123" s="8">
        <v>-1.327014218009484E-2</v>
      </c>
      <c r="P123" s="8">
        <f t="shared" si="20"/>
        <v>0.98672985781990519</v>
      </c>
      <c r="Q123" s="8">
        <f t="shared" si="23"/>
        <v>-1.3531427110059863E-2</v>
      </c>
      <c r="R123" s="8">
        <f t="shared" si="21"/>
        <v>3.7031754605526416E-4</v>
      </c>
      <c r="S123" s="11">
        <f t="shared" si="22"/>
        <v>4.2961105373614481E-4</v>
      </c>
    </row>
    <row r="124" spans="1:19" ht="15.75" x14ac:dyDescent="0.25">
      <c r="A124" s="5">
        <v>41522</v>
      </c>
      <c r="B124">
        <v>4.2</v>
      </c>
      <c r="C124">
        <f t="shared" si="16"/>
        <v>5.2631578947368411E-2</v>
      </c>
      <c r="D124">
        <v>2.3169</v>
      </c>
      <c r="E124">
        <v>9.8442000000000007</v>
      </c>
      <c r="F124" s="16">
        <f t="shared" si="14"/>
        <v>2.5727367050198957E-4</v>
      </c>
      <c r="G124" s="16">
        <f t="shared" si="15"/>
        <v>1.000257273670502</v>
      </c>
      <c r="H124">
        <f t="shared" si="17"/>
        <v>5.2374305276866422E-2</v>
      </c>
      <c r="I124">
        <f t="shared" si="18"/>
        <v>2.7430678532343977E-3</v>
      </c>
      <c r="M124" s="10">
        <v>41687</v>
      </c>
      <c r="N124" s="8">
        <v>5.22</v>
      </c>
      <c r="O124" s="8">
        <v>2.8818443804033969E-3</v>
      </c>
      <c r="P124" s="8">
        <f t="shared" si="20"/>
        <v>1.0028818443804033</v>
      </c>
      <c r="Q124" s="8">
        <f t="shared" si="23"/>
        <v>2.6195980172621916E-3</v>
      </c>
      <c r="R124" s="8">
        <f t="shared" si="21"/>
        <v>9.5642451524184378E-6</v>
      </c>
      <c r="S124" s="11">
        <f t="shared" si="22"/>
        <v>2.0940103433414787E-5</v>
      </c>
    </row>
    <row r="125" spans="1:19" ht="15.75" x14ac:dyDescent="0.25">
      <c r="A125" s="5">
        <v>41523</v>
      </c>
      <c r="B125">
        <v>4.12</v>
      </c>
      <c r="C125">
        <f t="shared" si="16"/>
        <v>-1.9047619047619063E-2</v>
      </c>
      <c r="D125">
        <v>2.2317999999999998</v>
      </c>
      <c r="E125">
        <v>9.9018999999999995</v>
      </c>
      <c r="F125" s="16">
        <f t="shared" si="14"/>
        <v>2.5871281303557758E-4</v>
      </c>
      <c r="G125" s="16">
        <f t="shared" si="15"/>
        <v>1.0002587128130356</v>
      </c>
      <c r="H125">
        <f t="shared" si="17"/>
        <v>-1.9306331860654641E-2</v>
      </c>
      <c r="I125">
        <f t="shared" si="18"/>
        <v>3.7273444991372851E-4</v>
      </c>
      <c r="M125" s="10">
        <v>41688</v>
      </c>
      <c r="N125" s="8">
        <v>5.3449999999999998</v>
      </c>
      <c r="O125" s="8">
        <v>2.3946360153256706E-2</v>
      </c>
      <c r="P125" s="8">
        <f t="shared" si="20"/>
        <v>1.0239463601532568</v>
      </c>
      <c r="Q125" s="8">
        <f t="shared" si="23"/>
        <v>2.368332447082535E-2</v>
      </c>
      <c r="R125" s="8">
        <f t="shared" si="21"/>
        <v>3.229609769598622E-4</v>
      </c>
      <c r="S125" s="11">
        <f t="shared" si="22"/>
        <v>2.7184394384231362E-4</v>
      </c>
    </row>
    <row r="126" spans="1:19" ht="15.75" x14ac:dyDescent="0.25">
      <c r="A126" s="5">
        <v>41526</v>
      </c>
      <c r="B126">
        <v>4.1959999999999997</v>
      </c>
      <c r="C126">
        <f t="shared" si="16"/>
        <v>1.8446601941747482E-2</v>
      </c>
      <c r="D126">
        <v>2.2452999999999999</v>
      </c>
      <c r="E126">
        <v>9.8753999999999991</v>
      </c>
      <c r="F126" s="16">
        <f t="shared" si="14"/>
        <v>2.5805194861194813E-4</v>
      </c>
      <c r="G126" s="16">
        <f t="shared" si="15"/>
        <v>1.0002580519486119</v>
      </c>
      <c r="H126">
        <f t="shared" si="17"/>
        <v>1.8188549993135534E-2</v>
      </c>
      <c r="I126">
        <f t="shared" si="18"/>
        <v>3.3082335085279061E-4</v>
      </c>
      <c r="M126" s="10">
        <v>41689</v>
      </c>
      <c r="N126" s="8">
        <v>5.3</v>
      </c>
      <c r="O126" s="8">
        <v>-8.4190832553788456E-3</v>
      </c>
      <c r="P126" s="8">
        <f t="shared" si="20"/>
        <v>0.99158091674462112</v>
      </c>
      <c r="Q126" s="8">
        <f t="shared" si="23"/>
        <v>-8.6807592751741661E-3</v>
      </c>
      <c r="R126" s="8">
        <f t="shared" si="21"/>
        <v>2.0715754722766834E-4</v>
      </c>
      <c r="S126" s="11">
        <f t="shared" si="22"/>
        <v>2.5205985689882312E-4</v>
      </c>
    </row>
    <row r="127" spans="1:19" ht="15.75" x14ac:dyDescent="0.25">
      <c r="A127" s="5">
        <v>41527</v>
      </c>
      <c r="B127">
        <v>4.258</v>
      </c>
      <c r="C127">
        <f t="shared" si="16"/>
        <v>1.477597712106775E-2</v>
      </c>
      <c r="D127">
        <v>2.3058999999999998</v>
      </c>
      <c r="E127">
        <v>9.7616999999999994</v>
      </c>
      <c r="F127" s="16">
        <f t="shared" si="14"/>
        <v>2.5521466092071066E-4</v>
      </c>
      <c r="G127" s="16">
        <f t="shared" si="15"/>
        <v>1.0002552146609207</v>
      </c>
      <c r="H127">
        <f t="shared" si="17"/>
        <v>1.452076246014704E-2</v>
      </c>
      <c r="I127">
        <f t="shared" si="18"/>
        <v>2.1085254242401551E-4</v>
      </c>
      <c r="M127" s="10">
        <v>41690</v>
      </c>
      <c r="N127" s="8">
        <v>5.3</v>
      </c>
      <c r="O127" s="8">
        <v>0</v>
      </c>
      <c r="P127" s="8">
        <f t="shared" si="20"/>
        <v>1</v>
      </c>
      <c r="Q127" s="8">
        <f t="shared" si="23"/>
        <v>-2.6152158332770625E-4</v>
      </c>
      <c r="R127" s="8">
        <f t="shared" si="21"/>
        <v>3.5685461837563108E-5</v>
      </c>
      <c r="S127" s="11">
        <f t="shared" si="22"/>
        <v>5.5609166327197724E-5</v>
      </c>
    </row>
    <row r="128" spans="1:19" ht="15.75" x14ac:dyDescent="0.25">
      <c r="A128" s="5">
        <v>41528</v>
      </c>
      <c r="B128">
        <v>4.4240000000000004</v>
      </c>
      <c r="C128">
        <f t="shared" si="16"/>
        <v>3.8985439173320896E-2</v>
      </c>
      <c r="D128">
        <v>2.2717000000000001</v>
      </c>
      <c r="E128">
        <v>9.7307000000000006</v>
      </c>
      <c r="F128" s="16">
        <f t="shared" si="14"/>
        <v>2.5444057352363991E-4</v>
      </c>
      <c r="G128" s="16">
        <f t="shared" si="15"/>
        <v>1.0002544405735236</v>
      </c>
      <c r="H128">
        <f t="shared" si="17"/>
        <v>3.8730998599797256E-2</v>
      </c>
      <c r="I128">
        <f t="shared" si="18"/>
        <v>1.5000902525374969E-3</v>
      </c>
      <c r="M128" s="10">
        <v>41691</v>
      </c>
      <c r="N128" s="8">
        <v>5.41</v>
      </c>
      <c r="O128" s="8">
        <v>2.0754716981132137E-2</v>
      </c>
      <c r="P128" s="8">
        <f t="shared" si="20"/>
        <v>1.0207547169811322</v>
      </c>
      <c r="Q128" s="8">
        <f t="shared" si="23"/>
        <v>2.0493673707736092E-2</v>
      </c>
      <c r="R128" s="8">
        <f t="shared" si="21"/>
        <v>2.1849168713928771E-4</v>
      </c>
      <c r="S128" s="11">
        <f t="shared" si="22"/>
        <v>1.7683786553734945E-4</v>
      </c>
    </row>
    <row r="129" spans="1:21" ht="16.5" thickBot="1" x14ac:dyDescent="0.3">
      <c r="A129" s="5">
        <v>41529</v>
      </c>
      <c r="B129">
        <v>4.6820000000000004</v>
      </c>
      <c r="C129">
        <f t="shared" si="16"/>
        <v>5.8318264014466541E-2</v>
      </c>
      <c r="D129">
        <v>2.2334999999999998</v>
      </c>
      <c r="E129">
        <v>9.7630999999999997</v>
      </c>
      <c r="F129" s="16">
        <f t="shared" si="14"/>
        <v>2.5524961456069306E-4</v>
      </c>
      <c r="G129" s="16">
        <f t="shared" si="15"/>
        <v>1.0002552496145607</v>
      </c>
      <c r="H129">
        <f t="shared" si="17"/>
        <v>5.8063014399905848E-2</v>
      </c>
      <c r="I129">
        <f t="shared" si="18"/>
        <v>3.3713136412036738E-3</v>
      </c>
      <c r="M129" s="13">
        <v>41694</v>
      </c>
      <c r="N129" s="14">
        <v>5.5250000000000004</v>
      </c>
      <c r="O129" s="14">
        <v>2.1256931608133127E-2</v>
      </c>
      <c r="P129" s="14">
        <f t="shared" si="20"/>
        <v>1.021256931608133</v>
      </c>
      <c r="Q129" s="14">
        <f t="shared" si="23"/>
        <v>2.0994847120810005E-2</v>
      </c>
      <c r="R129" s="14">
        <f t="shared" si="21"/>
        <v>2.3355901576591696E-4</v>
      </c>
      <c r="S129" s="15">
        <f t="shared" si="22"/>
        <v>1.9041828842846636E-4</v>
      </c>
    </row>
    <row r="130" spans="1:21" ht="15.75" x14ac:dyDescent="0.25">
      <c r="A130" s="5">
        <v>41530</v>
      </c>
      <c r="B130">
        <v>4.75</v>
      </c>
      <c r="C130">
        <f t="shared" si="16"/>
        <v>1.4523707817172065E-2</v>
      </c>
      <c r="D130">
        <v>2.2130999999999998</v>
      </c>
      <c r="E130">
        <v>9.8112999999999992</v>
      </c>
      <c r="F130" s="16">
        <f t="shared" si="14"/>
        <v>2.5645274737606805E-4</v>
      </c>
      <c r="G130" s="16">
        <f t="shared" si="15"/>
        <v>1.0002564527473761</v>
      </c>
      <c r="H130">
        <f t="shared" si="17"/>
        <v>1.4267255069795997E-2</v>
      </c>
      <c r="I130">
        <f t="shared" si="18"/>
        <v>2.0355456722661957E-4</v>
      </c>
      <c r="J130" s="8"/>
      <c r="K130" s="8"/>
      <c r="L130" s="8"/>
      <c r="M130" s="17"/>
      <c r="N130" s="8"/>
      <c r="O130" s="8"/>
      <c r="P130" s="8"/>
      <c r="Q130" s="8"/>
      <c r="R130" s="8"/>
      <c r="S130" s="8"/>
      <c r="T130" s="8"/>
    </row>
    <row r="131" spans="1:21" ht="15.75" x14ac:dyDescent="0.25">
      <c r="A131" s="5">
        <v>41533</v>
      </c>
      <c r="B131">
        <v>4.74</v>
      </c>
      <c r="C131">
        <f t="shared" si="16"/>
        <v>-2.1052631578946921E-3</v>
      </c>
      <c r="D131">
        <v>2.1781000000000001</v>
      </c>
      <c r="E131">
        <v>9.7995000000000001</v>
      </c>
      <c r="F131" s="16">
        <f t="shared" ref="F131:F194" si="24">(((E131/100)+1)^(1/365)-1)</f>
        <v>2.5615825317815144E-4</v>
      </c>
      <c r="G131" s="16">
        <f t="shared" si="15"/>
        <v>1.0002561582531782</v>
      </c>
      <c r="H131">
        <f t="shared" si="17"/>
        <v>-2.3614214110728436E-3</v>
      </c>
      <c r="I131">
        <f t="shared" si="18"/>
        <v>5.5763110806732597E-6</v>
      </c>
      <c r="J131" s="8"/>
      <c r="K131" s="8"/>
      <c r="L131" s="8"/>
      <c r="M131" s="17"/>
      <c r="N131" s="8"/>
      <c r="O131" s="8"/>
      <c r="P131" s="8"/>
      <c r="Q131" s="8"/>
      <c r="R131" s="8"/>
      <c r="S131" s="8"/>
      <c r="T131" s="8"/>
      <c r="U131" s="8"/>
    </row>
    <row r="132" spans="1:21" ht="15.75" x14ac:dyDescent="0.25">
      <c r="A132" s="5">
        <v>41534</v>
      </c>
      <c r="B132">
        <v>4.7519999999999998</v>
      </c>
      <c r="C132">
        <f t="shared" si="16"/>
        <v>2.5316455696201617E-3</v>
      </c>
      <c r="D132">
        <v>2.1880000000000002</v>
      </c>
      <c r="E132">
        <v>10.0265</v>
      </c>
      <c r="F132" s="16">
        <f t="shared" si="24"/>
        <v>2.6181799405189388E-4</v>
      </c>
      <c r="G132" s="16">
        <f t="shared" ref="G132:G195" si="25">1+F132</f>
        <v>1.0002618179940519</v>
      </c>
      <c r="H132">
        <f t="shared" si="17"/>
        <v>2.2698275755682678E-3</v>
      </c>
      <c r="I132">
        <f t="shared" si="18"/>
        <v>5.1521172228101203E-6</v>
      </c>
      <c r="J132" s="8"/>
      <c r="K132" s="8"/>
      <c r="L132" s="8"/>
      <c r="M132" s="17"/>
      <c r="N132" s="8"/>
      <c r="O132" s="8"/>
      <c r="P132" s="8"/>
      <c r="Q132" s="8"/>
      <c r="R132" s="8"/>
      <c r="S132" s="8"/>
      <c r="T132" s="8"/>
      <c r="U132" s="8"/>
    </row>
    <row r="133" spans="1:21" ht="15.75" x14ac:dyDescent="0.25">
      <c r="A133" s="5">
        <v>41535</v>
      </c>
      <c r="B133">
        <v>4.9459999999999997</v>
      </c>
      <c r="C133">
        <f t="shared" ref="C133:C196" si="26">(B133-B132)/B132</f>
        <v>4.0824915824915819E-2</v>
      </c>
      <c r="D133">
        <v>2.2212999999999998</v>
      </c>
      <c r="E133">
        <v>9.9619999999999997</v>
      </c>
      <c r="F133" s="16">
        <f t="shared" si="24"/>
        <v>2.6021101497519794E-4</v>
      </c>
      <c r="G133" s="16">
        <f t="shared" si="25"/>
        <v>1.0002602110149752</v>
      </c>
      <c r="H133">
        <f t="shared" ref="H133:H196" si="27">C133-F133</f>
        <v>4.0564704809940622E-2</v>
      </c>
      <c r="I133">
        <f t="shared" ref="I133:I196" si="28">H133^2</f>
        <v>1.6454952763176199E-3</v>
      </c>
      <c r="J133" s="8"/>
      <c r="K133" s="8"/>
      <c r="L133" s="8"/>
      <c r="M133" s="17"/>
      <c r="N133" s="8"/>
      <c r="O133" s="8"/>
      <c r="P133" s="8"/>
      <c r="Q133" s="8"/>
      <c r="R133" s="8"/>
      <c r="S133" s="8"/>
      <c r="T133" s="8"/>
      <c r="U133" s="8"/>
    </row>
    <row r="134" spans="1:21" ht="15.75" x14ac:dyDescent="0.25">
      <c r="A134" s="5">
        <v>41536</v>
      </c>
      <c r="B134">
        <v>4.88</v>
      </c>
      <c r="C134">
        <f t="shared" si="26"/>
        <v>-1.33441164577436E-2</v>
      </c>
      <c r="D134">
        <v>2.1427</v>
      </c>
      <c r="E134">
        <v>9.9319000000000006</v>
      </c>
      <c r="F134" s="16">
        <f t="shared" si="24"/>
        <v>2.594607696841944E-4</v>
      </c>
      <c r="G134" s="16">
        <f t="shared" si="25"/>
        <v>1.0002594607696842</v>
      </c>
      <c r="H134">
        <f t="shared" si="27"/>
        <v>-1.3603577227427794E-2</v>
      </c>
      <c r="I134">
        <f t="shared" si="28"/>
        <v>1.8505731338259207E-4</v>
      </c>
      <c r="J134" s="8"/>
      <c r="K134" s="8"/>
      <c r="L134" s="8"/>
      <c r="M134" s="17"/>
      <c r="N134" s="8"/>
      <c r="O134" s="8"/>
      <c r="P134" s="8"/>
      <c r="Q134" s="8"/>
      <c r="R134" s="8"/>
      <c r="S134" s="8"/>
      <c r="T134" s="8"/>
      <c r="U134" s="8"/>
    </row>
    <row r="135" spans="1:21" ht="15.75" x14ac:dyDescent="0.25">
      <c r="A135" s="5">
        <v>41537</v>
      </c>
      <c r="B135">
        <v>4.9320000000000004</v>
      </c>
      <c r="C135">
        <f t="shared" si="26"/>
        <v>1.0655737704918133E-2</v>
      </c>
      <c r="D135">
        <v>2.1743000000000001</v>
      </c>
      <c r="E135">
        <v>9.9314</v>
      </c>
      <c r="F135" s="16">
        <f t="shared" si="24"/>
        <v>2.5944830540813868E-4</v>
      </c>
      <c r="G135" s="16">
        <f t="shared" si="25"/>
        <v>1.0002594483054081</v>
      </c>
      <c r="H135">
        <f t="shared" si="27"/>
        <v>1.0396289399509994E-2</v>
      </c>
      <c r="I135">
        <f t="shared" si="28"/>
        <v>1.0808283327836387E-4</v>
      </c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</row>
    <row r="136" spans="1:21" ht="15.75" x14ac:dyDescent="0.25">
      <c r="A136" s="5">
        <v>41540</v>
      </c>
      <c r="B136">
        <v>4.798</v>
      </c>
      <c r="C136">
        <f t="shared" si="26"/>
        <v>-2.7169505271695121E-2</v>
      </c>
      <c r="D136">
        <v>2.1520999999999999</v>
      </c>
      <c r="E136">
        <v>9.5373999999999999</v>
      </c>
      <c r="F136" s="16">
        <f t="shared" si="24"/>
        <v>2.4960883878577533E-4</v>
      </c>
      <c r="G136" s="16">
        <f t="shared" si="25"/>
        <v>1.0002496088387858</v>
      </c>
      <c r="H136">
        <f t="shared" si="27"/>
        <v>-2.7419114110480897E-2</v>
      </c>
      <c r="I136">
        <f t="shared" si="28"/>
        <v>7.5180781860357258E-4</v>
      </c>
      <c r="N136" s="8"/>
      <c r="O136" s="8"/>
      <c r="P136" s="8"/>
      <c r="Q136" s="8"/>
      <c r="R136" s="8"/>
      <c r="S136" s="8"/>
      <c r="T136" s="8"/>
      <c r="U136" s="8"/>
    </row>
    <row r="137" spans="1:21" ht="15.75" x14ac:dyDescent="0.25">
      <c r="A137" s="5">
        <v>41541</v>
      </c>
      <c r="B137">
        <v>4.9139999999999997</v>
      </c>
      <c r="C137">
        <f t="shared" si="26"/>
        <v>2.4176740308461789E-2</v>
      </c>
      <c r="D137">
        <v>2.0794000000000001</v>
      </c>
      <c r="E137">
        <v>10.3208</v>
      </c>
      <c r="F137" s="16">
        <f t="shared" si="24"/>
        <v>2.6913840056352889E-4</v>
      </c>
      <c r="G137" s="16">
        <f t="shared" si="25"/>
        <v>1.0002691384005635</v>
      </c>
      <c r="H137">
        <f t="shared" si="27"/>
        <v>2.3907601907898261E-2</v>
      </c>
      <c r="I137">
        <f t="shared" si="28"/>
        <v>5.7157342898654054E-4</v>
      </c>
    </row>
    <row r="138" spans="1:21" ht="15.75" x14ac:dyDescent="0.25">
      <c r="A138" s="5">
        <v>41542</v>
      </c>
      <c r="B138">
        <v>4.8959999999999999</v>
      </c>
      <c r="C138">
        <f t="shared" si="26"/>
        <v>-3.6630036630036214E-3</v>
      </c>
      <c r="D138">
        <v>2.0630999999999999</v>
      </c>
      <c r="E138">
        <v>10.596500000000001</v>
      </c>
      <c r="F138" s="16">
        <f t="shared" si="24"/>
        <v>2.7597850528127132E-4</v>
      </c>
      <c r="G138" s="16">
        <f t="shared" si="25"/>
        <v>1.0002759785052813</v>
      </c>
      <c r="H138">
        <f t="shared" si="27"/>
        <v>-3.9389821682848927E-3</v>
      </c>
      <c r="I138">
        <f t="shared" si="28"/>
        <v>1.5515580522066354E-5</v>
      </c>
    </row>
    <row r="139" spans="1:21" ht="15.75" x14ac:dyDescent="0.25">
      <c r="A139" s="5">
        <v>41543</v>
      </c>
      <c r="B139">
        <v>4.9000000000000004</v>
      </c>
      <c r="C139">
        <f t="shared" si="26"/>
        <v>8.16993464052379E-4</v>
      </c>
      <c r="D139">
        <v>2.0775999999999999</v>
      </c>
      <c r="E139">
        <v>10.568300000000001</v>
      </c>
      <c r="F139" s="16">
        <f t="shared" si="24"/>
        <v>2.7527964570173147E-4</v>
      </c>
      <c r="G139" s="16">
        <f t="shared" si="25"/>
        <v>1.0002752796457017</v>
      </c>
      <c r="H139">
        <f t="shared" si="27"/>
        <v>5.4171381835064754E-4</v>
      </c>
      <c r="I139">
        <f t="shared" si="28"/>
        <v>2.9345386099203837E-7</v>
      </c>
    </row>
    <row r="140" spans="1:21" ht="15.75" x14ac:dyDescent="0.25">
      <c r="A140" s="5">
        <v>41544</v>
      </c>
      <c r="B140">
        <v>4.91</v>
      </c>
      <c r="C140">
        <f t="shared" si="26"/>
        <v>2.0408163265305686E-3</v>
      </c>
      <c r="D140">
        <v>2.0299</v>
      </c>
      <c r="E140">
        <v>10.5755</v>
      </c>
      <c r="F140" s="16">
        <f t="shared" si="24"/>
        <v>2.7545809483142669E-4</v>
      </c>
      <c r="G140" s="16">
        <f t="shared" si="25"/>
        <v>1.0002754580948314</v>
      </c>
      <c r="H140">
        <f t="shared" si="27"/>
        <v>1.7653582316991419E-3</v>
      </c>
      <c r="I140">
        <f t="shared" si="28"/>
        <v>3.1164896862279211E-6</v>
      </c>
    </row>
    <row r="141" spans="1:21" ht="15.75" x14ac:dyDescent="0.25">
      <c r="A141" s="5">
        <v>41547</v>
      </c>
      <c r="B141">
        <v>4.8579999999999997</v>
      </c>
      <c r="C141">
        <f t="shared" si="26"/>
        <v>-1.0590631364562217E-2</v>
      </c>
      <c r="D141">
        <v>2.0013000000000001</v>
      </c>
      <c r="E141">
        <v>10.313499999999999</v>
      </c>
      <c r="F141" s="16">
        <f t="shared" si="24"/>
        <v>2.6895705631235778E-4</v>
      </c>
      <c r="G141" s="16">
        <f t="shared" si="25"/>
        <v>1.0002689570563124</v>
      </c>
      <c r="H141">
        <f t="shared" si="27"/>
        <v>-1.0859588420874575E-2</v>
      </c>
      <c r="I141">
        <f t="shared" si="28"/>
        <v>1.1793066067079314E-4</v>
      </c>
    </row>
    <row r="142" spans="1:21" ht="15.75" x14ac:dyDescent="0.25">
      <c r="A142" s="5">
        <v>41548</v>
      </c>
      <c r="B142">
        <v>4.97</v>
      </c>
      <c r="C142">
        <f t="shared" si="26"/>
        <v>2.3054755043227688E-2</v>
      </c>
      <c r="D142">
        <v>2.0194000000000001</v>
      </c>
      <c r="E142">
        <v>10.205399999999999</v>
      </c>
      <c r="F142" s="16">
        <f t="shared" si="24"/>
        <v>2.6627026923953245E-4</v>
      </c>
      <c r="G142" s="16">
        <f t="shared" si="25"/>
        <v>1.0002662702692395</v>
      </c>
      <c r="H142">
        <f t="shared" si="27"/>
        <v>2.2788484773988156E-2</v>
      </c>
      <c r="I142">
        <f t="shared" si="28"/>
        <v>5.1931503829429006E-4</v>
      </c>
    </row>
    <row r="143" spans="1:21" ht="15.75" x14ac:dyDescent="0.25">
      <c r="A143" s="5">
        <v>41549</v>
      </c>
      <c r="B143">
        <v>4.9219999999999997</v>
      </c>
      <c r="C143">
        <f t="shared" si="26"/>
        <v>-9.6579476861167086E-3</v>
      </c>
      <c r="D143">
        <v>2.0144000000000002</v>
      </c>
      <c r="E143">
        <v>10.2333</v>
      </c>
      <c r="F143" s="16">
        <f t="shared" si="24"/>
        <v>2.6696396536762812E-4</v>
      </c>
      <c r="G143" s="16">
        <f t="shared" si="25"/>
        <v>1.0002669639653676</v>
      </c>
      <c r="H143">
        <f t="shared" si="27"/>
        <v>-9.9249116514843368E-3</v>
      </c>
      <c r="I143">
        <f t="shared" si="28"/>
        <v>9.8503871289769542E-5</v>
      </c>
    </row>
    <row r="144" spans="1:21" ht="15.75" x14ac:dyDescent="0.25">
      <c r="A144" s="5">
        <v>41550</v>
      </c>
      <c r="B144">
        <v>4.9139999999999997</v>
      </c>
      <c r="C144">
        <f t="shared" si="26"/>
        <v>-1.625355546525804E-3</v>
      </c>
      <c r="D144">
        <v>2.0122</v>
      </c>
      <c r="E144">
        <v>10.2041</v>
      </c>
      <c r="F144" s="16">
        <f t="shared" si="24"/>
        <v>2.6623794221047881E-4</v>
      </c>
      <c r="G144" s="16">
        <f t="shared" si="25"/>
        <v>1.0002662379422105</v>
      </c>
      <c r="H144">
        <f t="shared" si="27"/>
        <v>-1.8915934887362828E-3</v>
      </c>
      <c r="I144">
        <f t="shared" si="28"/>
        <v>3.5781259266295017E-6</v>
      </c>
    </row>
    <row r="145" spans="1:9" ht="15.75" x14ac:dyDescent="0.25">
      <c r="A145" s="5">
        <v>41551</v>
      </c>
      <c r="B145">
        <v>4.9320000000000004</v>
      </c>
      <c r="C145">
        <f t="shared" si="26"/>
        <v>3.6630036630038022E-3</v>
      </c>
      <c r="D145">
        <v>2.0669</v>
      </c>
      <c r="E145">
        <v>10.2478</v>
      </c>
      <c r="F145" s="16">
        <f t="shared" si="24"/>
        <v>2.6732441930255035E-4</v>
      </c>
      <c r="G145" s="16">
        <f t="shared" si="25"/>
        <v>1.0002673244193026</v>
      </c>
      <c r="H145">
        <f t="shared" si="27"/>
        <v>3.3956792437012519E-3</v>
      </c>
      <c r="I145">
        <f t="shared" si="28"/>
        <v>1.1530637526103506E-5</v>
      </c>
    </row>
    <row r="146" spans="1:9" ht="15.75" x14ac:dyDescent="0.25">
      <c r="A146" s="5">
        <v>41554</v>
      </c>
      <c r="B146">
        <v>4.8920000000000003</v>
      </c>
      <c r="C146">
        <f t="shared" si="26"/>
        <v>-8.1103000811030071E-3</v>
      </c>
      <c r="D146">
        <v>2.04</v>
      </c>
      <c r="E146">
        <v>10.2159</v>
      </c>
      <c r="F146" s="16">
        <f t="shared" si="24"/>
        <v>2.6653135822574114E-4</v>
      </c>
      <c r="G146" s="16">
        <f t="shared" si="25"/>
        <v>1.0002665313582257</v>
      </c>
      <c r="H146">
        <f t="shared" si="27"/>
        <v>-8.3768314393287482E-3</v>
      </c>
      <c r="I146">
        <f t="shared" si="28"/>
        <v>7.0171304962926551E-5</v>
      </c>
    </row>
    <row r="147" spans="1:9" ht="15.75" x14ac:dyDescent="0.25">
      <c r="A147" s="5">
        <v>41555</v>
      </c>
      <c r="B147">
        <v>4.9399999999999995</v>
      </c>
      <c r="C147">
        <f t="shared" si="26"/>
        <v>9.8119378577267279E-3</v>
      </c>
      <c r="D147">
        <v>2.0425</v>
      </c>
      <c r="E147">
        <v>10.136200000000001</v>
      </c>
      <c r="F147" s="16">
        <f t="shared" si="24"/>
        <v>2.645489477450802E-4</v>
      </c>
      <c r="G147" s="16">
        <f t="shared" si="25"/>
        <v>1.0002645489477451</v>
      </c>
      <c r="H147">
        <f t="shared" si="27"/>
        <v>9.5473889099816477E-3</v>
      </c>
      <c r="I147">
        <f t="shared" si="28"/>
        <v>9.1152634998440559E-5</v>
      </c>
    </row>
    <row r="148" spans="1:9" ht="15.75" x14ac:dyDescent="0.25">
      <c r="A148" s="5">
        <v>41556</v>
      </c>
      <c r="B148">
        <v>4.7160000000000002</v>
      </c>
      <c r="C148">
        <f t="shared" si="26"/>
        <v>-4.5344129554655735E-2</v>
      </c>
      <c r="D148">
        <v>2.0442</v>
      </c>
      <c r="E148">
        <v>9.9537999999999993</v>
      </c>
      <c r="F148" s="16">
        <f t="shared" si="24"/>
        <v>2.6000664951375541E-4</v>
      </c>
      <c r="G148" s="16">
        <f t="shared" si="25"/>
        <v>1.0002600066495138</v>
      </c>
      <c r="H148">
        <f t="shared" si="27"/>
        <v>-4.560413620416949E-2</v>
      </c>
      <c r="I148">
        <f t="shared" si="28"/>
        <v>2.0797372389284425E-3</v>
      </c>
    </row>
    <row r="149" spans="1:9" ht="15.75" x14ac:dyDescent="0.25">
      <c r="A149" s="5">
        <v>41557</v>
      </c>
      <c r="B149">
        <v>4.8940000000000001</v>
      </c>
      <c r="C149">
        <f t="shared" si="26"/>
        <v>3.7743850720949941E-2</v>
      </c>
      <c r="D149">
        <v>2.0924999999999998</v>
      </c>
      <c r="E149">
        <v>9.9304000000000006</v>
      </c>
      <c r="F149" s="16">
        <f t="shared" si="24"/>
        <v>2.5942337668638515E-4</v>
      </c>
      <c r="G149" s="16">
        <f t="shared" si="25"/>
        <v>1.0002594233766864</v>
      </c>
      <c r="H149">
        <f t="shared" si="27"/>
        <v>3.7484427344263556E-2</v>
      </c>
      <c r="I149">
        <f t="shared" si="28"/>
        <v>1.4050822933273734E-3</v>
      </c>
    </row>
    <row r="150" spans="1:9" ht="15.75" x14ac:dyDescent="0.25">
      <c r="A150" s="5">
        <v>41558</v>
      </c>
      <c r="B150">
        <v>4.8860000000000001</v>
      </c>
      <c r="C150">
        <f t="shared" si="26"/>
        <v>-1.6346546791990205E-3</v>
      </c>
      <c r="D150">
        <v>2.0987</v>
      </c>
      <c r="E150">
        <v>9.9292999999999996</v>
      </c>
      <c r="F150" s="16">
        <f t="shared" si="24"/>
        <v>2.5939595483137623E-4</v>
      </c>
      <c r="G150" s="16">
        <f t="shared" si="25"/>
        <v>1.0002593959548314</v>
      </c>
      <c r="H150">
        <f t="shared" si="27"/>
        <v>-1.8940506340303967E-3</v>
      </c>
      <c r="I150">
        <f t="shared" si="28"/>
        <v>3.5874278042709479E-6</v>
      </c>
    </row>
    <row r="151" spans="1:9" ht="15.75" x14ac:dyDescent="0.25">
      <c r="A151" s="5">
        <v>41561</v>
      </c>
      <c r="B151">
        <v>4.92</v>
      </c>
      <c r="C151">
        <f t="shared" si="26"/>
        <v>6.9586573884567763E-3</v>
      </c>
      <c r="D151">
        <v>2.1019000000000001</v>
      </c>
      <c r="E151">
        <v>9.9250000000000007</v>
      </c>
      <c r="F151" s="16">
        <f t="shared" si="24"/>
        <v>2.5928875768133075E-4</v>
      </c>
      <c r="G151" s="16">
        <f t="shared" si="25"/>
        <v>1.0002592887576813</v>
      </c>
      <c r="H151">
        <f t="shared" si="27"/>
        <v>6.6993686307754456E-3</v>
      </c>
      <c r="I151">
        <f t="shared" si="28"/>
        <v>4.4881540051018072E-5</v>
      </c>
    </row>
    <row r="152" spans="1:9" ht="15.75" x14ac:dyDescent="0.25">
      <c r="A152" s="5">
        <v>41562</v>
      </c>
      <c r="B152">
        <v>5.16</v>
      </c>
      <c r="C152">
        <f t="shared" si="26"/>
        <v>4.8780487804878092E-2</v>
      </c>
      <c r="D152">
        <v>2.1536</v>
      </c>
      <c r="E152">
        <v>9.8771000000000004</v>
      </c>
      <c r="F152" s="16">
        <f t="shared" si="24"/>
        <v>2.5809434845935897E-4</v>
      </c>
      <c r="G152" s="16">
        <f t="shared" si="25"/>
        <v>1.0002580943484594</v>
      </c>
      <c r="H152">
        <f t="shared" si="27"/>
        <v>4.8522393456418733E-2</v>
      </c>
      <c r="I152">
        <f t="shared" si="28"/>
        <v>2.3544226667395075E-3</v>
      </c>
    </row>
    <row r="153" spans="1:9" ht="15.75" x14ac:dyDescent="0.25">
      <c r="A153" s="5">
        <v>41563</v>
      </c>
      <c r="B153">
        <v>5.21</v>
      </c>
      <c r="C153">
        <f t="shared" si="26"/>
        <v>9.6899224806201202E-3</v>
      </c>
      <c r="D153">
        <v>2.1699000000000002</v>
      </c>
      <c r="E153">
        <v>9.8948999999999998</v>
      </c>
      <c r="F153" s="16">
        <f t="shared" si="24"/>
        <v>2.5853826052046891E-4</v>
      </c>
      <c r="G153" s="16">
        <f t="shared" si="25"/>
        <v>1.0002585382605205</v>
      </c>
      <c r="H153">
        <f t="shared" si="27"/>
        <v>9.4313842200996513E-3</v>
      </c>
      <c r="I153">
        <f t="shared" si="28"/>
        <v>8.8951008307144709E-5</v>
      </c>
    </row>
    <row r="154" spans="1:9" ht="15.75" x14ac:dyDescent="0.25">
      <c r="A154" s="5">
        <v>41564</v>
      </c>
      <c r="B154">
        <v>5.25</v>
      </c>
      <c r="C154">
        <f t="shared" si="26"/>
        <v>7.6775431861804289E-3</v>
      </c>
      <c r="D154">
        <v>2.1124000000000001</v>
      </c>
      <c r="E154">
        <v>9.8252000000000006</v>
      </c>
      <c r="F154" s="16">
        <f t="shared" si="24"/>
        <v>2.5679961107782923E-4</v>
      </c>
      <c r="G154" s="16">
        <f t="shared" si="25"/>
        <v>1.0002567996110778</v>
      </c>
      <c r="H154">
        <f t="shared" si="27"/>
        <v>7.4207435751025997E-3</v>
      </c>
      <c r="I154">
        <f t="shared" si="28"/>
        <v>5.5067435207426513E-5</v>
      </c>
    </row>
    <row r="155" spans="1:9" ht="15.75" x14ac:dyDescent="0.25">
      <c r="A155" s="5">
        <v>41565</v>
      </c>
      <c r="B155">
        <v>5.27</v>
      </c>
      <c r="C155">
        <f t="shared" si="26"/>
        <v>3.8095238095237284E-3</v>
      </c>
      <c r="D155">
        <v>2.0630000000000002</v>
      </c>
      <c r="E155">
        <v>9.7496000000000009</v>
      </c>
      <c r="F155" s="16">
        <f t="shared" si="24"/>
        <v>2.5491254307530298E-4</v>
      </c>
      <c r="G155" s="16">
        <f t="shared" si="25"/>
        <v>1.0002549125430753</v>
      </c>
      <c r="H155">
        <f t="shared" si="27"/>
        <v>3.5546112664484254E-3</v>
      </c>
      <c r="I155">
        <f t="shared" si="28"/>
        <v>1.2635261255562079E-5</v>
      </c>
    </row>
    <row r="156" spans="1:9" ht="15.75" x14ac:dyDescent="0.25">
      <c r="A156" s="5">
        <v>41568</v>
      </c>
      <c r="B156">
        <v>5.2850000000000001</v>
      </c>
      <c r="C156">
        <f t="shared" si="26"/>
        <v>2.8462998102467872E-3</v>
      </c>
      <c r="D156">
        <v>2.0775999999999999</v>
      </c>
      <c r="E156">
        <v>9.8393999999999995</v>
      </c>
      <c r="F156" s="16">
        <f t="shared" si="24"/>
        <v>2.5715391584157921E-4</v>
      </c>
      <c r="G156" s="16">
        <f t="shared" si="25"/>
        <v>1.0002571539158416</v>
      </c>
      <c r="H156">
        <f t="shared" si="27"/>
        <v>2.589145894405208E-3</v>
      </c>
      <c r="I156">
        <f t="shared" si="28"/>
        <v>6.7036764625153444E-6</v>
      </c>
    </row>
    <row r="157" spans="1:9" ht="15.75" x14ac:dyDescent="0.25">
      <c r="A157" s="5">
        <v>41569</v>
      </c>
      <c r="B157">
        <v>5.2649999999999997</v>
      </c>
      <c r="C157">
        <f t="shared" si="26"/>
        <v>-3.784295175023739E-3</v>
      </c>
      <c r="D157">
        <v>2.0169000000000001</v>
      </c>
      <c r="E157">
        <v>9.8439999999999994</v>
      </c>
      <c r="F157" s="16">
        <f t="shared" si="24"/>
        <v>2.572686808286484E-4</v>
      </c>
      <c r="G157" s="16">
        <f t="shared" si="25"/>
        <v>1.0002572686808286</v>
      </c>
      <c r="H157">
        <f t="shared" si="27"/>
        <v>-4.041563855852387E-3</v>
      </c>
      <c r="I157">
        <f t="shared" si="28"/>
        <v>1.6334238400932414E-5</v>
      </c>
    </row>
    <row r="158" spans="1:9" ht="15.75" x14ac:dyDescent="0.25">
      <c r="A158" s="5">
        <v>41570</v>
      </c>
      <c r="B158">
        <v>5.35</v>
      </c>
      <c r="C158">
        <f t="shared" si="26"/>
        <v>1.6144349477682805E-2</v>
      </c>
      <c r="D158">
        <v>1.9824999999999999</v>
      </c>
      <c r="E158">
        <v>9.8818000000000001</v>
      </c>
      <c r="F158" s="16">
        <f t="shared" si="24"/>
        <v>2.582115681624142E-4</v>
      </c>
      <c r="G158" s="16">
        <f t="shared" si="25"/>
        <v>1.0002582115681624</v>
      </c>
      <c r="H158">
        <f t="shared" si="27"/>
        <v>1.5886137909520391E-2</v>
      </c>
      <c r="I158">
        <f t="shared" si="28"/>
        <v>2.5236937768030089E-4</v>
      </c>
    </row>
    <row r="159" spans="1:9" ht="15.75" x14ac:dyDescent="0.25">
      <c r="A159" s="5">
        <v>41571</v>
      </c>
      <c r="B159">
        <v>5.18</v>
      </c>
      <c r="C159">
        <f t="shared" si="26"/>
        <v>-3.1775700934579425E-2</v>
      </c>
      <c r="D159">
        <v>1.9809000000000001</v>
      </c>
      <c r="E159">
        <v>9.8473000000000006</v>
      </c>
      <c r="F159" s="16">
        <f t="shared" si="24"/>
        <v>2.5735100928003796E-4</v>
      </c>
      <c r="G159" s="16">
        <f t="shared" si="25"/>
        <v>1.00025735100928</v>
      </c>
      <c r="H159">
        <f t="shared" si="27"/>
        <v>-3.2033051943859463E-2</v>
      </c>
      <c r="I159">
        <f t="shared" si="28"/>
        <v>1.0261164168379985E-3</v>
      </c>
    </row>
    <row r="160" spans="1:9" ht="15.75" x14ac:dyDescent="0.25">
      <c r="A160" s="5">
        <v>41572</v>
      </c>
      <c r="B160">
        <v>5.0949999999999998</v>
      </c>
      <c r="C160">
        <f t="shared" si="26"/>
        <v>-1.6409266409266404E-2</v>
      </c>
      <c r="D160">
        <v>1.9792000000000001</v>
      </c>
      <c r="E160">
        <v>9.7909000000000006</v>
      </c>
      <c r="F160" s="16">
        <f t="shared" si="24"/>
        <v>2.5594360192915389E-4</v>
      </c>
      <c r="G160" s="16">
        <f t="shared" si="25"/>
        <v>1.0002559436019292</v>
      </c>
      <c r="H160">
        <f t="shared" si="27"/>
        <v>-1.6665210011195558E-2</v>
      </c>
      <c r="I160">
        <f t="shared" si="28"/>
        <v>2.7772922471725267E-4</v>
      </c>
    </row>
    <row r="161" spans="1:9" ht="15.75" x14ac:dyDescent="0.25">
      <c r="A161" s="5">
        <v>41575</v>
      </c>
      <c r="B161">
        <v>4.9960000000000004</v>
      </c>
      <c r="C161">
        <f t="shared" si="26"/>
        <v>-1.9430814524043046E-2</v>
      </c>
      <c r="D161">
        <v>1.9708999999999999</v>
      </c>
      <c r="E161">
        <v>9.7650000000000006</v>
      </c>
      <c r="F161" s="16">
        <f t="shared" si="24"/>
        <v>2.5529705093241262E-4</v>
      </c>
      <c r="G161" s="16">
        <f t="shared" si="25"/>
        <v>1.0002552970509324</v>
      </c>
      <c r="H161">
        <f t="shared" si="27"/>
        <v>-1.9686111574975459E-2</v>
      </c>
      <c r="I161">
        <f t="shared" si="28"/>
        <v>3.8754298894238273E-4</v>
      </c>
    </row>
    <row r="162" spans="1:9" ht="15.75" x14ac:dyDescent="0.25">
      <c r="A162" s="5">
        <v>41576</v>
      </c>
      <c r="B162">
        <v>5.3449999999999998</v>
      </c>
      <c r="C162">
        <f t="shared" si="26"/>
        <v>6.9855884707766075E-2</v>
      </c>
      <c r="D162">
        <v>1.9548999999999999</v>
      </c>
      <c r="E162">
        <v>9.7469999999999999</v>
      </c>
      <c r="F162" s="16">
        <f t="shared" si="24"/>
        <v>2.5484762085570267E-4</v>
      </c>
      <c r="G162" s="16">
        <f t="shared" si="25"/>
        <v>1.0002548476208557</v>
      </c>
      <c r="H162">
        <f t="shared" si="27"/>
        <v>6.9601037086910372E-2</v>
      </c>
      <c r="I162">
        <f t="shared" si="28"/>
        <v>4.8443043635734732E-3</v>
      </c>
    </row>
    <row r="163" spans="1:9" ht="15.75" x14ac:dyDescent="0.25">
      <c r="A163" s="5">
        <v>41577</v>
      </c>
      <c r="B163">
        <v>5.59</v>
      </c>
      <c r="C163">
        <f t="shared" si="26"/>
        <v>4.5837231057062701E-2</v>
      </c>
      <c r="D163">
        <v>1.9111</v>
      </c>
      <c r="E163">
        <v>9.7279</v>
      </c>
      <c r="F163" s="16">
        <f t="shared" si="24"/>
        <v>2.5437064521383057E-4</v>
      </c>
      <c r="G163" s="16">
        <f t="shared" si="25"/>
        <v>1.0002543706452138</v>
      </c>
      <c r="H163">
        <f t="shared" si="27"/>
        <v>4.558286041184887E-2</v>
      </c>
      <c r="I163">
        <f t="shared" si="28"/>
        <v>2.0777971633260989E-3</v>
      </c>
    </row>
    <row r="164" spans="1:9" ht="15.75" x14ac:dyDescent="0.25">
      <c r="A164" s="5">
        <v>41578</v>
      </c>
      <c r="B164">
        <v>5.57</v>
      </c>
      <c r="C164">
        <f t="shared" si="26"/>
        <v>-3.5778175313058271E-3</v>
      </c>
      <c r="D164">
        <v>1.8803000000000001</v>
      </c>
      <c r="E164">
        <v>9.7646999999999995</v>
      </c>
      <c r="F164" s="16">
        <f t="shared" si="24"/>
        <v>2.5528956103348932E-4</v>
      </c>
      <c r="G164" s="16">
        <f t="shared" si="25"/>
        <v>1.0002552895610335</v>
      </c>
      <c r="H164">
        <f t="shared" si="27"/>
        <v>-3.8331070923393164E-3</v>
      </c>
      <c r="I164">
        <f t="shared" si="28"/>
        <v>1.4692709981341968E-5</v>
      </c>
    </row>
    <row r="165" spans="1:9" ht="15.75" x14ac:dyDescent="0.25">
      <c r="A165" s="5">
        <v>41579</v>
      </c>
      <c r="B165">
        <v>5.72</v>
      </c>
      <c r="C165">
        <f t="shared" si="26"/>
        <v>2.6929982046678538E-2</v>
      </c>
      <c r="D165">
        <v>1.8952</v>
      </c>
      <c r="E165">
        <v>9.8750999999999998</v>
      </c>
      <c r="F165" s="16">
        <f t="shared" si="24"/>
        <v>2.5804446621813248E-4</v>
      </c>
      <c r="G165" s="16">
        <f t="shared" si="25"/>
        <v>1.0002580444662181</v>
      </c>
      <c r="H165">
        <f t="shared" si="27"/>
        <v>2.6671937580460405E-2</v>
      </c>
      <c r="I165">
        <f t="shared" si="28"/>
        <v>7.1139225429597602E-4</v>
      </c>
    </row>
    <row r="166" spans="1:9" ht="15.75" x14ac:dyDescent="0.25">
      <c r="A166" s="5">
        <v>41582</v>
      </c>
      <c r="B166">
        <v>5.78</v>
      </c>
      <c r="C166">
        <f t="shared" si="26"/>
        <v>1.0489510489510577E-2</v>
      </c>
      <c r="D166">
        <v>1.8864000000000001</v>
      </c>
      <c r="E166">
        <v>9.8447999999999993</v>
      </c>
      <c r="F166" s="16">
        <f t="shared" si="24"/>
        <v>2.5728863946761216E-4</v>
      </c>
      <c r="G166" s="16">
        <f t="shared" si="25"/>
        <v>1.0002572886394676</v>
      </c>
      <c r="H166">
        <f t="shared" si="27"/>
        <v>1.0232221850042965E-2</v>
      </c>
      <c r="I166">
        <f t="shared" si="28"/>
        <v>1.0469836398849667E-4</v>
      </c>
    </row>
    <row r="167" spans="1:9" ht="15.75" x14ac:dyDescent="0.25">
      <c r="A167" s="5">
        <v>41583</v>
      </c>
      <c r="B167">
        <v>5.7750000000000004</v>
      </c>
      <c r="C167">
        <f t="shared" si="26"/>
        <v>-8.6505190311416834E-4</v>
      </c>
      <c r="D167">
        <v>1.9624000000000001</v>
      </c>
      <c r="E167">
        <v>9.8727</v>
      </c>
      <c r="F167" s="16">
        <f t="shared" si="24"/>
        <v>2.5798460633330578E-4</v>
      </c>
      <c r="G167" s="16">
        <f t="shared" si="25"/>
        <v>1.0002579846063333</v>
      </c>
      <c r="H167">
        <f t="shared" si="27"/>
        <v>-1.1230365094474742E-3</v>
      </c>
      <c r="I167">
        <f t="shared" si="28"/>
        <v>1.2612110015519668E-6</v>
      </c>
    </row>
    <row r="168" spans="1:9" ht="15.75" x14ac:dyDescent="0.25">
      <c r="A168" s="5">
        <v>41584</v>
      </c>
      <c r="B168">
        <v>5.875</v>
      </c>
      <c r="C168">
        <f t="shared" si="26"/>
        <v>1.7316017316017254E-2</v>
      </c>
      <c r="D168">
        <v>1.9597</v>
      </c>
      <c r="E168">
        <v>9.8292999999999999</v>
      </c>
      <c r="F168" s="16">
        <f t="shared" si="24"/>
        <v>2.5690191503136006E-4</v>
      </c>
      <c r="G168" s="16">
        <f t="shared" si="25"/>
        <v>1.0002569019150314</v>
      </c>
      <c r="H168">
        <f t="shared" si="27"/>
        <v>1.7059115400985893E-2</v>
      </c>
      <c r="I168">
        <f t="shared" si="28"/>
        <v>2.9101341826415412E-4</v>
      </c>
    </row>
    <row r="169" spans="1:9" ht="15.75" x14ac:dyDescent="0.25">
      <c r="A169" s="5">
        <v>41585</v>
      </c>
      <c r="B169">
        <v>5.7450000000000001</v>
      </c>
      <c r="C169">
        <f t="shared" si="26"/>
        <v>-2.2127659574468068E-2</v>
      </c>
      <c r="D169">
        <v>1.8982999999999999</v>
      </c>
      <c r="E169">
        <v>9.8343000000000007</v>
      </c>
      <c r="F169" s="16">
        <f t="shared" si="24"/>
        <v>2.570266707961899E-4</v>
      </c>
      <c r="G169" s="16">
        <f t="shared" si="25"/>
        <v>1.0002570266707962</v>
      </c>
      <c r="H169">
        <f t="shared" si="27"/>
        <v>-2.2384686245264258E-2</v>
      </c>
      <c r="I169">
        <f t="shared" si="28"/>
        <v>5.0107417829892283E-4</v>
      </c>
    </row>
    <row r="170" spans="1:9" ht="15.75" x14ac:dyDescent="0.25">
      <c r="A170" s="5">
        <v>41586</v>
      </c>
      <c r="B170">
        <v>5.6749999999999998</v>
      </c>
      <c r="C170">
        <f t="shared" si="26"/>
        <v>-1.2184508268059231E-2</v>
      </c>
      <c r="D170">
        <v>1.9714</v>
      </c>
      <c r="E170">
        <v>9.8487000000000009</v>
      </c>
      <c r="F170" s="16">
        <f t="shared" si="24"/>
        <v>2.5738593575663771E-4</v>
      </c>
      <c r="G170" s="16">
        <f t="shared" si="25"/>
        <v>1.0002573859357566</v>
      </c>
      <c r="H170">
        <f t="shared" si="27"/>
        <v>-1.2441894203815869E-2</v>
      </c>
      <c r="I170">
        <f t="shared" si="28"/>
        <v>1.548007313789469E-4</v>
      </c>
    </row>
    <row r="171" spans="1:9" ht="15.75" x14ac:dyDescent="0.25">
      <c r="A171" s="5">
        <v>41589</v>
      </c>
      <c r="B171">
        <v>5.7850000000000001</v>
      </c>
      <c r="C171">
        <f t="shared" si="26"/>
        <v>1.9383259911894331E-2</v>
      </c>
      <c r="D171">
        <v>1.9679</v>
      </c>
      <c r="E171">
        <v>9.7794000000000008</v>
      </c>
      <c r="F171" s="16">
        <f t="shared" si="24"/>
        <v>2.5565654207815314E-4</v>
      </c>
      <c r="G171" s="16">
        <f t="shared" si="25"/>
        <v>1.0002556565420782</v>
      </c>
      <c r="H171">
        <f t="shared" si="27"/>
        <v>1.9127603369816178E-2</v>
      </c>
      <c r="I171">
        <f t="shared" si="28"/>
        <v>3.6586521067300318E-4</v>
      </c>
    </row>
    <row r="172" spans="1:9" ht="15.75" x14ac:dyDescent="0.25">
      <c r="A172" s="5">
        <v>41590</v>
      </c>
      <c r="B172">
        <v>5.73</v>
      </c>
      <c r="C172">
        <f t="shared" si="26"/>
        <v>-9.507346585998222E-3</v>
      </c>
      <c r="D172">
        <v>2.0131999999999999</v>
      </c>
      <c r="E172">
        <v>9.8356999999999992</v>
      </c>
      <c r="F172" s="16">
        <f t="shared" si="24"/>
        <v>2.5706160139526979E-4</v>
      </c>
      <c r="G172" s="16">
        <f t="shared" si="25"/>
        <v>1.0002570616013953</v>
      </c>
      <c r="H172">
        <f t="shared" si="27"/>
        <v>-9.7644081873934918E-3</v>
      </c>
      <c r="I172">
        <f t="shared" si="28"/>
        <v>9.5343667250037055E-5</v>
      </c>
    </row>
    <row r="173" spans="1:9" ht="15.75" x14ac:dyDescent="0.25">
      <c r="A173" s="5">
        <v>41591</v>
      </c>
      <c r="B173">
        <v>5.8449999999999998</v>
      </c>
      <c r="C173">
        <f t="shared" si="26"/>
        <v>2.0069808027923092E-2</v>
      </c>
      <c r="D173">
        <v>1.9582000000000002</v>
      </c>
      <c r="E173">
        <v>9.8531999999999993</v>
      </c>
      <c r="F173" s="16">
        <f t="shared" si="24"/>
        <v>2.5749819642517657E-4</v>
      </c>
      <c r="G173" s="16">
        <f t="shared" si="25"/>
        <v>1.0002574981964252</v>
      </c>
      <c r="H173">
        <f t="shared" si="27"/>
        <v>1.9812309831497916E-2</v>
      </c>
      <c r="I173">
        <f t="shared" si="28"/>
        <v>3.9252762085926899E-4</v>
      </c>
    </row>
    <row r="174" spans="1:9" ht="15.75" x14ac:dyDescent="0.25">
      <c r="A174" s="5">
        <v>41592</v>
      </c>
      <c r="B174">
        <v>5.915</v>
      </c>
      <c r="C174">
        <f t="shared" si="26"/>
        <v>1.1976047904191666E-2</v>
      </c>
      <c r="D174">
        <v>1.917</v>
      </c>
      <c r="E174">
        <v>9.8086000000000002</v>
      </c>
      <c r="F174" s="16">
        <f t="shared" si="24"/>
        <v>2.563853658950066E-4</v>
      </c>
      <c r="G174" s="16">
        <f t="shared" si="25"/>
        <v>1.000256385365895</v>
      </c>
      <c r="H174">
        <f t="shared" si="27"/>
        <v>1.1719662538296659E-2</v>
      </c>
      <c r="I174">
        <f t="shared" si="28"/>
        <v>1.373504900115541E-4</v>
      </c>
    </row>
    <row r="175" spans="1:9" ht="15.75" x14ac:dyDescent="0.25">
      <c r="A175" s="5">
        <v>41593</v>
      </c>
      <c r="B175">
        <v>5.93</v>
      </c>
      <c r="C175">
        <f t="shared" si="26"/>
        <v>2.5359256128486356E-3</v>
      </c>
      <c r="D175">
        <v>1.9237</v>
      </c>
      <c r="E175">
        <v>9.7865000000000002</v>
      </c>
      <c r="F175" s="16">
        <f t="shared" si="24"/>
        <v>2.5583377387561335E-4</v>
      </c>
      <c r="G175" s="16">
        <f t="shared" si="25"/>
        <v>1.0002558337738756</v>
      </c>
      <c r="H175">
        <f t="shared" si="27"/>
        <v>2.2800918389730223E-3</v>
      </c>
      <c r="I175">
        <f t="shared" si="28"/>
        <v>5.1988187941513786E-6</v>
      </c>
    </row>
    <row r="176" spans="1:9" ht="15.75" x14ac:dyDescent="0.25">
      <c r="A176" s="5">
        <v>41596</v>
      </c>
      <c r="B176">
        <v>6</v>
      </c>
      <c r="C176">
        <f t="shared" si="26"/>
        <v>1.1804384485666152E-2</v>
      </c>
      <c r="D176">
        <v>1.9052</v>
      </c>
      <c r="E176">
        <v>9.6874000000000002</v>
      </c>
      <c r="F176" s="16">
        <f t="shared" si="24"/>
        <v>2.5335898309242211E-4</v>
      </c>
      <c r="G176" s="16">
        <f t="shared" si="25"/>
        <v>1.0002533589830924</v>
      </c>
      <c r="H176">
        <f t="shared" si="27"/>
        <v>1.155102550257373E-2</v>
      </c>
      <c r="I176">
        <f t="shared" si="28"/>
        <v>1.3342619016110869E-4</v>
      </c>
    </row>
    <row r="177" spans="1:9" ht="15.75" x14ac:dyDescent="0.25">
      <c r="A177" s="5">
        <v>41597</v>
      </c>
      <c r="B177">
        <v>5.82</v>
      </c>
      <c r="C177">
        <f t="shared" si="26"/>
        <v>-2.9999999999999954E-2</v>
      </c>
      <c r="D177">
        <v>1.9419</v>
      </c>
      <c r="E177">
        <v>9.7028999999999996</v>
      </c>
      <c r="F177" s="16">
        <f t="shared" si="24"/>
        <v>2.537462064182705E-4</v>
      </c>
      <c r="G177" s="16">
        <f t="shared" si="25"/>
        <v>1.0002537462064183</v>
      </c>
      <c r="H177">
        <f t="shared" si="27"/>
        <v>-3.0253746206418224E-2</v>
      </c>
      <c r="I177">
        <f t="shared" si="28"/>
        <v>9.1528915952236506E-4</v>
      </c>
    </row>
    <row r="178" spans="1:9" ht="15.75" x14ac:dyDescent="0.25">
      <c r="A178" s="5">
        <v>41598</v>
      </c>
      <c r="B178">
        <v>5.92</v>
      </c>
      <c r="C178">
        <f t="shared" si="26"/>
        <v>1.7182130584192379E-2</v>
      </c>
      <c r="D178">
        <v>1.9344999999999999</v>
      </c>
      <c r="E178">
        <v>9.7219999999999995</v>
      </c>
      <c r="F178" s="16">
        <f t="shared" si="24"/>
        <v>2.5422329044988423E-4</v>
      </c>
      <c r="G178" s="16">
        <f t="shared" si="25"/>
        <v>1.0002542232904499</v>
      </c>
      <c r="H178">
        <f t="shared" si="27"/>
        <v>1.6927907293742495E-2</v>
      </c>
      <c r="I178">
        <f t="shared" si="28"/>
        <v>2.8655404534554037E-4</v>
      </c>
    </row>
    <row r="179" spans="1:9" ht="15.75" x14ac:dyDescent="0.25">
      <c r="A179" s="5">
        <v>41599</v>
      </c>
      <c r="B179">
        <v>5.93</v>
      </c>
      <c r="C179">
        <f t="shared" si="26"/>
        <v>1.6891891891891533E-3</v>
      </c>
      <c r="D179">
        <v>1.9496</v>
      </c>
      <c r="E179">
        <v>9.7026000000000003</v>
      </c>
      <c r="F179" s="16">
        <f t="shared" si="24"/>
        <v>2.537387122909518E-4</v>
      </c>
      <c r="G179" s="16">
        <f t="shared" si="25"/>
        <v>1.000253738712291</v>
      </c>
      <c r="H179">
        <f t="shared" si="27"/>
        <v>1.4354504768982015E-3</v>
      </c>
      <c r="I179">
        <f t="shared" si="28"/>
        <v>2.0605180716272741E-6</v>
      </c>
    </row>
    <row r="180" spans="1:9" ht="15.75" x14ac:dyDescent="0.25">
      <c r="A180" s="5">
        <v>41600</v>
      </c>
      <c r="B180">
        <v>5.9749999999999996</v>
      </c>
      <c r="C180">
        <f t="shared" si="26"/>
        <v>7.5885328836424841E-3</v>
      </c>
      <c r="D180">
        <v>1.9353</v>
      </c>
      <c r="E180">
        <v>9.6837999999999997</v>
      </c>
      <c r="F180" s="16">
        <f t="shared" si="24"/>
        <v>2.5326903954336899E-4</v>
      </c>
      <c r="G180" s="16">
        <f t="shared" si="25"/>
        <v>1.0002532690395434</v>
      </c>
      <c r="H180">
        <f t="shared" si="27"/>
        <v>7.3352638440991151E-3</v>
      </c>
      <c r="I180">
        <f t="shared" si="28"/>
        <v>5.3806095662547727E-5</v>
      </c>
    </row>
    <row r="181" spans="1:9" ht="15.75" x14ac:dyDescent="0.25">
      <c r="A181" s="5">
        <v>41603</v>
      </c>
      <c r="B181">
        <v>5.9649999999999999</v>
      </c>
      <c r="C181">
        <f t="shared" si="26"/>
        <v>-1.6736401673639811E-3</v>
      </c>
      <c r="D181">
        <v>1.9137999999999999</v>
      </c>
      <c r="E181">
        <v>9.6533999999999995</v>
      </c>
      <c r="F181" s="16">
        <f t="shared" si="24"/>
        <v>2.5250939882304202E-4</v>
      </c>
      <c r="G181" s="16">
        <f t="shared" si="25"/>
        <v>1.000252509398823</v>
      </c>
      <c r="H181">
        <f t="shared" si="27"/>
        <v>-1.9261495661870231E-3</v>
      </c>
      <c r="I181">
        <f t="shared" si="28"/>
        <v>3.7100521513224574E-6</v>
      </c>
    </row>
    <row r="182" spans="1:9" ht="15.75" x14ac:dyDescent="0.25">
      <c r="A182" s="5">
        <v>41604</v>
      </c>
      <c r="B182">
        <v>5.95</v>
      </c>
      <c r="C182">
        <f t="shared" si="26"/>
        <v>-2.5146689019278591E-3</v>
      </c>
      <c r="D182">
        <v>1.8900000000000001</v>
      </c>
      <c r="E182">
        <v>9.7943999999999996</v>
      </c>
      <c r="F182" s="16">
        <f t="shared" si="24"/>
        <v>2.5603096201898268E-4</v>
      </c>
      <c r="G182" s="16">
        <f t="shared" si="25"/>
        <v>1.000256030962019</v>
      </c>
      <c r="H182">
        <f t="shared" si="27"/>
        <v>-2.7706998639468417E-3</v>
      </c>
      <c r="I182">
        <f t="shared" si="28"/>
        <v>7.6767777360750476E-6</v>
      </c>
    </row>
    <row r="183" spans="1:9" ht="15.75" x14ac:dyDescent="0.25">
      <c r="A183" s="5">
        <v>41605</v>
      </c>
      <c r="B183">
        <v>5.9550000000000001</v>
      </c>
      <c r="C183">
        <f t="shared" si="26"/>
        <v>8.4033613445376357E-4</v>
      </c>
      <c r="D183">
        <v>1.9233</v>
      </c>
      <c r="E183">
        <v>9.7887000000000004</v>
      </c>
      <c r="F183" s="16">
        <f t="shared" si="24"/>
        <v>2.5588868845094481E-4</v>
      </c>
      <c r="G183" s="16">
        <f t="shared" si="25"/>
        <v>1.0002558886884509</v>
      </c>
      <c r="H183">
        <f t="shared" si="27"/>
        <v>5.8444744600281875E-4</v>
      </c>
      <c r="I183">
        <f t="shared" si="28"/>
        <v>3.4157881713921777E-7</v>
      </c>
    </row>
    <row r="184" spans="1:9" ht="15.75" x14ac:dyDescent="0.25">
      <c r="A184" s="5">
        <v>41606</v>
      </c>
      <c r="B184">
        <v>6</v>
      </c>
      <c r="C184">
        <f t="shared" si="26"/>
        <v>7.5566750629722798E-3</v>
      </c>
      <c r="D184">
        <v>1.9060000000000001</v>
      </c>
      <c r="E184">
        <v>9.7887000000000004</v>
      </c>
      <c r="F184" s="16">
        <f t="shared" si="24"/>
        <v>2.5588868845094481E-4</v>
      </c>
      <c r="G184" s="16">
        <f t="shared" si="25"/>
        <v>1.0002558886884509</v>
      </c>
      <c r="H184">
        <f t="shared" si="27"/>
        <v>7.300786374521335E-3</v>
      </c>
      <c r="I184">
        <f t="shared" si="28"/>
        <v>5.330148168639638E-5</v>
      </c>
    </row>
    <row r="185" spans="1:9" ht="15.75" x14ac:dyDescent="0.25">
      <c r="A185" s="5">
        <v>41607</v>
      </c>
      <c r="B185">
        <v>5.96</v>
      </c>
      <c r="C185">
        <f t="shared" si="26"/>
        <v>-6.6666666666666723E-3</v>
      </c>
      <c r="D185">
        <v>1.9055</v>
      </c>
      <c r="E185">
        <v>9.9169999999999998</v>
      </c>
      <c r="F185" s="16">
        <f t="shared" si="24"/>
        <v>2.5908930999540836E-4</v>
      </c>
      <c r="G185" s="16">
        <f t="shared" si="25"/>
        <v>1.0002590893099954</v>
      </c>
      <c r="H185">
        <f t="shared" si="27"/>
        <v>-6.9257559766620807E-3</v>
      </c>
      <c r="I185">
        <f t="shared" si="28"/>
        <v>4.7966095848270531E-5</v>
      </c>
    </row>
    <row r="186" spans="1:9" ht="15.75" x14ac:dyDescent="0.25">
      <c r="A186" s="5">
        <v>41610</v>
      </c>
      <c r="B186">
        <v>5.89</v>
      </c>
      <c r="C186">
        <f t="shared" si="26"/>
        <v>-1.1744966442953067E-2</v>
      </c>
      <c r="D186">
        <v>1.9405000000000001</v>
      </c>
      <c r="E186">
        <v>9.9615000000000009</v>
      </c>
      <c r="F186" s="16">
        <f t="shared" si="24"/>
        <v>2.6019855410175374E-4</v>
      </c>
      <c r="G186" s="16">
        <f t="shared" si="25"/>
        <v>1.0002601985541018</v>
      </c>
      <c r="H186">
        <f t="shared" si="27"/>
        <v>-1.2005164997054821E-2</v>
      </c>
      <c r="I186">
        <f t="shared" si="28"/>
        <v>1.4412398660651029E-4</v>
      </c>
    </row>
    <row r="187" spans="1:9" ht="15.75" x14ac:dyDescent="0.25">
      <c r="A187" s="5">
        <v>41611</v>
      </c>
      <c r="B187">
        <v>5.7149999999999999</v>
      </c>
      <c r="C187">
        <f t="shared" si="26"/>
        <v>-2.971137521222408E-2</v>
      </c>
      <c r="D187">
        <v>1.9135</v>
      </c>
      <c r="E187">
        <v>10.1045</v>
      </c>
      <c r="F187" s="16">
        <f t="shared" si="24"/>
        <v>2.6376006306305655E-4</v>
      </c>
      <c r="G187" s="16">
        <f t="shared" si="25"/>
        <v>1.0002637600630631</v>
      </c>
      <c r="H187">
        <f t="shared" si="27"/>
        <v>-2.9975135275287137E-2</v>
      </c>
      <c r="I187">
        <f t="shared" si="28"/>
        <v>8.985087347717633E-4</v>
      </c>
    </row>
    <row r="188" spans="1:9" ht="15.75" x14ac:dyDescent="0.25">
      <c r="A188" s="5">
        <v>41612</v>
      </c>
      <c r="B188">
        <v>5.7850000000000001</v>
      </c>
      <c r="C188">
        <f t="shared" si="26"/>
        <v>1.2248468941382377E-2</v>
      </c>
      <c r="D188">
        <v>1.9904999999999999</v>
      </c>
      <c r="E188">
        <v>10.148300000000001</v>
      </c>
      <c r="F188" s="16">
        <f t="shared" si="24"/>
        <v>2.6485000805509529E-4</v>
      </c>
      <c r="G188" s="16">
        <f t="shared" si="25"/>
        <v>1.0002648500080551</v>
      </c>
      <c r="H188">
        <f t="shared" si="27"/>
        <v>1.1983618933327281E-2</v>
      </c>
      <c r="I188">
        <f t="shared" si="28"/>
        <v>1.4360712273920009E-4</v>
      </c>
    </row>
    <row r="189" spans="1:9" ht="15.75" x14ac:dyDescent="0.25">
      <c r="A189" s="5">
        <v>41613</v>
      </c>
      <c r="B189">
        <v>5.7249999999999996</v>
      </c>
      <c r="C189">
        <f t="shared" si="26"/>
        <v>-1.037165082108911E-2</v>
      </c>
      <c r="D189">
        <v>2.0326</v>
      </c>
      <c r="E189">
        <v>10.1275</v>
      </c>
      <c r="F189" s="16">
        <f t="shared" si="24"/>
        <v>2.643324625088983E-4</v>
      </c>
      <c r="G189" s="16">
        <f t="shared" si="25"/>
        <v>1.0002643324625089</v>
      </c>
      <c r="H189">
        <f t="shared" si="27"/>
        <v>-1.0635983283598008E-2</v>
      </c>
      <c r="I189">
        <f t="shared" si="28"/>
        <v>1.1312414040897626E-4</v>
      </c>
    </row>
    <row r="190" spans="1:9" ht="15.75" x14ac:dyDescent="0.25">
      <c r="A190" s="5">
        <v>41617</v>
      </c>
      <c r="B190">
        <v>5.91</v>
      </c>
      <c r="C190">
        <f t="shared" si="26"/>
        <v>3.2314410480349436E-2</v>
      </c>
      <c r="D190">
        <v>2.0274000000000001</v>
      </c>
      <c r="E190">
        <v>10.1432</v>
      </c>
      <c r="F190" s="16">
        <f t="shared" si="24"/>
        <v>2.6472311888792177E-4</v>
      </c>
      <c r="G190" s="16">
        <f t="shared" si="25"/>
        <v>1.0002647231188879</v>
      </c>
      <c r="H190">
        <f t="shared" si="27"/>
        <v>3.2049687361461514E-2</v>
      </c>
      <c r="I190">
        <f t="shared" si="28"/>
        <v>1.0271824599674259E-3</v>
      </c>
    </row>
    <row r="191" spans="1:9" ht="15.75" x14ac:dyDescent="0.25">
      <c r="A191" s="5">
        <v>41618</v>
      </c>
      <c r="B191">
        <v>5.77</v>
      </c>
      <c r="C191">
        <f t="shared" si="26"/>
        <v>-2.3688663282572006E-2</v>
      </c>
      <c r="D191">
        <v>2.0190000000000001</v>
      </c>
      <c r="E191">
        <v>10.1945</v>
      </c>
      <c r="F191" s="16">
        <f t="shared" si="24"/>
        <v>2.6599920776160246E-4</v>
      </c>
      <c r="G191" s="16">
        <f t="shared" si="25"/>
        <v>1.0002659992077616</v>
      </c>
      <c r="H191">
        <f t="shared" si="27"/>
        <v>-2.3954662490333609E-2</v>
      </c>
      <c r="I191">
        <f t="shared" si="28"/>
        <v>5.7382585502579596E-4</v>
      </c>
    </row>
    <row r="192" spans="1:9" ht="15.75" x14ac:dyDescent="0.25">
      <c r="A192" s="5">
        <v>41619</v>
      </c>
      <c r="B192">
        <v>5.6850000000000005</v>
      </c>
      <c r="C192">
        <f t="shared" si="26"/>
        <v>-1.4731369150779737E-2</v>
      </c>
      <c r="D192">
        <v>1.9933000000000001</v>
      </c>
      <c r="E192">
        <v>10.212400000000001</v>
      </c>
      <c r="F192" s="16">
        <f t="shared" si="24"/>
        <v>2.6644433131983725E-4</v>
      </c>
      <c r="G192" s="16">
        <f t="shared" si="25"/>
        <v>1.0002664443313198</v>
      </c>
      <c r="H192">
        <f t="shared" si="27"/>
        <v>-1.4997813482099574E-2</v>
      </c>
      <c r="I192">
        <f t="shared" si="28"/>
        <v>2.2493440924384775E-4</v>
      </c>
    </row>
    <row r="193" spans="1:9" ht="15.75" x14ac:dyDescent="0.25">
      <c r="A193" s="5">
        <v>41620</v>
      </c>
      <c r="B193">
        <v>5.5750000000000002</v>
      </c>
      <c r="C193">
        <f t="shared" si="26"/>
        <v>-1.9349164467898031E-2</v>
      </c>
      <c r="D193">
        <v>2.0202</v>
      </c>
      <c r="E193">
        <v>10.2753</v>
      </c>
      <c r="F193" s="16">
        <f t="shared" si="24"/>
        <v>2.6800790899383919E-4</v>
      </c>
      <c r="G193" s="16">
        <f t="shared" si="25"/>
        <v>1.0002680079089938</v>
      </c>
      <c r="H193">
        <f t="shared" si="27"/>
        <v>-1.9617172376891871E-2</v>
      </c>
      <c r="I193">
        <f t="shared" si="28"/>
        <v>3.8483345206468945E-4</v>
      </c>
    </row>
    <row r="194" spans="1:9" ht="15.75" x14ac:dyDescent="0.25">
      <c r="A194" s="5">
        <v>41621</v>
      </c>
      <c r="B194">
        <v>5.5049999999999999</v>
      </c>
      <c r="C194">
        <f t="shared" si="26"/>
        <v>-1.2556053811659243E-2</v>
      </c>
      <c r="D194">
        <v>2.0167000000000002</v>
      </c>
      <c r="E194">
        <v>10.286300000000001</v>
      </c>
      <c r="F194" s="16">
        <f t="shared" si="24"/>
        <v>2.6828125727740293E-4</v>
      </c>
      <c r="G194" s="16">
        <f t="shared" si="25"/>
        <v>1.0002682812572774</v>
      </c>
      <c r="H194">
        <f t="shared" si="27"/>
        <v>-1.2824335068936646E-2</v>
      </c>
      <c r="I194">
        <f t="shared" si="28"/>
        <v>1.6446356996035829E-4</v>
      </c>
    </row>
    <row r="195" spans="1:9" ht="15.75" x14ac:dyDescent="0.25">
      <c r="A195" s="5">
        <v>41624</v>
      </c>
      <c r="B195">
        <v>5.5</v>
      </c>
      <c r="C195">
        <f t="shared" si="26"/>
        <v>-9.0826521344230583E-4</v>
      </c>
      <c r="D195">
        <v>2.0272000000000001</v>
      </c>
      <c r="E195">
        <v>10.2522</v>
      </c>
      <c r="F195" s="16">
        <f t="shared" ref="F195:F239" si="29">(((E195/100)+1)^(1/365)-1)</f>
        <v>2.674337890777867E-4</v>
      </c>
      <c r="G195" s="16">
        <f t="shared" si="25"/>
        <v>1.0002674337890778</v>
      </c>
      <c r="H195">
        <f t="shared" si="27"/>
        <v>-1.1756990025200925E-3</v>
      </c>
      <c r="I195">
        <f t="shared" si="28"/>
        <v>1.3822681445267405E-6</v>
      </c>
    </row>
    <row r="196" spans="1:9" ht="15.75" x14ac:dyDescent="0.25">
      <c r="A196" s="5">
        <v>41625</v>
      </c>
      <c r="B196">
        <v>5.4</v>
      </c>
      <c r="C196">
        <f t="shared" si="26"/>
        <v>-1.8181818181818118E-2</v>
      </c>
      <c r="D196">
        <v>2.0219</v>
      </c>
      <c r="E196">
        <v>10.2857</v>
      </c>
      <c r="F196" s="16">
        <f t="shared" si="29"/>
        <v>2.6826634807219918E-4</v>
      </c>
      <c r="G196" s="16">
        <f t="shared" ref="G196:G239" si="30">1+F196</f>
        <v>1.0002682663480722</v>
      </c>
      <c r="H196">
        <f t="shared" si="27"/>
        <v>-1.8450084529890318E-2</v>
      </c>
      <c r="I196">
        <f t="shared" si="28"/>
        <v>3.4040561916009803E-4</v>
      </c>
    </row>
    <row r="197" spans="1:9" ht="15.75" x14ac:dyDescent="0.25">
      <c r="A197" s="5">
        <v>41626</v>
      </c>
      <c r="B197">
        <v>5.585</v>
      </c>
      <c r="C197">
        <f t="shared" ref="C197:C239" si="31">(B197-B196)/B196</f>
        <v>3.4259259259259184E-2</v>
      </c>
      <c r="D197">
        <v>2.0417999999999998</v>
      </c>
      <c r="E197">
        <v>10.2033</v>
      </c>
      <c r="F197" s="16">
        <f t="shared" si="29"/>
        <v>2.6621804846538311E-4</v>
      </c>
      <c r="G197" s="16">
        <f t="shared" si="30"/>
        <v>1.0002662180484654</v>
      </c>
      <c r="H197">
        <f t="shared" ref="H197:H239" si="32">C197-F197</f>
        <v>3.3993041210793801E-2</v>
      </c>
      <c r="I197">
        <f t="shared" ref="I197:I239" si="33">H197^2</f>
        <v>1.1555268507587257E-3</v>
      </c>
    </row>
    <row r="198" spans="1:9" ht="15.75" x14ac:dyDescent="0.25">
      <c r="A198" s="5">
        <v>41627</v>
      </c>
      <c r="B198">
        <v>5.65</v>
      </c>
      <c r="C198">
        <f t="shared" si="31"/>
        <v>1.1638316920322363E-2</v>
      </c>
      <c r="D198">
        <v>2.0554000000000001</v>
      </c>
      <c r="E198">
        <v>10.126099999999999</v>
      </c>
      <c r="F198" s="16">
        <f t="shared" si="29"/>
        <v>2.6429762421131819E-4</v>
      </c>
      <c r="G198" s="16">
        <f t="shared" si="30"/>
        <v>1.0002642976242113</v>
      </c>
      <c r="H198">
        <f t="shared" si="32"/>
        <v>1.1374019296111045E-2</v>
      </c>
      <c r="I198">
        <f t="shared" si="33"/>
        <v>1.2936831494830638E-4</v>
      </c>
    </row>
    <row r="199" spans="1:9" ht="15.75" x14ac:dyDescent="0.25">
      <c r="A199" s="5">
        <v>41628</v>
      </c>
      <c r="B199">
        <v>5.7249999999999996</v>
      </c>
      <c r="C199">
        <f t="shared" si="31"/>
        <v>1.3274336283185714E-2</v>
      </c>
      <c r="D199">
        <v>2.0541</v>
      </c>
      <c r="E199">
        <v>9.7677999999999994</v>
      </c>
      <c r="F199" s="16">
        <f t="shared" si="29"/>
        <v>2.553669556719651E-4</v>
      </c>
      <c r="G199" s="16">
        <f t="shared" si="30"/>
        <v>1.000255366955672</v>
      </c>
      <c r="H199">
        <f t="shared" si="32"/>
        <v>1.3018969327513749E-2</v>
      </c>
      <c r="I199">
        <f t="shared" si="33"/>
        <v>1.694935623507438E-4</v>
      </c>
    </row>
    <row r="200" spans="1:9" ht="15.75" x14ac:dyDescent="0.25">
      <c r="A200" s="5">
        <v>41631</v>
      </c>
      <c r="B200">
        <v>5.75</v>
      </c>
      <c r="C200">
        <f t="shared" si="31"/>
        <v>4.366812227074298E-3</v>
      </c>
      <c r="D200">
        <v>2.0668000000000002</v>
      </c>
      <c r="E200">
        <v>9.5867000000000004</v>
      </c>
      <c r="F200" s="16">
        <f t="shared" si="29"/>
        <v>2.5084195091706896E-4</v>
      </c>
      <c r="G200" s="16">
        <f t="shared" si="30"/>
        <v>1.0002508419509171</v>
      </c>
      <c r="H200">
        <f t="shared" si="32"/>
        <v>4.1159702761572291E-3</v>
      </c>
      <c r="I200">
        <f t="shared" si="33"/>
        <v>1.6941211314209816E-5</v>
      </c>
    </row>
    <row r="201" spans="1:9" ht="15.75" x14ac:dyDescent="0.25">
      <c r="A201" s="5">
        <v>41635</v>
      </c>
      <c r="B201">
        <v>5.8650000000000002</v>
      </c>
      <c r="C201">
        <f t="shared" si="31"/>
        <v>2.0000000000000039E-2</v>
      </c>
      <c r="D201">
        <v>2.1394000000000002</v>
      </c>
      <c r="E201">
        <v>10.287599999999999</v>
      </c>
      <c r="F201" s="16">
        <f t="shared" si="29"/>
        <v>2.683135602781217E-4</v>
      </c>
      <c r="G201" s="16">
        <f t="shared" si="30"/>
        <v>1.0002683135602781</v>
      </c>
      <c r="H201">
        <f t="shared" si="32"/>
        <v>1.9731686439721917E-2</v>
      </c>
      <c r="I201">
        <f t="shared" si="33"/>
        <v>3.8933944975550578E-4</v>
      </c>
    </row>
    <row r="202" spans="1:9" ht="15.75" x14ac:dyDescent="0.25">
      <c r="A202" s="5">
        <v>41638</v>
      </c>
      <c r="B202">
        <v>5.82</v>
      </c>
      <c r="C202">
        <f t="shared" si="31"/>
        <v>-7.6726342710997314E-3</v>
      </c>
      <c r="D202">
        <v>2.1278999999999999</v>
      </c>
      <c r="E202">
        <v>10.5379</v>
      </c>
      <c r="F202" s="16">
        <f t="shared" si="29"/>
        <v>2.7452606603928231E-4</v>
      </c>
      <c r="G202" s="16">
        <f t="shared" si="30"/>
        <v>1.0002745260660393</v>
      </c>
      <c r="H202">
        <f t="shared" si="32"/>
        <v>-7.9471603371390129E-3</v>
      </c>
      <c r="I202">
        <f t="shared" si="33"/>
        <v>6.3157357424195471E-5</v>
      </c>
    </row>
    <row r="203" spans="1:9" ht="15.75" x14ac:dyDescent="0.25">
      <c r="A203" s="5">
        <v>41641</v>
      </c>
      <c r="B203">
        <v>5.86</v>
      </c>
      <c r="C203">
        <f t="shared" si="31"/>
        <v>6.8728522336769819E-3</v>
      </c>
      <c r="D203">
        <v>2.1255000000000002</v>
      </c>
      <c r="E203">
        <v>11.8384</v>
      </c>
      <c r="F203" s="16">
        <f t="shared" si="29"/>
        <v>3.0658064718447342E-4</v>
      </c>
      <c r="G203" s="16">
        <f t="shared" si="30"/>
        <v>1.0003065806471845</v>
      </c>
      <c r="H203">
        <f t="shared" si="32"/>
        <v>6.5662715864925085E-3</v>
      </c>
      <c r="I203">
        <f t="shared" si="33"/>
        <v>4.3115922547578847E-5</v>
      </c>
    </row>
    <row r="204" spans="1:9" ht="15.75" x14ac:dyDescent="0.25">
      <c r="A204" s="5">
        <v>41642</v>
      </c>
      <c r="B204">
        <v>5.91</v>
      </c>
      <c r="C204">
        <f t="shared" si="31"/>
        <v>8.5324232081910954E-3</v>
      </c>
      <c r="D204">
        <v>2.1194999999999999</v>
      </c>
      <c r="E204">
        <v>11.95</v>
      </c>
      <c r="F204" s="16">
        <f t="shared" si="29"/>
        <v>3.0931401143341475E-4</v>
      </c>
      <c r="G204" s="16">
        <f t="shared" si="30"/>
        <v>1.0003093140114334</v>
      </c>
      <c r="H204">
        <f t="shared" si="32"/>
        <v>8.2231091967576806E-3</v>
      </c>
      <c r="I204">
        <f t="shared" si="33"/>
        <v>6.7619524861800741E-5</v>
      </c>
    </row>
    <row r="205" spans="1:9" ht="15.75" x14ac:dyDescent="0.25">
      <c r="A205" s="5">
        <v>41646</v>
      </c>
      <c r="B205">
        <v>5.92</v>
      </c>
      <c r="C205">
        <f t="shared" si="31"/>
        <v>1.6920473773265291E-3</v>
      </c>
      <c r="D205">
        <v>2.0649000000000002</v>
      </c>
      <c r="E205">
        <v>11.9162</v>
      </c>
      <c r="F205" s="16">
        <f t="shared" si="29"/>
        <v>3.0848645152992127E-4</v>
      </c>
      <c r="G205" s="16">
        <f t="shared" si="30"/>
        <v>1.0003084864515299</v>
      </c>
      <c r="H205">
        <f t="shared" si="32"/>
        <v>1.3835609257966078E-3</v>
      </c>
      <c r="I205">
        <f t="shared" si="33"/>
        <v>1.9142408353911664E-6</v>
      </c>
    </row>
    <row r="206" spans="1:9" ht="15.75" x14ac:dyDescent="0.25">
      <c r="A206" s="5">
        <v>41647</v>
      </c>
      <c r="B206">
        <v>5.9350000000000005</v>
      </c>
      <c r="C206">
        <f t="shared" si="31"/>
        <v>2.5337837837838798E-3</v>
      </c>
      <c r="D206">
        <v>2.0869</v>
      </c>
      <c r="E206">
        <v>11.779500000000001</v>
      </c>
      <c r="F206" s="16">
        <f t="shared" si="29"/>
        <v>3.0513694144218562E-4</v>
      </c>
      <c r="G206" s="16">
        <f t="shared" si="30"/>
        <v>1.0003051369414422</v>
      </c>
      <c r="H206">
        <f t="shared" si="32"/>
        <v>2.2286468423416942E-3</v>
      </c>
      <c r="I206">
        <f t="shared" si="33"/>
        <v>4.9668667478796043E-6</v>
      </c>
    </row>
    <row r="207" spans="1:9" ht="15.75" x14ac:dyDescent="0.25">
      <c r="A207" s="5">
        <v>41648</v>
      </c>
      <c r="B207">
        <v>5.9950000000000001</v>
      </c>
      <c r="C207">
        <f t="shared" si="31"/>
        <v>1.0109519797809538E-2</v>
      </c>
      <c r="D207">
        <v>2.1112000000000002</v>
      </c>
      <c r="E207">
        <v>11.650600000000001</v>
      </c>
      <c r="F207" s="16">
        <f t="shared" si="29"/>
        <v>3.019748077361939E-4</v>
      </c>
      <c r="G207" s="16">
        <f t="shared" si="30"/>
        <v>1.0003019748077362</v>
      </c>
      <c r="H207">
        <f t="shared" si="32"/>
        <v>9.8075449900733441E-3</v>
      </c>
      <c r="I207">
        <f t="shared" si="33"/>
        <v>9.6187938732312755E-5</v>
      </c>
    </row>
    <row r="208" spans="1:9" ht="15.75" x14ac:dyDescent="0.25">
      <c r="A208" s="5">
        <v>41649</v>
      </c>
      <c r="B208">
        <v>5.9950000000000001</v>
      </c>
      <c r="C208">
        <f t="shared" si="31"/>
        <v>0</v>
      </c>
      <c r="D208">
        <v>2.0459000000000001</v>
      </c>
      <c r="E208">
        <v>11.3896</v>
      </c>
      <c r="F208" s="16">
        <f t="shared" si="29"/>
        <v>2.9556087465043568E-4</v>
      </c>
      <c r="G208" s="16">
        <f t="shared" si="30"/>
        <v>1.0002955608746504</v>
      </c>
      <c r="H208">
        <f t="shared" si="32"/>
        <v>-2.9556087465043568E-4</v>
      </c>
      <c r="I208">
        <f t="shared" si="33"/>
        <v>8.7356230624130555E-8</v>
      </c>
    </row>
    <row r="209" spans="1:9" ht="15.75" x14ac:dyDescent="0.25">
      <c r="A209" s="5">
        <v>41652</v>
      </c>
      <c r="B209">
        <v>5.96</v>
      </c>
      <c r="C209">
        <f t="shared" si="31"/>
        <v>-5.8381984987489807E-3</v>
      </c>
      <c r="D209">
        <v>2.0246</v>
      </c>
      <c r="E209">
        <v>11.352600000000001</v>
      </c>
      <c r="F209" s="16">
        <f t="shared" si="29"/>
        <v>2.9465040704468315E-4</v>
      </c>
      <c r="G209" s="16">
        <f t="shared" si="30"/>
        <v>1.0002946504070447</v>
      </c>
      <c r="H209">
        <f t="shared" si="32"/>
        <v>-6.1328489057936638E-3</v>
      </c>
      <c r="I209">
        <f t="shared" si="33"/>
        <v>3.7611835701294539E-5</v>
      </c>
    </row>
    <row r="210" spans="1:9" ht="15.75" x14ac:dyDescent="0.25">
      <c r="A210" s="5">
        <v>41653</v>
      </c>
      <c r="B210">
        <v>5.8100000000000005</v>
      </c>
      <c r="C210">
        <f t="shared" si="31"/>
        <v>-2.516778523489924E-2</v>
      </c>
      <c r="D210">
        <v>2.0112000000000001</v>
      </c>
      <c r="E210">
        <v>10.4354</v>
      </c>
      <c r="F210" s="16">
        <f t="shared" si="29"/>
        <v>2.7198368943603946E-4</v>
      </c>
      <c r="G210" s="16">
        <f t="shared" si="30"/>
        <v>1.000271983689436</v>
      </c>
      <c r="H210">
        <f t="shared" si="32"/>
        <v>-2.543976892433528E-2</v>
      </c>
      <c r="I210">
        <f t="shared" si="33"/>
        <v>6.4718184292357505E-4</v>
      </c>
    </row>
    <row r="211" spans="1:9" ht="15.75" x14ac:dyDescent="0.25">
      <c r="A211" s="5">
        <v>41654</v>
      </c>
      <c r="B211">
        <v>5.89</v>
      </c>
      <c r="C211">
        <f t="shared" si="31"/>
        <v>1.3769363166953387E-2</v>
      </c>
      <c r="D211">
        <v>2.0283000000000002</v>
      </c>
      <c r="E211">
        <v>10.291</v>
      </c>
      <c r="F211" s="16">
        <f t="shared" si="29"/>
        <v>2.6839804325384797E-4</v>
      </c>
      <c r="G211" s="16">
        <f t="shared" si="30"/>
        <v>1.0002683980432538</v>
      </c>
      <c r="H211">
        <f t="shared" si="32"/>
        <v>1.3500965123699539E-2</v>
      </c>
      <c r="I211">
        <f t="shared" si="33"/>
        <v>1.822760592713513E-4</v>
      </c>
    </row>
    <row r="212" spans="1:9" ht="15.75" x14ac:dyDescent="0.25">
      <c r="A212" s="5">
        <v>41655</v>
      </c>
      <c r="B212">
        <v>5.86</v>
      </c>
      <c r="C212">
        <f t="shared" si="31"/>
        <v>-5.0933786078097391E-3</v>
      </c>
      <c r="D212">
        <v>1.9872999999999998</v>
      </c>
      <c r="E212">
        <v>10.3299</v>
      </c>
      <c r="F212" s="16">
        <f t="shared" si="29"/>
        <v>2.6936444307978924E-4</v>
      </c>
      <c r="G212" s="16">
        <f t="shared" si="30"/>
        <v>1.0002693644430798</v>
      </c>
      <c r="H212">
        <f t="shared" si="32"/>
        <v>-5.3627430508895284E-3</v>
      </c>
      <c r="I212">
        <f t="shared" si="33"/>
        <v>2.8759013029863928E-5</v>
      </c>
    </row>
    <row r="213" spans="1:9" ht="15.75" x14ac:dyDescent="0.25">
      <c r="A213" s="5">
        <v>41656</v>
      </c>
      <c r="B213">
        <v>5.8250000000000002</v>
      </c>
      <c r="C213">
        <f t="shared" si="31"/>
        <v>-5.9726962457338122E-3</v>
      </c>
      <c r="D213">
        <v>1.9531000000000001</v>
      </c>
      <c r="E213">
        <v>10.325900000000001</v>
      </c>
      <c r="F213" s="16">
        <f t="shared" si="29"/>
        <v>2.6926508602209687E-4</v>
      </c>
      <c r="G213" s="16">
        <f t="shared" si="30"/>
        <v>1.0002692650860221</v>
      </c>
      <c r="H213">
        <f t="shared" si="32"/>
        <v>-6.2419613317559091E-3</v>
      </c>
      <c r="I213">
        <f t="shared" si="33"/>
        <v>3.8962081267136003E-5</v>
      </c>
    </row>
    <row r="214" spans="1:9" ht="15.75" x14ac:dyDescent="0.25">
      <c r="A214" s="5">
        <v>41659</v>
      </c>
      <c r="B214">
        <v>5.8</v>
      </c>
      <c r="C214">
        <f t="shared" si="31"/>
        <v>-4.2918454935622925E-3</v>
      </c>
      <c r="D214">
        <v>1.9398</v>
      </c>
      <c r="E214">
        <v>10.2834</v>
      </c>
      <c r="F214" s="16">
        <f t="shared" si="29"/>
        <v>2.6820919536918453E-4</v>
      </c>
      <c r="G214" s="16">
        <f t="shared" si="30"/>
        <v>1.0002682091953692</v>
      </c>
      <c r="H214">
        <f t="shared" si="32"/>
        <v>-4.560054688931477E-3</v>
      </c>
      <c r="I214">
        <f t="shared" si="33"/>
        <v>2.0794098766045948E-5</v>
      </c>
    </row>
    <row r="215" spans="1:9" ht="15.75" x14ac:dyDescent="0.25">
      <c r="A215" s="5">
        <v>41660</v>
      </c>
      <c r="B215">
        <v>5.7850000000000001</v>
      </c>
      <c r="C215">
        <f t="shared" si="31"/>
        <v>-2.586206896551669E-3</v>
      </c>
      <c r="D215">
        <v>1.9412</v>
      </c>
      <c r="E215">
        <v>10.2578</v>
      </c>
      <c r="F215" s="16">
        <f t="shared" si="29"/>
        <v>2.6757298067825452E-4</v>
      </c>
      <c r="G215" s="16">
        <f t="shared" si="30"/>
        <v>1.0002675729806783</v>
      </c>
      <c r="H215">
        <f t="shared" si="32"/>
        <v>-2.8537798772299235E-3</v>
      </c>
      <c r="I215">
        <f t="shared" si="33"/>
        <v>8.1440595876824381E-6</v>
      </c>
    </row>
    <row r="216" spans="1:9" ht="15.75" x14ac:dyDescent="0.25">
      <c r="A216" s="5">
        <v>41661</v>
      </c>
      <c r="B216">
        <v>5.72</v>
      </c>
      <c r="C216">
        <f t="shared" si="31"/>
        <v>-1.1235955056179843E-2</v>
      </c>
      <c r="D216">
        <v>1.9679</v>
      </c>
      <c r="E216">
        <v>10.2418</v>
      </c>
      <c r="F216" s="16">
        <f t="shared" si="29"/>
        <v>2.671752716845166E-4</v>
      </c>
      <c r="G216" s="16">
        <f t="shared" si="30"/>
        <v>1.0002671752716845</v>
      </c>
      <c r="H216">
        <f t="shared" si="32"/>
        <v>-1.1503130327864359E-2</v>
      </c>
      <c r="I216">
        <f t="shared" si="33"/>
        <v>1.323220073398328E-4</v>
      </c>
    </row>
    <row r="217" spans="1:9" ht="15.75" x14ac:dyDescent="0.25">
      <c r="A217" s="5">
        <v>41662</v>
      </c>
      <c r="B217">
        <v>5.1100000000000003</v>
      </c>
      <c r="C217">
        <f t="shared" si="31"/>
        <v>-0.10664335664335654</v>
      </c>
      <c r="D217">
        <v>1.9350000000000001</v>
      </c>
      <c r="E217">
        <v>10.265599999999999</v>
      </c>
      <c r="F217" s="16">
        <f t="shared" si="29"/>
        <v>2.6776684294493869E-4</v>
      </c>
      <c r="G217" s="16">
        <f t="shared" si="30"/>
        <v>1.0002677668429449</v>
      </c>
      <c r="H217">
        <f t="shared" si="32"/>
        <v>-0.10691112348630148</v>
      </c>
      <c r="I217">
        <f t="shared" si="33"/>
        <v>1.1429988325103205E-2</v>
      </c>
    </row>
    <row r="218" spans="1:9" ht="15.75" x14ac:dyDescent="0.25">
      <c r="A218" s="5">
        <v>41663</v>
      </c>
      <c r="B218">
        <v>5.0650000000000004</v>
      </c>
      <c r="C218">
        <f t="shared" si="31"/>
        <v>-8.8062622309197508E-3</v>
      </c>
      <c r="D218">
        <v>1.8839000000000001</v>
      </c>
      <c r="E218">
        <v>10.4701</v>
      </c>
      <c r="F218" s="16">
        <f t="shared" si="29"/>
        <v>2.728446403128526E-4</v>
      </c>
      <c r="G218" s="16">
        <f t="shared" si="30"/>
        <v>1.0002728446403129</v>
      </c>
      <c r="H218">
        <f t="shared" si="32"/>
        <v>-9.0791068712326034E-3</v>
      </c>
      <c r="I218">
        <f t="shared" si="33"/>
        <v>8.2430181579263068E-5</v>
      </c>
    </row>
    <row r="219" spans="1:9" ht="15.75" x14ac:dyDescent="0.25">
      <c r="A219" s="5">
        <v>41666</v>
      </c>
      <c r="B219">
        <v>5.1050000000000004</v>
      </c>
      <c r="C219">
        <f t="shared" si="31"/>
        <v>7.8973346495557813E-3</v>
      </c>
      <c r="D219">
        <v>1.8936999999999999</v>
      </c>
      <c r="E219">
        <v>10.3474</v>
      </c>
      <c r="F219" s="16">
        <f t="shared" si="29"/>
        <v>2.697990879727552E-4</v>
      </c>
      <c r="G219" s="16">
        <f t="shared" si="30"/>
        <v>1.0002697990879728</v>
      </c>
      <c r="H219">
        <f t="shared" si="32"/>
        <v>7.6275355615830261E-3</v>
      </c>
      <c r="I219">
        <f t="shared" si="33"/>
        <v>5.8179298743213693E-5</v>
      </c>
    </row>
    <row r="220" spans="1:9" ht="15.75" x14ac:dyDescent="0.25">
      <c r="A220" s="5">
        <v>41667</v>
      </c>
      <c r="B220">
        <v>5.1349999999999998</v>
      </c>
      <c r="C220">
        <f t="shared" si="31"/>
        <v>5.8765915768852805E-3</v>
      </c>
      <c r="D220">
        <v>1.8944999999999999</v>
      </c>
      <c r="E220">
        <v>10.298</v>
      </c>
      <c r="F220" s="16">
        <f t="shared" si="29"/>
        <v>2.685719706139178E-4</v>
      </c>
      <c r="G220" s="16">
        <f t="shared" si="30"/>
        <v>1.0002685719706139</v>
      </c>
      <c r="H220">
        <f t="shared" si="32"/>
        <v>5.6080196062713627E-3</v>
      </c>
      <c r="I220">
        <f t="shared" si="33"/>
        <v>3.1449883904324012E-5</v>
      </c>
    </row>
    <row r="221" spans="1:9" ht="15.75" x14ac:dyDescent="0.25">
      <c r="A221" s="5">
        <v>41668</v>
      </c>
      <c r="B221">
        <v>5.22</v>
      </c>
      <c r="C221">
        <f t="shared" si="31"/>
        <v>1.6553067185978571E-2</v>
      </c>
      <c r="D221">
        <v>1.8618999999999999</v>
      </c>
      <c r="E221">
        <v>10.033200000000001</v>
      </c>
      <c r="F221" s="16">
        <f t="shared" si="29"/>
        <v>2.6198486669515297E-4</v>
      </c>
      <c r="G221" s="16">
        <f t="shared" si="30"/>
        <v>1.0002619848666952</v>
      </c>
      <c r="H221">
        <f t="shared" si="32"/>
        <v>1.6291082319283418E-2</v>
      </c>
      <c r="I221">
        <f t="shared" si="33"/>
        <v>2.6539936313366879E-4</v>
      </c>
    </row>
    <row r="222" spans="1:9" ht="15.75" x14ac:dyDescent="0.25">
      <c r="A222" s="5">
        <v>41669</v>
      </c>
      <c r="B222">
        <v>5.1950000000000003</v>
      </c>
      <c r="C222">
        <f t="shared" si="31"/>
        <v>-4.7892720306512392E-3</v>
      </c>
      <c r="D222">
        <v>1.8378000000000001</v>
      </c>
      <c r="E222">
        <v>10.3588</v>
      </c>
      <c r="F222" s="16">
        <f t="shared" si="29"/>
        <v>2.7008219110058462E-4</v>
      </c>
      <c r="G222" s="16">
        <f t="shared" si="30"/>
        <v>1.0002700821911006</v>
      </c>
      <c r="H222">
        <f t="shared" si="32"/>
        <v>-5.0593542217518238E-3</v>
      </c>
      <c r="I222">
        <f t="shared" si="33"/>
        <v>2.5597065141158004E-5</v>
      </c>
    </row>
    <row r="223" spans="1:9" ht="15.75" x14ac:dyDescent="0.25">
      <c r="A223" s="5">
        <v>41670</v>
      </c>
      <c r="B223">
        <v>5.1449999999999996</v>
      </c>
      <c r="C223">
        <f t="shared" si="31"/>
        <v>-9.6246390760347852E-3</v>
      </c>
      <c r="D223">
        <v>1.7726</v>
      </c>
      <c r="E223">
        <v>10.3889</v>
      </c>
      <c r="F223" s="16">
        <f t="shared" si="29"/>
        <v>2.7082954255441827E-4</v>
      </c>
      <c r="G223" s="16">
        <f t="shared" si="30"/>
        <v>1.0002708295425544</v>
      </c>
      <c r="H223">
        <f t="shared" si="32"/>
        <v>-9.8954686185892034E-3</v>
      </c>
      <c r="I223">
        <f t="shared" si="33"/>
        <v>9.7920299181483716E-5</v>
      </c>
    </row>
    <row r="224" spans="1:9" ht="15.75" x14ac:dyDescent="0.25">
      <c r="A224" s="5">
        <v>41673</v>
      </c>
      <c r="B224">
        <v>5</v>
      </c>
      <c r="C224">
        <f t="shared" si="31"/>
        <v>-2.8182701652089328E-2</v>
      </c>
      <c r="D224">
        <v>1.7545999999999999</v>
      </c>
      <c r="E224">
        <v>11.027900000000001</v>
      </c>
      <c r="F224" s="16">
        <f t="shared" si="29"/>
        <v>2.8664747305029437E-4</v>
      </c>
      <c r="G224" s="16">
        <f t="shared" si="30"/>
        <v>1.0002866474730503</v>
      </c>
      <c r="H224">
        <f t="shared" si="32"/>
        <v>-2.8469349125139622E-2</v>
      </c>
      <c r="I224">
        <f t="shared" si="33"/>
        <v>8.1050383960908816E-4</v>
      </c>
    </row>
    <row r="225" spans="1:9" ht="15.75" x14ac:dyDescent="0.25">
      <c r="A225" s="5">
        <v>41674</v>
      </c>
      <c r="B225">
        <v>5.0199999999999996</v>
      </c>
      <c r="C225">
        <f t="shared" si="31"/>
        <v>3.9999999999999151E-3</v>
      </c>
      <c r="D225">
        <v>1.7704</v>
      </c>
      <c r="E225">
        <v>11.0136</v>
      </c>
      <c r="F225" s="16">
        <f t="shared" si="29"/>
        <v>2.8629448222994291E-4</v>
      </c>
      <c r="G225" s="16">
        <f t="shared" si="30"/>
        <v>1.0002862944822299</v>
      </c>
      <c r="H225">
        <f t="shared" si="32"/>
        <v>3.7137055177699722E-3</v>
      </c>
      <c r="I225">
        <f t="shared" si="33"/>
        <v>1.3791608672715138E-5</v>
      </c>
    </row>
    <row r="226" spans="1:9" ht="15.75" x14ac:dyDescent="0.25">
      <c r="A226" s="5">
        <v>41675</v>
      </c>
      <c r="B226">
        <v>5.0049999999999999</v>
      </c>
      <c r="C226">
        <f t="shared" si="31"/>
        <v>-2.9880478087648769E-3</v>
      </c>
      <c r="D226">
        <v>1.7633999999999999</v>
      </c>
      <c r="E226">
        <v>10.4224</v>
      </c>
      <c r="F226" s="16">
        <f t="shared" si="29"/>
        <v>2.7166107352916136E-4</v>
      </c>
      <c r="G226" s="16">
        <f t="shared" si="30"/>
        <v>1.0002716610735292</v>
      </c>
      <c r="H226">
        <f t="shared" si="32"/>
        <v>-3.2597088822940382E-3</v>
      </c>
      <c r="I226">
        <f t="shared" si="33"/>
        <v>1.0625701997306648E-5</v>
      </c>
    </row>
    <row r="227" spans="1:9" ht="15.75" x14ac:dyDescent="0.25">
      <c r="A227" s="5">
        <v>41676</v>
      </c>
      <c r="B227">
        <v>5.165</v>
      </c>
      <c r="C227">
        <f t="shared" si="31"/>
        <v>3.1968031968031996E-2</v>
      </c>
      <c r="D227">
        <v>1.819</v>
      </c>
      <c r="E227">
        <v>10.216900000000001</v>
      </c>
      <c r="F227" s="16">
        <f t="shared" si="29"/>
        <v>2.665562225498963E-4</v>
      </c>
      <c r="G227" s="16">
        <f t="shared" si="30"/>
        <v>1.0002665562225499</v>
      </c>
      <c r="H227">
        <f t="shared" si="32"/>
        <v>3.1701475745482099E-2</v>
      </c>
      <c r="I227">
        <f t="shared" si="33"/>
        <v>1.0049835644413898E-3</v>
      </c>
    </row>
    <row r="228" spans="1:9" ht="15.75" x14ac:dyDescent="0.25">
      <c r="A228" s="5">
        <v>41677</v>
      </c>
      <c r="B228">
        <v>5.24</v>
      </c>
      <c r="C228">
        <f t="shared" si="31"/>
        <v>1.4520813165537305E-2</v>
      </c>
      <c r="D228">
        <v>1.7833999999999999</v>
      </c>
      <c r="E228">
        <v>10.1258</v>
      </c>
      <c r="F228" s="16">
        <f t="shared" si="29"/>
        <v>2.6429015880413687E-4</v>
      </c>
      <c r="G228" s="16">
        <f t="shared" si="30"/>
        <v>1.0002642901588041</v>
      </c>
      <c r="H228">
        <f t="shared" si="32"/>
        <v>1.4256523006733168E-2</v>
      </c>
      <c r="I228">
        <f t="shared" si="33"/>
        <v>2.0324844824151213E-4</v>
      </c>
    </row>
    <row r="229" spans="1:9" ht="15.75" x14ac:dyDescent="0.25">
      <c r="A229" s="5">
        <v>41680</v>
      </c>
      <c r="B229">
        <v>5.3849999999999998</v>
      </c>
      <c r="C229">
        <f t="shared" si="31"/>
        <v>2.7671755725190757E-2</v>
      </c>
      <c r="D229">
        <v>1.8047</v>
      </c>
      <c r="E229">
        <v>10.065799999999999</v>
      </c>
      <c r="F229" s="16">
        <f t="shared" si="29"/>
        <v>2.6279666960737913E-4</v>
      </c>
      <c r="G229" s="16">
        <f t="shared" si="30"/>
        <v>1.0002627966696074</v>
      </c>
      <c r="H229">
        <f t="shared" si="32"/>
        <v>2.7408959055583378E-2</v>
      </c>
      <c r="I229">
        <f t="shared" si="33"/>
        <v>7.5125103651064605E-4</v>
      </c>
    </row>
    <row r="230" spans="1:9" ht="15.75" x14ac:dyDescent="0.25">
      <c r="A230" s="5">
        <v>41681</v>
      </c>
      <c r="B230">
        <v>5.375</v>
      </c>
      <c r="C230">
        <f t="shared" si="31"/>
        <v>-1.8570102135561351E-3</v>
      </c>
      <c r="D230">
        <v>1.8145</v>
      </c>
      <c r="E230">
        <v>9.9769000000000005</v>
      </c>
      <c r="F230" s="16">
        <f t="shared" si="29"/>
        <v>2.6058232307724083E-4</v>
      </c>
      <c r="G230" s="16">
        <f t="shared" si="30"/>
        <v>1.0002605823230772</v>
      </c>
      <c r="H230">
        <f t="shared" si="32"/>
        <v>-2.1175925366333759E-3</v>
      </c>
      <c r="I230">
        <f t="shared" si="33"/>
        <v>4.4841981512053758E-6</v>
      </c>
    </row>
    <row r="231" spans="1:9" ht="15.75" x14ac:dyDescent="0.25">
      <c r="A231" s="5">
        <v>41682</v>
      </c>
      <c r="B231">
        <v>5.28</v>
      </c>
      <c r="C231">
        <f t="shared" si="31"/>
        <v>-1.7674418604651118E-2</v>
      </c>
      <c r="D231">
        <v>1.8403</v>
      </c>
      <c r="E231">
        <v>9.9429999999999996</v>
      </c>
      <c r="F231" s="16">
        <f t="shared" si="29"/>
        <v>2.5973746205409931E-4</v>
      </c>
      <c r="G231" s="16">
        <f t="shared" si="30"/>
        <v>1.0002597374620541</v>
      </c>
      <c r="H231">
        <f t="shared" si="32"/>
        <v>-1.7934156066705217E-2</v>
      </c>
      <c r="I231">
        <f t="shared" si="33"/>
        <v>3.2163395382493954E-4</v>
      </c>
    </row>
    <row r="232" spans="1:9" ht="15.75" x14ac:dyDescent="0.25">
      <c r="A232" s="5">
        <v>41683</v>
      </c>
      <c r="B232">
        <v>5.2750000000000004</v>
      </c>
      <c r="C232">
        <f t="shared" si="31"/>
        <v>-9.4696969696967672E-4</v>
      </c>
      <c r="D232">
        <v>1.7972000000000001</v>
      </c>
      <c r="E232">
        <v>10.0114</v>
      </c>
      <c r="F232" s="16">
        <f t="shared" si="29"/>
        <v>2.6144187078713799E-4</v>
      </c>
      <c r="G232" s="16">
        <f t="shared" si="30"/>
        <v>1.0002614418707871</v>
      </c>
      <c r="H232">
        <f t="shared" si="32"/>
        <v>-1.2084115677568146E-3</v>
      </c>
      <c r="I232">
        <f t="shared" si="33"/>
        <v>1.4602585170884825E-6</v>
      </c>
    </row>
    <row r="233" spans="1:9" ht="15.75" x14ac:dyDescent="0.25">
      <c r="A233" s="5">
        <v>41684</v>
      </c>
      <c r="B233">
        <v>5.2050000000000001</v>
      </c>
      <c r="C233">
        <f t="shared" si="31"/>
        <v>-1.327014218009484E-2</v>
      </c>
      <c r="D233">
        <v>1.8058000000000001</v>
      </c>
      <c r="E233">
        <v>10.005100000000001</v>
      </c>
      <c r="F233" s="16">
        <f t="shared" si="29"/>
        <v>2.6128492996502217E-4</v>
      </c>
      <c r="G233" s="16">
        <f t="shared" si="30"/>
        <v>1.000261284929965</v>
      </c>
      <c r="H233">
        <f t="shared" si="32"/>
        <v>-1.3531427110059863E-2</v>
      </c>
      <c r="I233">
        <f t="shared" si="33"/>
        <v>1.8309951963486301E-4</v>
      </c>
    </row>
    <row r="234" spans="1:9" ht="15.75" x14ac:dyDescent="0.25">
      <c r="A234" s="5">
        <v>41687</v>
      </c>
      <c r="B234">
        <v>5.22</v>
      </c>
      <c r="C234">
        <f t="shared" si="31"/>
        <v>2.8818443804033969E-3</v>
      </c>
      <c r="D234">
        <v>1.8052999999999999</v>
      </c>
      <c r="E234">
        <v>10.043699999999999</v>
      </c>
      <c r="F234" s="16">
        <f t="shared" si="29"/>
        <v>2.6224636314120531E-4</v>
      </c>
      <c r="G234" s="16">
        <f t="shared" si="30"/>
        <v>1.0002622463631412</v>
      </c>
      <c r="H234">
        <f t="shared" si="32"/>
        <v>2.6195980172621916E-3</v>
      </c>
      <c r="I234">
        <f t="shared" si="33"/>
        <v>6.8622937720440053E-6</v>
      </c>
    </row>
    <row r="235" spans="1:9" ht="15.75" x14ac:dyDescent="0.25">
      <c r="A235" s="5">
        <v>41688</v>
      </c>
      <c r="B235">
        <v>5.3449999999999998</v>
      </c>
      <c r="C235">
        <f t="shared" si="31"/>
        <v>2.3946360153256706E-2</v>
      </c>
      <c r="D235">
        <v>1.7902</v>
      </c>
      <c r="E235">
        <v>10.0754</v>
      </c>
      <c r="F235" s="16">
        <f t="shared" si="29"/>
        <v>2.6303568243135622E-4</v>
      </c>
      <c r="G235" s="16">
        <f t="shared" si="30"/>
        <v>1.0002630356824314</v>
      </c>
      <c r="H235">
        <f t="shared" si="32"/>
        <v>2.368332447082535E-2</v>
      </c>
      <c r="I235">
        <f t="shared" si="33"/>
        <v>5.6089985799039478E-4</v>
      </c>
    </row>
    <row r="236" spans="1:9" ht="15.75" x14ac:dyDescent="0.25">
      <c r="A236" s="5">
        <v>41689</v>
      </c>
      <c r="B236">
        <v>5.3</v>
      </c>
      <c r="C236">
        <f t="shared" si="31"/>
        <v>-8.4190832553788456E-3</v>
      </c>
      <c r="D236">
        <v>1.9733000000000001</v>
      </c>
      <c r="E236">
        <v>10.020799999999999</v>
      </c>
      <c r="F236" s="16">
        <f t="shared" si="29"/>
        <v>2.6167601979532051E-4</v>
      </c>
      <c r="G236" s="16">
        <f t="shared" si="30"/>
        <v>1.0002616760197953</v>
      </c>
      <c r="H236">
        <f t="shared" si="32"/>
        <v>-8.6807592751741661E-3</v>
      </c>
      <c r="I236">
        <f t="shared" si="33"/>
        <v>7.535558159352231E-5</v>
      </c>
    </row>
    <row r="237" spans="1:9" ht="15.75" x14ac:dyDescent="0.25">
      <c r="A237" s="5">
        <v>41690</v>
      </c>
      <c r="B237">
        <v>5.3</v>
      </c>
      <c r="C237">
        <f t="shared" si="31"/>
        <v>0</v>
      </c>
      <c r="D237">
        <v>2.0068000000000001</v>
      </c>
      <c r="E237">
        <v>10.0146</v>
      </c>
      <c r="F237" s="16">
        <f t="shared" si="29"/>
        <v>2.6152158332770625E-4</v>
      </c>
      <c r="G237" s="16">
        <f t="shared" si="30"/>
        <v>1.0002615215833277</v>
      </c>
      <c r="H237">
        <f t="shared" si="32"/>
        <v>-2.6152158332770625E-4</v>
      </c>
      <c r="I237">
        <f t="shared" si="33"/>
        <v>6.83935385462304E-8</v>
      </c>
    </row>
    <row r="238" spans="1:9" ht="15.75" x14ac:dyDescent="0.25">
      <c r="A238" s="5">
        <v>41691</v>
      </c>
      <c r="B238">
        <v>5.41</v>
      </c>
      <c r="C238">
        <f t="shared" si="31"/>
        <v>2.0754716981132137E-2</v>
      </c>
      <c r="D238">
        <v>1.9826000000000001</v>
      </c>
      <c r="E238">
        <v>9.9954000000000001</v>
      </c>
      <c r="F238" s="16">
        <f t="shared" si="29"/>
        <v>2.6104327339604438E-4</v>
      </c>
      <c r="G238" s="16">
        <f t="shared" si="30"/>
        <v>1.000261043273396</v>
      </c>
      <c r="H238">
        <f t="shared" si="32"/>
        <v>2.0493673707736092E-2</v>
      </c>
      <c r="I238">
        <f t="shared" si="33"/>
        <v>4.1999066203915361E-4</v>
      </c>
    </row>
    <row r="239" spans="1:9" ht="15.75" x14ac:dyDescent="0.25">
      <c r="A239" s="5">
        <v>41694</v>
      </c>
      <c r="B239">
        <v>5.5250000000000004</v>
      </c>
      <c r="C239">
        <f t="shared" si="31"/>
        <v>2.1256931608133127E-2</v>
      </c>
      <c r="D239">
        <v>1.9925000000000002</v>
      </c>
      <c r="E239">
        <v>10.0372</v>
      </c>
      <c r="F239" s="16">
        <f t="shared" si="29"/>
        <v>2.6208448732312206E-4</v>
      </c>
      <c r="G239" s="16">
        <f t="shared" si="30"/>
        <v>1.0002620844873231</v>
      </c>
      <c r="H239">
        <f t="shared" si="32"/>
        <v>2.0994847120810005E-2</v>
      </c>
      <c r="I239">
        <f t="shared" si="33"/>
        <v>4.4078360562618417E-4</v>
      </c>
    </row>
    <row r="240" spans="1:9" ht="15.75" x14ac:dyDescent="0.25">
      <c r="A240" s="5"/>
      <c r="F240" s="16"/>
      <c r="G240" s="16"/>
    </row>
    <row r="241" spans="1:7" ht="15.75" x14ac:dyDescent="0.25">
      <c r="A241" s="5"/>
      <c r="F241" s="16"/>
      <c r="G241" s="16"/>
    </row>
    <row r="242" spans="1:7" ht="15.75" x14ac:dyDescent="0.25">
      <c r="A242" s="5"/>
      <c r="F242" s="16"/>
      <c r="G242" s="16"/>
    </row>
    <row r="243" spans="1:7" ht="15.75" x14ac:dyDescent="0.25">
      <c r="A243" s="5"/>
      <c r="F243" s="16"/>
      <c r="G243" s="16"/>
    </row>
    <row r="244" spans="1:7" ht="15.75" x14ac:dyDescent="0.25">
      <c r="A244" s="5"/>
      <c r="F244" s="16"/>
      <c r="G244" s="16"/>
    </row>
  </sheetData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44"/>
  <sheetViews>
    <sheetView topLeftCell="I94" workbookViewId="0">
      <selection activeCell="V125" sqref="V125"/>
    </sheetView>
  </sheetViews>
  <sheetFormatPr defaultRowHeight="15" x14ac:dyDescent="0.25"/>
  <cols>
    <col min="1" max="1" width="13.28515625" customWidth="1"/>
    <col min="2" max="2" width="9.5703125" customWidth="1"/>
    <col min="6" max="6" width="39.42578125" customWidth="1"/>
    <col min="7" max="7" width="10.85546875" customWidth="1"/>
    <col min="9" max="9" width="10.7109375" style="36" customWidth="1"/>
    <col min="10" max="10" width="27.28515625" customWidth="1"/>
    <col min="14" max="16" width="22.140625" customWidth="1"/>
    <col min="17" max="17" width="29.7109375" customWidth="1"/>
    <col min="18" max="18" width="12" customWidth="1"/>
    <col min="19" max="19" width="10.7109375" customWidth="1"/>
    <col min="20" max="20" width="17.42578125" customWidth="1"/>
  </cols>
  <sheetData>
    <row r="1" spans="1:31" ht="15.75" thickBot="1" x14ac:dyDescent="0.3">
      <c r="A1" t="s">
        <v>34</v>
      </c>
      <c r="O1" s="28"/>
      <c r="T1" t="s">
        <v>54</v>
      </c>
      <c r="U1" t="s">
        <v>69</v>
      </c>
      <c r="V1" t="s">
        <v>70</v>
      </c>
      <c r="W1" t="s">
        <v>71</v>
      </c>
      <c r="X1" t="s">
        <v>54</v>
      </c>
      <c r="Y1" t="s">
        <v>69</v>
      </c>
      <c r="Z1" t="s">
        <v>70</v>
      </c>
    </row>
    <row r="2" spans="1:31" x14ac:dyDescent="0.25">
      <c r="A2" t="s">
        <v>7</v>
      </c>
      <c r="B2" t="s">
        <v>8</v>
      </c>
      <c r="C2" t="s">
        <v>19</v>
      </c>
      <c r="D2" t="s">
        <v>11</v>
      </c>
      <c r="E2" t="s">
        <v>12</v>
      </c>
      <c r="F2" t="s">
        <v>35</v>
      </c>
      <c r="G2" t="s">
        <v>36</v>
      </c>
      <c r="H2" t="s">
        <v>64</v>
      </c>
      <c r="I2" s="37" t="s">
        <v>63</v>
      </c>
      <c r="J2" s="6" t="s">
        <v>46</v>
      </c>
      <c r="K2" s="8">
        <f>SUM(I4:I120)/(COUNT(E4:E120)-2)</f>
        <v>5.4345590516050675E-4</v>
      </c>
      <c r="L2" s="8"/>
      <c r="M2" s="12" t="s">
        <v>65</v>
      </c>
      <c r="N2" s="8"/>
      <c r="O2" s="29" t="s">
        <v>56</v>
      </c>
      <c r="P2" s="12" t="s">
        <v>57</v>
      </c>
      <c r="Q2" s="12" t="s">
        <v>58</v>
      </c>
      <c r="R2" s="12" t="s">
        <v>59</v>
      </c>
      <c r="S2" s="12" t="s">
        <v>68</v>
      </c>
      <c r="T2" s="12" t="s">
        <v>60</v>
      </c>
      <c r="U2" s="12"/>
      <c r="V2" s="12"/>
      <c r="W2" s="12"/>
      <c r="X2" s="12" t="s">
        <v>61</v>
      </c>
      <c r="Y2" s="12"/>
    </row>
    <row r="3" spans="1:31" ht="15.75" x14ac:dyDescent="0.25">
      <c r="A3" s="4">
        <v>41346</v>
      </c>
      <c r="B3">
        <v>2.6760000000000002</v>
      </c>
      <c r="C3">
        <v>0</v>
      </c>
      <c r="D3">
        <v>1.655</v>
      </c>
      <c r="E3">
        <v>10.468400000000001</v>
      </c>
      <c r="F3" s="16">
        <f t="shared" ref="F3:F66" si="0">(((E3/100)+1)^(1/365)-1)</f>
        <v>2.7280246744632031E-4</v>
      </c>
      <c r="G3" s="16">
        <f>1+F3</f>
        <v>1.0002728024674463</v>
      </c>
      <c r="I3" s="37"/>
      <c r="J3" s="20" t="s">
        <v>47</v>
      </c>
      <c r="K3" s="8">
        <f>SQRT(K2)</f>
        <v>2.3312140724534646E-2</v>
      </c>
      <c r="L3" s="8"/>
      <c r="M3" s="8"/>
      <c r="N3" s="8"/>
      <c r="O3" s="8"/>
      <c r="P3" s="8"/>
      <c r="Q3" s="8"/>
      <c r="R3" s="8"/>
      <c r="AD3" t="s">
        <v>28</v>
      </c>
      <c r="AE3">
        <f>1+F3</f>
        <v>1.0002728024674463</v>
      </c>
    </row>
    <row r="4" spans="1:31" ht="15.75" x14ac:dyDescent="0.25">
      <c r="A4" s="5">
        <v>41347</v>
      </c>
      <c r="B4">
        <v>2.68</v>
      </c>
      <c r="C4">
        <f>(B4-B3)/B3</f>
        <v>1.4947683109118098E-3</v>
      </c>
      <c r="D4">
        <v>1.6475</v>
      </c>
      <c r="E4">
        <v>10.4472</v>
      </c>
      <c r="F4" s="16">
        <f t="shared" si="0"/>
        <v>2.722764926246235E-4</v>
      </c>
      <c r="G4" s="16">
        <f t="shared" ref="G4:G67" si="1">1+F4</f>
        <v>1.0002722764926246</v>
      </c>
      <c r="H4">
        <f>C4-F4</f>
        <v>1.2224918182871863E-3</v>
      </c>
      <c r="I4" s="37">
        <f>H4^2</f>
        <v>1.4944862457791109E-6</v>
      </c>
      <c r="J4" s="8"/>
      <c r="K4" s="8"/>
      <c r="L4" s="8"/>
      <c r="M4" s="8">
        <f>C4/$K$3</f>
        <v>6.4119736088357374E-2</v>
      </c>
      <c r="N4" s="8"/>
      <c r="O4" s="8">
        <f>M4</f>
        <v>6.4119736088357374E-2</v>
      </c>
      <c r="P4" s="8">
        <f>RANK(O4,$O$4:$O$121)</f>
        <v>62</v>
      </c>
      <c r="Q4" s="8">
        <f>M4</f>
        <v>6.4119736088357374E-2</v>
      </c>
      <c r="R4" s="8">
        <f>RANK(Q4,$Q$4:$Q$121)</f>
        <v>62</v>
      </c>
      <c r="S4">
        <v>1</v>
      </c>
      <c r="T4">
        <f>P4/(COUNT($M$4:$M$121)+1)-0.5</f>
        <v>2.1008403361344574E-2</v>
      </c>
      <c r="U4">
        <f>SUM($T$4:T4)/S4</f>
        <v>2.1008403361344574E-2</v>
      </c>
      <c r="V4">
        <f>(S4/11)*U4^2</f>
        <v>4.012300107208673E-5</v>
      </c>
      <c r="X4">
        <f>R4/(COUNT($O$4:$O$124)+1)-0.5</f>
        <v>2.1008403361344574E-2</v>
      </c>
      <c r="Y4">
        <f>SUM($X$4:X4)/S4</f>
        <v>2.1008403361344574E-2</v>
      </c>
      <c r="Z4">
        <f>(S4/11)*Y4^2</f>
        <v>4.012300107208673E-5</v>
      </c>
    </row>
    <row r="5" spans="1:31" ht="15.75" x14ac:dyDescent="0.25">
      <c r="A5" s="5">
        <v>41348</v>
      </c>
      <c r="B5">
        <v>2.58</v>
      </c>
      <c r="C5">
        <f t="shared" ref="C5:C68" si="2">(B5-B4)/B4</f>
        <v>-3.7313432835820927E-2</v>
      </c>
      <c r="D5">
        <v>1.6475</v>
      </c>
      <c r="E5">
        <v>10.4887</v>
      </c>
      <c r="F5" s="16">
        <f t="shared" si="0"/>
        <v>2.7330601881270233E-4</v>
      </c>
      <c r="G5" s="16">
        <f t="shared" si="1"/>
        <v>1.0002733060188127</v>
      </c>
      <c r="H5">
        <f t="shared" ref="H5:H68" si="3">C5-F5</f>
        <v>-3.7586738854633629E-2</v>
      </c>
      <c r="I5" s="37">
        <f t="shared" ref="I5:I68" si="4">H5^2</f>
        <v>1.4127629377264253E-3</v>
      </c>
      <c r="J5" s="8"/>
      <c r="K5" s="8"/>
      <c r="L5" s="8"/>
      <c r="M5" s="8">
        <f t="shared" ref="M5:M68" si="5">C5/$K$3</f>
        <v>-1.600600874742951</v>
      </c>
      <c r="N5" s="8"/>
      <c r="O5" s="8">
        <f t="shared" ref="O5:O68" si="6">M5</f>
        <v>-1.600600874742951</v>
      </c>
      <c r="P5" s="8">
        <f t="shared" ref="P5:P68" si="7">RANK(O5,$O$4:$O$121)</f>
        <v>111</v>
      </c>
      <c r="Q5" s="8">
        <f t="shared" ref="Q5:Q68" si="8">M5</f>
        <v>-1.600600874742951</v>
      </c>
      <c r="R5" s="8">
        <f t="shared" ref="R5:R68" si="9">RANK(Q5,$Q$4:$Q$121)</f>
        <v>111</v>
      </c>
      <c r="S5">
        <v>2</v>
      </c>
      <c r="T5">
        <f t="shared" ref="T5:T68" si="10">P5/(COUNT($M$4:$M$121)+1)-0.5</f>
        <v>0.4327731092436975</v>
      </c>
      <c r="U5">
        <f>SUM($T$4:T5)/S5</f>
        <v>0.22689075630252103</v>
      </c>
      <c r="V5">
        <f t="shared" ref="V5:V68" si="11">(S5/11)*U5^2</f>
        <v>9.3598936900963613E-3</v>
      </c>
      <c r="X5">
        <f t="shared" ref="X5:X68" si="12">R5/(COUNT($O$4:$O$124)+1)-0.5</f>
        <v>0.4327731092436975</v>
      </c>
      <c r="Y5">
        <f>SUM($X$4:X5)/S5</f>
        <v>0.22689075630252103</v>
      </c>
      <c r="Z5">
        <f t="shared" ref="Z5:Z68" si="13">(S5/11)*Y5^2</f>
        <v>9.3598936900963613E-3</v>
      </c>
    </row>
    <row r="6" spans="1:31" ht="15.75" x14ac:dyDescent="0.25">
      <c r="A6" s="5">
        <v>41351</v>
      </c>
      <c r="B6">
        <v>2.58</v>
      </c>
      <c r="C6">
        <f t="shared" si="2"/>
        <v>0</v>
      </c>
      <c r="D6">
        <v>1.6</v>
      </c>
      <c r="E6">
        <v>10.2234</v>
      </c>
      <c r="F6" s="16">
        <f t="shared" si="0"/>
        <v>2.6671783517251413E-4</v>
      </c>
      <c r="G6" s="16">
        <f t="shared" si="1"/>
        <v>1.0002667178351725</v>
      </c>
      <c r="H6">
        <f t="shared" si="3"/>
        <v>-2.6671783517251413E-4</v>
      </c>
      <c r="I6" s="37">
        <f t="shared" si="4"/>
        <v>7.1138403599112416E-8</v>
      </c>
      <c r="J6" s="8"/>
      <c r="K6" s="8"/>
      <c r="L6" s="8"/>
      <c r="M6" s="8">
        <f t="shared" si="5"/>
        <v>0</v>
      </c>
      <c r="N6" s="8"/>
      <c r="O6" s="8">
        <f t="shared" si="6"/>
        <v>0</v>
      </c>
      <c r="P6" s="8">
        <f t="shared" si="7"/>
        <v>66</v>
      </c>
      <c r="Q6" s="8">
        <f t="shared" si="8"/>
        <v>0</v>
      </c>
      <c r="R6" s="8">
        <f t="shared" si="9"/>
        <v>66</v>
      </c>
      <c r="S6">
        <v>3</v>
      </c>
      <c r="T6">
        <f t="shared" si="10"/>
        <v>5.4621848739495826E-2</v>
      </c>
      <c r="U6">
        <f>SUM($T$4:T6)/S6</f>
        <v>0.16946778711484597</v>
      </c>
      <c r="V6">
        <f t="shared" si="11"/>
        <v>7.8325447826189335E-3</v>
      </c>
      <c r="X6">
        <f t="shared" si="12"/>
        <v>5.4621848739495826E-2</v>
      </c>
      <c r="Y6">
        <f>SUM($X$4:X6)/S6</f>
        <v>0.16946778711484597</v>
      </c>
      <c r="Z6">
        <f t="shared" si="13"/>
        <v>7.8325447826189335E-3</v>
      </c>
    </row>
    <row r="7" spans="1:31" ht="15.75" x14ac:dyDescent="0.25">
      <c r="A7" s="5">
        <v>41352</v>
      </c>
      <c r="B7">
        <v>2.5880000000000001</v>
      </c>
      <c r="C7">
        <f t="shared" si="2"/>
        <v>3.1007751937984522E-3</v>
      </c>
      <c r="D7">
        <v>1.5566</v>
      </c>
      <c r="E7">
        <v>10.124000000000001</v>
      </c>
      <c r="F7" s="16">
        <f t="shared" si="0"/>
        <v>2.6424536593649961E-4</v>
      </c>
      <c r="G7" s="16">
        <f t="shared" si="1"/>
        <v>1.0002642453659365</v>
      </c>
      <c r="H7">
        <f t="shared" si="3"/>
        <v>2.8365298278619526E-3</v>
      </c>
      <c r="I7" s="37">
        <f t="shared" si="4"/>
        <v>8.0459014643505579E-6</v>
      </c>
      <c r="J7" s="8"/>
      <c r="K7" s="8"/>
      <c r="L7" s="8"/>
      <c r="M7" s="8">
        <f t="shared" si="5"/>
        <v>0.13301117346701113</v>
      </c>
      <c r="N7" s="8"/>
      <c r="O7" s="8">
        <f t="shared" si="6"/>
        <v>0.13301117346701113</v>
      </c>
      <c r="P7" s="8">
        <f t="shared" si="7"/>
        <v>59</v>
      </c>
      <c r="Q7" s="8">
        <f t="shared" si="8"/>
        <v>0.13301117346701113</v>
      </c>
      <c r="R7" s="8">
        <f t="shared" si="9"/>
        <v>59</v>
      </c>
      <c r="S7">
        <v>4</v>
      </c>
      <c r="T7">
        <f t="shared" si="10"/>
        <v>-4.2016806722688926E-3</v>
      </c>
      <c r="U7">
        <f>SUM($T$4:T7)/S7</f>
        <v>0.12605042016806725</v>
      </c>
      <c r="V7">
        <f t="shared" si="11"/>
        <v>5.777712154380471E-3</v>
      </c>
      <c r="X7">
        <f t="shared" si="12"/>
        <v>-4.2016806722688926E-3</v>
      </c>
      <c r="Y7">
        <f>SUM($X$4:X7)/S7</f>
        <v>0.12605042016806725</v>
      </c>
      <c r="Z7">
        <f t="shared" si="13"/>
        <v>5.777712154380471E-3</v>
      </c>
    </row>
    <row r="8" spans="1:31" ht="15.75" x14ac:dyDescent="0.25">
      <c r="A8" s="5">
        <v>41353</v>
      </c>
      <c r="B8">
        <v>2.6080000000000001</v>
      </c>
      <c r="C8">
        <f t="shared" si="2"/>
        <v>7.7279752704791415E-3</v>
      </c>
      <c r="D8">
        <v>1.5931</v>
      </c>
      <c r="E8">
        <v>10.0829</v>
      </c>
      <c r="F8" s="16">
        <f t="shared" si="0"/>
        <v>2.6322239673626235E-4</v>
      </c>
      <c r="G8" s="16">
        <f t="shared" si="1"/>
        <v>1.0002632223967363</v>
      </c>
      <c r="H8">
        <f t="shared" si="3"/>
        <v>7.4647528737428791E-3</v>
      </c>
      <c r="I8" s="37">
        <f t="shared" si="4"/>
        <v>5.5722535466052574E-5</v>
      </c>
      <c r="J8" s="8"/>
      <c r="K8" s="8"/>
      <c r="L8" s="8"/>
      <c r="M8" s="8">
        <f t="shared" si="5"/>
        <v>0.33150002660827738</v>
      </c>
      <c r="N8" s="8"/>
      <c r="O8" s="8">
        <f t="shared" si="6"/>
        <v>0.33150002660827738</v>
      </c>
      <c r="P8" s="8">
        <f t="shared" si="7"/>
        <v>45</v>
      </c>
      <c r="Q8" s="8">
        <f t="shared" si="8"/>
        <v>0.33150002660827738</v>
      </c>
      <c r="R8" s="8">
        <f t="shared" si="9"/>
        <v>45</v>
      </c>
      <c r="S8">
        <v>5</v>
      </c>
      <c r="T8">
        <f t="shared" si="10"/>
        <v>-0.12184873949579833</v>
      </c>
      <c r="U8">
        <f>SUM($T$4:T8)/S8</f>
        <v>7.6470588235294137E-2</v>
      </c>
      <c r="V8">
        <f t="shared" si="11"/>
        <v>2.6580685750235938E-3</v>
      </c>
      <c r="X8">
        <f t="shared" si="12"/>
        <v>-0.12184873949579833</v>
      </c>
      <c r="Y8">
        <f>SUM($X$4:X8)/S8</f>
        <v>7.6470588235294137E-2</v>
      </c>
      <c r="Z8">
        <f t="shared" si="13"/>
        <v>2.6580685750235938E-3</v>
      </c>
    </row>
    <row r="9" spans="1:31" ht="15.75" x14ac:dyDescent="0.25">
      <c r="A9" s="5">
        <v>41354</v>
      </c>
      <c r="B9">
        <v>2.6360000000000001</v>
      </c>
      <c r="C9">
        <f t="shared" si="2"/>
        <v>1.0736196319018414E-2</v>
      </c>
      <c r="D9">
        <v>1.5617000000000001</v>
      </c>
      <c r="E9">
        <v>10.0669</v>
      </c>
      <c r="F9" s="16">
        <f t="shared" si="0"/>
        <v>2.6282405754796123E-4</v>
      </c>
      <c r="G9" s="16">
        <f t="shared" si="1"/>
        <v>1.000262824057548</v>
      </c>
      <c r="H9">
        <f t="shared" si="3"/>
        <v>1.0473372261470453E-2</v>
      </c>
      <c r="I9" s="37">
        <f t="shared" si="4"/>
        <v>1.096915265273387E-4</v>
      </c>
      <c r="J9" s="8"/>
      <c r="K9" s="8"/>
      <c r="L9" s="8"/>
      <c r="M9" s="8">
        <f t="shared" si="5"/>
        <v>0.46054098788616199</v>
      </c>
      <c r="N9" s="8"/>
      <c r="O9" s="8">
        <f t="shared" si="6"/>
        <v>0.46054098788616199</v>
      </c>
      <c r="P9" s="8">
        <f t="shared" si="7"/>
        <v>37</v>
      </c>
      <c r="Q9" s="8">
        <f t="shared" si="8"/>
        <v>0.46054098788616199</v>
      </c>
      <c r="R9" s="8">
        <f t="shared" si="9"/>
        <v>37</v>
      </c>
      <c r="S9">
        <v>6</v>
      </c>
      <c r="T9">
        <f t="shared" si="10"/>
        <v>-0.18907563025210083</v>
      </c>
      <c r="U9">
        <f>SUM($T$4:T9)/S9</f>
        <v>3.2212885154061642E-2</v>
      </c>
      <c r="V9">
        <f t="shared" si="11"/>
        <v>5.6600180179023534E-4</v>
      </c>
      <c r="X9">
        <f t="shared" si="12"/>
        <v>-0.18907563025210083</v>
      </c>
      <c r="Y9">
        <f>SUM($X$4:X9)/S9</f>
        <v>3.2212885154061642E-2</v>
      </c>
      <c r="Z9">
        <f t="shared" si="13"/>
        <v>5.6600180179023534E-4</v>
      </c>
    </row>
    <row r="10" spans="1:31" ht="15.75" x14ac:dyDescent="0.25">
      <c r="A10" s="5">
        <v>41355</v>
      </c>
      <c r="B10">
        <v>2.5720000000000001</v>
      </c>
      <c r="C10">
        <f t="shared" si="2"/>
        <v>-2.4279210925644938E-2</v>
      </c>
      <c r="D10">
        <v>1.5810999999999999</v>
      </c>
      <c r="E10">
        <v>10.0837</v>
      </c>
      <c r="F10" s="16">
        <f t="shared" si="0"/>
        <v>2.6324231218000094E-4</v>
      </c>
      <c r="G10" s="16">
        <f t="shared" si="1"/>
        <v>1.00026324231218</v>
      </c>
      <c r="H10">
        <f t="shared" si="3"/>
        <v>-2.4542453237824939E-2</v>
      </c>
      <c r="I10" s="37">
        <f t="shared" si="4"/>
        <v>6.0233201093082387E-4</v>
      </c>
      <c r="J10" s="8"/>
      <c r="K10" s="8"/>
      <c r="L10" s="8"/>
      <c r="M10" s="8">
        <f t="shared" si="5"/>
        <v>-1.0414835433835774</v>
      </c>
      <c r="N10" s="8"/>
      <c r="O10" s="8">
        <f t="shared" si="6"/>
        <v>-1.0414835433835774</v>
      </c>
      <c r="P10" s="8">
        <f t="shared" si="7"/>
        <v>104</v>
      </c>
      <c r="Q10" s="8">
        <f t="shared" si="8"/>
        <v>-1.0414835433835774</v>
      </c>
      <c r="R10" s="8">
        <f t="shared" si="9"/>
        <v>104</v>
      </c>
      <c r="S10">
        <v>7</v>
      </c>
      <c r="T10">
        <f t="shared" si="10"/>
        <v>0.37394957983193278</v>
      </c>
      <c r="U10">
        <f>SUM($T$4:T10)/S10</f>
        <v>8.1032412965186082E-2</v>
      </c>
      <c r="V10">
        <f t="shared" si="11"/>
        <v>4.178523968793018E-3</v>
      </c>
      <c r="X10">
        <f t="shared" si="12"/>
        <v>0.37394957983193278</v>
      </c>
      <c r="Y10">
        <f>SUM($X$4:X10)/S10</f>
        <v>8.1032412965186082E-2</v>
      </c>
      <c r="Z10">
        <f t="shared" si="13"/>
        <v>4.178523968793018E-3</v>
      </c>
    </row>
    <row r="11" spans="1:31" ht="15.75" x14ac:dyDescent="0.25">
      <c r="A11" s="5">
        <v>41358</v>
      </c>
      <c r="B11">
        <v>2.4699999999999998</v>
      </c>
      <c r="C11">
        <f t="shared" si="2"/>
        <v>-3.9657853810264508E-2</v>
      </c>
      <c r="D11">
        <v>1.5406</v>
      </c>
      <c r="E11">
        <v>9.8496000000000006</v>
      </c>
      <c r="F11" s="16">
        <f t="shared" si="0"/>
        <v>2.5740838825738521E-4</v>
      </c>
      <c r="G11" s="16">
        <f t="shared" si="1"/>
        <v>1.0002574083882574</v>
      </c>
      <c r="H11">
        <f t="shared" si="3"/>
        <v>-3.9915262198521893E-2</v>
      </c>
      <c r="I11" s="37">
        <f t="shared" si="4"/>
        <v>1.5932281563767509E-3</v>
      </c>
      <c r="J11" s="8"/>
      <c r="K11" s="8"/>
      <c r="L11" s="8"/>
      <c r="M11" s="8">
        <f t="shared" si="5"/>
        <v>-1.7011673993768821</v>
      </c>
      <c r="N11" s="8"/>
      <c r="O11" s="8">
        <f t="shared" si="6"/>
        <v>-1.7011673993768821</v>
      </c>
      <c r="P11" s="8">
        <f t="shared" si="7"/>
        <v>113</v>
      </c>
      <c r="Q11" s="8">
        <f t="shared" si="8"/>
        <v>-1.7011673993768821</v>
      </c>
      <c r="R11" s="8">
        <f t="shared" si="9"/>
        <v>113</v>
      </c>
      <c r="S11">
        <v>8</v>
      </c>
      <c r="T11">
        <f t="shared" si="10"/>
        <v>0.44957983193277307</v>
      </c>
      <c r="U11">
        <f>SUM($T$4:T11)/S11</f>
        <v>0.12710084033613445</v>
      </c>
      <c r="V11">
        <f t="shared" si="11"/>
        <v>1.1748817173928394E-2</v>
      </c>
      <c r="X11">
        <f t="shared" si="12"/>
        <v>0.44957983193277307</v>
      </c>
      <c r="Y11">
        <f>SUM($X$4:X11)/S11</f>
        <v>0.12710084033613445</v>
      </c>
      <c r="Z11">
        <f t="shared" si="13"/>
        <v>1.1748817173928394E-2</v>
      </c>
    </row>
    <row r="12" spans="1:31" ht="15.75" x14ac:dyDescent="0.25">
      <c r="A12" s="5">
        <v>41359</v>
      </c>
      <c r="B12">
        <v>2.5300000000000002</v>
      </c>
      <c r="C12">
        <f t="shared" si="2"/>
        <v>2.4291497975708707E-2</v>
      </c>
      <c r="D12">
        <v>1.5667</v>
      </c>
      <c r="E12">
        <v>11.639099999999999</v>
      </c>
      <c r="F12" s="16">
        <f t="shared" si="0"/>
        <v>3.0169251653178186E-4</v>
      </c>
      <c r="G12" s="16">
        <f t="shared" si="1"/>
        <v>1.0003016925165318</v>
      </c>
      <c r="H12">
        <f t="shared" si="3"/>
        <v>2.3989805459176925E-2</v>
      </c>
      <c r="I12" s="37">
        <f t="shared" si="4"/>
        <v>5.7551076596915496E-4</v>
      </c>
      <c r="J12" s="8"/>
      <c r="K12" s="8"/>
      <c r="L12" s="8"/>
      <c r="M12" s="8">
        <f t="shared" si="5"/>
        <v>1.0420106099541233</v>
      </c>
      <c r="N12" s="8"/>
      <c r="O12" s="8">
        <f t="shared" si="6"/>
        <v>1.0420106099541233</v>
      </c>
      <c r="P12" s="8">
        <f t="shared" si="7"/>
        <v>18</v>
      </c>
      <c r="Q12" s="8">
        <f t="shared" si="8"/>
        <v>1.0420106099541233</v>
      </c>
      <c r="R12" s="8">
        <f t="shared" si="9"/>
        <v>18</v>
      </c>
      <c r="S12">
        <v>9</v>
      </c>
      <c r="T12">
        <f t="shared" si="10"/>
        <v>-0.34873949579831931</v>
      </c>
      <c r="U12">
        <f>SUM($T$4:T12)/S12</f>
        <v>7.42296918767507E-2</v>
      </c>
      <c r="V12">
        <f t="shared" si="11"/>
        <v>4.5082204004596492E-3</v>
      </c>
      <c r="X12">
        <f t="shared" si="12"/>
        <v>-0.34873949579831931</v>
      </c>
      <c r="Y12">
        <f>SUM($X$4:X12)/S12</f>
        <v>7.42296918767507E-2</v>
      </c>
      <c r="Z12">
        <f t="shared" si="13"/>
        <v>4.5082204004596492E-3</v>
      </c>
    </row>
    <row r="13" spans="1:31" ht="15.75" x14ac:dyDescent="0.25">
      <c r="A13" s="5">
        <v>41360</v>
      </c>
      <c r="B13">
        <v>2.5380000000000003</v>
      </c>
      <c r="C13">
        <f t="shared" si="2"/>
        <v>3.162055335968382E-3</v>
      </c>
      <c r="D13">
        <v>1.5143</v>
      </c>
      <c r="E13">
        <v>11.8004</v>
      </c>
      <c r="F13" s="16">
        <f t="shared" si="0"/>
        <v>3.0564931094434478E-4</v>
      </c>
      <c r="G13" s="16">
        <f t="shared" si="1"/>
        <v>1.0003056493109443</v>
      </c>
      <c r="H13">
        <f t="shared" si="3"/>
        <v>2.8564060250240372E-3</v>
      </c>
      <c r="I13" s="37">
        <f t="shared" si="4"/>
        <v>8.1590553797936203E-6</v>
      </c>
      <c r="J13" s="8"/>
      <c r="K13" s="8"/>
      <c r="L13" s="8"/>
      <c r="M13" s="8">
        <f t="shared" si="5"/>
        <v>0.13563985278454099</v>
      </c>
      <c r="N13" s="8"/>
      <c r="O13" s="8">
        <f t="shared" si="6"/>
        <v>0.13563985278454099</v>
      </c>
      <c r="P13" s="8">
        <f t="shared" si="7"/>
        <v>58</v>
      </c>
      <c r="Q13" s="8">
        <f t="shared" si="8"/>
        <v>0.13563985278454099</v>
      </c>
      <c r="R13" s="8">
        <f t="shared" si="9"/>
        <v>58</v>
      </c>
      <c r="S13">
        <v>10</v>
      </c>
      <c r="T13">
        <f t="shared" si="10"/>
        <v>-1.2605042016806733E-2</v>
      </c>
      <c r="U13">
        <f>SUM($T$4:T13)/S13</f>
        <v>6.5546218487394947E-2</v>
      </c>
      <c r="V13">
        <f t="shared" si="11"/>
        <v>3.9057334163611953E-3</v>
      </c>
      <c r="X13">
        <f t="shared" si="12"/>
        <v>-1.2605042016806733E-2</v>
      </c>
      <c r="Y13">
        <f>SUM($X$4:X13)/S13</f>
        <v>6.5546218487394947E-2</v>
      </c>
      <c r="Z13">
        <f t="shared" si="13"/>
        <v>3.9057334163611953E-3</v>
      </c>
    </row>
    <row r="14" spans="1:31" ht="15.75" x14ac:dyDescent="0.25">
      <c r="A14" s="5">
        <v>41361</v>
      </c>
      <c r="B14">
        <v>2.524</v>
      </c>
      <c r="C14">
        <f t="shared" si="2"/>
        <v>-5.5161544523247572E-3</v>
      </c>
      <c r="D14">
        <v>1.5467</v>
      </c>
      <c r="E14">
        <v>11.738099999999999</v>
      </c>
      <c r="F14" s="16">
        <f t="shared" si="0"/>
        <v>3.0412172643168311E-4</v>
      </c>
      <c r="G14" s="16">
        <f t="shared" si="1"/>
        <v>1.0003041217264317</v>
      </c>
      <c r="H14">
        <f t="shared" si="3"/>
        <v>-5.8202761787564403E-3</v>
      </c>
      <c r="I14" s="37">
        <f t="shared" si="4"/>
        <v>3.387561479699967E-5</v>
      </c>
      <c r="J14" s="8"/>
      <c r="K14" s="8"/>
      <c r="L14" s="8"/>
      <c r="M14" s="8">
        <f t="shared" si="5"/>
        <v>-0.23662153199510039</v>
      </c>
      <c r="N14" s="8"/>
      <c r="O14" s="8">
        <f t="shared" si="6"/>
        <v>-0.23662153199510039</v>
      </c>
      <c r="P14" s="8">
        <f t="shared" si="7"/>
        <v>80</v>
      </c>
      <c r="Q14" s="8">
        <f t="shared" si="8"/>
        <v>-0.23662153199510039</v>
      </c>
      <c r="R14" s="8">
        <f t="shared" si="9"/>
        <v>80</v>
      </c>
      <c r="S14">
        <v>11</v>
      </c>
      <c r="T14">
        <f t="shared" si="10"/>
        <v>0.17226890756302526</v>
      </c>
      <c r="U14">
        <f>SUM($T$4:T14)/S14</f>
        <v>7.5248281130634073E-2</v>
      </c>
      <c r="V14">
        <f t="shared" si="11"/>
        <v>5.6623038131149396E-3</v>
      </c>
      <c r="X14">
        <f t="shared" si="12"/>
        <v>0.17226890756302526</v>
      </c>
      <c r="Y14">
        <f>SUM($X$4:X14)/S14</f>
        <v>7.5248281130634073E-2</v>
      </c>
      <c r="Z14">
        <f t="shared" si="13"/>
        <v>5.6623038131149396E-3</v>
      </c>
    </row>
    <row r="15" spans="1:31" ht="15.75" x14ac:dyDescent="0.25">
      <c r="A15" s="5">
        <v>41366</v>
      </c>
      <c r="B15">
        <v>2.512</v>
      </c>
      <c r="C15">
        <f t="shared" si="2"/>
        <v>-4.754358161648182E-3</v>
      </c>
      <c r="D15">
        <v>1.5552000000000001</v>
      </c>
      <c r="E15">
        <v>11.616</v>
      </c>
      <c r="F15" s="16">
        <f t="shared" si="0"/>
        <v>3.0112539177684639E-4</v>
      </c>
      <c r="G15" s="16">
        <f t="shared" si="1"/>
        <v>1.0003011253917768</v>
      </c>
      <c r="H15">
        <f t="shared" si="3"/>
        <v>-5.0554835534250284E-3</v>
      </c>
      <c r="I15" s="37">
        <f t="shared" si="4"/>
        <v>2.5557913958950953E-5</v>
      </c>
      <c r="J15" s="8"/>
      <c r="K15" s="8"/>
      <c r="L15" s="8"/>
      <c r="M15" s="8">
        <f t="shared" si="5"/>
        <v>-0.20394343950765972</v>
      </c>
      <c r="N15" s="8"/>
      <c r="O15" s="8">
        <f t="shared" si="6"/>
        <v>-0.20394343950765972</v>
      </c>
      <c r="P15" s="8">
        <f t="shared" si="7"/>
        <v>78</v>
      </c>
      <c r="Q15" s="8">
        <f t="shared" si="8"/>
        <v>-0.20394343950765972</v>
      </c>
      <c r="R15" s="8">
        <f t="shared" si="9"/>
        <v>78</v>
      </c>
      <c r="S15">
        <v>12</v>
      </c>
      <c r="T15">
        <f t="shared" si="10"/>
        <v>0.15546218487394958</v>
      </c>
      <c r="U15">
        <f>SUM($T$4:T15)/S15</f>
        <v>8.1932773109243698E-2</v>
      </c>
      <c r="V15">
        <f t="shared" si="11"/>
        <v>7.3232501556772444E-3</v>
      </c>
      <c r="X15">
        <f t="shared" si="12"/>
        <v>0.15546218487394958</v>
      </c>
      <c r="Y15">
        <f>SUM($X$4:X15)/S15</f>
        <v>8.1932773109243698E-2</v>
      </c>
      <c r="Z15">
        <f t="shared" si="13"/>
        <v>7.3232501556772444E-3</v>
      </c>
    </row>
    <row r="16" spans="1:31" ht="15.75" x14ac:dyDescent="0.25">
      <c r="A16" s="5">
        <v>41367</v>
      </c>
      <c r="B16">
        <v>2.548</v>
      </c>
      <c r="C16">
        <f t="shared" si="2"/>
        <v>1.4331210191082815E-2</v>
      </c>
      <c r="D16">
        <v>1.5232000000000001</v>
      </c>
      <c r="E16">
        <v>11.632300000000001</v>
      </c>
      <c r="F16" s="16">
        <f t="shared" si="0"/>
        <v>3.0152558287155351E-4</v>
      </c>
      <c r="G16" s="16">
        <f t="shared" si="1"/>
        <v>1.0003015255828716</v>
      </c>
      <c r="H16">
        <f t="shared" si="3"/>
        <v>1.4029684608211261E-2</v>
      </c>
      <c r="I16" s="37">
        <f t="shared" si="4"/>
        <v>1.9683205020587998E-4</v>
      </c>
      <c r="J16" s="8"/>
      <c r="K16" s="8"/>
      <c r="L16" s="8"/>
      <c r="M16" s="8">
        <f t="shared" si="5"/>
        <v>0.61475307482165575</v>
      </c>
      <c r="N16" s="8"/>
      <c r="O16" s="8">
        <f t="shared" si="6"/>
        <v>0.61475307482165575</v>
      </c>
      <c r="P16" s="8">
        <f t="shared" si="7"/>
        <v>30</v>
      </c>
      <c r="Q16" s="8">
        <f t="shared" si="8"/>
        <v>0.61475307482165575</v>
      </c>
      <c r="R16" s="8">
        <f t="shared" si="9"/>
        <v>30</v>
      </c>
      <c r="S16">
        <v>13</v>
      </c>
      <c r="T16">
        <f t="shared" si="10"/>
        <v>-0.24789915966386555</v>
      </c>
      <c r="U16">
        <f>SUM($T$4:T16)/S16</f>
        <v>5.6561085972850672E-2</v>
      </c>
      <c r="V16">
        <f t="shared" si="11"/>
        <v>3.7808212548696971E-3</v>
      </c>
      <c r="X16">
        <f t="shared" si="12"/>
        <v>-0.24789915966386555</v>
      </c>
      <c r="Y16">
        <f>SUM($X$4:X16)/S16</f>
        <v>5.6561085972850672E-2</v>
      </c>
      <c r="Z16">
        <f t="shared" si="13"/>
        <v>3.7808212548696971E-3</v>
      </c>
    </row>
    <row r="17" spans="1:26" ht="15.75" x14ac:dyDescent="0.25">
      <c r="A17" s="5">
        <v>41368</v>
      </c>
      <c r="B17">
        <v>2.6</v>
      </c>
      <c r="C17">
        <f t="shared" si="2"/>
        <v>2.0408163265306142E-2</v>
      </c>
      <c r="D17">
        <v>1.4579</v>
      </c>
      <c r="E17">
        <v>11.5952</v>
      </c>
      <c r="F17" s="16">
        <f t="shared" si="0"/>
        <v>3.0061463383090903E-4</v>
      </c>
      <c r="G17" s="16">
        <f t="shared" si="1"/>
        <v>1.0003006146338309</v>
      </c>
      <c r="H17">
        <f t="shared" si="3"/>
        <v>2.0107548631475233E-2</v>
      </c>
      <c r="I17" s="37">
        <f t="shared" si="4"/>
        <v>4.0431351196714148E-4</v>
      </c>
      <c r="J17" s="8"/>
      <c r="K17" s="8"/>
      <c r="L17" s="8"/>
      <c r="M17" s="8">
        <f t="shared" si="5"/>
        <v>0.87543068251247125</v>
      </c>
      <c r="N17" s="8"/>
      <c r="O17" s="8">
        <f t="shared" si="6"/>
        <v>0.87543068251247125</v>
      </c>
      <c r="P17" s="8">
        <f t="shared" si="7"/>
        <v>21</v>
      </c>
      <c r="Q17" s="8">
        <f t="shared" si="8"/>
        <v>0.87543068251247125</v>
      </c>
      <c r="R17" s="8">
        <f t="shared" si="9"/>
        <v>21</v>
      </c>
      <c r="S17">
        <v>14</v>
      </c>
      <c r="T17">
        <f t="shared" si="10"/>
        <v>-0.32352941176470584</v>
      </c>
      <c r="U17">
        <f>SUM($T$4:T17)/S17</f>
        <v>2.9411764705882353E-2</v>
      </c>
      <c r="V17">
        <f t="shared" si="11"/>
        <v>1.100975149418056E-3</v>
      </c>
      <c r="X17">
        <f t="shared" si="12"/>
        <v>-0.32352941176470584</v>
      </c>
      <c r="Y17">
        <f>SUM($X$4:X17)/S17</f>
        <v>2.9411764705882353E-2</v>
      </c>
      <c r="Z17">
        <f t="shared" si="13"/>
        <v>1.100975149418056E-3</v>
      </c>
    </row>
    <row r="18" spans="1:26" ht="15.75" x14ac:dyDescent="0.25">
      <c r="A18" s="5">
        <v>41369</v>
      </c>
      <c r="B18">
        <v>2.56</v>
      </c>
      <c r="C18">
        <f t="shared" si="2"/>
        <v>-1.5384615384615398E-2</v>
      </c>
      <c r="D18">
        <v>1.3974</v>
      </c>
      <c r="E18">
        <v>11.7552</v>
      </c>
      <c r="F18" s="16">
        <f t="shared" si="0"/>
        <v>3.045410998347986E-4</v>
      </c>
      <c r="G18" s="16">
        <f t="shared" si="1"/>
        <v>1.0003045410998348</v>
      </c>
      <c r="H18">
        <f t="shared" si="3"/>
        <v>-1.5689156484450198E-2</v>
      </c>
      <c r="I18" s="37">
        <f t="shared" si="4"/>
        <v>2.4614963119356571E-4</v>
      </c>
      <c r="J18" s="8"/>
      <c r="K18" s="8"/>
      <c r="L18" s="8"/>
      <c r="M18" s="8">
        <f t="shared" si="5"/>
        <v>-0.65994005297093983</v>
      </c>
      <c r="N18" s="8"/>
      <c r="O18" s="8">
        <f t="shared" si="6"/>
        <v>-0.65994005297093983</v>
      </c>
      <c r="P18" s="8">
        <f t="shared" si="7"/>
        <v>93</v>
      </c>
      <c r="Q18" s="8">
        <f t="shared" si="8"/>
        <v>-0.65994005297093983</v>
      </c>
      <c r="R18" s="8">
        <f t="shared" si="9"/>
        <v>93</v>
      </c>
      <c r="S18">
        <v>15</v>
      </c>
      <c r="T18">
        <f t="shared" si="10"/>
        <v>0.28151260504201681</v>
      </c>
      <c r="U18">
        <f>SUM($T$4:T18)/S18</f>
        <v>4.6218487394957979E-2</v>
      </c>
      <c r="V18">
        <f t="shared" si="11"/>
        <v>2.9129298778334855E-3</v>
      </c>
      <c r="X18">
        <f t="shared" si="12"/>
        <v>0.28151260504201681</v>
      </c>
      <c r="Y18">
        <f>SUM($X$4:X18)/S18</f>
        <v>4.6218487394957979E-2</v>
      </c>
      <c r="Z18">
        <f t="shared" si="13"/>
        <v>2.9129298778334855E-3</v>
      </c>
    </row>
    <row r="19" spans="1:26" ht="15.75" x14ac:dyDescent="0.25">
      <c r="A19" s="5">
        <v>41372</v>
      </c>
      <c r="B19">
        <v>2.5099999999999998</v>
      </c>
      <c r="C19">
        <f t="shared" si="2"/>
        <v>-1.9531250000000104E-2</v>
      </c>
      <c r="D19">
        <v>1.4227000000000001</v>
      </c>
      <c r="E19">
        <v>12.117599999999999</v>
      </c>
      <c r="F19" s="16">
        <f t="shared" si="0"/>
        <v>3.1341385576033609E-4</v>
      </c>
      <c r="G19" s="16">
        <f t="shared" si="1"/>
        <v>1.0003134138557603</v>
      </c>
      <c r="H19">
        <f t="shared" si="3"/>
        <v>-1.984466385576044E-2</v>
      </c>
      <c r="I19" s="37">
        <f t="shared" si="4"/>
        <v>3.9381068354812481E-4</v>
      </c>
      <c r="J19" s="8"/>
      <c r="K19" s="8"/>
      <c r="L19" s="8"/>
      <c r="M19" s="8">
        <f t="shared" si="5"/>
        <v>-0.8378145203732672</v>
      </c>
      <c r="N19" s="8"/>
      <c r="O19" s="8">
        <f t="shared" si="6"/>
        <v>-0.8378145203732672</v>
      </c>
      <c r="P19" s="8">
        <f t="shared" si="7"/>
        <v>98</v>
      </c>
      <c r="Q19" s="8">
        <f t="shared" si="8"/>
        <v>-0.8378145203732672</v>
      </c>
      <c r="R19" s="8">
        <f t="shared" si="9"/>
        <v>98</v>
      </c>
      <c r="S19">
        <v>16</v>
      </c>
      <c r="T19">
        <f t="shared" si="10"/>
        <v>0.32352941176470584</v>
      </c>
      <c r="U19">
        <f>SUM($T$4:T19)/S19</f>
        <v>6.3550420168067223E-2</v>
      </c>
      <c r="V19">
        <f t="shared" si="11"/>
        <v>5.8744085869641971E-3</v>
      </c>
      <c r="X19">
        <f t="shared" si="12"/>
        <v>0.32352941176470584</v>
      </c>
      <c r="Y19">
        <f>SUM($X$4:X19)/S19</f>
        <v>6.3550420168067223E-2</v>
      </c>
      <c r="Z19">
        <f t="shared" si="13"/>
        <v>5.8744085869641971E-3</v>
      </c>
    </row>
    <row r="20" spans="1:26" ht="15.75" x14ac:dyDescent="0.25">
      <c r="A20" s="5">
        <v>41373</v>
      </c>
      <c r="B20">
        <v>2.524</v>
      </c>
      <c r="C20">
        <f t="shared" si="2"/>
        <v>5.5776892430279825E-3</v>
      </c>
      <c r="D20">
        <v>1.4674</v>
      </c>
      <c r="E20">
        <v>11.978899999999999</v>
      </c>
      <c r="F20" s="16">
        <f t="shared" si="0"/>
        <v>3.1002140205194095E-4</v>
      </c>
      <c r="G20" s="16">
        <f t="shared" si="1"/>
        <v>1.0003100214020519</v>
      </c>
      <c r="H20">
        <f t="shared" si="3"/>
        <v>5.2676678409760416E-3</v>
      </c>
      <c r="I20" s="37">
        <f t="shared" si="4"/>
        <v>2.774832448285319E-5</v>
      </c>
      <c r="J20" s="8"/>
      <c r="K20" s="8"/>
      <c r="L20" s="8"/>
      <c r="M20" s="8">
        <f t="shared" si="5"/>
        <v>0.23926113474245611</v>
      </c>
      <c r="N20" s="8"/>
      <c r="O20" s="8">
        <f t="shared" si="6"/>
        <v>0.23926113474245611</v>
      </c>
      <c r="P20" s="8">
        <f t="shared" si="7"/>
        <v>52</v>
      </c>
      <c r="Q20" s="8">
        <f t="shared" si="8"/>
        <v>0.23926113474245611</v>
      </c>
      <c r="R20" s="8">
        <f t="shared" si="9"/>
        <v>52</v>
      </c>
      <c r="S20">
        <v>17</v>
      </c>
      <c r="T20">
        <f t="shared" si="10"/>
        <v>-6.3025210084033612E-2</v>
      </c>
      <c r="U20">
        <f>SUM($T$4:T20)/S20</f>
        <v>5.6104794859120115E-2</v>
      </c>
      <c r="V20">
        <f t="shared" si="11"/>
        <v>4.8647014641024699E-3</v>
      </c>
      <c r="X20">
        <f t="shared" si="12"/>
        <v>-6.3025210084033612E-2</v>
      </c>
      <c r="Y20">
        <f>SUM($X$4:X20)/S20</f>
        <v>5.6104794859120115E-2</v>
      </c>
      <c r="Z20">
        <f t="shared" si="13"/>
        <v>4.8647014641024699E-3</v>
      </c>
    </row>
    <row r="21" spans="1:26" ht="15.75" x14ac:dyDescent="0.25">
      <c r="A21" s="5">
        <v>41374</v>
      </c>
      <c r="B21">
        <v>2.6059999999999999</v>
      </c>
      <c r="C21">
        <f t="shared" si="2"/>
        <v>3.2488114104595824E-2</v>
      </c>
      <c r="D21">
        <v>1.5116000000000001</v>
      </c>
      <c r="E21">
        <v>12.0502</v>
      </c>
      <c r="F21" s="16">
        <f t="shared" si="0"/>
        <v>3.1176584688585862E-4</v>
      </c>
      <c r="G21" s="16">
        <f t="shared" si="1"/>
        <v>1.0003117658468859</v>
      </c>
      <c r="H21">
        <f t="shared" si="3"/>
        <v>3.2176348257709965E-2</v>
      </c>
      <c r="I21" s="37">
        <f t="shared" si="4"/>
        <v>1.0353173872014352E-3</v>
      </c>
      <c r="J21" s="8"/>
      <c r="K21" s="8"/>
      <c r="L21" s="8"/>
      <c r="M21" s="8">
        <f t="shared" si="5"/>
        <v>1.3936135033023376</v>
      </c>
      <c r="N21" s="8"/>
      <c r="O21" s="8">
        <f t="shared" si="6"/>
        <v>1.3936135033023376</v>
      </c>
      <c r="P21" s="8">
        <f t="shared" si="7"/>
        <v>15</v>
      </c>
      <c r="Q21" s="8">
        <f t="shared" si="8"/>
        <v>1.3936135033023376</v>
      </c>
      <c r="R21" s="8">
        <f t="shared" si="9"/>
        <v>15</v>
      </c>
      <c r="S21">
        <v>18</v>
      </c>
      <c r="T21">
        <f t="shared" si="10"/>
        <v>-0.37394957983193278</v>
      </c>
      <c r="U21">
        <f>SUM($T$4:T21)/S21</f>
        <v>3.2212885154061621E-2</v>
      </c>
      <c r="V21">
        <f t="shared" si="11"/>
        <v>1.6980054053707043E-3</v>
      </c>
      <c r="X21">
        <f t="shared" si="12"/>
        <v>-0.37394957983193278</v>
      </c>
      <c r="Y21">
        <f>SUM($X$4:X21)/S21</f>
        <v>3.2212885154061621E-2</v>
      </c>
      <c r="Z21">
        <f t="shared" si="13"/>
        <v>1.6980054053707043E-3</v>
      </c>
    </row>
    <row r="22" spans="1:26" ht="15.75" x14ac:dyDescent="0.25">
      <c r="A22" s="5">
        <v>41375</v>
      </c>
      <c r="B22">
        <v>2.6579999999999999</v>
      </c>
      <c r="C22">
        <f t="shared" si="2"/>
        <v>1.9953952417498099E-2</v>
      </c>
      <c r="D22">
        <v>1.4984999999999999</v>
      </c>
      <c r="E22">
        <v>12.1557</v>
      </c>
      <c r="F22" s="16">
        <f t="shared" si="0"/>
        <v>3.1434500830052059E-4</v>
      </c>
      <c r="G22" s="16">
        <f t="shared" si="1"/>
        <v>1.0003143450083005</v>
      </c>
      <c r="H22">
        <f t="shared" si="3"/>
        <v>1.9639607409197578E-2</v>
      </c>
      <c r="I22" s="37">
        <f t="shared" si="4"/>
        <v>3.857141791874084E-4</v>
      </c>
      <c r="J22" s="8"/>
      <c r="K22" s="8"/>
      <c r="L22" s="8"/>
      <c r="M22" s="8">
        <f t="shared" si="5"/>
        <v>0.85594680699991432</v>
      </c>
      <c r="N22" s="8"/>
      <c r="O22" s="8">
        <f t="shared" si="6"/>
        <v>0.85594680699991432</v>
      </c>
      <c r="P22" s="8">
        <f t="shared" si="7"/>
        <v>22</v>
      </c>
      <c r="Q22" s="8">
        <f t="shared" si="8"/>
        <v>0.85594680699991432</v>
      </c>
      <c r="R22" s="8">
        <f t="shared" si="9"/>
        <v>22</v>
      </c>
      <c r="S22">
        <v>19</v>
      </c>
      <c r="T22">
        <f t="shared" si="10"/>
        <v>-0.31512605042016806</v>
      </c>
      <c r="U22">
        <f>SUM($T$4:T22)/S22</f>
        <v>1.3931888544891639E-2</v>
      </c>
      <c r="V22">
        <f t="shared" si="11"/>
        <v>3.3525935001076128E-4</v>
      </c>
      <c r="X22">
        <f t="shared" si="12"/>
        <v>-0.31512605042016806</v>
      </c>
      <c r="Y22">
        <f>SUM($X$4:X22)/S22</f>
        <v>1.3931888544891639E-2</v>
      </c>
      <c r="Z22">
        <f t="shared" si="13"/>
        <v>3.3525935001076128E-4</v>
      </c>
    </row>
    <row r="23" spans="1:26" ht="15.75" x14ac:dyDescent="0.25">
      <c r="A23" s="5">
        <v>41376</v>
      </c>
      <c r="B23">
        <v>2.6179999999999999</v>
      </c>
      <c r="C23">
        <f t="shared" si="2"/>
        <v>-1.5048908954100841E-2</v>
      </c>
      <c r="D23">
        <v>1.4689000000000001</v>
      </c>
      <c r="E23">
        <v>11.943200000000001</v>
      </c>
      <c r="F23" s="16">
        <f t="shared" si="0"/>
        <v>3.0914754011579504E-4</v>
      </c>
      <c r="G23" s="16">
        <f t="shared" si="1"/>
        <v>1.0003091475401158</v>
      </c>
      <c r="H23">
        <f t="shared" si="3"/>
        <v>-1.5358056494216637E-2</v>
      </c>
      <c r="I23" s="37">
        <f t="shared" si="4"/>
        <v>2.3586989927954979E-4</v>
      </c>
      <c r="J23" s="8"/>
      <c r="K23" s="8"/>
      <c r="L23" s="8"/>
      <c r="M23" s="8">
        <f t="shared" si="5"/>
        <v>-0.64553955520106987</v>
      </c>
      <c r="N23" s="8"/>
      <c r="O23" s="8">
        <f t="shared" si="6"/>
        <v>-0.64553955520106987</v>
      </c>
      <c r="P23" s="8">
        <f t="shared" si="7"/>
        <v>92</v>
      </c>
      <c r="Q23" s="8">
        <f t="shared" si="8"/>
        <v>-0.64553955520106987</v>
      </c>
      <c r="R23" s="8">
        <f t="shared" si="9"/>
        <v>92</v>
      </c>
      <c r="S23">
        <v>20</v>
      </c>
      <c r="T23">
        <f t="shared" si="10"/>
        <v>0.27310924369747902</v>
      </c>
      <c r="U23">
        <f>SUM($T$4:T23)/S23</f>
        <v>2.6890756302521007E-2</v>
      </c>
      <c r="V23">
        <f t="shared" si="11"/>
        <v>1.314750499130133E-3</v>
      </c>
      <c r="X23">
        <f t="shared" si="12"/>
        <v>0.27310924369747902</v>
      </c>
      <c r="Y23">
        <f>SUM($X$4:X23)/S23</f>
        <v>2.6890756302521007E-2</v>
      </c>
      <c r="Z23">
        <f t="shared" si="13"/>
        <v>1.314750499130133E-3</v>
      </c>
    </row>
    <row r="24" spans="1:26" ht="15.75" x14ac:dyDescent="0.25">
      <c r="A24" s="5">
        <v>41379</v>
      </c>
      <c r="B24">
        <v>2.5840000000000001</v>
      </c>
      <c r="C24">
        <f t="shared" si="2"/>
        <v>-1.2987012987012915E-2</v>
      </c>
      <c r="D24">
        <v>1.4483999999999999</v>
      </c>
      <c r="E24">
        <v>12.4732</v>
      </c>
      <c r="F24" s="16">
        <f t="shared" si="0"/>
        <v>3.2209236761038262E-4</v>
      </c>
      <c r="G24" s="16">
        <f t="shared" si="1"/>
        <v>1.0003220923676104</v>
      </c>
      <c r="H24">
        <f t="shared" si="3"/>
        <v>-1.3309105354623298E-2</v>
      </c>
      <c r="I24" s="37">
        <f t="shared" si="4"/>
        <v>1.7713228534046253E-4</v>
      </c>
      <c r="J24" s="8"/>
      <c r="K24" s="8"/>
      <c r="L24" s="8"/>
      <c r="M24" s="8">
        <f t="shared" si="5"/>
        <v>-0.55709225250793259</v>
      </c>
      <c r="N24" s="8"/>
      <c r="O24" s="8">
        <f t="shared" si="6"/>
        <v>-0.55709225250793259</v>
      </c>
      <c r="P24" s="8">
        <f t="shared" si="7"/>
        <v>88</v>
      </c>
      <c r="Q24" s="8">
        <f t="shared" si="8"/>
        <v>-0.55709225250793259</v>
      </c>
      <c r="R24" s="8">
        <f t="shared" si="9"/>
        <v>88</v>
      </c>
      <c r="S24">
        <v>21</v>
      </c>
      <c r="T24">
        <f t="shared" si="10"/>
        <v>0.23949579831932777</v>
      </c>
      <c r="U24">
        <f>SUM($T$4:T24)/S24</f>
        <v>3.701480592236895E-2</v>
      </c>
      <c r="V24">
        <f t="shared" si="11"/>
        <v>2.6156375460803117E-3</v>
      </c>
      <c r="X24">
        <f t="shared" si="12"/>
        <v>0.23949579831932777</v>
      </c>
      <c r="Y24">
        <f>SUM($X$4:X24)/S24</f>
        <v>3.701480592236895E-2</v>
      </c>
      <c r="Z24">
        <f t="shared" si="13"/>
        <v>2.6156375460803117E-3</v>
      </c>
    </row>
    <row r="25" spans="1:26" ht="15.75" x14ac:dyDescent="0.25">
      <c r="A25" s="5">
        <v>41380</v>
      </c>
      <c r="B25">
        <v>2.5979999999999999</v>
      </c>
      <c r="C25">
        <f t="shared" si="2"/>
        <v>5.4179566563466678E-3</v>
      </c>
      <c r="D25">
        <v>1.4699</v>
      </c>
      <c r="E25">
        <v>12.652100000000001</v>
      </c>
      <c r="F25" s="16">
        <f t="shared" si="0"/>
        <v>3.2644812883608765E-4</v>
      </c>
      <c r="G25" s="16">
        <f t="shared" si="1"/>
        <v>1.0003264481288361</v>
      </c>
      <c r="H25">
        <f t="shared" si="3"/>
        <v>5.0915085275105802E-3</v>
      </c>
      <c r="I25" s="37">
        <f t="shared" si="4"/>
        <v>2.5923459085712956E-5</v>
      </c>
      <c r="J25" s="8"/>
      <c r="K25" s="8"/>
      <c r="L25" s="8"/>
      <c r="M25" s="8">
        <f t="shared" si="5"/>
        <v>0.23240922918093873</v>
      </c>
      <c r="N25" s="8"/>
      <c r="O25" s="8">
        <f t="shared" si="6"/>
        <v>0.23240922918093873</v>
      </c>
      <c r="P25" s="8">
        <f t="shared" si="7"/>
        <v>54</v>
      </c>
      <c r="Q25" s="8">
        <f t="shared" si="8"/>
        <v>0.23240922918093873</v>
      </c>
      <c r="R25" s="8">
        <f t="shared" si="9"/>
        <v>54</v>
      </c>
      <c r="S25">
        <v>22</v>
      </c>
      <c r="T25">
        <f t="shared" si="10"/>
        <v>-4.6218487394957986E-2</v>
      </c>
      <c r="U25">
        <f>SUM($T$4:T25)/S25</f>
        <v>3.3231474407945001E-2</v>
      </c>
      <c r="V25">
        <f t="shared" si="11"/>
        <v>2.2086617826518073E-3</v>
      </c>
      <c r="X25">
        <f t="shared" si="12"/>
        <v>-4.6218487394957986E-2</v>
      </c>
      <c r="Y25">
        <f>SUM($X$4:X25)/S25</f>
        <v>3.3231474407945001E-2</v>
      </c>
      <c r="Z25">
        <f t="shared" si="13"/>
        <v>2.2086617826518073E-3</v>
      </c>
    </row>
    <row r="26" spans="1:26" ht="15.75" x14ac:dyDescent="0.25">
      <c r="A26" s="5">
        <v>41381</v>
      </c>
      <c r="B26">
        <v>2.6339999999999999</v>
      </c>
      <c r="C26">
        <f t="shared" si="2"/>
        <v>1.3856812933025417E-2</v>
      </c>
      <c r="D26">
        <v>1.4283999999999999</v>
      </c>
      <c r="E26">
        <v>12.8217</v>
      </c>
      <c r="F26" s="16">
        <f t="shared" si="0"/>
        <v>3.3057109360079551E-4</v>
      </c>
      <c r="G26" s="16">
        <f t="shared" si="1"/>
        <v>1.0003305710936008</v>
      </c>
      <c r="H26">
        <f t="shared" si="3"/>
        <v>1.3526241839424621E-2</v>
      </c>
      <c r="I26" s="37">
        <f t="shared" si="4"/>
        <v>1.8295921829860115E-4</v>
      </c>
      <c r="J26" s="8"/>
      <c r="K26" s="8"/>
      <c r="L26" s="8"/>
      <c r="M26" s="8">
        <f t="shared" si="5"/>
        <v>0.59440328096689732</v>
      </c>
      <c r="N26" s="8"/>
      <c r="O26" s="8">
        <f t="shared" si="6"/>
        <v>0.59440328096689732</v>
      </c>
      <c r="P26" s="8">
        <f t="shared" si="7"/>
        <v>31</v>
      </c>
      <c r="Q26" s="8">
        <f t="shared" si="8"/>
        <v>0.59440328096689732</v>
      </c>
      <c r="R26" s="8">
        <f t="shared" si="9"/>
        <v>31</v>
      </c>
      <c r="S26">
        <v>23</v>
      </c>
      <c r="T26">
        <f t="shared" si="10"/>
        <v>-0.23949579831932771</v>
      </c>
      <c r="U26">
        <f>SUM($T$4:T26)/S26</f>
        <v>2.1373766898063577E-2</v>
      </c>
      <c r="V26">
        <f t="shared" si="11"/>
        <v>9.5520654204485833E-4</v>
      </c>
      <c r="X26">
        <f t="shared" si="12"/>
        <v>-0.23949579831932771</v>
      </c>
      <c r="Y26">
        <f>SUM($X$4:X26)/S26</f>
        <v>2.1373766898063577E-2</v>
      </c>
      <c r="Z26">
        <f t="shared" si="13"/>
        <v>9.5520654204485833E-4</v>
      </c>
    </row>
    <row r="27" spans="1:26" ht="15.75" x14ac:dyDescent="0.25">
      <c r="A27" s="5">
        <v>41382</v>
      </c>
      <c r="B27">
        <v>2.4159999999999999</v>
      </c>
      <c r="C27">
        <f t="shared" si="2"/>
        <v>-8.2763857251328773E-2</v>
      </c>
      <c r="D27">
        <v>1.4255</v>
      </c>
      <c r="E27">
        <v>11.107799999999999</v>
      </c>
      <c r="F27" s="16">
        <f t="shared" si="0"/>
        <v>2.8861894439069502E-4</v>
      </c>
      <c r="G27" s="16">
        <f t="shared" si="1"/>
        <v>1.0002886189443907</v>
      </c>
      <c r="H27">
        <f t="shared" si="3"/>
        <v>-8.3052476195719468E-2</v>
      </c>
      <c r="I27" s="37">
        <f t="shared" si="4"/>
        <v>6.8977138022405489E-3</v>
      </c>
      <c r="J27" s="8"/>
      <c r="K27" s="8"/>
      <c r="L27" s="8"/>
      <c r="M27" s="8">
        <f t="shared" si="5"/>
        <v>-3.5502469820038756</v>
      </c>
      <c r="N27" s="8"/>
      <c r="O27" s="8">
        <f t="shared" si="6"/>
        <v>-3.5502469820038756</v>
      </c>
      <c r="P27" s="8">
        <f t="shared" si="7"/>
        <v>118</v>
      </c>
      <c r="Q27" s="8">
        <f t="shared" si="8"/>
        <v>-3.5502469820038756</v>
      </c>
      <c r="R27" s="8">
        <f t="shared" si="9"/>
        <v>118</v>
      </c>
      <c r="S27">
        <v>24</v>
      </c>
      <c r="T27">
        <f t="shared" si="10"/>
        <v>0.49159663865546221</v>
      </c>
      <c r="U27">
        <f>SUM($T$4:T27)/S27</f>
        <v>4.0966386554621849E-2</v>
      </c>
      <c r="V27">
        <f t="shared" si="11"/>
        <v>3.6616250778386222E-3</v>
      </c>
      <c r="X27">
        <f t="shared" si="12"/>
        <v>0.49159663865546221</v>
      </c>
      <c r="Y27">
        <f>SUM($X$4:X27)/S27</f>
        <v>4.0966386554621849E-2</v>
      </c>
      <c r="Z27">
        <f t="shared" si="13"/>
        <v>3.6616250778386222E-3</v>
      </c>
    </row>
    <row r="28" spans="1:26" ht="15.75" x14ac:dyDescent="0.25">
      <c r="A28" s="5">
        <v>41383</v>
      </c>
      <c r="B28">
        <v>2.3119999999999998</v>
      </c>
      <c r="C28">
        <f t="shared" si="2"/>
        <v>-4.3046357615894079E-2</v>
      </c>
      <c r="D28">
        <v>1.4408000000000001</v>
      </c>
      <c r="E28">
        <v>10.7967</v>
      </c>
      <c r="F28" s="16">
        <f t="shared" si="0"/>
        <v>2.8093480955604377E-4</v>
      </c>
      <c r="G28" s="16">
        <f t="shared" si="1"/>
        <v>1.000280934809556</v>
      </c>
      <c r="H28">
        <f t="shared" si="3"/>
        <v>-4.3327292425450123E-2</v>
      </c>
      <c r="I28" s="37">
        <f t="shared" si="4"/>
        <v>1.8772542689204676E-3</v>
      </c>
      <c r="J28" s="8"/>
      <c r="K28" s="8"/>
      <c r="L28" s="8"/>
      <c r="M28" s="8">
        <f t="shared" si="5"/>
        <v>-1.8465210091405437</v>
      </c>
      <c r="N28" s="8"/>
      <c r="O28" s="8">
        <f t="shared" si="6"/>
        <v>-1.8465210091405437</v>
      </c>
      <c r="P28" s="8">
        <f t="shared" si="7"/>
        <v>115</v>
      </c>
      <c r="Q28" s="8">
        <f t="shared" si="8"/>
        <v>-1.8465210091405437</v>
      </c>
      <c r="R28" s="8">
        <f t="shared" si="9"/>
        <v>115</v>
      </c>
      <c r="S28">
        <v>25</v>
      </c>
      <c r="T28">
        <f t="shared" si="10"/>
        <v>0.46638655462184875</v>
      </c>
      <c r="U28">
        <f>SUM($T$4:T28)/S28</f>
        <v>5.7983193277310933E-2</v>
      </c>
      <c r="V28">
        <f t="shared" si="11"/>
        <v>7.6410243241681729E-3</v>
      </c>
      <c r="X28">
        <f t="shared" si="12"/>
        <v>0.46638655462184875</v>
      </c>
      <c r="Y28">
        <f>SUM($X$4:X28)/S28</f>
        <v>5.7983193277310933E-2</v>
      </c>
      <c r="Z28">
        <f t="shared" si="13"/>
        <v>7.6410243241681729E-3</v>
      </c>
    </row>
    <row r="29" spans="1:26" ht="15.75" x14ac:dyDescent="0.25">
      <c r="A29" s="5">
        <v>41386</v>
      </c>
      <c r="B29">
        <v>2.3919999999999999</v>
      </c>
      <c r="C29">
        <f t="shared" si="2"/>
        <v>3.4602076124567505E-2</v>
      </c>
      <c r="D29">
        <v>1.4157999999999999</v>
      </c>
      <c r="E29">
        <v>10.6561</v>
      </c>
      <c r="F29" s="16">
        <f t="shared" si="0"/>
        <v>2.7745494315900565E-4</v>
      </c>
      <c r="G29" s="16">
        <f t="shared" si="1"/>
        <v>1.000277454943159</v>
      </c>
      <c r="H29">
        <f t="shared" si="3"/>
        <v>3.4324621181408499E-2</v>
      </c>
      <c r="I29" s="37">
        <f t="shared" si="4"/>
        <v>1.178179619247197E-3</v>
      </c>
      <c r="J29" s="8"/>
      <c r="K29" s="8"/>
      <c r="L29" s="8"/>
      <c r="M29" s="8">
        <f t="shared" si="5"/>
        <v>1.4842942367858509</v>
      </c>
      <c r="N29" s="8"/>
      <c r="O29" s="8">
        <f t="shared" si="6"/>
        <v>1.4842942367858509</v>
      </c>
      <c r="P29" s="8">
        <f t="shared" si="7"/>
        <v>12</v>
      </c>
      <c r="Q29" s="8">
        <f t="shared" si="8"/>
        <v>1.4842942367858509</v>
      </c>
      <c r="R29" s="8">
        <f t="shared" si="9"/>
        <v>12</v>
      </c>
      <c r="S29">
        <v>26</v>
      </c>
      <c r="T29">
        <f t="shared" si="10"/>
        <v>-0.39915966386554624</v>
      </c>
      <c r="U29">
        <f>SUM($T$4:T29)/S29</f>
        <v>4.0400775694893351E-2</v>
      </c>
      <c r="V29">
        <f t="shared" si="11"/>
        <v>3.8579808723160202E-3</v>
      </c>
      <c r="X29">
        <f t="shared" si="12"/>
        <v>-0.39915966386554624</v>
      </c>
      <c r="Y29">
        <f>SUM($X$4:X29)/S29</f>
        <v>4.0400775694893351E-2</v>
      </c>
      <c r="Z29">
        <f t="shared" si="13"/>
        <v>3.8579808723160202E-3</v>
      </c>
    </row>
    <row r="30" spans="1:26" ht="15.75" x14ac:dyDescent="0.25">
      <c r="A30" s="5">
        <v>41387</v>
      </c>
      <c r="B30">
        <v>2.4119999999999999</v>
      </c>
      <c r="C30">
        <f t="shared" si="2"/>
        <v>8.3612040133779347E-3</v>
      </c>
      <c r="D30">
        <v>1.4224999999999999</v>
      </c>
      <c r="E30">
        <v>10.107100000000001</v>
      </c>
      <c r="F30" s="16">
        <f t="shared" si="0"/>
        <v>2.6382477506503577E-4</v>
      </c>
      <c r="G30" s="16">
        <f t="shared" si="1"/>
        <v>1.000263824775065</v>
      </c>
      <c r="H30">
        <f t="shared" si="3"/>
        <v>8.097379238312899E-3</v>
      </c>
      <c r="I30" s="37">
        <f t="shared" si="4"/>
        <v>6.5567550529060779E-5</v>
      </c>
      <c r="J30" s="8"/>
      <c r="K30" s="8"/>
      <c r="L30" s="8"/>
      <c r="M30" s="8">
        <f t="shared" si="5"/>
        <v>0.35866307226681515</v>
      </c>
      <c r="N30" s="8"/>
      <c r="O30" s="8">
        <f t="shared" si="6"/>
        <v>0.35866307226681515</v>
      </c>
      <c r="P30" s="8">
        <f t="shared" si="7"/>
        <v>43</v>
      </c>
      <c r="Q30" s="8">
        <f t="shared" si="8"/>
        <v>0.35866307226681515</v>
      </c>
      <c r="R30" s="8">
        <f t="shared" si="9"/>
        <v>43</v>
      </c>
      <c r="S30">
        <v>27</v>
      </c>
      <c r="T30">
        <f t="shared" si="10"/>
        <v>-0.13865546218487396</v>
      </c>
      <c r="U30">
        <f>SUM($T$4:T30)/S30</f>
        <v>3.3769063180827896E-2</v>
      </c>
      <c r="V30">
        <f t="shared" si="11"/>
        <v>2.7990399962718317E-3</v>
      </c>
      <c r="X30">
        <f t="shared" si="12"/>
        <v>-0.13865546218487396</v>
      </c>
      <c r="Y30">
        <f>SUM($X$4:X30)/S30</f>
        <v>3.3769063180827896E-2</v>
      </c>
      <c r="Z30">
        <f t="shared" si="13"/>
        <v>2.7990399962718317E-3</v>
      </c>
    </row>
    <row r="31" spans="1:26" ht="15.75" x14ac:dyDescent="0.25">
      <c r="A31" s="5">
        <v>41388</v>
      </c>
      <c r="B31">
        <v>2.4540000000000002</v>
      </c>
      <c r="C31">
        <f t="shared" si="2"/>
        <v>1.7412935323383193E-2</v>
      </c>
      <c r="D31">
        <v>1.407</v>
      </c>
      <c r="E31">
        <v>10.063800000000001</v>
      </c>
      <c r="F31" s="16">
        <f t="shared" si="0"/>
        <v>2.6274687265237517E-4</v>
      </c>
      <c r="G31" s="16">
        <f t="shared" si="1"/>
        <v>1.0002627468726524</v>
      </c>
      <c r="H31">
        <f t="shared" si="3"/>
        <v>1.7150188450730817E-2</v>
      </c>
      <c r="I31" s="37">
        <f t="shared" si="4"/>
        <v>2.941289638955807E-4</v>
      </c>
      <c r="J31" s="8"/>
      <c r="K31" s="8"/>
      <c r="L31" s="8"/>
      <c r="M31" s="8">
        <f t="shared" si="5"/>
        <v>0.74694707488004786</v>
      </c>
      <c r="N31" s="8"/>
      <c r="O31" s="8">
        <f t="shared" si="6"/>
        <v>0.74694707488004786</v>
      </c>
      <c r="P31" s="8">
        <f t="shared" si="7"/>
        <v>24</v>
      </c>
      <c r="Q31" s="8">
        <f t="shared" si="8"/>
        <v>0.74694707488004786</v>
      </c>
      <c r="R31" s="8">
        <f t="shared" si="9"/>
        <v>24</v>
      </c>
      <c r="S31">
        <v>28</v>
      </c>
      <c r="T31">
        <f t="shared" si="10"/>
        <v>-0.29831932773109243</v>
      </c>
      <c r="U31">
        <f>SUM($T$4:T31)/S31</f>
        <v>2.1908763505402169E-2</v>
      </c>
      <c r="V31">
        <f t="shared" si="11"/>
        <v>1.2218027012179976E-3</v>
      </c>
      <c r="X31">
        <f t="shared" si="12"/>
        <v>-0.29831932773109243</v>
      </c>
      <c r="Y31">
        <f>SUM($X$4:X31)/S31</f>
        <v>2.1908763505402169E-2</v>
      </c>
      <c r="Z31">
        <f t="shared" si="13"/>
        <v>1.2218027012179976E-3</v>
      </c>
    </row>
    <row r="32" spans="1:26" ht="15.75" x14ac:dyDescent="0.25">
      <c r="A32" s="5">
        <v>41389</v>
      </c>
      <c r="B32">
        <v>2.5419999999999998</v>
      </c>
      <c r="C32">
        <f t="shared" si="2"/>
        <v>3.5859820700896342E-2</v>
      </c>
      <c r="D32">
        <v>1.4161000000000001</v>
      </c>
      <c r="E32">
        <v>9.7773000000000003</v>
      </c>
      <c r="F32" s="16">
        <f t="shared" si="0"/>
        <v>2.556041192149916E-4</v>
      </c>
      <c r="G32" s="16">
        <f t="shared" si="1"/>
        <v>1.000255604119215</v>
      </c>
      <c r="H32">
        <f t="shared" si="3"/>
        <v>3.560421658168135E-2</v>
      </c>
      <c r="I32" s="37">
        <f t="shared" si="4"/>
        <v>1.2676602383952732E-3</v>
      </c>
      <c r="J32" s="8"/>
      <c r="K32" s="8"/>
      <c r="L32" s="8"/>
      <c r="M32" s="8">
        <f t="shared" si="5"/>
        <v>1.5382465782370645</v>
      </c>
      <c r="N32" s="8"/>
      <c r="O32" s="8">
        <f t="shared" si="6"/>
        <v>1.5382465782370645</v>
      </c>
      <c r="P32" s="8">
        <f t="shared" si="7"/>
        <v>11</v>
      </c>
      <c r="Q32" s="8">
        <f t="shared" si="8"/>
        <v>1.5382465782370645</v>
      </c>
      <c r="R32" s="8">
        <f t="shared" si="9"/>
        <v>11</v>
      </c>
      <c r="S32">
        <v>29</v>
      </c>
      <c r="T32">
        <f t="shared" si="10"/>
        <v>-0.40756302521008403</v>
      </c>
      <c r="U32">
        <f>SUM($T$4:T32)/S32</f>
        <v>7.0993914807302326E-3</v>
      </c>
      <c r="V32">
        <f t="shared" si="11"/>
        <v>1.3287631113666228E-4</v>
      </c>
      <c r="X32">
        <f t="shared" si="12"/>
        <v>-0.40756302521008403</v>
      </c>
      <c r="Y32">
        <f>SUM($X$4:X32)/S32</f>
        <v>7.0993914807302326E-3</v>
      </c>
      <c r="Z32">
        <f t="shared" si="13"/>
        <v>1.3287631113666228E-4</v>
      </c>
    </row>
    <row r="33" spans="1:26" ht="15.75" x14ac:dyDescent="0.25">
      <c r="A33" s="5">
        <v>41390</v>
      </c>
      <c r="B33">
        <v>2.504</v>
      </c>
      <c r="C33">
        <f t="shared" si="2"/>
        <v>-1.4948859166010941E-2</v>
      </c>
      <c r="D33">
        <v>1.3796999999999999</v>
      </c>
      <c r="E33">
        <v>9.7309999999999999</v>
      </c>
      <c r="F33" s="16">
        <f t="shared" si="0"/>
        <v>2.5444806573693413E-4</v>
      </c>
      <c r="G33" s="16">
        <f t="shared" si="1"/>
        <v>1.0002544480657369</v>
      </c>
      <c r="H33">
        <f t="shared" si="3"/>
        <v>-1.5203307231747875E-2</v>
      </c>
      <c r="I33" s="37">
        <f t="shared" si="4"/>
        <v>2.3114055078291725E-4</v>
      </c>
      <c r="J33" s="8"/>
      <c r="K33" s="8"/>
      <c r="L33" s="8"/>
      <c r="M33" s="8">
        <f t="shared" si="5"/>
        <v>-0.64124780914170409</v>
      </c>
      <c r="N33" s="8"/>
      <c r="O33" s="8">
        <f t="shared" si="6"/>
        <v>-0.64124780914170409</v>
      </c>
      <c r="P33" s="8">
        <f t="shared" si="7"/>
        <v>91</v>
      </c>
      <c r="Q33" s="8">
        <f t="shared" si="8"/>
        <v>-0.64124780914170409</v>
      </c>
      <c r="R33" s="8">
        <f t="shared" si="9"/>
        <v>91</v>
      </c>
      <c r="S33">
        <v>30</v>
      </c>
      <c r="T33">
        <f t="shared" si="10"/>
        <v>0.26470588235294112</v>
      </c>
      <c r="U33">
        <f>SUM($T$4:T33)/S33</f>
        <v>1.5686274509803928E-2</v>
      </c>
      <c r="V33">
        <f t="shared" si="11"/>
        <v>6.7107056726433941E-4</v>
      </c>
      <c r="X33">
        <f t="shared" si="12"/>
        <v>0.26470588235294112</v>
      </c>
      <c r="Y33">
        <f>SUM($X$4:X33)/S33</f>
        <v>1.5686274509803928E-2</v>
      </c>
      <c r="Z33">
        <f t="shared" si="13"/>
        <v>6.7107056726433941E-4</v>
      </c>
    </row>
    <row r="34" spans="1:26" ht="15.75" x14ac:dyDescent="0.25">
      <c r="A34" s="5">
        <v>41393</v>
      </c>
      <c r="B34">
        <v>2.5300000000000002</v>
      </c>
      <c r="C34">
        <f t="shared" si="2"/>
        <v>1.0383386581469747E-2</v>
      </c>
      <c r="D34">
        <v>1.3694999999999999</v>
      </c>
      <c r="E34">
        <v>9.7270000000000003</v>
      </c>
      <c r="F34" s="16">
        <f t="shared" si="0"/>
        <v>2.5434816787917036E-4</v>
      </c>
      <c r="G34" s="16">
        <f t="shared" si="1"/>
        <v>1.0002543481678792</v>
      </c>
      <c r="H34">
        <f t="shared" si="3"/>
        <v>1.0129038413590577E-2</v>
      </c>
      <c r="I34" s="37">
        <f t="shared" si="4"/>
        <v>1.025974191839935E-4</v>
      </c>
      <c r="J34" s="8"/>
      <c r="K34" s="8"/>
      <c r="L34" s="8"/>
      <c r="M34" s="8">
        <f t="shared" si="5"/>
        <v>0.4454068248885375</v>
      </c>
      <c r="N34" s="8"/>
      <c r="O34" s="8">
        <f t="shared" si="6"/>
        <v>0.4454068248885375</v>
      </c>
      <c r="P34" s="8">
        <f t="shared" si="7"/>
        <v>38</v>
      </c>
      <c r="Q34" s="8">
        <f t="shared" si="8"/>
        <v>0.4454068248885375</v>
      </c>
      <c r="R34" s="8">
        <f t="shared" si="9"/>
        <v>38</v>
      </c>
      <c r="S34">
        <v>31</v>
      </c>
      <c r="T34">
        <f t="shared" si="10"/>
        <v>-0.18067226890756305</v>
      </c>
      <c r="U34">
        <f>SUM($T$4:T34)/S34</f>
        <v>9.3521279479533807E-3</v>
      </c>
      <c r="V34">
        <f t="shared" si="11"/>
        <v>2.4648465561832839E-4</v>
      </c>
      <c r="X34">
        <f t="shared" si="12"/>
        <v>-0.18067226890756305</v>
      </c>
      <c r="Y34">
        <f>SUM($X$4:X34)/S34</f>
        <v>9.3521279479533807E-3</v>
      </c>
      <c r="Z34">
        <f t="shared" si="13"/>
        <v>2.4648465561832839E-4</v>
      </c>
    </row>
    <row r="35" spans="1:26" ht="15.75" x14ac:dyDescent="0.25">
      <c r="A35" s="5">
        <v>41394</v>
      </c>
      <c r="B35">
        <v>2.544</v>
      </c>
      <c r="C35">
        <f t="shared" si="2"/>
        <v>5.5335968379445809E-3</v>
      </c>
      <c r="D35">
        <v>1.3776999999999999</v>
      </c>
      <c r="E35">
        <v>9.6913</v>
      </c>
      <c r="F35" s="16">
        <f t="shared" si="0"/>
        <v>2.5345641861518331E-4</v>
      </c>
      <c r="G35" s="16">
        <f t="shared" si="1"/>
        <v>1.0002534564186152</v>
      </c>
      <c r="H35">
        <f t="shared" si="3"/>
        <v>5.2801404193293976E-3</v>
      </c>
      <c r="I35" s="37">
        <f t="shared" si="4"/>
        <v>2.7879882847836027E-5</v>
      </c>
      <c r="J35" s="8"/>
      <c r="K35" s="8"/>
      <c r="L35" s="8"/>
      <c r="M35" s="8">
        <f t="shared" si="5"/>
        <v>0.23736974237294298</v>
      </c>
      <c r="N35" s="8"/>
      <c r="O35" s="8">
        <f t="shared" si="6"/>
        <v>0.23736974237294298</v>
      </c>
      <c r="P35" s="8">
        <f t="shared" si="7"/>
        <v>53</v>
      </c>
      <c r="Q35" s="8">
        <f t="shared" si="8"/>
        <v>0.23736974237294298</v>
      </c>
      <c r="R35" s="8">
        <f t="shared" si="9"/>
        <v>53</v>
      </c>
      <c r="S35">
        <v>32</v>
      </c>
      <c r="T35">
        <f t="shared" si="10"/>
        <v>-5.4621848739495771E-2</v>
      </c>
      <c r="U35">
        <f>SUM($T$4:T35)/S35</f>
        <v>7.3529411764705951E-3</v>
      </c>
      <c r="V35">
        <f t="shared" si="11"/>
        <v>1.5728216420257975E-4</v>
      </c>
      <c r="X35">
        <f t="shared" si="12"/>
        <v>-5.4621848739495771E-2</v>
      </c>
      <c r="Y35">
        <f>SUM($X$4:X35)/S35</f>
        <v>7.3529411764705951E-3</v>
      </c>
      <c r="Z35">
        <f t="shared" si="13"/>
        <v>1.5728216420257975E-4</v>
      </c>
    </row>
    <row r="36" spans="1:26" ht="15.75" x14ac:dyDescent="0.25">
      <c r="A36" s="5">
        <v>41396</v>
      </c>
      <c r="B36">
        <v>2.4939999999999998</v>
      </c>
      <c r="C36">
        <f t="shared" si="2"/>
        <v>-1.9654088050314569E-2</v>
      </c>
      <c r="D36">
        <v>1.3273999999999999</v>
      </c>
      <c r="E36">
        <v>9.7629000000000001</v>
      </c>
      <c r="F36" s="16">
        <f t="shared" si="0"/>
        <v>2.5524462121095937E-4</v>
      </c>
      <c r="G36" s="16">
        <f t="shared" si="1"/>
        <v>1.000255244621211</v>
      </c>
      <c r="H36">
        <f t="shared" si="3"/>
        <v>-1.9909332671525528E-2</v>
      </c>
      <c r="I36" s="37">
        <f t="shared" si="4"/>
        <v>3.963815274254738E-4</v>
      </c>
      <c r="J36" s="8"/>
      <c r="K36" s="8"/>
      <c r="L36" s="8"/>
      <c r="M36" s="8">
        <f t="shared" si="5"/>
        <v>-0.84308379408630651</v>
      </c>
      <c r="N36" s="8"/>
      <c r="O36" s="8">
        <f t="shared" si="6"/>
        <v>-0.84308379408630651</v>
      </c>
      <c r="P36" s="8">
        <f t="shared" si="7"/>
        <v>99</v>
      </c>
      <c r="Q36" s="8">
        <f t="shared" si="8"/>
        <v>-0.84308379408630651</v>
      </c>
      <c r="R36" s="8">
        <f t="shared" si="9"/>
        <v>99</v>
      </c>
      <c r="S36">
        <v>33</v>
      </c>
      <c r="T36">
        <f t="shared" si="10"/>
        <v>0.33193277310924374</v>
      </c>
      <c r="U36">
        <f>SUM($T$4:T36)/S36</f>
        <v>1.7188693659281901E-2</v>
      </c>
      <c r="V36">
        <f t="shared" si="11"/>
        <v>8.8635356913791354E-4</v>
      </c>
      <c r="X36">
        <f t="shared" si="12"/>
        <v>0.33193277310924374</v>
      </c>
      <c r="Y36">
        <f>SUM($X$4:X36)/S36</f>
        <v>1.7188693659281901E-2</v>
      </c>
      <c r="Z36">
        <f t="shared" si="13"/>
        <v>8.8635356913791354E-4</v>
      </c>
    </row>
    <row r="37" spans="1:26" ht="15.75" x14ac:dyDescent="0.25">
      <c r="A37" s="5">
        <v>41397</v>
      </c>
      <c r="B37">
        <v>2.5339999999999998</v>
      </c>
      <c r="C37">
        <f t="shared" si="2"/>
        <v>1.6038492381716136E-2</v>
      </c>
      <c r="D37">
        <v>1.3906000000000001</v>
      </c>
      <c r="E37">
        <v>9.6965000000000003</v>
      </c>
      <c r="F37" s="16">
        <f t="shared" si="0"/>
        <v>2.5358632727146002E-4</v>
      </c>
      <c r="G37" s="16">
        <f t="shared" si="1"/>
        <v>1.0002535863272715</v>
      </c>
      <c r="H37">
        <f t="shared" si="3"/>
        <v>1.5784906054444676E-2</v>
      </c>
      <c r="I37" s="37">
        <f t="shared" si="4"/>
        <v>2.4916325914764421E-4</v>
      </c>
      <c r="J37" s="8"/>
      <c r="K37" s="8"/>
      <c r="L37" s="8"/>
      <c r="M37" s="8">
        <f t="shared" si="5"/>
        <v>0.68798882827764396</v>
      </c>
      <c r="N37" s="8"/>
      <c r="O37" s="8">
        <f t="shared" si="6"/>
        <v>0.68798882827764396</v>
      </c>
      <c r="P37" s="8">
        <f t="shared" si="7"/>
        <v>25</v>
      </c>
      <c r="Q37" s="8">
        <f t="shared" si="8"/>
        <v>0.68798882827764396</v>
      </c>
      <c r="R37" s="8">
        <f t="shared" si="9"/>
        <v>25</v>
      </c>
      <c r="S37">
        <v>34</v>
      </c>
      <c r="T37">
        <f t="shared" si="10"/>
        <v>-0.28991596638655459</v>
      </c>
      <c r="U37">
        <f>SUM($T$4:T37)/S37</f>
        <v>8.156203657933769E-3</v>
      </c>
      <c r="V37">
        <f t="shared" si="11"/>
        <v>2.0561857961177586E-4</v>
      </c>
      <c r="X37">
        <f t="shared" si="12"/>
        <v>-0.28991596638655459</v>
      </c>
      <c r="Y37">
        <f>SUM($X$4:X37)/S37</f>
        <v>8.156203657933769E-3</v>
      </c>
      <c r="Z37">
        <f t="shared" si="13"/>
        <v>2.0561857961177586E-4</v>
      </c>
    </row>
    <row r="38" spans="1:26" ht="15.75" x14ac:dyDescent="0.25">
      <c r="A38" s="5">
        <v>41400</v>
      </c>
      <c r="B38">
        <v>2.6019999999999999</v>
      </c>
      <c r="C38">
        <f t="shared" si="2"/>
        <v>2.683504340962907E-2</v>
      </c>
      <c r="D38">
        <v>1.3923000000000001</v>
      </c>
      <c r="E38">
        <v>9.6272000000000002</v>
      </c>
      <c r="F38" s="16">
        <f t="shared" si="0"/>
        <v>2.5185453994280849E-4</v>
      </c>
      <c r="G38" s="16">
        <f t="shared" si="1"/>
        <v>1.0002518545399428</v>
      </c>
      <c r="H38">
        <f t="shared" si="3"/>
        <v>2.6583188869686261E-2</v>
      </c>
      <c r="I38" s="37">
        <f t="shared" si="4"/>
        <v>7.0666593048141152E-4</v>
      </c>
      <c r="J38" s="8"/>
      <c r="K38" s="8"/>
      <c r="L38" s="8"/>
      <c r="M38" s="8">
        <f t="shared" si="5"/>
        <v>1.1511187979998241</v>
      </c>
      <c r="N38" s="8"/>
      <c r="O38" s="8">
        <f t="shared" si="6"/>
        <v>1.1511187979998241</v>
      </c>
      <c r="P38" s="8">
        <f t="shared" si="7"/>
        <v>16</v>
      </c>
      <c r="Q38" s="8">
        <f t="shared" si="8"/>
        <v>1.1511187979998241</v>
      </c>
      <c r="R38" s="8">
        <f t="shared" si="9"/>
        <v>16</v>
      </c>
      <c r="S38">
        <v>35</v>
      </c>
      <c r="T38">
        <f t="shared" si="10"/>
        <v>-0.36554621848739499</v>
      </c>
      <c r="U38">
        <f>SUM($T$4:T38)/S38</f>
        <v>-2.5210084033613386E-3</v>
      </c>
      <c r="V38">
        <f t="shared" si="11"/>
        <v>2.0221992540331545E-5</v>
      </c>
      <c r="X38">
        <f t="shared" si="12"/>
        <v>-0.36554621848739499</v>
      </c>
      <c r="Y38">
        <f>SUM($X$4:X38)/S38</f>
        <v>-2.5210084033613386E-3</v>
      </c>
      <c r="Z38">
        <f t="shared" si="13"/>
        <v>2.0221992540331545E-5</v>
      </c>
    </row>
    <row r="39" spans="1:26" ht="15.75" x14ac:dyDescent="0.25">
      <c r="A39" s="5">
        <v>41401</v>
      </c>
      <c r="B39">
        <v>2.71</v>
      </c>
      <c r="C39">
        <f t="shared" si="2"/>
        <v>4.1506533435818643E-2</v>
      </c>
      <c r="D39">
        <v>1.4229000000000001</v>
      </c>
      <c r="E39">
        <v>9.5920000000000005</v>
      </c>
      <c r="F39" s="16">
        <f t="shared" si="0"/>
        <v>2.5097448378885723E-4</v>
      </c>
      <c r="G39" s="16">
        <f t="shared" si="1"/>
        <v>1.0002509744837889</v>
      </c>
      <c r="H39">
        <f t="shared" si="3"/>
        <v>4.1255558952029786E-2</v>
      </c>
      <c r="I39" s="37">
        <f t="shared" si="4"/>
        <v>1.702021144444405E-3</v>
      </c>
      <c r="J39" s="8"/>
      <c r="K39" s="8"/>
      <c r="L39" s="8"/>
      <c r="M39" s="8">
        <f t="shared" si="5"/>
        <v>1.780468551827824</v>
      </c>
      <c r="N39" s="8"/>
      <c r="O39" s="8">
        <f t="shared" si="6"/>
        <v>1.780468551827824</v>
      </c>
      <c r="P39" s="8">
        <f t="shared" si="7"/>
        <v>7</v>
      </c>
      <c r="Q39" s="8">
        <f t="shared" si="8"/>
        <v>1.780468551827824</v>
      </c>
      <c r="R39" s="8">
        <f t="shared" si="9"/>
        <v>8</v>
      </c>
      <c r="S39">
        <v>36</v>
      </c>
      <c r="T39">
        <f t="shared" si="10"/>
        <v>-0.44117647058823528</v>
      </c>
      <c r="U39">
        <f>SUM($T$4:T39)/S39</f>
        <v>-1.4705882352941171E-2</v>
      </c>
      <c r="V39">
        <f t="shared" si="11"/>
        <v>7.0776973891160694E-4</v>
      </c>
      <c r="X39">
        <f t="shared" si="12"/>
        <v>-0.4327731092436975</v>
      </c>
      <c r="Y39">
        <f>SUM($X$4:X39)/S39</f>
        <v>-1.4472455648926233E-2</v>
      </c>
      <c r="Z39">
        <f t="shared" si="13"/>
        <v>6.8547918276044785E-4</v>
      </c>
    </row>
    <row r="40" spans="1:26" ht="15.75" x14ac:dyDescent="0.25">
      <c r="A40" s="5">
        <v>41402</v>
      </c>
      <c r="B40">
        <v>2.718</v>
      </c>
      <c r="C40">
        <f t="shared" si="2"/>
        <v>2.9520295202952055E-3</v>
      </c>
      <c r="D40">
        <v>1.4022999999999999</v>
      </c>
      <c r="E40">
        <v>9.5404</v>
      </c>
      <c r="F40" s="16">
        <f t="shared" si="0"/>
        <v>2.4968389184887307E-4</v>
      </c>
      <c r="G40" s="16">
        <f t="shared" si="1"/>
        <v>1.0002496838918489</v>
      </c>
      <c r="H40">
        <f t="shared" si="3"/>
        <v>2.7023456284463324E-3</v>
      </c>
      <c r="I40" s="37">
        <f t="shared" si="4"/>
        <v>7.3026718955830032E-6</v>
      </c>
      <c r="J40" s="8"/>
      <c r="K40" s="8"/>
      <c r="L40" s="8"/>
      <c r="M40" s="8">
        <f t="shared" si="5"/>
        <v>0.12663056366970063</v>
      </c>
      <c r="N40" s="8"/>
      <c r="O40" s="8">
        <f t="shared" si="6"/>
        <v>0.12663056366970063</v>
      </c>
      <c r="P40" s="8">
        <f t="shared" si="7"/>
        <v>60</v>
      </c>
      <c r="Q40" s="8">
        <f t="shared" si="8"/>
        <v>0.12663056366970063</v>
      </c>
      <c r="R40" s="8">
        <f t="shared" si="9"/>
        <v>60</v>
      </c>
      <c r="S40">
        <v>37</v>
      </c>
      <c r="T40">
        <f t="shared" si="10"/>
        <v>4.2016806722688926E-3</v>
      </c>
      <c r="U40">
        <f>SUM($T$4:T40)/S40</f>
        <v>-1.4194867136043602E-2</v>
      </c>
      <c r="V40">
        <f t="shared" si="11"/>
        <v>6.7775339648794872E-4</v>
      </c>
      <c r="X40">
        <f t="shared" si="12"/>
        <v>4.2016806722688926E-3</v>
      </c>
      <c r="Y40">
        <f>SUM($X$4:X40)/S40</f>
        <v>-1.3967749261866905E-2</v>
      </c>
      <c r="Z40">
        <f t="shared" si="13"/>
        <v>6.5623879266983533E-4</v>
      </c>
    </row>
    <row r="41" spans="1:26" ht="15.75" x14ac:dyDescent="0.25">
      <c r="A41" s="5">
        <v>41404</v>
      </c>
      <c r="B41">
        <v>2.82</v>
      </c>
      <c r="C41">
        <f t="shared" si="2"/>
        <v>3.7527593818984496E-2</v>
      </c>
      <c r="D41">
        <v>1.52</v>
      </c>
      <c r="E41">
        <v>9.4718999999999998</v>
      </c>
      <c r="F41" s="16">
        <f t="shared" si="0"/>
        <v>2.4796966907114637E-4</v>
      </c>
      <c r="G41" s="16">
        <f t="shared" si="1"/>
        <v>1.0002479696690711</v>
      </c>
      <c r="H41">
        <f t="shared" si="3"/>
        <v>3.727962414991335E-2</v>
      </c>
      <c r="I41" s="37">
        <f t="shared" si="4"/>
        <v>1.3897703767588026E-3</v>
      </c>
      <c r="J41" s="8"/>
      <c r="K41" s="8"/>
      <c r="L41" s="8"/>
      <c r="M41" s="8">
        <f t="shared" si="5"/>
        <v>1.6097875464302138</v>
      </c>
      <c r="N41" s="8"/>
      <c r="O41" s="8">
        <f t="shared" si="6"/>
        <v>1.6097875464302138</v>
      </c>
      <c r="P41" s="8">
        <f t="shared" si="7"/>
        <v>9</v>
      </c>
      <c r="Q41" s="8">
        <f t="shared" si="8"/>
        <v>1.6097875464302138</v>
      </c>
      <c r="R41" s="8">
        <f t="shared" si="9"/>
        <v>9</v>
      </c>
      <c r="S41">
        <v>38</v>
      </c>
      <c r="T41">
        <f t="shared" si="10"/>
        <v>-0.42436974789915966</v>
      </c>
      <c r="U41">
        <f>SUM($T$4:T41)/S41</f>
        <v>-2.4988942945599286E-2</v>
      </c>
      <c r="V41">
        <f t="shared" si="11"/>
        <v>2.1571814765872564E-3</v>
      </c>
      <c r="X41">
        <f t="shared" si="12"/>
        <v>-0.42436974789915966</v>
      </c>
      <c r="Y41">
        <f>SUM($X$4:X41)/S41</f>
        <v>-2.4767801857585134E-2</v>
      </c>
      <c r="Z41">
        <f t="shared" si="13"/>
        <v>2.1191702124137009E-3</v>
      </c>
    </row>
    <row r="42" spans="1:26" ht="15.75" x14ac:dyDescent="0.25">
      <c r="A42" s="5">
        <v>41407</v>
      </c>
      <c r="B42">
        <v>2.9420000000000002</v>
      </c>
      <c r="C42">
        <f t="shared" si="2"/>
        <v>4.3262411347517848E-2</v>
      </c>
      <c r="D42">
        <v>1.5954999999999999</v>
      </c>
      <c r="E42">
        <v>9.5456000000000003</v>
      </c>
      <c r="F42" s="16">
        <f t="shared" si="0"/>
        <v>2.498139789690601E-4</v>
      </c>
      <c r="G42" s="16">
        <f t="shared" si="1"/>
        <v>1.0002498139789691</v>
      </c>
      <c r="H42">
        <f t="shared" si="3"/>
        <v>4.3012597368548788E-2</v>
      </c>
      <c r="I42" s="37">
        <f t="shared" si="4"/>
        <v>1.8500835323888901E-3</v>
      </c>
      <c r="J42" s="8"/>
      <c r="K42" s="8"/>
      <c r="L42" s="8"/>
      <c r="M42" s="8">
        <f t="shared" si="5"/>
        <v>1.855788872361547</v>
      </c>
      <c r="N42" s="8"/>
      <c r="O42" s="8">
        <f t="shared" si="6"/>
        <v>1.855788872361547</v>
      </c>
      <c r="P42" s="8">
        <f t="shared" si="7"/>
        <v>6</v>
      </c>
      <c r="Q42" s="8">
        <f t="shared" si="8"/>
        <v>1.855788872361547</v>
      </c>
      <c r="R42" s="8">
        <f t="shared" si="9"/>
        <v>7</v>
      </c>
      <c r="S42">
        <v>39</v>
      </c>
      <c r="T42">
        <f t="shared" si="10"/>
        <v>-0.44957983193277312</v>
      </c>
      <c r="U42">
        <f>SUM($T$4:T42)/S42</f>
        <v>-3.5875888817065278E-2</v>
      </c>
      <c r="V42">
        <f t="shared" si="11"/>
        <v>4.5632815034693406E-3</v>
      </c>
      <c r="X42">
        <f t="shared" si="12"/>
        <v>-0.44117647058823528</v>
      </c>
      <c r="Y42">
        <f>SUM($X$4:X42)/S42</f>
        <v>-3.5444947209653084E-2</v>
      </c>
      <c r="Z42">
        <f t="shared" si="13"/>
        <v>4.4543115477371506E-3</v>
      </c>
    </row>
    <row r="43" spans="1:26" ht="15.75" x14ac:dyDescent="0.25">
      <c r="A43" s="5">
        <v>41408</v>
      </c>
      <c r="B43">
        <v>2.79</v>
      </c>
      <c r="C43">
        <f t="shared" si="2"/>
        <v>-5.1665533650577883E-2</v>
      </c>
      <c r="D43">
        <v>1.6071</v>
      </c>
      <c r="E43">
        <v>9.5668000000000006</v>
      </c>
      <c r="F43" s="16">
        <f t="shared" si="0"/>
        <v>2.5034427042780472E-4</v>
      </c>
      <c r="G43" s="16">
        <f t="shared" si="1"/>
        <v>1.0002503442704278</v>
      </c>
      <c r="H43">
        <f t="shared" si="3"/>
        <v>-5.1915877921005688E-2</v>
      </c>
      <c r="I43" s="37">
        <f t="shared" si="4"/>
        <v>2.6952583803087657E-3</v>
      </c>
      <c r="J43" s="8"/>
      <c r="K43" s="8"/>
      <c r="L43" s="8"/>
      <c r="M43" s="8">
        <f t="shared" si="5"/>
        <v>-2.2162500759187238</v>
      </c>
      <c r="N43" s="8"/>
      <c r="O43" s="8">
        <f t="shared" si="6"/>
        <v>-2.2162500759187238</v>
      </c>
      <c r="P43" s="8">
        <f t="shared" si="7"/>
        <v>117</v>
      </c>
      <c r="Q43" s="8">
        <f t="shared" si="8"/>
        <v>-2.2162500759187238</v>
      </c>
      <c r="R43" s="8">
        <f t="shared" si="9"/>
        <v>117</v>
      </c>
      <c r="S43">
        <v>40</v>
      </c>
      <c r="T43">
        <f t="shared" si="10"/>
        <v>0.48319327731092432</v>
      </c>
      <c r="U43">
        <f>SUM($T$4:T43)/S43</f>
        <v>-2.2899159663865541E-2</v>
      </c>
      <c r="V43">
        <f t="shared" si="11"/>
        <v>1.9068055029498423E-3</v>
      </c>
      <c r="X43">
        <f t="shared" si="12"/>
        <v>0.48319327731092432</v>
      </c>
      <c r="Y43">
        <f>SUM($X$4:X43)/S43</f>
        <v>-2.2478991596638652E-2</v>
      </c>
      <c r="Z43">
        <f t="shared" si="13"/>
        <v>1.837472957097277E-3</v>
      </c>
    </row>
    <row r="44" spans="1:26" ht="15.75" x14ac:dyDescent="0.25">
      <c r="A44" s="5">
        <v>41409</v>
      </c>
      <c r="B44">
        <v>2.92</v>
      </c>
      <c r="C44">
        <f t="shared" si="2"/>
        <v>4.6594982078853008E-2</v>
      </c>
      <c r="D44">
        <v>1.6105</v>
      </c>
      <c r="E44">
        <v>9.5121000000000002</v>
      </c>
      <c r="F44" s="16">
        <f t="shared" si="0"/>
        <v>2.4897580973504141E-4</v>
      </c>
      <c r="G44" s="16">
        <f t="shared" si="1"/>
        <v>1.000248975809735</v>
      </c>
      <c r="H44">
        <f t="shared" si="3"/>
        <v>4.6346006269117966E-2</v>
      </c>
      <c r="I44" s="37">
        <f t="shared" si="4"/>
        <v>2.1479522970971219E-3</v>
      </c>
      <c r="J44" s="8"/>
      <c r="K44" s="8"/>
      <c r="L44" s="8"/>
      <c r="M44" s="8">
        <f t="shared" si="5"/>
        <v>1.9987431711843842</v>
      </c>
      <c r="N44" s="8"/>
      <c r="O44" s="8">
        <f t="shared" si="6"/>
        <v>1.9987431711843842</v>
      </c>
      <c r="P44" s="8">
        <f t="shared" si="7"/>
        <v>3</v>
      </c>
      <c r="Q44" s="8">
        <f t="shared" si="8"/>
        <v>1.9987431711843842</v>
      </c>
      <c r="R44" s="8">
        <f t="shared" si="9"/>
        <v>4</v>
      </c>
      <c r="S44">
        <v>41</v>
      </c>
      <c r="T44">
        <f t="shared" si="10"/>
        <v>-0.47478991596638653</v>
      </c>
      <c r="U44">
        <f>SUM($T$4:T44)/S44</f>
        <v>-3.392088542734166E-2</v>
      </c>
      <c r="V44">
        <f t="shared" si="11"/>
        <v>4.2886986541062202E-3</v>
      </c>
      <c r="X44">
        <f t="shared" si="12"/>
        <v>-0.46638655462184875</v>
      </c>
      <c r="Y44">
        <f>SUM($X$4:X44)/S44</f>
        <v>-3.3306005328960851E-2</v>
      </c>
      <c r="Z44">
        <f t="shared" si="13"/>
        <v>4.1346263299894097E-3</v>
      </c>
    </row>
    <row r="45" spans="1:26" ht="15.75" x14ac:dyDescent="0.25">
      <c r="A45" s="5">
        <v>41410</v>
      </c>
      <c r="B45">
        <v>2.91</v>
      </c>
      <c r="C45">
        <f t="shared" si="2"/>
        <v>-3.4246575342465023E-3</v>
      </c>
      <c r="D45">
        <v>1.5548</v>
      </c>
      <c r="E45">
        <v>9.4909999999999997</v>
      </c>
      <c r="F45" s="16">
        <f t="shared" si="0"/>
        <v>2.4844775696375443E-4</v>
      </c>
      <c r="G45" s="16">
        <f t="shared" si="1"/>
        <v>1.0002484477569638</v>
      </c>
      <c r="H45">
        <f t="shared" si="3"/>
        <v>-3.6731052912102567E-3</v>
      </c>
      <c r="I45" s="37">
        <f t="shared" si="4"/>
        <v>1.3491702480316784E-5</v>
      </c>
      <c r="J45" s="8"/>
      <c r="K45" s="8"/>
      <c r="L45" s="8"/>
      <c r="M45" s="8">
        <f t="shared" si="5"/>
        <v>-0.1469044638462676</v>
      </c>
      <c r="N45" s="8"/>
      <c r="O45" s="8">
        <f t="shared" si="6"/>
        <v>-0.1469044638462676</v>
      </c>
      <c r="P45" s="8">
        <f t="shared" si="7"/>
        <v>74</v>
      </c>
      <c r="Q45" s="8">
        <f t="shared" si="8"/>
        <v>-0.1469044638462676</v>
      </c>
      <c r="R45" s="8">
        <f t="shared" si="9"/>
        <v>74</v>
      </c>
      <c r="S45">
        <v>42</v>
      </c>
      <c r="T45">
        <f t="shared" si="10"/>
        <v>0.12184873949579833</v>
      </c>
      <c r="U45">
        <f>SUM($T$4:T45)/S45</f>
        <v>-3.0212084833933568E-2</v>
      </c>
      <c r="V45">
        <f t="shared" si="11"/>
        <v>3.4851220855034136E-3</v>
      </c>
      <c r="X45">
        <f t="shared" si="12"/>
        <v>0.12184873949579833</v>
      </c>
      <c r="Y45">
        <f>SUM($X$4:X45)/S45</f>
        <v>-2.9611844737895153E-2</v>
      </c>
      <c r="Z45">
        <f t="shared" si="13"/>
        <v>3.3480160589827975E-3</v>
      </c>
    </row>
    <row r="46" spans="1:26" ht="15.75" x14ac:dyDescent="0.25">
      <c r="A46" s="5">
        <v>41411</v>
      </c>
      <c r="B46">
        <v>2.91</v>
      </c>
      <c r="C46">
        <f t="shared" si="2"/>
        <v>0</v>
      </c>
      <c r="D46">
        <v>1.5449000000000002</v>
      </c>
      <c r="E46">
        <v>9.4634</v>
      </c>
      <c r="F46" s="16">
        <f t="shared" si="0"/>
        <v>2.4775688069578194E-4</v>
      </c>
      <c r="G46" s="16">
        <f t="shared" si="1"/>
        <v>1.0002477568806958</v>
      </c>
      <c r="H46">
        <f t="shared" si="3"/>
        <v>-2.4775688069578194E-4</v>
      </c>
      <c r="I46" s="37">
        <f t="shared" si="4"/>
        <v>6.1383471932103923E-8</v>
      </c>
      <c r="J46" s="8"/>
      <c r="K46" s="8"/>
      <c r="L46" s="8"/>
      <c r="M46" s="8">
        <f t="shared" si="5"/>
        <v>0</v>
      </c>
      <c r="N46" s="8"/>
      <c r="O46" s="8">
        <f t="shared" si="6"/>
        <v>0</v>
      </c>
      <c r="P46" s="8">
        <f t="shared" si="7"/>
        <v>66</v>
      </c>
      <c r="Q46" s="8">
        <f t="shared" si="8"/>
        <v>0</v>
      </c>
      <c r="R46" s="8">
        <f t="shared" si="9"/>
        <v>66</v>
      </c>
      <c r="S46">
        <v>43</v>
      </c>
      <c r="T46">
        <f t="shared" si="10"/>
        <v>5.4621848739495826E-2</v>
      </c>
      <c r="U46">
        <f>SUM($T$4:T46)/S46</f>
        <v>-2.8239202657807303E-2</v>
      </c>
      <c r="V46">
        <f t="shared" si="11"/>
        <v>3.1173145791085978E-3</v>
      </c>
      <c r="X46">
        <f t="shared" si="12"/>
        <v>5.4621848739495826E-2</v>
      </c>
      <c r="Y46">
        <f>SUM($X$4:X46)/S46</f>
        <v>-2.765292163376978E-2</v>
      </c>
      <c r="Z46">
        <f t="shared" si="13"/>
        <v>2.9892195654533404E-3</v>
      </c>
    </row>
    <row r="47" spans="1:26" ht="15.75" x14ac:dyDescent="0.25">
      <c r="A47" s="5">
        <v>41414</v>
      </c>
      <c r="B47">
        <v>2.93</v>
      </c>
      <c r="C47">
        <f t="shared" si="2"/>
        <v>6.8728522336769819E-3</v>
      </c>
      <c r="D47">
        <v>1.5834999999999999</v>
      </c>
      <c r="E47">
        <v>9.4290000000000003</v>
      </c>
      <c r="F47" s="16">
        <f t="shared" si="0"/>
        <v>2.4689554530188396E-4</v>
      </c>
      <c r="G47" s="16">
        <f t="shared" si="1"/>
        <v>1.0002468955453019</v>
      </c>
      <c r="H47">
        <f t="shared" si="3"/>
        <v>6.6259566883750979E-3</v>
      </c>
      <c r="I47" s="37">
        <f t="shared" si="4"/>
        <v>4.3903302036222696E-5</v>
      </c>
      <c r="J47" s="8"/>
      <c r="K47" s="8"/>
      <c r="L47" s="8"/>
      <c r="M47" s="8">
        <f t="shared" si="5"/>
        <v>0.29481858036502467</v>
      </c>
      <c r="N47" s="8"/>
      <c r="O47" s="8">
        <f t="shared" si="6"/>
        <v>0.29481858036502467</v>
      </c>
      <c r="P47" s="8">
        <f t="shared" si="7"/>
        <v>48</v>
      </c>
      <c r="Q47" s="8">
        <f t="shared" si="8"/>
        <v>0.29481858036502467</v>
      </c>
      <c r="R47" s="8">
        <f t="shared" si="9"/>
        <v>48</v>
      </c>
      <c r="S47">
        <v>44</v>
      </c>
      <c r="T47">
        <f t="shared" si="10"/>
        <v>-9.6638655462184864E-2</v>
      </c>
      <c r="U47">
        <f>SUM($T$4:T47)/S47</f>
        <v>-2.9793735676088614E-2</v>
      </c>
      <c r="V47">
        <f t="shared" si="11"/>
        <v>3.5506667421465418E-3</v>
      </c>
      <c r="X47">
        <f t="shared" si="12"/>
        <v>-9.6638655462184864E-2</v>
      </c>
      <c r="Y47">
        <f>SUM($X$4:X47)/S47</f>
        <v>-2.9220779220779217E-2</v>
      </c>
      <c r="Z47">
        <f t="shared" si="13"/>
        <v>3.4154157530780897E-3</v>
      </c>
    </row>
    <row r="48" spans="1:26" ht="15.75" x14ac:dyDescent="0.25">
      <c r="A48" s="5">
        <v>41415</v>
      </c>
      <c r="B48">
        <v>2.9279999999999999</v>
      </c>
      <c r="C48">
        <f t="shared" si="2"/>
        <v>-6.8259385665536644E-4</v>
      </c>
      <c r="D48">
        <v>1.6051</v>
      </c>
      <c r="E48">
        <v>9.4116999999999997</v>
      </c>
      <c r="F48" s="16">
        <f t="shared" si="0"/>
        <v>2.4646227167157697E-4</v>
      </c>
      <c r="G48" s="16">
        <f t="shared" si="1"/>
        <v>1.0002464622716716</v>
      </c>
      <c r="H48">
        <f t="shared" si="3"/>
        <v>-9.2905612832694341E-4</v>
      </c>
      <c r="I48" s="37">
        <f t="shared" si="4"/>
        <v>8.6314528958184991E-7</v>
      </c>
      <c r="J48" s="8"/>
      <c r="K48" s="8"/>
      <c r="L48" s="8"/>
      <c r="M48" s="8">
        <f t="shared" si="5"/>
        <v>-2.9280616684720717E-2</v>
      </c>
      <c r="N48" s="8"/>
      <c r="O48" s="8">
        <f t="shared" si="6"/>
        <v>-2.9280616684720717E-2</v>
      </c>
      <c r="P48" s="8">
        <f t="shared" si="7"/>
        <v>70</v>
      </c>
      <c r="Q48" s="8">
        <f t="shared" si="8"/>
        <v>-2.9280616684720717E-2</v>
      </c>
      <c r="R48" s="8">
        <f t="shared" si="9"/>
        <v>70</v>
      </c>
      <c r="S48">
        <v>45</v>
      </c>
      <c r="T48">
        <f t="shared" si="10"/>
        <v>8.8235294117647078E-2</v>
      </c>
      <c r="U48">
        <f>SUM($T$4:T48)/S48</f>
        <v>-2.7170868347338929E-2</v>
      </c>
      <c r="V48">
        <f t="shared" si="11"/>
        <v>3.0201385366980999E-3</v>
      </c>
      <c r="X48">
        <f t="shared" si="12"/>
        <v>8.8235294117647078E-2</v>
      </c>
      <c r="Y48">
        <f>SUM($X$4:X48)/S48</f>
        <v>-2.6610644257703077E-2</v>
      </c>
      <c r="Z48">
        <f t="shared" si="13"/>
        <v>2.8968806774046507E-3</v>
      </c>
    </row>
    <row r="49" spans="1:26" ht="15.75" x14ac:dyDescent="0.25">
      <c r="A49" s="5">
        <v>41416</v>
      </c>
      <c r="B49">
        <v>2.9140000000000001</v>
      </c>
      <c r="C49">
        <f t="shared" si="2"/>
        <v>-4.7814207650272505E-3</v>
      </c>
      <c r="D49">
        <v>1.6118000000000001</v>
      </c>
      <c r="E49">
        <v>9.3856999999999999</v>
      </c>
      <c r="F49" s="16">
        <f t="shared" si="0"/>
        <v>2.4581098047660177E-4</v>
      </c>
      <c r="G49" s="16">
        <f t="shared" si="1"/>
        <v>1.0002458109804766</v>
      </c>
      <c r="H49">
        <f t="shared" si="3"/>
        <v>-5.0272317455038523E-3</v>
      </c>
      <c r="I49" s="37">
        <f t="shared" si="4"/>
        <v>2.527305902300171E-5</v>
      </c>
      <c r="J49" s="8"/>
      <c r="K49" s="8"/>
      <c r="L49" s="8"/>
      <c r="M49" s="8">
        <f t="shared" si="5"/>
        <v>-0.20510431974164811</v>
      </c>
      <c r="N49" s="8"/>
      <c r="O49" s="8">
        <f t="shared" si="6"/>
        <v>-0.20510431974164811</v>
      </c>
      <c r="P49" s="8">
        <f t="shared" si="7"/>
        <v>79</v>
      </c>
      <c r="Q49" s="8">
        <f t="shared" si="8"/>
        <v>-0.20510431974164811</v>
      </c>
      <c r="R49" s="8">
        <f t="shared" si="9"/>
        <v>79</v>
      </c>
      <c r="S49">
        <v>46</v>
      </c>
      <c r="T49">
        <f t="shared" si="10"/>
        <v>0.16386554621848737</v>
      </c>
      <c r="U49">
        <f>SUM($T$4:T49)/S49</f>
        <v>-2.301790281329923E-2</v>
      </c>
      <c r="V49">
        <f t="shared" si="11"/>
        <v>2.2156270087667707E-3</v>
      </c>
      <c r="X49">
        <f t="shared" si="12"/>
        <v>0.16386554621848737</v>
      </c>
      <c r="Y49">
        <f>SUM($X$4:X49)/S49</f>
        <v>-2.2469857508220677E-2</v>
      </c>
      <c r="Z49">
        <f t="shared" si="13"/>
        <v>2.1113769851116445E-3</v>
      </c>
    </row>
    <row r="50" spans="1:26" ht="15.75" x14ac:dyDescent="0.25">
      <c r="A50" s="5">
        <v>41417</v>
      </c>
      <c r="B50">
        <v>2.7880000000000003</v>
      </c>
      <c r="C50">
        <f t="shared" si="2"/>
        <v>-4.3239533287577174E-2</v>
      </c>
      <c r="D50">
        <v>1.639</v>
      </c>
      <c r="E50">
        <v>9.5459999999999994</v>
      </c>
      <c r="F50" s="16">
        <f t="shared" si="0"/>
        <v>2.498239854153983E-4</v>
      </c>
      <c r="G50" s="16">
        <f t="shared" si="1"/>
        <v>1.0002498239854154</v>
      </c>
      <c r="H50">
        <f t="shared" si="3"/>
        <v>-4.3489357272992572E-2</v>
      </c>
      <c r="I50" s="37">
        <f t="shared" si="4"/>
        <v>1.891324196017992E-3</v>
      </c>
      <c r="J50" s="8"/>
      <c r="K50" s="8"/>
      <c r="L50" s="8"/>
      <c r="M50" s="8">
        <f t="shared" si="5"/>
        <v>-1.8548074927357541</v>
      </c>
      <c r="N50" s="8"/>
      <c r="O50" s="8">
        <f t="shared" si="6"/>
        <v>-1.8548074927357541</v>
      </c>
      <c r="P50" s="8">
        <f t="shared" si="7"/>
        <v>116</v>
      </c>
      <c r="Q50" s="8">
        <f t="shared" si="8"/>
        <v>-1.8548074927357541</v>
      </c>
      <c r="R50" s="8">
        <f t="shared" si="9"/>
        <v>116</v>
      </c>
      <c r="S50">
        <v>47</v>
      </c>
      <c r="T50">
        <f t="shared" si="10"/>
        <v>0.47478991596638653</v>
      </c>
      <c r="U50">
        <f>SUM($T$4:T50)/S50</f>
        <v>-1.242624709458251E-2</v>
      </c>
      <c r="V50">
        <f t="shared" si="11"/>
        <v>6.597587265649229E-4</v>
      </c>
      <c r="X50">
        <f t="shared" si="12"/>
        <v>0.47478991596638653</v>
      </c>
      <c r="Y50">
        <f>SUM($X$4:X50)/S50</f>
        <v>-1.1889862327909886E-2</v>
      </c>
      <c r="Z50">
        <f t="shared" si="13"/>
        <v>6.0403043911841663E-4</v>
      </c>
    </row>
    <row r="51" spans="1:26" ht="15.75" x14ac:dyDescent="0.25">
      <c r="A51" s="5">
        <v>41418</v>
      </c>
      <c r="B51">
        <v>2.7800000000000002</v>
      </c>
      <c r="C51">
        <f t="shared" si="2"/>
        <v>-2.8694404591104758E-3</v>
      </c>
      <c r="D51">
        <v>1.6335</v>
      </c>
      <c r="E51">
        <v>9.5595999999999997</v>
      </c>
      <c r="F51" s="16">
        <f t="shared" si="0"/>
        <v>2.501641829173451E-4</v>
      </c>
      <c r="G51" s="16">
        <f t="shared" si="1"/>
        <v>1.0002501641829173</v>
      </c>
      <c r="H51">
        <f t="shared" si="3"/>
        <v>-3.1196046420278209E-3</v>
      </c>
      <c r="I51" s="37">
        <f t="shared" si="4"/>
        <v>9.7319331225615282E-6</v>
      </c>
      <c r="J51" s="8"/>
      <c r="K51" s="8"/>
      <c r="L51" s="8"/>
      <c r="M51" s="8">
        <f t="shared" si="5"/>
        <v>-0.12308781475785104</v>
      </c>
      <c r="N51" s="8"/>
      <c r="O51" s="8">
        <f t="shared" si="6"/>
        <v>-0.12308781475785104</v>
      </c>
      <c r="P51" s="8">
        <f t="shared" si="7"/>
        <v>72</v>
      </c>
      <c r="Q51" s="8">
        <f t="shared" si="8"/>
        <v>-0.12308781475785104</v>
      </c>
      <c r="R51" s="8">
        <f t="shared" si="9"/>
        <v>72</v>
      </c>
      <c r="S51">
        <v>48</v>
      </c>
      <c r="T51">
        <f t="shared" si="10"/>
        <v>0.10504201680672265</v>
      </c>
      <c r="U51">
        <f>SUM($T$4:T51)/S51</f>
        <v>-9.978991596638653E-3</v>
      </c>
      <c r="V51">
        <f t="shared" si="11"/>
        <v>4.3453210161069751E-4</v>
      </c>
      <c r="X51">
        <f t="shared" si="12"/>
        <v>0.10504201680672265</v>
      </c>
      <c r="Y51">
        <f>SUM($X$4:X51)/S51</f>
        <v>-9.4537815126050414E-3</v>
      </c>
      <c r="Z51">
        <f t="shared" si="13"/>
        <v>3.8999557042068158E-4</v>
      </c>
    </row>
    <row r="52" spans="1:26" ht="15.75" x14ac:dyDescent="0.25">
      <c r="A52" s="5">
        <v>41421</v>
      </c>
      <c r="B52">
        <v>2.786</v>
      </c>
      <c r="C52">
        <f t="shared" si="2"/>
        <v>2.1582733812948859E-3</v>
      </c>
      <c r="D52">
        <v>1.663</v>
      </c>
      <c r="E52">
        <v>9.5395000000000003</v>
      </c>
      <c r="F52" s="16">
        <f t="shared" si="0"/>
        <v>2.4966137614512718E-4</v>
      </c>
      <c r="G52" s="16">
        <f t="shared" si="1"/>
        <v>1.0002496613761451</v>
      </c>
      <c r="H52">
        <f t="shared" si="3"/>
        <v>1.9086120051497587E-3</v>
      </c>
      <c r="I52" s="37">
        <f t="shared" si="4"/>
        <v>3.6427997862017827E-6</v>
      </c>
      <c r="J52" s="8"/>
      <c r="K52" s="8"/>
      <c r="L52" s="8"/>
      <c r="M52" s="8">
        <f t="shared" si="5"/>
        <v>9.2581518222538489E-2</v>
      </c>
      <c r="N52" s="8"/>
      <c r="O52" s="8">
        <f t="shared" si="6"/>
        <v>9.2581518222538489E-2</v>
      </c>
      <c r="P52" s="8">
        <f t="shared" si="7"/>
        <v>61</v>
      </c>
      <c r="Q52" s="8">
        <f t="shared" si="8"/>
        <v>9.2581518222538489E-2</v>
      </c>
      <c r="R52" s="8">
        <f t="shared" si="9"/>
        <v>61</v>
      </c>
      <c r="S52">
        <v>49</v>
      </c>
      <c r="T52">
        <f t="shared" si="10"/>
        <v>1.2605042016806678E-2</v>
      </c>
      <c r="U52">
        <f>SUM($T$4:T52)/S52</f>
        <v>-9.5180929514662987E-3</v>
      </c>
      <c r="V52">
        <f t="shared" si="11"/>
        <v>4.0355550710953356E-4</v>
      </c>
      <c r="X52">
        <f t="shared" si="12"/>
        <v>1.2605042016806678E-2</v>
      </c>
      <c r="Y52">
        <f>SUM($X$4:X52)/S52</f>
        <v>-9.00360144057623E-3</v>
      </c>
      <c r="Z52">
        <f t="shared" si="13"/>
        <v>3.6110700964877922E-4</v>
      </c>
    </row>
    <row r="53" spans="1:26" ht="15.75" x14ac:dyDescent="0.25">
      <c r="A53" s="5">
        <v>41422</v>
      </c>
      <c r="B53">
        <v>2.8040000000000003</v>
      </c>
      <c r="C53">
        <f t="shared" si="2"/>
        <v>6.4608758076095613E-3</v>
      </c>
      <c r="D53">
        <v>1.7095</v>
      </c>
      <c r="E53">
        <v>9.4835999999999991</v>
      </c>
      <c r="F53" s="16">
        <f t="shared" si="0"/>
        <v>2.4826253906407025E-4</v>
      </c>
      <c r="G53" s="16">
        <f t="shared" si="1"/>
        <v>1.0002482625390641</v>
      </c>
      <c r="H53">
        <f t="shared" si="3"/>
        <v>6.212613268545491E-3</v>
      </c>
      <c r="I53" s="37">
        <f t="shared" si="4"/>
        <v>3.8596563624507486E-5</v>
      </c>
      <c r="J53" s="8"/>
      <c r="K53" s="8"/>
      <c r="L53" s="8"/>
      <c r="M53" s="8">
        <f t="shared" si="5"/>
        <v>0.27714639697631338</v>
      </c>
      <c r="N53" s="8"/>
      <c r="O53" s="8">
        <f t="shared" si="6"/>
        <v>0.27714639697631338</v>
      </c>
      <c r="P53" s="8">
        <f t="shared" si="7"/>
        <v>49</v>
      </c>
      <c r="Q53" s="8">
        <f t="shared" si="8"/>
        <v>0.27714639697631338</v>
      </c>
      <c r="R53" s="8">
        <f t="shared" si="9"/>
        <v>49</v>
      </c>
      <c r="S53">
        <v>50</v>
      </c>
      <c r="T53">
        <f t="shared" si="10"/>
        <v>-8.8235294117647078E-2</v>
      </c>
      <c r="U53">
        <f>SUM($T$4:T53)/S53</f>
        <v>-1.1092436974789914E-2</v>
      </c>
      <c r="V53">
        <f t="shared" si="11"/>
        <v>5.5928253654402918E-4</v>
      </c>
      <c r="X53">
        <f t="shared" si="12"/>
        <v>-8.8235294117647078E-2</v>
      </c>
      <c r="Y53">
        <f>SUM($X$4:X53)/S53</f>
        <v>-1.0588235294117647E-2</v>
      </c>
      <c r="Z53">
        <f t="shared" si="13"/>
        <v>5.0959421201635731E-4</v>
      </c>
    </row>
    <row r="54" spans="1:26" ht="15.75" x14ac:dyDescent="0.25">
      <c r="A54" s="5">
        <v>41423</v>
      </c>
      <c r="B54">
        <v>2.7800000000000002</v>
      </c>
      <c r="C54">
        <f t="shared" si="2"/>
        <v>-8.559201141226826E-3</v>
      </c>
      <c r="D54">
        <v>1.7558</v>
      </c>
      <c r="E54">
        <v>9.5657999999999994</v>
      </c>
      <c r="F54" s="16">
        <f t="shared" si="0"/>
        <v>2.5031925897911478E-4</v>
      </c>
      <c r="G54" s="16">
        <f t="shared" si="1"/>
        <v>1.0002503192589791</v>
      </c>
      <c r="H54">
        <f t="shared" si="3"/>
        <v>-8.8095204002059408E-3</v>
      </c>
      <c r="I54" s="37">
        <f t="shared" si="4"/>
        <v>7.7607649681644641E-5</v>
      </c>
      <c r="J54" s="8"/>
      <c r="K54" s="8"/>
      <c r="L54" s="8"/>
      <c r="M54" s="8">
        <f t="shared" si="5"/>
        <v>-0.36715637754446012</v>
      </c>
      <c r="N54" s="8"/>
      <c r="O54" s="8">
        <f t="shared" si="6"/>
        <v>-0.36715637754446012</v>
      </c>
      <c r="P54" s="8">
        <f t="shared" si="7"/>
        <v>82</v>
      </c>
      <c r="Q54" s="8">
        <f t="shared" si="8"/>
        <v>-0.36715637754446012</v>
      </c>
      <c r="R54" s="8">
        <f t="shared" si="9"/>
        <v>82</v>
      </c>
      <c r="S54">
        <v>51</v>
      </c>
      <c r="T54">
        <f t="shared" si="10"/>
        <v>0.18907563025210083</v>
      </c>
      <c r="U54">
        <f>SUM($T$4:T54)/S54</f>
        <v>-7.1675729115175469E-3</v>
      </c>
      <c r="V54">
        <f t="shared" si="11"/>
        <v>2.3818901577617513E-4</v>
      </c>
      <c r="X54">
        <f t="shared" si="12"/>
        <v>0.18907563025210083</v>
      </c>
      <c r="Y54">
        <f>SUM($X$4:X54)/S54</f>
        <v>-6.6732575383094414E-3</v>
      </c>
      <c r="Z54">
        <f t="shared" si="13"/>
        <v>2.064682431638903E-4</v>
      </c>
    </row>
    <row r="55" spans="1:26" ht="15.75" x14ac:dyDescent="0.25">
      <c r="A55" s="5">
        <v>41424</v>
      </c>
      <c r="B55">
        <v>2.6920000000000002</v>
      </c>
      <c r="C55">
        <f t="shared" si="2"/>
        <v>-3.1654676258992834E-2</v>
      </c>
      <c r="D55">
        <v>1.7467999999999999</v>
      </c>
      <c r="E55">
        <v>9.5335999999999999</v>
      </c>
      <c r="F55" s="16">
        <f t="shared" si="0"/>
        <v>2.4951376862958341E-4</v>
      </c>
      <c r="G55" s="16">
        <f t="shared" si="1"/>
        <v>1.0002495137686296</v>
      </c>
      <c r="H55">
        <f t="shared" si="3"/>
        <v>-3.1904190027622417E-2</v>
      </c>
      <c r="I55" s="37">
        <f t="shared" si="4"/>
        <v>1.0178773413186417E-3</v>
      </c>
      <c r="J55" s="8"/>
      <c r="K55" s="8"/>
      <c r="L55" s="8"/>
      <c r="M55" s="8">
        <f t="shared" si="5"/>
        <v>-1.3578622672639482</v>
      </c>
      <c r="N55" s="8"/>
      <c r="O55" s="8">
        <f t="shared" si="6"/>
        <v>-1.3578622672639482</v>
      </c>
      <c r="P55" s="8">
        <f t="shared" si="7"/>
        <v>108</v>
      </c>
      <c r="Q55" s="8">
        <f t="shared" si="8"/>
        <v>-1.3578622672639482</v>
      </c>
      <c r="R55" s="8">
        <f t="shared" si="9"/>
        <v>108</v>
      </c>
      <c r="S55">
        <v>52</v>
      </c>
      <c r="T55">
        <f t="shared" si="10"/>
        <v>0.40756302521008403</v>
      </c>
      <c r="U55">
        <f>SUM($T$4:T55)/S55</f>
        <v>8.080155138978682E-4</v>
      </c>
      <c r="V55">
        <f t="shared" si="11"/>
        <v>3.086384697852825E-6</v>
      </c>
      <c r="X55">
        <f t="shared" si="12"/>
        <v>0.40756302521008403</v>
      </c>
      <c r="Y55">
        <f>SUM($X$4:X55)/S55</f>
        <v>1.2928248222365867E-3</v>
      </c>
      <c r="Z55">
        <f t="shared" si="13"/>
        <v>7.901144826503203E-6</v>
      </c>
    </row>
    <row r="56" spans="1:26" ht="15.75" x14ac:dyDescent="0.25">
      <c r="A56" s="5">
        <v>41425</v>
      </c>
      <c r="B56">
        <v>2.6419999999999999</v>
      </c>
      <c r="C56">
        <f t="shared" si="2"/>
        <v>-1.8573551263001583E-2</v>
      </c>
      <c r="D56">
        <v>1.7362</v>
      </c>
      <c r="E56">
        <v>9.5991</v>
      </c>
      <c r="F56" s="16">
        <f t="shared" si="0"/>
        <v>2.5115201780834262E-4</v>
      </c>
      <c r="G56" s="16">
        <f t="shared" si="1"/>
        <v>1.0002511520178083</v>
      </c>
      <c r="H56">
        <f t="shared" si="3"/>
        <v>-1.8824703280809926E-2</v>
      </c>
      <c r="I56" s="37">
        <f t="shared" si="4"/>
        <v>3.5436945361053596E-4</v>
      </c>
      <c r="J56" s="8"/>
      <c r="K56" s="8"/>
      <c r="L56" s="8"/>
      <c r="M56" s="8">
        <f t="shared" si="5"/>
        <v>-0.79673297628364181</v>
      </c>
      <c r="N56" s="8"/>
      <c r="O56" s="8">
        <f t="shared" si="6"/>
        <v>-0.79673297628364181</v>
      </c>
      <c r="P56" s="8">
        <f t="shared" si="7"/>
        <v>97</v>
      </c>
      <c r="Q56" s="8">
        <f t="shared" si="8"/>
        <v>-0.79673297628364181</v>
      </c>
      <c r="R56" s="8">
        <f t="shared" si="9"/>
        <v>97</v>
      </c>
      <c r="S56">
        <v>53</v>
      </c>
      <c r="T56">
        <f t="shared" si="10"/>
        <v>0.31512605042016806</v>
      </c>
      <c r="U56">
        <f>SUM($T$4:T56)/S56</f>
        <v>6.7385444743935322E-3</v>
      </c>
      <c r="V56">
        <f t="shared" si="11"/>
        <v>2.1878391150628355E-4</v>
      </c>
      <c r="X56">
        <f t="shared" si="12"/>
        <v>0.31512605042016806</v>
      </c>
      <c r="Y56">
        <f>SUM($X$4:X56)/S56</f>
        <v>7.2142064372918971E-3</v>
      </c>
      <c r="Z56">
        <f t="shared" si="13"/>
        <v>2.5076118632298033E-4</v>
      </c>
    </row>
    <row r="57" spans="1:26" ht="15.75" x14ac:dyDescent="0.25">
      <c r="A57" s="5">
        <v>41428</v>
      </c>
      <c r="B57">
        <v>2.64</v>
      </c>
      <c r="C57">
        <f t="shared" si="2"/>
        <v>-7.5700227100672964E-4</v>
      </c>
      <c r="D57">
        <v>1.7577</v>
      </c>
      <c r="E57">
        <v>9.6433</v>
      </c>
      <c r="F57" s="16">
        <f t="shared" si="0"/>
        <v>2.5225697170805361E-4</v>
      </c>
      <c r="G57" s="16">
        <f t="shared" si="1"/>
        <v>1.0002522569717081</v>
      </c>
      <c r="H57">
        <f t="shared" si="3"/>
        <v>-1.0092592427147834E-3</v>
      </c>
      <c r="I57" s="37">
        <f t="shared" si="4"/>
        <v>1.018604219005218E-6</v>
      </c>
      <c r="J57" s="8"/>
      <c r="K57" s="8"/>
      <c r="L57" s="8"/>
      <c r="M57" s="8">
        <f t="shared" si="5"/>
        <v>-3.247244772377466E-2</v>
      </c>
      <c r="N57" s="8"/>
      <c r="O57" s="8">
        <f t="shared" si="6"/>
        <v>-3.247244772377466E-2</v>
      </c>
      <c r="P57" s="8">
        <f t="shared" si="7"/>
        <v>71</v>
      </c>
      <c r="Q57" s="8">
        <f t="shared" si="8"/>
        <v>-3.247244772377466E-2</v>
      </c>
      <c r="R57" s="8">
        <f t="shared" si="9"/>
        <v>71</v>
      </c>
      <c r="S57">
        <v>54</v>
      </c>
      <c r="T57">
        <f t="shared" si="10"/>
        <v>9.6638655462184864E-2</v>
      </c>
      <c r="U57">
        <f>SUM($T$4:T57)/S57</f>
        <v>8.4033613445378165E-3</v>
      </c>
      <c r="V57">
        <f t="shared" si="11"/>
        <v>3.4666272926282826E-4</v>
      </c>
      <c r="X57">
        <f t="shared" si="12"/>
        <v>9.6638655462184864E-2</v>
      </c>
      <c r="Y57">
        <f>SUM($X$4:X57)/S57</f>
        <v>8.8702147525676935E-3</v>
      </c>
      <c r="Z57">
        <f t="shared" si="13"/>
        <v>3.8625075698728686E-4</v>
      </c>
    </row>
    <row r="58" spans="1:26" ht="15.75" x14ac:dyDescent="0.25">
      <c r="A58" s="5">
        <v>41429</v>
      </c>
      <c r="B58">
        <v>2.706</v>
      </c>
      <c r="C58">
        <f t="shared" si="2"/>
        <v>2.4999999999999935E-2</v>
      </c>
      <c r="D58">
        <v>1.7741</v>
      </c>
      <c r="E58">
        <v>9.6594999999999995</v>
      </c>
      <c r="F58" s="16">
        <f t="shared" si="0"/>
        <v>2.5266184357253252E-4</v>
      </c>
      <c r="G58" s="16">
        <f t="shared" si="1"/>
        <v>1.0002526618435725</v>
      </c>
      <c r="H58">
        <f t="shared" si="3"/>
        <v>2.4747338156427403E-2</v>
      </c>
      <c r="I58" s="37">
        <f t="shared" si="4"/>
        <v>6.124307458285677E-4</v>
      </c>
      <c r="J58" s="8"/>
      <c r="K58" s="8"/>
      <c r="L58" s="8"/>
      <c r="M58" s="8">
        <f t="shared" si="5"/>
        <v>1.0724025860777735</v>
      </c>
      <c r="N58" s="8"/>
      <c r="O58" s="8">
        <f t="shared" si="6"/>
        <v>1.0724025860777735</v>
      </c>
      <c r="P58" s="8">
        <f t="shared" si="7"/>
        <v>17</v>
      </c>
      <c r="Q58" s="8">
        <f t="shared" si="8"/>
        <v>1.0724025860777735</v>
      </c>
      <c r="R58" s="8">
        <f t="shared" si="9"/>
        <v>17</v>
      </c>
      <c r="S58">
        <v>55</v>
      </c>
      <c r="T58">
        <f t="shared" si="10"/>
        <v>-0.35714285714285715</v>
      </c>
      <c r="U58">
        <f>SUM($T$4:T58)/S58</f>
        <v>1.7570664629488167E-3</v>
      </c>
      <c r="V58">
        <f t="shared" si="11"/>
        <v>1.5436412776097326E-5</v>
      </c>
      <c r="X58">
        <f t="shared" si="12"/>
        <v>-0.35714285714285715</v>
      </c>
      <c r="Y58">
        <f>SUM($X$4:X58)/S58</f>
        <v>2.2154316271963321E-3</v>
      </c>
      <c r="Z58">
        <f t="shared" si="13"/>
        <v>2.4540686473908939E-5</v>
      </c>
    </row>
    <row r="59" spans="1:26" ht="15.75" x14ac:dyDescent="0.25">
      <c r="A59" s="5">
        <v>41430</v>
      </c>
      <c r="B59">
        <v>2.6459999999999999</v>
      </c>
      <c r="C59">
        <f t="shared" si="2"/>
        <v>-2.2172949002217314E-2</v>
      </c>
      <c r="D59">
        <v>1.7461</v>
      </c>
      <c r="E59">
        <v>9.7852999999999994</v>
      </c>
      <c r="F59" s="16">
        <f t="shared" si="0"/>
        <v>2.5580382000822688E-4</v>
      </c>
      <c r="G59" s="16">
        <f t="shared" si="1"/>
        <v>1.0002558038200082</v>
      </c>
      <c r="H59">
        <f t="shared" si="3"/>
        <v>-2.2428752822225541E-2</v>
      </c>
      <c r="I59" s="37">
        <f t="shared" si="4"/>
        <v>5.0304895316049018E-4</v>
      </c>
      <c r="J59" s="8"/>
      <c r="K59" s="8"/>
      <c r="L59" s="8"/>
      <c r="M59" s="8">
        <f t="shared" si="5"/>
        <v>-0.95113311403793988</v>
      </c>
      <c r="N59" s="8"/>
      <c r="O59" s="8">
        <f t="shared" si="6"/>
        <v>-0.95113311403793988</v>
      </c>
      <c r="P59" s="8">
        <f t="shared" si="7"/>
        <v>101</v>
      </c>
      <c r="Q59" s="8">
        <f t="shared" si="8"/>
        <v>-0.95113311403793988</v>
      </c>
      <c r="R59" s="8">
        <f t="shared" si="9"/>
        <v>101</v>
      </c>
      <c r="S59">
        <v>56</v>
      </c>
      <c r="T59">
        <f t="shared" si="10"/>
        <v>0.34873949579831931</v>
      </c>
      <c r="U59">
        <f>SUM($T$4:T59)/S59</f>
        <v>7.9531812725090033E-3</v>
      </c>
      <c r="V59">
        <f t="shared" si="11"/>
        <v>3.2201574288997489E-4</v>
      </c>
      <c r="X59">
        <f t="shared" si="12"/>
        <v>0.34873949579831931</v>
      </c>
      <c r="Y59">
        <f>SUM($X$4:X59)/S59</f>
        <v>8.4033613445378148E-3</v>
      </c>
      <c r="Z59">
        <f t="shared" si="13"/>
        <v>3.5950208960589582E-4</v>
      </c>
    </row>
    <row r="60" spans="1:26" ht="15.75" x14ac:dyDescent="0.25">
      <c r="A60" s="5">
        <v>41431</v>
      </c>
      <c r="B60">
        <v>2.6459999999999999</v>
      </c>
      <c r="C60">
        <f t="shared" si="2"/>
        <v>0</v>
      </c>
      <c r="D60">
        <v>1.7659</v>
      </c>
      <c r="E60">
        <v>9.8376999999999999</v>
      </c>
      <c r="F60" s="16">
        <f t="shared" si="0"/>
        <v>2.5711150148111095E-4</v>
      </c>
      <c r="G60" s="16">
        <f t="shared" si="1"/>
        <v>1.0002571115014811</v>
      </c>
      <c r="H60">
        <f t="shared" si="3"/>
        <v>-2.5711150148111095E-4</v>
      </c>
      <c r="I60" s="37">
        <f t="shared" si="4"/>
        <v>6.6106324193871317E-8</v>
      </c>
      <c r="J60" s="8"/>
      <c r="K60" s="8"/>
      <c r="L60" s="8"/>
      <c r="M60" s="8">
        <f t="shared" si="5"/>
        <v>0</v>
      </c>
      <c r="N60" s="8"/>
      <c r="O60" s="8">
        <f t="shared" si="6"/>
        <v>0</v>
      </c>
      <c r="P60" s="8">
        <f t="shared" si="7"/>
        <v>66</v>
      </c>
      <c r="Q60" s="8">
        <f t="shared" si="8"/>
        <v>0</v>
      </c>
      <c r="R60" s="8">
        <f t="shared" si="9"/>
        <v>66</v>
      </c>
      <c r="S60">
        <v>57</v>
      </c>
      <c r="T60">
        <f t="shared" si="10"/>
        <v>5.4621848739495826E-2</v>
      </c>
      <c r="U60">
        <f>SUM($T$4:T60)/S60</f>
        <v>8.771929824561403E-3</v>
      </c>
      <c r="V60">
        <f t="shared" si="11"/>
        <v>3.987240829346092E-4</v>
      </c>
      <c r="X60">
        <f t="shared" si="12"/>
        <v>5.4621848739495826E-2</v>
      </c>
      <c r="Y60">
        <f>SUM($X$4:X60)/S60</f>
        <v>9.2142120005897082E-3</v>
      </c>
      <c r="Z60">
        <f t="shared" si="13"/>
        <v>4.3994518719393176E-4</v>
      </c>
    </row>
    <row r="61" spans="1:26" ht="15.75" x14ac:dyDescent="0.25">
      <c r="A61" s="5">
        <v>41432</v>
      </c>
      <c r="B61">
        <v>2.67</v>
      </c>
      <c r="C61">
        <f t="shared" si="2"/>
        <v>9.0702947845805078E-3</v>
      </c>
      <c r="D61">
        <v>1.7983</v>
      </c>
      <c r="E61">
        <v>9.7683999999999997</v>
      </c>
      <c r="F61" s="16">
        <f t="shared" si="0"/>
        <v>2.5538193502749884E-4</v>
      </c>
      <c r="G61" s="16">
        <f t="shared" si="1"/>
        <v>1.0002553819350275</v>
      </c>
      <c r="H61">
        <f t="shared" si="3"/>
        <v>8.8149128495530089E-3</v>
      </c>
      <c r="I61" s="37">
        <f t="shared" si="4"/>
        <v>7.770268854521475E-5</v>
      </c>
      <c r="J61" s="8"/>
      <c r="K61" s="8"/>
      <c r="L61" s="8"/>
      <c r="M61" s="8">
        <f t="shared" si="5"/>
        <v>0.38908030333887611</v>
      </c>
      <c r="N61" s="8"/>
      <c r="O61" s="8">
        <f t="shared" si="6"/>
        <v>0.38908030333887611</v>
      </c>
      <c r="P61" s="8">
        <f t="shared" si="7"/>
        <v>41</v>
      </c>
      <c r="Q61" s="8">
        <f t="shared" si="8"/>
        <v>0.38908030333887611</v>
      </c>
      <c r="R61" s="8">
        <f t="shared" si="9"/>
        <v>41</v>
      </c>
      <c r="S61">
        <v>58</v>
      </c>
      <c r="T61">
        <f t="shared" si="10"/>
        <v>-0.15546218487394958</v>
      </c>
      <c r="U61">
        <f>SUM($T$4:T61)/S61</f>
        <v>5.9403071573456969E-3</v>
      </c>
      <c r="V61">
        <f t="shared" si="11"/>
        <v>1.8606004083359325E-4</v>
      </c>
      <c r="X61">
        <f t="shared" si="12"/>
        <v>-0.15546218487394958</v>
      </c>
      <c r="Y61">
        <f>SUM($X$4:X61)/S61</f>
        <v>6.374963778614893E-3</v>
      </c>
      <c r="Z61">
        <f t="shared" si="13"/>
        <v>2.1428449676016444E-4</v>
      </c>
    </row>
    <row r="62" spans="1:26" ht="15.75" x14ac:dyDescent="0.25">
      <c r="A62" s="5">
        <v>41435</v>
      </c>
      <c r="B62">
        <v>2.7039999999999997</v>
      </c>
      <c r="C62">
        <f t="shared" si="2"/>
        <v>1.2734082397003674E-2</v>
      </c>
      <c r="D62">
        <v>1.8667</v>
      </c>
      <c r="E62">
        <v>9.7796000000000003</v>
      </c>
      <c r="F62" s="16">
        <f t="shared" si="0"/>
        <v>2.5566153467959651E-4</v>
      </c>
      <c r="G62" s="16">
        <f t="shared" si="1"/>
        <v>1.0002556615346796</v>
      </c>
      <c r="H62">
        <f t="shared" si="3"/>
        <v>1.2478420862324077E-2</v>
      </c>
      <c r="I62" s="37">
        <f t="shared" si="4"/>
        <v>1.5571098721728477E-4</v>
      </c>
      <c r="J62" s="8"/>
      <c r="K62" s="8"/>
      <c r="L62" s="8"/>
      <c r="M62" s="8">
        <f t="shared" si="5"/>
        <v>0.54624251575496907</v>
      </c>
      <c r="N62" s="8"/>
      <c r="O62" s="8">
        <f t="shared" si="6"/>
        <v>0.54624251575496907</v>
      </c>
      <c r="P62" s="8">
        <f t="shared" si="7"/>
        <v>33</v>
      </c>
      <c r="Q62" s="8">
        <f t="shared" si="8"/>
        <v>0.54624251575496907</v>
      </c>
      <c r="R62" s="8">
        <f t="shared" si="9"/>
        <v>33</v>
      </c>
      <c r="S62">
        <v>59</v>
      </c>
      <c r="T62">
        <f t="shared" si="10"/>
        <v>-0.22268907563025209</v>
      </c>
      <c r="U62">
        <f>SUM($T$4:T62)/S62</f>
        <v>2.0652328728101412E-3</v>
      </c>
      <c r="V62">
        <f t="shared" si="11"/>
        <v>2.2876911119745645E-5</v>
      </c>
      <c r="X62">
        <f t="shared" si="12"/>
        <v>-0.22268907563025209</v>
      </c>
      <c r="Y62">
        <f>SUM($X$4:X62)/S62</f>
        <v>2.492522432701893E-3</v>
      </c>
      <c r="Z62">
        <f t="shared" si="13"/>
        <v>3.3322492415800691E-5</v>
      </c>
    </row>
    <row r="63" spans="1:26" ht="15.75" x14ac:dyDescent="0.25">
      <c r="A63" s="5">
        <v>41436</v>
      </c>
      <c r="B63">
        <v>2.6339999999999999</v>
      </c>
      <c r="C63">
        <f t="shared" si="2"/>
        <v>-2.5887573964496986E-2</v>
      </c>
      <c r="D63">
        <v>1.8982999999999999</v>
      </c>
      <c r="E63">
        <v>9.8734000000000002</v>
      </c>
      <c r="F63" s="16">
        <f t="shared" si="0"/>
        <v>2.5800206560111505E-4</v>
      </c>
      <c r="G63" s="16">
        <f t="shared" si="1"/>
        <v>1.0002580020656011</v>
      </c>
      <c r="H63">
        <f t="shared" si="3"/>
        <v>-2.6145576030098101E-2</v>
      </c>
      <c r="I63" s="37">
        <f t="shared" si="4"/>
        <v>6.8359114594564044E-4</v>
      </c>
      <c r="J63" s="8"/>
      <c r="K63" s="8"/>
      <c r="L63" s="8"/>
      <c r="M63" s="8">
        <f t="shared" si="5"/>
        <v>-1.1104760506722511</v>
      </c>
      <c r="N63" s="8"/>
      <c r="O63" s="8">
        <f t="shared" si="6"/>
        <v>-1.1104760506722511</v>
      </c>
      <c r="P63" s="8">
        <f t="shared" si="7"/>
        <v>105</v>
      </c>
      <c r="Q63" s="8">
        <f t="shared" si="8"/>
        <v>-1.1104760506722511</v>
      </c>
      <c r="R63" s="8">
        <f t="shared" si="9"/>
        <v>105</v>
      </c>
      <c r="S63">
        <v>60</v>
      </c>
      <c r="T63">
        <f t="shared" si="10"/>
        <v>0.38235294117647056</v>
      </c>
      <c r="U63">
        <f>SUM($T$4:T63)/S63</f>
        <v>8.4033613445378148E-3</v>
      </c>
      <c r="V63">
        <f t="shared" si="11"/>
        <v>3.8518081029203122E-4</v>
      </c>
      <c r="X63">
        <f t="shared" si="12"/>
        <v>0.38235294117647056</v>
      </c>
      <c r="Y63">
        <f>SUM($X$4:X63)/S63</f>
        <v>8.823529411764704E-3</v>
      </c>
      <c r="Z63">
        <f t="shared" si="13"/>
        <v>4.2466184334696426E-4</v>
      </c>
    </row>
    <row r="64" spans="1:26" ht="15.75" x14ac:dyDescent="0.25">
      <c r="A64" s="5">
        <v>41437</v>
      </c>
      <c r="B64">
        <v>2.61</v>
      </c>
      <c r="C64">
        <f t="shared" si="2"/>
        <v>-9.1116173120729012E-3</v>
      </c>
      <c r="D64">
        <v>1.8675999999999999</v>
      </c>
      <c r="E64">
        <v>9.8610000000000007</v>
      </c>
      <c r="F64" s="16">
        <f t="shared" si="0"/>
        <v>2.5769277072029695E-4</v>
      </c>
      <c r="G64" s="16">
        <f t="shared" si="1"/>
        <v>1.0002576927707203</v>
      </c>
      <c r="H64">
        <f t="shared" si="3"/>
        <v>-9.3693100827931981E-3</v>
      </c>
      <c r="I64" s="37">
        <f t="shared" si="4"/>
        <v>8.7783971427530291E-5</v>
      </c>
      <c r="J64" s="8"/>
      <c r="K64" s="8"/>
      <c r="L64" s="8"/>
      <c r="M64" s="8">
        <f t="shared" si="5"/>
        <v>-0.39085287875272062</v>
      </c>
      <c r="N64" s="8"/>
      <c r="O64" s="8">
        <f t="shared" si="6"/>
        <v>-0.39085287875272062</v>
      </c>
      <c r="P64" s="8">
        <f t="shared" si="7"/>
        <v>83</v>
      </c>
      <c r="Q64" s="8">
        <f t="shared" si="8"/>
        <v>-0.39085287875272062</v>
      </c>
      <c r="R64" s="8">
        <f t="shared" si="9"/>
        <v>83</v>
      </c>
      <c r="S64">
        <v>61</v>
      </c>
      <c r="T64">
        <f t="shared" si="10"/>
        <v>0.19747899159663862</v>
      </c>
      <c r="U64">
        <f>SUM($T$4:T64)/S64</f>
        <v>1.1502961840473894E-2</v>
      </c>
      <c r="V64">
        <f t="shared" si="11"/>
        <v>7.3376418157339209E-4</v>
      </c>
      <c r="X64">
        <f t="shared" si="12"/>
        <v>0.19747899159663862</v>
      </c>
      <c r="Y64">
        <f>SUM($X$4:X64)/S64</f>
        <v>1.1916241906598703E-2</v>
      </c>
      <c r="Z64">
        <f t="shared" si="13"/>
        <v>7.8743691743375687E-4</v>
      </c>
    </row>
    <row r="65" spans="1:26" ht="15.75" x14ac:dyDescent="0.25">
      <c r="A65" s="5">
        <v>41438</v>
      </c>
      <c r="B65">
        <v>2.63</v>
      </c>
      <c r="C65">
        <f t="shared" si="2"/>
        <v>7.662835249042153E-3</v>
      </c>
      <c r="D65">
        <v>1.8254999999999999</v>
      </c>
      <c r="E65">
        <v>9.8438999999999997</v>
      </c>
      <c r="F65" s="16">
        <f t="shared" si="0"/>
        <v>2.5726618598875817E-4</v>
      </c>
      <c r="G65" s="16">
        <f t="shared" si="1"/>
        <v>1.0002572661859888</v>
      </c>
      <c r="H65">
        <f t="shared" si="3"/>
        <v>7.4055690630533948E-3</v>
      </c>
      <c r="I65" s="37">
        <f t="shared" si="4"/>
        <v>5.4842453147653537E-5</v>
      </c>
      <c r="J65" s="8"/>
      <c r="K65" s="8"/>
      <c r="L65" s="8"/>
      <c r="M65" s="8">
        <f t="shared" si="5"/>
        <v>0.32870577351042984</v>
      </c>
      <c r="N65" s="8"/>
      <c r="O65" s="8">
        <f t="shared" si="6"/>
        <v>0.32870577351042984</v>
      </c>
      <c r="P65" s="8">
        <f t="shared" si="7"/>
        <v>46</v>
      </c>
      <c r="Q65" s="8">
        <f t="shared" si="8"/>
        <v>0.32870577351042984</v>
      </c>
      <c r="R65" s="8">
        <f t="shared" si="9"/>
        <v>46</v>
      </c>
      <c r="S65">
        <v>62</v>
      </c>
      <c r="T65">
        <f t="shared" si="10"/>
        <v>-0.11344537815126049</v>
      </c>
      <c r="U65">
        <f>SUM($T$4:T65)/S65</f>
        <v>9.4876660341555955E-3</v>
      </c>
      <c r="V65">
        <f t="shared" si="11"/>
        <v>5.0736182000832048E-4</v>
      </c>
      <c r="X65">
        <f t="shared" si="12"/>
        <v>-0.11344537815126049</v>
      </c>
      <c r="Y65">
        <f>SUM($X$4:X65)/S65</f>
        <v>9.8942802927622624E-3</v>
      </c>
      <c r="Z65">
        <f t="shared" si="13"/>
        <v>5.5178186506619174E-4</v>
      </c>
    </row>
    <row r="66" spans="1:26" ht="15.75" x14ac:dyDescent="0.25">
      <c r="A66" s="5">
        <v>41439</v>
      </c>
      <c r="B66">
        <v>2.754</v>
      </c>
      <c r="C66">
        <f t="shared" si="2"/>
        <v>4.7148288973384071E-2</v>
      </c>
      <c r="D66">
        <v>1.7635999999999998</v>
      </c>
      <c r="E66">
        <v>9.8270999999999997</v>
      </c>
      <c r="F66" s="16">
        <f t="shared" si="0"/>
        <v>2.5684702070050136E-4</v>
      </c>
      <c r="G66" s="16">
        <f t="shared" si="1"/>
        <v>1.0002568470207005</v>
      </c>
      <c r="H66">
        <f t="shared" si="3"/>
        <v>4.689144195268357E-2</v>
      </c>
      <c r="I66" s="37">
        <f t="shared" si="4"/>
        <v>2.1988073284018926E-3</v>
      </c>
      <c r="J66" s="8"/>
      <c r="K66" s="8"/>
      <c r="L66" s="8"/>
      <c r="M66" s="8">
        <f t="shared" si="5"/>
        <v>2.0224778809679753</v>
      </c>
      <c r="N66" s="8"/>
      <c r="O66" s="8">
        <f t="shared" si="6"/>
        <v>2.0224778809679753</v>
      </c>
      <c r="P66" s="8">
        <f t="shared" si="7"/>
        <v>2</v>
      </c>
      <c r="Q66" s="8">
        <f t="shared" si="8"/>
        <v>2.0224778809679753</v>
      </c>
      <c r="R66" s="8">
        <f t="shared" si="9"/>
        <v>3</v>
      </c>
      <c r="S66">
        <v>63</v>
      </c>
      <c r="T66">
        <f t="shared" si="10"/>
        <v>-0.48319327731092437</v>
      </c>
      <c r="U66">
        <f>SUM($T$4:T66)/S66</f>
        <v>1.6673336001067078E-3</v>
      </c>
      <c r="V66">
        <f t="shared" si="11"/>
        <v>1.5921825822256555E-5</v>
      </c>
      <c r="X66">
        <f t="shared" si="12"/>
        <v>-0.47478991596638653</v>
      </c>
      <c r="Y66">
        <f>SUM($X$4:X66)/S66</f>
        <v>2.2008803521408539E-3</v>
      </c>
      <c r="Z66">
        <f t="shared" si="13"/>
        <v>2.774218931269981E-5</v>
      </c>
    </row>
    <row r="67" spans="1:26" ht="15.75" x14ac:dyDescent="0.25">
      <c r="A67" s="5">
        <v>41442</v>
      </c>
      <c r="B67">
        <v>2.7960000000000003</v>
      </c>
      <c r="C67">
        <f t="shared" si="2"/>
        <v>1.5250544662309462E-2</v>
      </c>
      <c r="D67">
        <v>1.7682</v>
      </c>
      <c r="E67">
        <v>9.7574000000000005</v>
      </c>
      <c r="F67" s="16">
        <f t="shared" ref="F67:F130" si="14">(((E67/100)+1)^(1/365)-1)</f>
        <v>2.5510730053235342E-4</v>
      </c>
      <c r="G67" s="16">
        <f t="shared" si="1"/>
        <v>1.0002551073005324</v>
      </c>
      <c r="H67">
        <f t="shared" si="3"/>
        <v>1.4995437361777109E-2</v>
      </c>
      <c r="I67" s="37">
        <f t="shared" si="4"/>
        <v>2.2486314167098081E-4</v>
      </c>
      <c r="J67" s="8"/>
      <c r="K67" s="8"/>
      <c r="L67" s="8"/>
      <c r="M67" s="8">
        <f t="shared" si="5"/>
        <v>0.65418894139821182</v>
      </c>
      <c r="N67" s="8"/>
      <c r="O67" s="8">
        <f t="shared" si="6"/>
        <v>0.65418894139821182</v>
      </c>
      <c r="P67" s="8">
        <f t="shared" si="7"/>
        <v>28</v>
      </c>
      <c r="Q67" s="8">
        <f t="shared" si="8"/>
        <v>0.65418894139821182</v>
      </c>
      <c r="R67" s="8">
        <f t="shared" si="9"/>
        <v>28</v>
      </c>
      <c r="S67">
        <v>64</v>
      </c>
      <c r="T67">
        <f t="shared" si="10"/>
        <v>-0.26470588235294118</v>
      </c>
      <c r="U67">
        <f>SUM($T$4:T67)/S67</f>
        <v>-2.4947478991596654E-3</v>
      </c>
      <c r="V67">
        <f t="shared" si="11"/>
        <v>3.6211008467558194E-5</v>
      </c>
      <c r="X67">
        <f t="shared" si="12"/>
        <v>-0.26470588235294118</v>
      </c>
      <c r="Y67">
        <f>SUM($X$4:X67)/S67</f>
        <v>-1.969537815126053E-3</v>
      </c>
      <c r="Z67">
        <f t="shared" si="13"/>
        <v>2.2569188103048766E-5</v>
      </c>
    </row>
    <row r="68" spans="1:26" ht="15.75" x14ac:dyDescent="0.25">
      <c r="A68" s="5">
        <v>41443</v>
      </c>
      <c r="B68">
        <v>2.76</v>
      </c>
      <c r="C68">
        <f t="shared" si="2"/>
        <v>-1.2875536480686864E-2</v>
      </c>
      <c r="D68">
        <v>1.8103</v>
      </c>
      <c r="E68">
        <v>9.7665000000000006</v>
      </c>
      <c r="F68" s="16">
        <f t="shared" si="14"/>
        <v>2.5533450012105163E-4</v>
      </c>
      <c r="G68" s="16">
        <f t="shared" ref="G68:G131" si="15">1+F68</f>
        <v>1.0002553345001211</v>
      </c>
      <c r="H68">
        <f t="shared" si="3"/>
        <v>-1.3130870980807915E-2</v>
      </c>
      <c r="I68" s="37">
        <f t="shared" si="4"/>
        <v>1.7241977271462342E-4</v>
      </c>
      <c r="J68" s="8"/>
      <c r="K68" s="8"/>
      <c r="L68" s="8"/>
      <c r="M68" s="8">
        <f t="shared" si="5"/>
        <v>-0.55231034476109375</v>
      </c>
      <c r="N68" s="8"/>
      <c r="O68" s="8">
        <f t="shared" si="6"/>
        <v>-0.55231034476109375</v>
      </c>
      <c r="P68" s="8">
        <f t="shared" si="7"/>
        <v>87</v>
      </c>
      <c r="Q68" s="8">
        <f t="shared" si="8"/>
        <v>-0.55231034476109375</v>
      </c>
      <c r="R68" s="8">
        <f t="shared" si="9"/>
        <v>87</v>
      </c>
      <c r="S68">
        <v>65</v>
      </c>
      <c r="T68">
        <f t="shared" si="10"/>
        <v>0.23109243697478987</v>
      </c>
      <c r="U68">
        <f>SUM($T$4:T68)/S68</f>
        <v>1.0989010989010967E-3</v>
      </c>
      <c r="V68">
        <f t="shared" si="11"/>
        <v>7.1357214214356797E-6</v>
      </c>
      <c r="X68">
        <f t="shared" si="12"/>
        <v>0.23109243697478987</v>
      </c>
      <c r="Y68">
        <f>SUM($X$4:X68)/S68</f>
        <v>1.6160310277957305E-3</v>
      </c>
      <c r="Z68">
        <f t="shared" si="13"/>
        <v>1.5431923489264011E-5</v>
      </c>
    </row>
    <row r="69" spans="1:26" ht="15.75" x14ac:dyDescent="0.25">
      <c r="A69" s="5">
        <v>41444</v>
      </c>
      <c r="B69">
        <v>2.8540000000000001</v>
      </c>
      <c r="C69">
        <f t="shared" ref="C69:C132" si="16">(B69-B68)/B68</f>
        <v>3.4057971014492865E-2</v>
      </c>
      <c r="D69">
        <v>1.8054000000000001</v>
      </c>
      <c r="E69">
        <v>9.8439999999999994</v>
      </c>
      <c r="F69" s="16">
        <f t="shared" si="14"/>
        <v>2.572686808286484E-4</v>
      </c>
      <c r="G69" s="16">
        <f t="shared" si="15"/>
        <v>1.0002572686808286</v>
      </c>
      <c r="H69">
        <f t="shared" ref="H69:H132" si="17">C69-F69</f>
        <v>3.3800702333664216E-2</v>
      </c>
      <c r="I69" s="37">
        <f t="shared" ref="I69:I132" si="18">H69^2</f>
        <v>1.1424874782489736E-3</v>
      </c>
      <c r="J69" s="8"/>
      <c r="K69" s="8"/>
      <c r="L69" s="8"/>
      <c r="M69" s="8">
        <f t="shared" ref="M69:M132" si="19">C69/$K$3</f>
        <v>1.4609542477001638</v>
      </c>
      <c r="N69" s="8"/>
      <c r="O69" s="8">
        <f t="shared" ref="O69:O120" si="20">M69</f>
        <v>1.4609542477001638</v>
      </c>
      <c r="P69" s="8">
        <f t="shared" ref="P69:P121" si="21">RANK(O69,$O$4:$O$121)</f>
        <v>14</v>
      </c>
      <c r="Q69" s="8">
        <f t="shared" ref="Q69:Q120" si="22">M69</f>
        <v>1.4609542477001638</v>
      </c>
      <c r="R69" s="8">
        <f t="shared" ref="R69:R121" si="23">RANK(Q69,$Q$4:$Q$121)</f>
        <v>14</v>
      </c>
      <c r="S69">
        <v>66</v>
      </c>
      <c r="T69">
        <f t="shared" ref="T69:T121" si="24">P69/(COUNT($M$4:$M$121)+1)-0.5</f>
        <v>-0.38235294117647056</v>
      </c>
      <c r="U69">
        <f>SUM($T$4:T69)/S69</f>
        <v>-4.7109752992105947E-3</v>
      </c>
      <c r="V69">
        <f t="shared" ref="V69:V121" si="25">(S69/11)*U69^2</f>
        <v>1.3315972961863411E-4</v>
      </c>
      <c r="X69">
        <f t="shared" ref="X69:X121" si="26">R69/(COUNT($O$4:$O$124)+1)-0.5</f>
        <v>-0.38235294117647056</v>
      </c>
      <c r="Y69">
        <f>SUM($X$4:X69)/S69</f>
        <v>-4.20168067226891E-3</v>
      </c>
      <c r="Z69">
        <f t="shared" ref="Z69:Z121" si="27">(S69/11)*Y69^2</f>
        <v>1.0592472283030871E-4</v>
      </c>
    </row>
    <row r="70" spans="1:26" ht="15.75" x14ac:dyDescent="0.25">
      <c r="A70" s="5">
        <v>41445</v>
      </c>
      <c r="B70">
        <v>3</v>
      </c>
      <c r="C70">
        <f t="shared" si="16"/>
        <v>5.1156271899088966E-2</v>
      </c>
      <c r="D70">
        <v>1.9420999999999999</v>
      </c>
      <c r="E70">
        <v>10.029</v>
      </c>
      <c r="F70" s="16">
        <f t="shared" si="14"/>
        <v>2.6188026114870588E-4</v>
      </c>
      <c r="G70" s="16">
        <f t="shared" si="15"/>
        <v>1.0002618802611487</v>
      </c>
      <c r="H70">
        <f t="shared" si="17"/>
        <v>5.089439163794026E-2</v>
      </c>
      <c r="I70" s="37">
        <f t="shared" si="18"/>
        <v>2.5902391001960436E-3</v>
      </c>
      <c r="J70" s="8"/>
      <c r="K70" s="8"/>
      <c r="L70" s="8"/>
      <c r="M70" s="8">
        <f t="shared" si="19"/>
        <v>2.1944047311472352</v>
      </c>
      <c r="N70" s="8"/>
      <c r="O70" s="8">
        <f t="shared" si="20"/>
        <v>2.1944047311472352</v>
      </c>
      <c r="P70" s="8">
        <f t="shared" si="21"/>
        <v>1</v>
      </c>
      <c r="Q70" s="8">
        <f t="shared" si="22"/>
        <v>2.1944047311472352</v>
      </c>
      <c r="R70" s="8">
        <f t="shared" si="23"/>
        <v>2</v>
      </c>
      <c r="S70">
        <v>67</v>
      </c>
      <c r="T70">
        <f t="shared" si="24"/>
        <v>-0.49159663865546216</v>
      </c>
      <c r="U70">
        <f>SUM($T$4:T70)/S70</f>
        <v>-1.1977925498557633E-2</v>
      </c>
      <c r="V70">
        <f t="shared" si="25"/>
        <v>8.7386698633480056E-4</v>
      </c>
      <c r="X70">
        <f t="shared" si="26"/>
        <v>-0.48319327731092437</v>
      </c>
      <c r="Y70">
        <f>SUM($X$4:X70)/S70</f>
        <v>-1.1350808980308545E-2</v>
      </c>
      <c r="Z70">
        <f t="shared" si="27"/>
        <v>7.8475799290903263E-4</v>
      </c>
    </row>
    <row r="71" spans="1:26" ht="15.75" x14ac:dyDescent="0.25">
      <c r="A71" s="5">
        <v>41449</v>
      </c>
      <c r="B71">
        <v>2.88</v>
      </c>
      <c r="C71">
        <f t="shared" si="16"/>
        <v>-4.0000000000000036E-2</v>
      </c>
      <c r="D71">
        <v>2.1391999999999998</v>
      </c>
      <c r="E71">
        <v>10.2158</v>
      </c>
      <c r="F71" s="16">
        <f t="shared" si="14"/>
        <v>2.6652887178113538E-4</v>
      </c>
      <c r="G71" s="16">
        <f t="shared" si="15"/>
        <v>1.0002665288717811</v>
      </c>
      <c r="H71">
        <f t="shared" si="17"/>
        <v>-4.0266528871781171E-2</v>
      </c>
      <c r="I71" s="37">
        <f t="shared" si="18"/>
        <v>1.6213933473819865E-3</v>
      </c>
      <c r="J71" s="8"/>
      <c r="K71" s="8"/>
      <c r="L71" s="8"/>
      <c r="M71" s="8">
        <f t="shared" si="19"/>
        <v>-1.7158441377244436</v>
      </c>
      <c r="N71" s="8"/>
      <c r="O71" s="8">
        <f t="shared" si="20"/>
        <v>-1.7158441377244436</v>
      </c>
      <c r="P71" s="8">
        <f t="shared" si="21"/>
        <v>114</v>
      </c>
      <c r="Q71" s="8">
        <f t="shared" si="22"/>
        <v>-1.7158441377244436</v>
      </c>
      <c r="R71" s="8">
        <f t="shared" si="23"/>
        <v>114</v>
      </c>
      <c r="S71">
        <v>68</v>
      </c>
      <c r="T71">
        <f t="shared" si="24"/>
        <v>0.45798319327731096</v>
      </c>
      <c r="U71">
        <f>SUM($T$4:T71)/S71</f>
        <v>-5.0667325753830945E-3</v>
      </c>
      <c r="V71">
        <f t="shared" si="25"/>
        <v>1.5869827012277073E-4</v>
      </c>
      <c r="X71">
        <f t="shared" si="26"/>
        <v>0.45798319327731096</v>
      </c>
      <c r="Y71">
        <f>SUM($X$4:X71)/S71</f>
        <v>-4.4488383588729627E-3</v>
      </c>
      <c r="Z71">
        <f t="shared" si="27"/>
        <v>1.2235155150452766E-4</v>
      </c>
    </row>
    <row r="72" spans="1:26" ht="15.75" x14ac:dyDescent="0.25">
      <c r="A72" s="5">
        <v>41450</v>
      </c>
      <c r="B72">
        <v>2.8919999999999999</v>
      </c>
      <c r="C72">
        <f t="shared" si="16"/>
        <v>4.1666666666666709E-3</v>
      </c>
      <c r="D72">
        <v>2.1234000000000002</v>
      </c>
      <c r="E72">
        <v>10.6128</v>
      </c>
      <c r="F72" s="16">
        <f t="shared" si="14"/>
        <v>2.763823749907246E-4</v>
      </c>
      <c r="G72" s="16">
        <f t="shared" si="15"/>
        <v>1.0002763823749907</v>
      </c>
      <c r="H72">
        <f t="shared" si="17"/>
        <v>3.8902842916759463E-3</v>
      </c>
      <c r="I72" s="37">
        <f t="shared" si="18"/>
        <v>1.5134311870060619E-5</v>
      </c>
      <c r="J72" s="8"/>
      <c r="K72" s="8"/>
      <c r="L72" s="8"/>
      <c r="M72" s="8">
        <f t="shared" si="19"/>
        <v>0.17873376434629623</v>
      </c>
      <c r="N72" s="8"/>
      <c r="O72" s="8">
        <f t="shared" si="20"/>
        <v>0.17873376434629623</v>
      </c>
      <c r="P72" s="8">
        <f t="shared" si="21"/>
        <v>57</v>
      </c>
      <c r="Q72" s="8">
        <f t="shared" si="22"/>
        <v>0.17873376434629623</v>
      </c>
      <c r="R72" s="8">
        <f t="shared" si="23"/>
        <v>57</v>
      </c>
      <c r="S72">
        <v>69</v>
      </c>
      <c r="T72">
        <f t="shared" si="24"/>
        <v>-2.1008403361344519E-2</v>
      </c>
      <c r="U72">
        <f>SUM($T$4:T72)/S72</f>
        <v>-5.2977712824260137E-3</v>
      </c>
      <c r="V72">
        <f t="shared" si="25"/>
        <v>1.7605275079108599E-4</v>
      </c>
      <c r="X72">
        <f t="shared" si="26"/>
        <v>-2.1008403361344519E-2</v>
      </c>
      <c r="Y72">
        <f>SUM($X$4:X72)/S72</f>
        <v>-4.6888320545609569E-3</v>
      </c>
      <c r="Z72">
        <f t="shared" si="27"/>
        <v>1.3790682513414583E-4</v>
      </c>
    </row>
    <row r="73" spans="1:26" ht="15.75" x14ac:dyDescent="0.25">
      <c r="A73" s="5">
        <v>41451</v>
      </c>
      <c r="B73">
        <v>2.9340000000000002</v>
      </c>
      <c r="C73">
        <f t="shared" si="16"/>
        <v>1.4522821576763576E-2</v>
      </c>
      <c r="D73">
        <v>2.0592000000000001</v>
      </c>
      <c r="E73">
        <v>10.5479</v>
      </c>
      <c r="F73" s="16">
        <f t="shared" si="14"/>
        <v>2.7477397689512628E-4</v>
      </c>
      <c r="G73" s="16">
        <f t="shared" si="15"/>
        <v>1.0002747739768951</v>
      </c>
      <c r="H73">
        <f t="shared" si="17"/>
        <v>1.424804759986845E-2</v>
      </c>
      <c r="I73" s="37">
        <f t="shared" si="18"/>
        <v>2.0300686040811708E-4</v>
      </c>
      <c r="J73" s="8"/>
      <c r="K73" s="8"/>
      <c r="L73" s="8"/>
      <c r="M73" s="8">
        <f t="shared" si="19"/>
        <v>0.62297245664269552</v>
      </c>
      <c r="N73" s="8"/>
      <c r="O73" s="8">
        <f t="shared" si="20"/>
        <v>0.62297245664269552</v>
      </c>
      <c r="P73" s="8">
        <f t="shared" si="21"/>
        <v>29</v>
      </c>
      <c r="Q73" s="8">
        <f t="shared" si="22"/>
        <v>0.62297245664269552</v>
      </c>
      <c r="R73" s="8">
        <f t="shared" si="23"/>
        <v>29</v>
      </c>
      <c r="S73">
        <v>70</v>
      </c>
      <c r="T73">
        <f t="shared" si="24"/>
        <v>-0.25630252100840334</v>
      </c>
      <c r="U73">
        <f>SUM($T$4:T73)/S73</f>
        <v>-8.8835534213685483E-3</v>
      </c>
      <c r="V73">
        <f t="shared" si="25"/>
        <v>5.0220240884741988E-4</v>
      </c>
      <c r="X73">
        <f t="shared" si="26"/>
        <v>-0.25630252100840334</v>
      </c>
      <c r="Y73">
        <f>SUM($X$4:X73)/S73</f>
        <v>-8.2833133253301348E-3</v>
      </c>
      <c r="Z73">
        <f t="shared" si="27"/>
        <v>4.3662996138103854E-4</v>
      </c>
    </row>
    <row r="74" spans="1:26" ht="15.75" x14ac:dyDescent="0.25">
      <c r="A74" s="5">
        <v>41452</v>
      </c>
      <c r="B74">
        <v>2.9580000000000002</v>
      </c>
      <c r="C74">
        <f t="shared" si="16"/>
        <v>8.179959100204505E-3</v>
      </c>
      <c r="D74">
        <v>2.0004</v>
      </c>
      <c r="E74">
        <v>10.5168</v>
      </c>
      <c r="F74" s="16">
        <f t="shared" si="14"/>
        <v>2.7400290074042211E-4</v>
      </c>
      <c r="G74" s="16">
        <f t="shared" si="15"/>
        <v>1.0002740029007404</v>
      </c>
      <c r="H74">
        <f t="shared" si="17"/>
        <v>7.9059561994640828E-3</v>
      </c>
      <c r="I74" s="37">
        <f t="shared" si="18"/>
        <v>6.2504143427844562E-5</v>
      </c>
      <c r="J74" s="8"/>
      <c r="K74" s="8"/>
      <c r="L74" s="8"/>
      <c r="M74" s="8">
        <f t="shared" si="19"/>
        <v>0.35088837172279003</v>
      </c>
      <c r="N74" s="8"/>
      <c r="O74" s="8">
        <f t="shared" si="20"/>
        <v>0.35088837172279003</v>
      </c>
      <c r="P74" s="8">
        <f t="shared" si="21"/>
        <v>44</v>
      </c>
      <c r="Q74" s="8">
        <f t="shared" si="22"/>
        <v>0.35088837172279003</v>
      </c>
      <c r="R74" s="8">
        <f t="shared" si="23"/>
        <v>44</v>
      </c>
      <c r="S74">
        <v>71</v>
      </c>
      <c r="T74">
        <f t="shared" si="24"/>
        <v>-0.13025210084033612</v>
      </c>
      <c r="U74">
        <f>SUM($T$4:T74)/S74</f>
        <v>-1.0592969582199076E-2</v>
      </c>
      <c r="V74">
        <f t="shared" si="25"/>
        <v>7.2427102949336681E-4</v>
      </c>
      <c r="X74">
        <f t="shared" si="26"/>
        <v>-0.13025210084033612</v>
      </c>
      <c r="Y74">
        <f>SUM($X$4:X74)/S74</f>
        <v>-1.000118357202036E-2</v>
      </c>
      <c r="Z74">
        <f t="shared" si="27"/>
        <v>6.4560734288443132E-4</v>
      </c>
    </row>
    <row r="75" spans="1:26" ht="15.75" x14ac:dyDescent="0.25">
      <c r="A75" s="5">
        <v>41453</v>
      </c>
      <c r="B75">
        <v>2.8460000000000001</v>
      </c>
      <c r="C75">
        <f t="shared" si="16"/>
        <v>-3.7863421230561224E-2</v>
      </c>
      <c r="D75">
        <v>2.004</v>
      </c>
      <c r="E75">
        <v>10.4862</v>
      </c>
      <c r="F75" s="16">
        <f t="shared" si="14"/>
        <v>2.732440100794431E-4</v>
      </c>
      <c r="G75" s="16">
        <f t="shared" si="15"/>
        <v>1.0002732440100794</v>
      </c>
      <c r="H75">
        <f t="shared" si="17"/>
        <v>-3.8136665240640667E-2</v>
      </c>
      <c r="I75" s="37">
        <f t="shared" si="18"/>
        <v>1.4544052356766902E-3</v>
      </c>
      <c r="J75" s="8"/>
      <c r="K75" s="8"/>
      <c r="L75" s="8"/>
      <c r="M75" s="8">
        <f t="shared" si="19"/>
        <v>-1.6241932338162415</v>
      </c>
      <c r="N75" s="8"/>
      <c r="O75" s="8">
        <f t="shared" si="20"/>
        <v>-1.6241932338162415</v>
      </c>
      <c r="P75" s="8">
        <f t="shared" si="21"/>
        <v>112</v>
      </c>
      <c r="Q75" s="8">
        <f t="shared" si="22"/>
        <v>-1.6241932338162415</v>
      </c>
      <c r="R75" s="8">
        <f t="shared" si="23"/>
        <v>112</v>
      </c>
      <c r="S75">
        <v>72</v>
      </c>
      <c r="T75">
        <f t="shared" si="24"/>
        <v>0.44117647058823528</v>
      </c>
      <c r="U75">
        <f>SUM($T$4:T75)/S75</f>
        <v>-4.3183940242763775E-3</v>
      </c>
      <c r="V75">
        <f t="shared" si="25"/>
        <v>1.2206308548374789E-4</v>
      </c>
      <c r="X75">
        <f t="shared" si="26"/>
        <v>0.44117647058823528</v>
      </c>
      <c r="Y75">
        <f>SUM($X$4:X75)/S75</f>
        <v>-3.7348272642390313E-3</v>
      </c>
      <c r="Z75">
        <f t="shared" si="27"/>
        <v>9.1302117995148267E-5</v>
      </c>
    </row>
    <row r="76" spans="1:26" ht="15.75" x14ac:dyDescent="0.25">
      <c r="A76" s="5">
        <v>41456</v>
      </c>
      <c r="B76">
        <v>2.95</v>
      </c>
      <c r="C76">
        <f t="shared" si="16"/>
        <v>3.6542515811665524E-2</v>
      </c>
      <c r="D76">
        <v>1.9896</v>
      </c>
      <c r="E76">
        <v>10.266400000000001</v>
      </c>
      <c r="F76" s="16">
        <f t="shared" si="14"/>
        <v>2.6778672548122273E-4</v>
      </c>
      <c r="G76" s="16">
        <f t="shared" si="15"/>
        <v>1.0002677867254812</v>
      </c>
      <c r="H76">
        <f t="shared" si="17"/>
        <v>3.6274729086184301E-2</v>
      </c>
      <c r="I76" s="37">
        <f t="shared" si="18"/>
        <v>1.3158559702760653E-3</v>
      </c>
      <c r="J76" s="8"/>
      <c r="K76" s="8"/>
      <c r="L76" s="8"/>
      <c r="M76" s="8">
        <f t="shared" si="19"/>
        <v>1.5675315383287256</v>
      </c>
      <c r="N76" s="8"/>
      <c r="O76" s="8">
        <f t="shared" si="20"/>
        <v>1.5675315383287256</v>
      </c>
      <c r="P76" s="8">
        <f t="shared" si="21"/>
        <v>10</v>
      </c>
      <c r="Q76" s="8">
        <f t="shared" si="22"/>
        <v>1.5675315383287256</v>
      </c>
      <c r="R76" s="8">
        <f t="shared" si="23"/>
        <v>10</v>
      </c>
      <c r="S76">
        <v>73</v>
      </c>
      <c r="T76">
        <f t="shared" si="24"/>
        <v>-0.41596638655462181</v>
      </c>
      <c r="U76">
        <f>SUM($T$4:T76)/S76</f>
        <v>-9.9574076205824792E-3</v>
      </c>
      <c r="V76">
        <f t="shared" si="25"/>
        <v>6.5799523237615324E-4</v>
      </c>
      <c r="X76">
        <f t="shared" si="26"/>
        <v>-0.41596638655462181</v>
      </c>
      <c r="Y76">
        <f>SUM($X$4:X76)/S76</f>
        <v>-9.3818349257511237E-3</v>
      </c>
      <c r="Z76">
        <f t="shared" si="27"/>
        <v>5.841249399913803E-4</v>
      </c>
    </row>
    <row r="77" spans="1:26" ht="15.75" x14ac:dyDescent="0.25">
      <c r="A77" s="5">
        <v>41457</v>
      </c>
      <c r="B77">
        <v>2.9820000000000002</v>
      </c>
      <c r="C77">
        <f t="shared" si="16"/>
        <v>1.0847457627118653E-2</v>
      </c>
      <c r="D77">
        <v>1.9746000000000001</v>
      </c>
      <c r="E77">
        <v>10.274100000000001</v>
      </c>
      <c r="F77" s="16">
        <f t="shared" si="14"/>
        <v>2.6797808753609154E-4</v>
      </c>
      <c r="G77" s="16">
        <f t="shared" si="15"/>
        <v>1.0002679780875361</v>
      </c>
      <c r="H77">
        <f t="shared" si="17"/>
        <v>1.0579479539582562E-2</v>
      </c>
      <c r="I77" s="37">
        <f t="shared" si="18"/>
        <v>1.1192538732844606E-4</v>
      </c>
      <c r="J77" s="8"/>
      <c r="K77" s="8"/>
      <c r="L77" s="8"/>
      <c r="M77" s="8">
        <f t="shared" si="19"/>
        <v>0.46531366446764572</v>
      </c>
      <c r="N77" s="8"/>
      <c r="O77" s="8">
        <f t="shared" si="20"/>
        <v>0.46531366446764572</v>
      </c>
      <c r="P77" s="8">
        <f t="shared" si="21"/>
        <v>35</v>
      </c>
      <c r="Q77" s="8">
        <f t="shared" si="22"/>
        <v>0.46531366446764572</v>
      </c>
      <c r="R77" s="8">
        <f t="shared" si="23"/>
        <v>35</v>
      </c>
      <c r="S77">
        <v>74</v>
      </c>
      <c r="T77">
        <f t="shared" si="24"/>
        <v>-0.20588235294117646</v>
      </c>
      <c r="U77">
        <f>SUM($T$4:T77)/S77</f>
        <v>-1.2605042016806723E-2</v>
      </c>
      <c r="V77">
        <f t="shared" si="25"/>
        <v>1.0688767485603867E-3</v>
      </c>
      <c r="X77">
        <f t="shared" si="26"/>
        <v>-0.20588235294117646</v>
      </c>
      <c r="Y77">
        <f>SUM($X$4:X77)/S77</f>
        <v>-1.2037247331364982E-2</v>
      </c>
      <c r="Z77">
        <f t="shared" si="27"/>
        <v>9.7475035685614081E-4</v>
      </c>
    </row>
    <row r="78" spans="1:26" ht="15.75" x14ac:dyDescent="0.25">
      <c r="A78" s="5">
        <v>41458</v>
      </c>
      <c r="B78">
        <v>3.028</v>
      </c>
      <c r="C78">
        <f t="shared" si="16"/>
        <v>1.5425888665325222E-2</v>
      </c>
      <c r="D78">
        <v>1.9552</v>
      </c>
      <c r="E78">
        <v>10.295999999999999</v>
      </c>
      <c r="F78" s="16">
        <f t="shared" si="14"/>
        <v>2.6852227820572949E-4</v>
      </c>
      <c r="G78" s="16">
        <f t="shared" si="15"/>
        <v>1.0002685222782057</v>
      </c>
      <c r="H78">
        <f t="shared" si="17"/>
        <v>1.5157366387119493E-2</v>
      </c>
      <c r="I78" s="37">
        <f t="shared" si="18"/>
        <v>2.2974575579337984E-4</v>
      </c>
      <c r="J78" s="8"/>
      <c r="K78" s="8"/>
      <c r="L78" s="8"/>
      <c r="M78" s="8">
        <f t="shared" si="19"/>
        <v>0.66171051588970498</v>
      </c>
      <c r="N78" s="8"/>
      <c r="O78" s="8">
        <f t="shared" si="20"/>
        <v>0.66171051588970498</v>
      </c>
      <c r="P78" s="8">
        <f t="shared" si="21"/>
        <v>27</v>
      </c>
      <c r="Q78" s="8">
        <f t="shared" si="22"/>
        <v>0.66171051588970498</v>
      </c>
      <c r="R78" s="8">
        <f t="shared" si="23"/>
        <v>27</v>
      </c>
      <c r="S78">
        <v>75</v>
      </c>
      <c r="T78">
        <f t="shared" si="24"/>
        <v>-0.27310924369747902</v>
      </c>
      <c r="U78">
        <f>SUM($T$4:T78)/S78</f>
        <v>-1.607843137254902E-2</v>
      </c>
      <c r="V78">
        <f t="shared" si="25"/>
        <v>1.7626087868302402E-3</v>
      </c>
      <c r="X78">
        <f t="shared" si="26"/>
        <v>-0.27310924369747902</v>
      </c>
      <c r="Y78">
        <f>SUM($X$4:X78)/S78</f>
        <v>-1.5518207282913169E-2</v>
      </c>
      <c r="Z78">
        <f t="shared" si="27"/>
        <v>1.6419187996054045E-3</v>
      </c>
    </row>
    <row r="79" spans="1:26" ht="15.75" x14ac:dyDescent="0.25">
      <c r="A79" s="5">
        <v>41459</v>
      </c>
      <c r="B79">
        <v>3.16</v>
      </c>
      <c r="C79">
        <f t="shared" si="16"/>
        <v>4.3593130779392378E-2</v>
      </c>
      <c r="D79">
        <v>1.9344000000000001</v>
      </c>
      <c r="E79">
        <v>10.153</v>
      </c>
      <c r="F79" s="16">
        <f t="shared" si="14"/>
        <v>2.6496693994326748E-4</v>
      </c>
      <c r="G79" s="16">
        <f t="shared" si="15"/>
        <v>1.0002649669399433</v>
      </c>
      <c r="H79">
        <f t="shared" si="17"/>
        <v>4.332816383944911E-2</v>
      </c>
      <c r="I79" s="37">
        <f t="shared" si="18"/>
        <v>1.8773297816981455E-3</v>
      </c>
      <c r="J79" s="8"/>
      <c r="K79" s="8"/>
      <c r="L79" s="8"/>
      <c r="M79" s="8">
        <f t="shared" si="19"/>
        <v>1.8699754473218837</v>
      </c>
      <c r="N79" s="8"/>
      <c r="O79" s="8">
        <f t="shared" si="20"/>
        <v>1.8699754473218837</v>
      </c>
      <c r="P79" s="8">
        <f t="shared" si="21"/>
        <v>5</v>
      </c>
      <c r="Q79" s="8">
        <f t="shared" si="22"/>
        <v>1.8699754473218837</v>
      </c>
      <c r="R79" s="8">
        <f t="shared" si="23"/>
        <v>6</v>
      </c>
      <c r="S79">
        <v>76</v>
      </c>
      <c r="T79">
        <f t="shared" si="24"/>
        <v>-0.45798319327731091</v>
      </c>
      <c r="U79">
        <f>SUM($T$4:T79)/S79</f>
        <v>-2.189296771340115E-2</v>
      </c>
      <c r="V79">
        <f t="shared" si="25"/>
        <v>3.311541334800174E-3</v>
      </c>
      <c r="X79">
        <f t="shared" si="26"/>
        <v>-0.44957983193277312</v>
      </c>
      <c r="Y79">
        <f>SUM($X$4:X79)/S79</f>
        <v>-2.1229544449358696E-2</v>
      </c>
      <c r="Z79">
        <f t="shared" si="27"/>
        <v>3.1138827610976854E-3</v>
      </c>
    </row>
    <row r="80" spans="1:26" ht="15.75" x14ac:dyDescent="0.25">
      <c r="A80" s="5">
        <v>41460</v>
      </c>
      <c r="B80">
        <v>3.1059999999999999</v>
      </c>
      <c r="C80">
        <f t="shared" si="16"/>
        <v>-1.7088607594936793E-2</v>
      </c>
      <c r="D80">
        <v>1.9826999999999999</v>
      </c>
      <c r="E80">
        <v>10.171099999999999</v>
      </c>
      <c r="F80" s="16">
        <f t="shared" si="14"/>
        <v>2.6541720563666438E-4</v>
      </c>
      <c r="G80" s="16">
        <f t="shared" si="15"/>
        <v>1.0002654172056367</v>
      </c>
      <c r="H80">
        <f t="shared" si="17"/>
        <v>-1.7354024800573457E-2</v>
      </c>
      <c r="I80" s="37">
        <f t="shared" si="18"/>
        <v>3.0116217677891865E-4</v>
      </c>
      <c r="J80" s="8"/>
      <c r="K80" s="8"/>
      <c r="L80" s="8"/>
      <c r="M80" s="8">
        <f t="shared" si="19"/>
        <v>-0.73303467909114184</v>
      </c>
      <c r="N80" s="8"/>
      <c r="O80" s="8">
        <f t="shared" si="20"/>
        <v>-0.73303467909114184</v>
      </c>
      <c r="P80" s="8">
        <f t="shared" si="21"/>
        <v>95</v>
      </c>
      <c r="Q80" s="8">
        <f t="shared" si="22"/>
        <v>-0.73303467909114184</v>
      </c>
      <c r="R80" s="8">
        <f t="shared" si="23"/>
        <v>95</v>
      </c>
      <c r="S80">
        <v>77</v>
      </c>
      <c r="T80">
        <f t="shared" si="24"/>
        <v>0.29831932773109249</v>
      </c>
      <c r="U80">
        <f>SUM($T$4:T80)/S80</f>
        <v>-1.7734366473862274E-2</v>
      </c>
      <c r="V80">
        <f t="shared" si="25"/>
        <v>2.2015542796047518E-3</v>
      </c>
      <c r="X80">
        <f t="shared" si="26"/>
        <v>0.29831932773109249</v>
      </c>
      <c r="Y80">
        <f>SUM($X$4:X80)/S80</f>
        <v>-1.7079559096365823E-2</v>
      </c>
      <c r="Z80">
        <f t="shared" si="27"/>
        <v>2.0419793724837675E-3</v>
      </c>
    </row>
    <row r="81" spans="1:26" ht="15.75" x14ac:dyDescent="0.25">
      <c r="A81" s="5">
        <v>41463</v>
      </c>
      <c r="B81">
        <v>3.18</v>
      </c>
      <c r="C81">
        <f t="shared" si="16"/>
        <v>2.3824855119124369E-2</v>
      </c>
      <c r="D81">
        <v>1.9485000000000001</v>
      </c>
      <c r="E81">
        <v>10.0349</v>
      </c>
      <c r="F81" s="16">
        <f t="shared" si="14"/>
        <v>2.6202720590329243E-4</v>
      </c>
      <c r="G81" s="16">
        <f t="shared" si="15"/>
        <v>1.0002620272059033</v>
      </c>
      <c r="H81">
        <f t="shared" si="17"/>
        <v>2.3562827913221077E-2</v>
      </c>
      <c r="I81" s="37">
        <f t="shared" si="18"/>
        <v>5.5520685926807036E-4</v>
      </c>
      <c r="J81" s="8"/>
      <c r="K81" s="8"/>
      <c r="L81" s="8"/>
      <c r="M81" s="8">
        <f t="shared" si="19"/>
        <v>1.0219934497070928</v>
      </c>
      <c r="N81" s="8"/>
      <c r="O81" s="8">
        <f t="shared" si="20"/>
        <v>1.0219934497070928</v>
      </c>
      <c r="P81" s="8">
        <f t="shared" si="21"/>
        <v>19</v>
      </c>
      <c r="Q81" s="8">
        <f t="shared" si="22"/>
        <v>1.0219934497070928</v>
      </c>
      <c r="R81" s="8">
        <f t="shared" si="23"/>
        <v>19</v>
      </c>
      <c r="S81">
        <v>78</v>
      </c>
      <c r="T81">
        <f t="shared" si="24"/>
        <v>-0.34033613445378152</v>
      </c>
      <c r="U81">
        <f>SUM($T$4:T81)/S81</f>
        <v>-2.1870286576168931E-2</v>
      </c>
      <c r="V81">
        <f t="shared" si="25"/>
        <v>3.3916487203684443E-3</v>
      </c>
      <c r="X81">
        <f t="shared" si="26"/>
        <v>-0.34033613445378152</v>
      </c>
      <c r="Y81">
        <f>SUM($X$4:X81)/S81</f>
        <v>-2.122387416505064E-2</v>
      </c>
      <c r="Z81">
        <f t="shared" si="27"/>
        <v>3.194120099705865E-3</v>
      </c>
    </row>
    <row r="82" spans="1:26" ht="15.75" x14ac:dyDescent="0.25">
      <c r="A82" s="5">
        <v>41464</v>
      </c>
      <c r="B82">
        <v>3.32</v>
      </c>
      <c r="C82">
        <f t="shared" si="16"/>
        <v>4.4025157232704303E-2</v>
      </c>
      <c r="D82">
        <v>1.9022999999999999</v>
      </c>
      <c r="E82">
        <v>9.9400999999999993</v>
      </c>
      <c r="F82" s="16">
        <f t="shared" si="14"/>
        <v>2.5966517574516068E-4</v>
      </c>
      <c r="G82" s="16">
        <f t="shared" si="15"/>
        <v>1.0002596651757452</v>
      </c>
      <c r="H82">
        <f t="shared" si="17"/>
        <v>4.3765492056959142E-2</v>
      </c>
      <c r="I82" s="37">
        <f t="shared" si="18"/>
        <v>1.9154182949877537E-3</v>
      </c>
      <c r="J82" s="8"/>
      <c r="K82" s="8"/>
      <c r="L82" s="8"/>
      <c r="M82" s="8">
        <f t="shared" si="19"/>
        <v>1.8885076987533125</v>
      </c>
      <c r="N82" s="8"/>
      <c r="O82" s="8">
        <f t="shared" si="20"/>
        <v>1.8885076987533125</v>
      </c>
      <c r="P82" s="8">
        <f t="shared" si="21"/>
        <v>4</v>
      </c>
      <c r="Q82" s="8">
        <f t="shared" si="22"/>
        <v>1.8885076987533125</v>
      </c>
      <c r="R82" s="8">
        <f t="shared" si="23"/>
        <v>5</v>
      </c>
      <c r="S82">
        <v>79</v>
      </c>
      <c r="T82">
        <f t="shared" si="24"/>
        <v>-0.46638655462184875</v>
      </c>
      <c r="U82">
        <f>SUM($T$4:T82)/S82</f>
        <v>-2.7497074779278805E-2</v>
      </c>
      <c r="V82">
        <f t="shared" si="25"/>
        <v>5.430094599269345E-3</v>
      </c>
      <c r="X82">
        <f t="shared" si="26"/>
        <v>-0.45798319327731091</v>
      </c>
      <c r="Y82">
        <f>SUM($X$4:X82)/S82</f>
        <v>-2.6752473141155201E-2</v>
      </c>
      <c r="Z82">
        <f t="shared" si="27"/>
        <v>5.1399900649354733E-3</v>
      </c>
    </row>
    <row r="83" spans="1:26" ht="15.75" x14ac:dyDescent="0.25">
      <c r="A83" s="5">
        <v>41465</v>
      </c>
      <c r="B83">
        <v>3.202</v>
      </c>
      <c r="C83">
        <f t="shared" si="16"/>
        <v>-3.5542168674698761E-2</v>
      </c>
      <c r="D83">
        <v>1.9171</v>
      </c>
      <c r="E83">
        <v>10.3718</v>
      </c>
      <c r="F83" s="16">
        <f t="shared" si="14"/>
        <v>2.7040499241137717E-4</v>
      </c>
      <c r="G83" s="16">
        <f t="shared" si="15"/>
        <v>1.0002704049924114</v>
      </c>
      <c r="H83">
        <f t="shared" si="17"/>
        <v>-3.5812573667110138E-2</v>
      </c>
      <c r="I83" s="37">
        <f t="shared" si="18"/>
        <v>1.2825404326621906E-3</v>
      </c>
      <c r="J83" s="8"/>
      <c r="K83" s="8"/>
      <c r="L83" s="8"/>
      <c r="M83" s="8">
        <f t="shared" si="19"/>
        <v>-1.5246205440623792</v>
      </c>
      <c r="N83" s="8"/>
      <c r="O83" s="8">
        <f t="shared" si="20"/>
        <v>-1.5246205440623792</v>
      </c>
      <c r="P83" s="8">
        <f t="shared" si="21"/>
        <v>110</v>
      </c>
      <c r="Q83" s="8">
        <f t="shared" si="22"/>
        <v>-1.5246205440623792</v>
      </c>
      <c r="R83" s="8">
        <f t="shared" si="23"/>
        <v>110</v>
      </c>
      <c r="S83">
        <v>80</v>
      </c>
      <c r="T83">
        <f t="shared" si="24"/>
        <v>0.42436974789915971</v>
      </c>
      <c r="U83">
        <f>SUM($T$4:T83)/S83</f>
        <v>-2.1848739495798322E-2</v>
      </c>
      <c r="V83">
        <f t="shared" si="25"/>
        <v>3.4717630367655087E-3</v>
      </c>
      <c r="X83">
        <f t="shared" si="26"/>
        <v>0.42436974789915971</v>
      </c>
      <c r="Y83">
        <f>SUM($X$4:X83)/S83</f>
        <v>-2.1113445378151265E-2</v>
      </c>
      <c r="Z83">
        <f t="shared" si="27"/>
        <v>3.2420187326267415E-3</v>
      </c>
    </row>
    <row r="84" spans="1:26" ht="15.75" x14ac:dyDescent="0.25">
      <c r="A84" s="5">
        <v>41466</v>
      </c>
      <c r="B84">
        <v>3.19</v>
      </c>
      <c r="C84">
        <f t="shared" si="16"/>
        <v>-3.7476577139287977E-3</v>
      </c>
      <c r="D84">
        <v>1.9020999999999999</v>
      </c>
      <c r="E84">
        <v>10.326000000000001</v>
      </c>
      <c r="F84" s="16">
        <f t="shared" si="14"/>
        <v>2.692675699924596E-4</v>
      </c>
      <c r="G84" s="16">
        <f t="shared" si="15"/>
        <v>1.0002692675699925</v>
      </c>
      <c r="H84">
        <f t="shared" si="17"/>
        <v>-4.0169252839212573E-3</v>
      </c>
      <c r="I84" s="37">
        <f t="shared" si="18"/>
        <v>1.6135688736605874E-5</v>
      </c>
      <c r="J84" s="8"/>
      <c r="K84" s="8"/>
      <c r="L84" s="8"/>
      <c r="M84" s="8">
        <f t="shared" si="19"/>
        <v>-0.16075991296606279</v>
      </c>
      <c r="N84" s="8"/>
      <c r="O84" s="8">
        <f t="shared" si="20"/>
        <v>-0.16075991296606279</v>
      </c>
      <c r="P84" s="8">
        <f t="shared" si="21"/>
        <v>75</v>
      </c>
      <c r="Q84" s="8">
        <f t="shared" si="22"/>
        <v>-0.16075991296606279</v>
      </c>
      <c r="R84" s="8">
        <f t="shared" si="23"/>
        <v>75</v>
      </c>
      <c r="S84">
        <v>81</v>
      </c>
      <c r="T84">
        <f t="shared" si="24"/>
        <v>0.13025210084033612</v>
      </c>
      <c r="U84">
        <f>SUM($T$4:T84)/S84</f>
        <v>-1.9970951343500368E-2</v>
      </c>
      <c r="V84">
        <f t="shared" si="25"/>
        <v>2.9369046093382901E-3</v>
      </c>
      <c r="X84">
        <f t="shared" si="26"/>
        <v>0.13025210084033612</v>
      </c>
      <c r="Y84">
        <f>SUM($X$4:X84)/S84</f>
        <v>-1.9244734931009446E-2</v>
      </c>
      <c r="Z84">
        <f t="shared" si="27"/>
        <v>2.7271950570681843E-3</v>
      </c>
    </row>
    <row r="85" spans="1:26" ht="15.75" x14ac:dyDescent="0.25">
      <c r="A85" s="5">
        <v>41467</v>
      </c>
      <c r="B85">
        <v>3.1480000000000001</v>
      </c>
      <c r="C85">
        <f t="shared" si="16"/>
        <v>-1.3166144200626902E-2</v>
      </c>
      <c r="D85">
        <v>1.8502999999999998</v>
      </c>
      <c r="E85">
        <v>10.334099999999999</v>
      </c>
      <c r="F85" s="16">
        <f t="shared" si="14"/>
        <v>2.6946876412403675E-4</v>
      </c>
      <c r="G85" s="16">
        <f t="shared" si="15"/>
        <v>1.000269468764124</v>
      </c>
      <c r="H85">
        <f t="shared" si="17"/>
        <v>-1.3435612964750938E-2</v>
      </c>
      <c r="I85" s="37">
        <f t="shared" si="18"/>
        <v>1.8051569573858351E-4</v>
      </c>
      <c r="J85" s="8"/>
      <c r="K85" s="8"/>
      <c r="L85" s="8"/>
      <c r="M85" s="8">
        <f t="shared" si="19"/>
        <v>-0.56477628357700826</v>
      </c>
      <c r="N85" s="8"/>
      <c r="O85" s="8">
        <f t="shared" si="20"/>
        <v>-0.56477628357700826</v>
      </c>
      <c r="P85" s="8">
        <f t="shared" si="21"/>
        <v>89</v>
      </c>
      <c r="Q85" s="8">
        <f t="shared" si="22"/>
        <v>-0.56477628357700826</v>
      </c>
      <c r="R85" s="8">
        <f t="shared" si="23"/>
        <v>89</v>
      </c>
      <c r="S85">
        <v>82</v>
      </c>
      <c r="T85">
        <f t="shared" si="24"/>
        <v>0.24789915966386555</v>
      </c>
      <c r="U85">
        <f>SUM($T$4:T85)/S85</f>
        <v>-1.670424267267883E-2</v>
      </c>
      <c r="V85">
        <f t="shared" si="25"/>
        <v>2.0800546643595492E-3</v>
      </c>
      <c r="X85">
        <f t="shared" si="26"/>
        <v>0.24789915966386555</v>
      </c>
      <c r="Y85">
        <f>SUM($X$4:X85)/S85</f>
        <v>-1.5986882557901216E-2</v>
      </c>
      <c r="Z85">
        <f t="shared" si="27"/>
        <v>1.9052358128591219E-3</v>
      </c>
    </row>
    <row r="86" spans="1:26" ht="15.75" x14ac:dyDescent="0.25">
      <c r="A86" s="5">
        <v>41470</v>
      </c>
      <c r="B86">
        <v>3.1680000000000001</v>
      </c>
      <c r="C86">
        <f t="shared" si="16"/>
        <v>6.3532401524777687E-3</v>
      </c>
      <c r="D86">
        <v>1.87</v>
      </c>
      <c r="E86">
        <v>10.240500000000001</v>
      </c>
      <c r="F86" s="16">
        <f t="shared" si="14"/>
        <v>2.6714295530028132E-4</v>
      </c>
      <c r="G86" s="16">
        <f t="shared" si="15"/>
        <v>1.0002671429553003</v>
      </c>
      <c r="H86">
        <f t="shared" si="17"/>
        <v>6.0860971971774874E-3</v>
      </c>
      <c r="I86" s="37">
        <f t="shared" si="18"/>
        <v>3.704057909349167E-5</v>
      </c>
      <c r="J86" s="8"/>
      <c r="K86" s="8"/>
      <c r="L86" s="8"/>
      <c r="M86" s="8">
        <f t="shared" si="19"/>
        <v>0.27252924677961299</v>
      </c>
      <c r="N86" s="8"/>
      <c r="O86" s="8">
        <f t="shared" si="20"/>
        <v>0.27252924677961299</v>
      </c>
      <c r="P86" s="8">
        <f t="shared" si="21"/>
        <v>50</v>
      </c>
      <c r="Q86" s="8">
        <f t="shared" si="22"/>
        <v>0.27252924677961299</v>
      </c>
      <c r="R86" s="8">
        <f t="shared" si="23"/>
        <v>50</v>
      </c>
      <c r="S86">
        <v>83</v>
      </c>
      <c r="T86">
        <f t="shared" si="24"/>
        <v>-7.9831932773109238E-2</v>
      </c>
      <c r="U86">
        <f>SUM($T$4:T86)/S86</f>
        <v>-1.7464817252202086E-2</v>
      </c>
      <c r="V86">
        <f t="shared" si="25"/>
        <v>2.3015133506530637E-3</v>
      </c>
      <c r="X86">
        <f t="shared" si="26"/>
        <v>-7.9831932773109238E-2</v>
      </c>
      <c r="Y86">
        <f>SUM($X$4:X86)/S86</f>
        <v>-1.6756100030373599E-2</v>
      </c>
      <c r="Z86">
        <f t="shared" si="27"/>
        <v>2.1185137929922316E-3</v>
      </c>
    </row>
    <row r="87" spans="1:26" ht="15.75" x14ac:dyDescent="0.25">
      <c r="A87" s="5">
        <v>41471</v>
      </c>
      <c r="B87">
        <v>3.0819999999999999</v>
      </c>
      <c r="C87">
        <f t="shared" si="16"/>
        <v>-2.7146464646464738E-2</v>
      </c>
      <c r="D87">
        <v>1.8458999999999999</v>
      </c>
      <c r="E87">
        <v>10.120799999999999</v>
      </c>
      <c r="F87" s="16">
        <f t="shared" si="14"/>
        <v>2.6416573236853758E-4</v>
      </c>
      <c r="G87" s="16">
        <f t="shared" si="15"/>
        <v>1.0002641657323685</v>
      </c>
      <c r="H87">
        <f t="shared" si="17"/>
        <v>-2.7410630378833276E-2</v>
      </c>
      <c r="I87" s="37">
        <f t="shared" si="18"/>
        <v>7.5134265776501759E-4</v>
      </c>
      <c r="J87" s="8"/>
      <c r="K87" s="8"/>
      <c r="L87" s="8"/>
      <c r="M87" s="8">
        <f t="shared" si="19"/>
        <v>-1.1644775555895084</v>
      </c>
      <c r="N87" s="8"/>
      <c r="O87" s="8">
        <f t="shared" si="20"/>
        <v>-1.1644775555895084</v>
      </c>
      <c r="P87" s="8">
        <f t="shared" si="21"/>
        <v>106</v>
      </c>
      <c r="Q87" s="8">
        <f t="shared" si="22"/>
        <v>-1.1644775555895084</v>
      </c>
      <c r="R87" s="8">
        <f t="shared" si="23"/>
        <v>106</v>
      </c>
      <c r="S87">
        <v>84</v>
      </c>
      <c r="T87">
        <f t="shared" si="24"/>
        <v>0.39075630252100846</v>
      </c>
      <c r="U87">
        <f>SUM($T$4:T87)/S87</f>
        <v>-1.2605042016806725E-2</v>
      </c>
      <c r="V87">
        <f t="shared" si="25"/>
        <v>1.2133195524198989E-3</v>
      </c>
      <c r="X87">
        <f t="shared" si="26"/>
        <v>0.39075630252100846</v>
      </c>
      <c r="Y87">
        <f>SUM($X$4:X87)/S87</f>
        <v>-1.1904761904761909E-2</v>
      </c>
      <c r="Z87">
        <f t="shared" si="27"/>
        <v>1.0822510822510831E-3</v>
      </c>
    </row>
    <row r="88" spans="1:26" ht="15.75" x14ac:dyDescent="0.25">
      <c r="A88" s="5">
        <v>41472</v>
      </c>
      <c r="B88">
        <v>3.0979999999999999</v>
      </c>
      <c r="C88">
        <f t="shared" si="16"/>
        <v>5.1914341336794338E-3</v>
      </c>
      <c r="D88">
        <v>1.8346</v>
      </c>
      <c r="E88">
        <v>9.6432000000000002</v>
      </c>
      <c r="F88" s="16">
        <f t="shared" si="14"/>
        <v>2.5225447231380649E-4</v>
      </c>
      <c r="G88" s="16">
        <f t="shared" si="15"/>
        <v>1.0002522544723138</v>
      </c>
      <c r="H88">
        <f t="shared" si="17"/>
        <v>4.9391796613656273E-3</v>
      </c>
      <c r="I88" s="37">
        <f t="shared" si="18"/>
        <v>2.4395495727247872E-5</v>
      </c>
      <c r="J88" s="8"/>
      <c r="K88" s="8"/>
      <c r="L88" s="8"/>
      <c r="M88" s="8">
        <f t="shared" si="19"/>
        <v>0.2226922956164106</v>
      </c>
      <c r="N88" s="8"/>
      <c r="O88" s="8">
        <f t="shared" si="20"/>
        <v>0.2226922956164106</v>
      </c>
      <c r="P88" s="8">
        <f t="shared" si="21"/>
        <v>55</v>
      </c>
      <c r="Q88" s="8">
        <f t="shared" si="22"/>
        <v>0.2226922956164106</v>
      </c>
      <c r="R88" s="8">
        <f t="shared" si="23"/>
        <v>55</v>
      </c>
      <c r="S88">
        <v>85</v>
      </c>
      <c r="T88">
        <f t="shared" si="24"/>
        <v>-3.7815126050420145E-2</v>
      </c>
      <c r="U88">
        <f>SUM($T$4:T88)/S88</f>
        <v>-1.2901631240731588E-2</v>
      </c>
      <c r="V88">
        <f t="shared" si="25"/>
        <v>1.2862206851913464E-3</v>
      </c>
      <c r="X88">
        <f t="shared" si="26"/>
        <v>-3.7815126050420145E-2</v>
      </c>
      <c r="Y88">
        <f>SUM($X$4:X88)/S88</f>
        <v>-1.2209589718240241E-2</v>
      </c>
      <c r="Z88">
        <f t="shared" si="27"/>
        <v>1.151936081132674E-3</v>
      </c>
    </row>
    <row r="89" spans="1:26" ht="15.75" x14ac:dyDescent="0.25">
      <c r="A89" s="5">
        <v>41473</v>
      </c>
      <c r="B89">
        <v>3.012</v>
      </c>
      <c r="C89">
        <f t="shared" si="16"/>
        <v>-2.7759845061329846E-2</v>
      </c>
      <c r="D89">
        <v>1.8054000000000001</v>
      </c>
      <c r="E89">
        <v>9.6204999999999998</v>
      </c>
      <c r="F89" s="16">
        <f t="shared" si="14"/>
        <v>2.5168705097078359E-4</v>
      </c>
      <c r="G89" s="16">
        <f t="shared" si="15"/>
        <v>1.0002516870509708</v>
      </c>
      <c r="H89">
        <f t="shared" si="17"/>
        <v>-2.8011532112300629E-2</v>
      </c>
      <c r="I89" s="37">
        <f t="shared" si="18"/>
        <v>7.8464593127844937E-4</v>
      </c>
      <c r="J89" s="8"/>
      <c r="K89" s="8"/>
      <c r="L89" s="8"/>
      <c r="M89" s="8">
        <f t="shared" si="19"/>
        <v>-1.1907891853155406</v>
      </c>
      <c r="N89" s="8"/>
      <c r="O89" s="8">
        <f t="shared" si="20"/>
        <v>-1.1907891853155406</v>
      </c>
      <c r="P89" s="8">
        <f t="shared" si="21"/>
        <v>107</v>
      </c>
      <c r="Q89" s="8">
        <f t="shared" si="22"/>
        <v>-1.1907891853155406</v>
      </c>
      <c r="R89" s="8">
        <f t="shared" si="23"/>
        <v>107</v>
      </c>
      <c r="S89">
        <v>86</v>
      </c>
      <c r="T89">
        <f t="shared" si="24"/>
        <v>0.39915966386554624</v>
      </c>
      <c r="U89">
        <f>SUM($T$4:T89)/S89</f>
        <v>-8.110220832519055E-3</v>
      </c>
      <c r="V89">
        <f t="shared" si="25"/>
        <v>5.142462407174039E-4</v>
      </c>
      <c r="X89">
        <f t="shared" si="26"/>
        <v>0.39915966386554624</v>
      </c>
      <c r="Y89">
        <f>SUM($X$4:X89)/S89</f>
        <v>-7.426226304475282E-3</v>
      </c>
      <c r="Z89">
        <f t="shared" si="27"/>
        <v>4.3116363570673923E-4</v>
      </c>
    </row>
    <row r="90" spans="1:26" ht="15.75" x14ac:dyDescent="0.25">
      <c r="A90" s="5">
        <v>41474</v>
      </c>
      <c r="B90">
        <v>3.06</v>
      </c>
      <c r="C90">
        <f t="shared" si="16"/>
        <v>1.5936254980079695E-2</v>
      </c>
      <c r="D90">
        <v>1.7986</v>
      </c>
      <c r="E90">
        <v>9.7197999999999993</v>
      </c>
      <c r="F90" s="16">
        <f t="shared" si="14"/>
        <v>2.5416834258296106E-4</v>
      </c>
      <c r="G90" s="16">
        <f t="shared" si="15"/>
        <v>1.000254168342583</v>
      </c>
      <c r="H90">
        <f t="shared" si="17"/>
        <v>1.5682086637496734E-2</v>
      </c>
      <c r="I90" s="37">
        <f t="shared" si="18"/>
        <v>2.4592784130595362E-4</v>
      </c>
      <c r="J90" s="8"/>
      <c r="K90" s="8"/>
      <c r="L90" s="8"/>
      <c r="M90" s="8">
        <f t="shared" si="19"/>
        <v>0.6836032421212922</v>
      </c>
      <c r="N90" s="8"/>
      <c r="O90" s="8">
        <f t="shared" si="20"/>
        <v>0.6836032421212922</v>
      </c>
      <c r="P90" s="8">
        <f t="shared" si="21"/>
        <v>26</v>
      </c>
      <c r="Q90" s="8">
        <f t="shared" si="22"/>
        <v>0.6836032421212922</v>
      </c>
      <c r="R90" s="8">
        <f t="shared" si="23"/>
        <v>26</v>
      </c>
      <c r="S90">
        <v>87</v>
      </c>
      <c r="T90">
        <f t="shared" si="24"/>
        <v>-0.28151260504201681</v>
      </c>
      <c r="U90">
        <f>SUM($T$4:T90)/S90</f>
        <v>-1.1252776972858109E-2</v>
      </c>
      <c r="V90">
        <f t="shared" si="25"/>
        <v>1.0014885541160961E-3</v>
      </c>
      <c r="X90">
        <f t="shared" si="26"/>
        <v>-0.28151260504201681</v>
      </c>
      <c r="Y90">
        <f>SUM($X$4:X90)/S90</f>
        <v>-1.0576644450883806E-2</v>
      </c>
      <c r="Z90">
        <f t="shared" si="27"/>
        <v>8.8475368019234316E-4</v>
      </c>
    </row>
    <row r="91" spans="1:26" ht="15.75" x14ac:dyDescent="0.25">
      <c r="A91" s="5">
        <v>41477</v>
      </c>
      <c r="B91">
        <v>3.0219999999999998</v>
      </c>
      <c r="C91">
        <f t="shared" si="16"/>
        <v>-1.2418300653594854E-2</v>
      </c>
      <c r="D91">
        <v>1.8027</v>
      </c>
      <c r="E91">
        <v>9.8963000000000001</v>
      </c>
      <c r="F91" s="16">
        <f t="shared" si="14"/>
        <v>2.5857317191047002E-4</v>
      </c>
      <c r="G91" s="16">
        <f t="shared" si="15"/>
        <v>1.0002585731719105</v>
      </c>
      <c r="H91">
        <f t="shared" si="17"/>
        <v>-1.2676873825505324E-2</v>
      </c>
      <c r="I91" s="37">
        <f t="shared" si="18"/>
        <v>1.6070312998778198E-4</v>
      </c>
      <c r="J91" s="8"/>
      <c r="K91" s="8"/>
      <c r="L91" s="8"/>
      <c r="M91" s="8">
        <f t="shared" si="19"/>
        <v>-0.5326967094242584</v>
      </c>
      <c r="N91" s="8"/>
      <c r="O91" s="8">
        <f t="shared" si="20"/>
        <v>-0.5326967094242584</v>
      </c>
      <c r="P91" s="8">
        <f t="shared" si="21"/>
        <v>86</v>
      </c>
      <c r="Q91" s="8">
        <f t="shared" si="22"/>
        <v>-0.5326967094242584</v>
      </c>
      <c r="R91" s="8">
        <f t="shared" si="23"/>
        <v>86</v>
      </c>
      <c r="S91">
        <v>88</v>
      </c>
      <c r="T91">
        <f t="shared" si="24"/>
        <v>0.22268907563025209</v>
      </c>
      <c r="U91">
        <f>SUM($T$4:T91)/S91</f>
        <v>-8.5943468296409489E-3</v>
      </c>
      <c r="V91">
        <f t="shared" si="25"/>
        <v>5.9090237942527541E-4</v>
      </c>
      <c r="X91">
        <f t="shared" si="26"/>
        <v>0.22268907563025209</v>
      </c>
      <c r="Y91">
        <f>SUM($X$4:X91)/S91</f>
        <v>-7.9258976317799889E-3</v>
      </c>
      <c r="Z91">
        <f t="shared" si="27"/>
        <v>5.0255882615564504E-4</v>
      </c>
    </row>
    <row r="92" spans="1:26" ht="15.75" x14ac:dyDescent="0.25">
      <c r="A92" s="5">
        <v>41478</v>
      </c>
      <c r="B92">
        <v>3.0259999999999998</v>
      </c>
      <c r="C92">
        <f t="shared" si="16"/>
        <v>1.323626737260094E-3</v>
      </c>
      <c r="D92">
        <v>1.8326</v>
      </c>
      <c r="E92">
        <v>9.9255999999999993</v>
      </c>
      <c r="F92" s="16">
        <f t="shared" si="14"/>
        <v>2.5930371567439714E-4</v>
      </c>
      <c r="G92" s="16">
        <f t="shared" si="15"/>
        <v>1.0002593037156744</v>
      </c>
      <c r="H92">
        <f t="shared" si="17"/>
        <v>1.0643230215856968E-3</v>
      </c>
      <c r="I92" s="37">
        <f t="shared" si="18"/>
        <v>1.1327834942773076E-6</v>
      </c>
      <c r="J92" s="8"/>
      <c r="K92" s="8"/>
      <c r="L92" s="8"/>
      <c r="M92" s="8">
        <f t="shared" si="19"/>
        <v>5.6778429441576565E-2</v>
      </c>
      <c r="N92" s="8"/>
      <c r="O92" s="8">
        <f t="shared" si="20"/>
        <v>5.6778429441576565E-2</v>
      </c>
      <c r="P92" s="8">
        <f t="shared" si="21"/>
        <v>63</v>
      </c>
      <c r="Q92" s="8">
        <f t="shared" si="22"/>
        <v>5.6778429441576565E-2</v>
      </c>
      <c r="R92" s="8">
        <f t="shared" si="23"/>
        <v>63</v>
      </c>
      <c r="S92">
        <v>89</v>
      </c>
      <c r="T92">
        <f t="shared" si="24"/>
        <v>2.9411764705882359E-2</v>
      </c>
      <c r="U92">
        <f>SUM($T$4:T92)/S92</f>
        <v>-8.1673118685676518E-3</v>
      </c>
      <c r="V92">
        <f t="shared" si="25"/>
        <v>5.3970395464560887E-4</v>
      </c>
      <c r="X92">
        <f t="shared" si="26"/>
        <v>2.9411764705882359E-2</v>
      </c>
      <c r="Y92">
        <f>SUM($X$4:X92)/S92</f>
        <v>-7.5063733358511978E-3</v>
      </c>
      <c r="Z92">
        <f t="shared" si="27"/>
        <v>4.5588745622625711E-4</v>
      </c>
    </row>
    <row r="93" spans="1:26" ht="15.75" x14ac:dyDescent="0.25">
      <c r="A93" s="5">
        <v>41479</v>
      </c>
      <c r="B93">
        <v>3.03</v>
      </c>
      <c r="C93">
        <f t="shared" si="16"/>
        <v>1.321877065432916E-3</v>
      </c>
      <c r="D93">
        <v>1.9116</v>
      </c>
      <c r="E93">
        <v>9.7324999999999999</v>
      </c>
      <c r="F93" s="16">
        <f t="shared" si="14"/>
        <v>2.5448552649742773E-4</v>
      </c>
      <c r="G93" s="16">
        <f t="shared" si="15"/>
        <v>1.0002544855264974</v>
      </c>
      <c r="H93">
        <f t="shared" si="17"/>
        <v>1.0673915389354883E-3</v>
      </c>
      <c r="I93" s="37">
        <f t="shared" si="18"/>
        <v>1.13932469739107E-6</v>
      </c>
      <c r="J93" s="8"/>
      <c r="K93" s="8"/>
      <c r="L93" s="8"/>
      <c r="M93" s="8">
        <f t="shared" si="19"/>
        <v>5.6703375337886441E-2</v>
      </c>
      <c r="N93" s="8"/>
      <c r="O93" s="8">
        <f t="shared" si="20"/>
        <v>5.6703375337886441E-2</v>
      </c>
      <c r="P93" s="8">
        <f t="shared" si="21"/>
        <v>64</v>
      </c>
      <c r="Q93" s="8">
        <f t="shared" si="22"/>
        <v>5.6703375337886441E-2</v>
      </c>
      <c r="R93" s="8">
        <f t="shared" si="23"/>
        <v>64</v>
      </c>
      <c r="S93">
        <v>90</v>
      </c>
      <c r="T93">
        <f t="shared" si="24"/>
        <v>3.7815126050420145E-2</v>
      </c>
      <c r="U93">
        <f>SUM($T$4:T93)/S93</f>
        <v>-7.6563958916900108E-3</v>
      </c>
      <c r="V93">
        <f t="shared" si="25"/>
        <v>4.7962143859326279E-4</v>
      </c>
      <c r="X93">
        <f t="shared" si="26"/>
        <v>3.7815126050420145E-2</v>
      </c>
      <c r="Y93">
        <f>SUM($X$4:X93)/S93</f>
        <v>-7.002801120448183E-3</v>
      </c>
      <c r="Z93">
        <f t="shared" si="27"/>
        <v>4.0123001072086634E-4</v>
      </c>
    </row>
    <row r="94" spans="1:26" ht="15.75" x14ac:dyDescent="0.25">
      <c r="A94" s="5">
        <v>41480</v>
      </c>
      <c r="B94">
        <v>3.06</v>
      </c>
      <c r="C94">
        <f t="shared" si="16"/>
        <v>9.9009900990099844E-3</v>
      </c>
      <c r="D94">
        <v>1.9379</v>
      </c>
      <c r="E94">
        <v>9.7095000000000002</v>
      </c>
      <c r="F94" s="16">
        <f t="shared" si="14"/>
        <v>2.5391107204630892E-4</v>
      </c>
      <c r="G94" s="16">
        <f t="shared" si="15"/>
        <v>1.0002539110720463</v>
      </c>
      <c r="H94">
        <f t="shared" si="17"/>
        <v>9.6470790269636755E-3</v>
      </c>
      <c r="I94" s="37">
        <f t="shared" si="18"/>
        <v>9.3066133752482417E-5</v>
      </c>
      <c r="J94" s="8"/>
      <c r="K94" s="8"/>
      <c r="L94" s="8"/>
      <c r="M94" s="8">
        <f t="shared" si="19"/>
        <v>0.42471389547635063</v>
      </c>
      <c r="N94" s="8"/>
      <c r="O94" s="8">
        <f t="shared" si="20"/>
        <v>0.42471389547635063</v>
      </c>
      <c r="P94" s="8">
        <f t="shared" si="21"/>
        <v>40</v>
      </c>
      <c r="Q94" s="8">
        <f t="shared" si="22"/>
        <v>0.42471389547635063</v>
      </c>
      <c r="R94" s="8">
        <f t="shared" si="23"/>
        <v>40</v>
      </c>
      <c r="S94">
        <v>91</v>
      </c>
      <c r="T94">
        <f t="shared" si="24"/>
        <v>-0.16386554621848737</v>
      </c>
      <c r="U94">
        <f>SUM($T$4:T94)/S94</f>
        <v>-9.3729799612152567E-3</v>
      </c>
      <c r="V94">
        <f t="shared" si="25"/>
        <v>7.2678186865038103E-4</v>
      </c>
      <c r="X94">
        <f t="shared" si="26"/>
        <v>-0.16386554621848737</v>
      </c>
      <c r="Y94">
        <f>SUM($X$4:X94)/S94</f>
        <v>-8.7265675500969656E-3</v>
      </c>
      <c r="Z94">
        <f t="shared" si="27"/>
        <v>6.2999284452571705E-4</v>
      </c>
    </row>
    <row r="95" spans="1:26" ht="15.75" x14ac:dyDescent="0.25">
      <c r="A95" s="5">
        <v>41481</v>
      </c>
      <c r="B95">
        <v>3.008</v>
      </c>
      <c r="C95">
        <f t="shared" si="16"/>
        <v>-1.6993464052287598E-2</v>
      </c>
      <c r="D95">
        <v>1.9438</v>
      </c>
      <c r="E95">
        <v>9.7302999999999997</v>
      </c>
      <c r="F95" s="16">
        <f t="shared" si="14"/>
        <v>2.544305838740879E-4</v>
      </c>
      <c r="G95" s="16">
        <f t="shared" si="15"/>
        <v>1.0002544305838741</v>
      </c>
      <c r="H95">
        <f t="shared" si="17"/>
        <v>-1.7247894636161686E-2</v>
      </c>
      <c r="I95" s="37">
        <f t="shared" si="18"/>
        <v>2.9748986938013506E-4</v>
      </c>
      <c r="J95" s="8"/>
      <c r="K95" s="8"/>
      <c r="L95" s="8"/>
      <c r="M95" s="8">
        <f t="shared" si="19"/>
        <v>-0.72895339184371788</v>
      </c>
      <c r="N95" s="8"/>
      <c r="O95" s="8">
        <f t="shared" si="20"/>
        <v>-0.72895339184371788</v>
      </c>
      <c r="P95" s="8">
        <f t="shared" si="21"/>
        <v>94</v>
      </c>
      <c r="Q95" s="8">
        <f t="shared" si="22"/>
        <v>-0.72895339184371788</v>
      </c>
      <c r="R95" s="8">
        <f t="shared" si="23"/>
        <v>94</v>
      </c>
      <c r="S95">
        <v>92</v>
      </c>
      <c r="T95">
        <f t="shared" si="24"/>
        <v>0.28991596638655459</v>
      </c>
      <c r="U95">
        <f>SUM($T$4:T95)/S95</f>
        <v>-6.1198392400438452E-3</v>
      </c>
      <c r="V95">
        <f t="shared" si="25"/>
        <v>3.1323852489147265E-4</v>
      </c>
      <c r="X95">
        <f t="shared" si="26"/>
        <v>0.28991596638655459</v>
      </c>
      <c r="Y95">
        <f>SUM($X$4:X95)/S95</f>
        <v>-5.4804530507855352E-3</v>
      </c>
      <c r="Z95">
        <f t="shared" si="27"/>
        <v>2.51204876277412E-4</v>
      </c>
    </row>
    <row r="96" spans="1:26" ht="15.75" x14ac:dyDescent="0.25">
      <c r="A96" s="5">
        <v>41484</v>
      </c>
      <c r="B96">
        <v>2.9939999999999998</v>
      </c>
      <c r="C96">
        <f t="shared" si="16"/>
        <v>-4.654255319149014E-3</v>
      </c>
      <c r="D96">
        <v>1.9422000000000001</v>
      </c>
      <c r="E96">
        <v>9.7827000000000002</v>
      </c>
      <c r="F96" s="16">
        <f t="shared" si="14"/>
        <v>2.5573891884245192E-4</v>
      </c>
      <c r="G96" s="16">
        <f t="shared" si="15"/>
        <v>1.0002557389188425</v>
      </c>
      <c r="H96">
        <f t="shared" si="17"/>
        <v>-4.9099942379914659E-3</v>
      </c>
      <c r="I96" s="37">
        <f t="shared" si="18"/>
        <v>2.4108043417109396E-5</v>
      </c>
      <c r="J96" s="8"/>
      <c r="K96" s="8"/>
      <c r="L96" s="8"/>
      <c r="M96" s="8">
        <f t="shared" si="19"/>
        <v>-0.19964941762086594</v>
      </c>
      <c r="N96" s="8"/>
      <c r="O96" s="8">
        <f t="shared" si="20"/>
        <v>-0.19964941762086594</v>
      </c>
      <c r="P96" s="8">
        <f t="shared" si="21"/>
        <v>76</v>
      </c>
      <c r="Q96" s="8">
        <f t="shared" si="22"/>
        <v>-0.19964941762086594</v>
      </c>
      <c r="R96" s="8">
        <f t="shared" si="23"/>
        <v>76</v>
      </c>
      <c r="S96">
        <v>93</v>
      </c>
      <c r="T96">
        <f t="shared" si="24"/>
        <v>0.1386554621848739</v>
      </c>
      <c r="U96">
        <f>SUM($T$4:T96)/S96</f>
        <v>-4.5631155688081702E-3</v>
      </c>
      <c r="V96">
        <f t="shared" si="25"/>
        <v>1.7604074577907771E-4</v>
      </c>
      <c r="X96">
        <f t="shared" si="26"/>
        <v>0.1386554621848739</v>
      </c>
      <c r="Y96">
        <f>SUM($X$4:X96)/S96</f>
        <v>-3.9306044998644657E-3</v>
      </c>
      <c r="Z96">
        <f t="shared" si="27"/>
        <v>1.3061978284499955E-4</v>
      </c>
    </row>
    <row r="97" spans="1:26" ht="15.75" x14ac:dyDescent="0.25">
      <c r="A97" s="5">
        <v>41485</v>
      </c>
      <c r="B97">
        <v>3.02</v>
      </c>
      <c r="C97">
        <f t="shared" si="16"/>
        <v>8.6840347361390267E-3</v>
      </c>
      <c r="D97">
        <v>1.9441000000000002</v>
      </c>
      <c r="E97">
        <v>9.7945999999999991</v>
      </c>
      <c r="F97" s="16">
        <f t="shared" si="14"/>
        <v>2.5603595394008138E-4</v>
      </c>
      <c r="G97" s="16">
        <f t="shared" si="15"/>
        <v>1.0002560359539401</v>
      </c>
      <c r="H97">
        <f t="shared" si="17"/>
        <v>8.4279987821989453E-3</v>
      </c>
      <c r="I97" s="37">
        <f t="shared" si="18"/>
        <v>7.10311634727469E-5</v>
      </c>
      <c r="J97" s="8"/>
      <c r="K97" s="8"/>
      <c r="L97" s="8"/>
      <c r="M97" s="8">
        <f t="shared" si="19"/>
        <v>0.37251125234498927</v>
      </c>
      <c r="N97" s="8"/>
      <c r="O97" s="8">
        <f t="shared" si="20"/>
        <v>0.37251125234498927</v>
      </c>
      <c r="P97" s="8">
        <f t="shared" si="21"/>
        <v>42</v>
      </c>
      <c r="Q97" s="8">
        <f t="shared" si="22"/>
        <v>0.37251125234498927</v>
      </c>
      <c r="R97" s="8">
        <f t="shared" si="23"/>
        <v>42</v>
      </c>
      <c r="S97">
        <v>94</v>
      </c>
      <c r="T97">
        <f t="shared" si="24"/>
        <v>-0.14705882352941174</v>
      </c>
      <c r="U97">
        <f>SUM($T$4:T97)/S97</f>
        <v>-6.079027355623102E-3</v>
      </c>
      <c r="V97">
        <f t="shared" si="25"/>
        <v>3.1579362886353783E-4</v>
      </c>
      <c r="X97">
        <f t="shared" si="26"/>
        <v>-0.14705882352941174</v>
      </c>
      <c r="Y97">
        <f>SUM($X$4:X97)/S97</f>
        <v>-5.4532451278383734E-3</v>
      </c>
      <c r="Z97">
        <f t="shared" si="27"/>
        <v>2.5412372253486709E-4</v>
      </c>
    </row>
    <row r="98" spans="1:26" ht="15.75" x14ac:dyDescent="0.25">
      <c r="A98" s="5">
        <v>41486</v>
      </c>
      <c r="B98">
        <v>2.95</v>
      </c>
      <c r="C98">
        <f t="shared" si="16"/>
        <v>-2.3178807947019816E-2</v>
      </c>
      <c r="D98">
        <v>1.9316</v>
      </c>
      <c r="E98">
        <v>9.8355999999999995</v>
      </c>
      <c r="F98" s="16">
        <f t="shared" si="14"/>
        <v>2.5705910636730778E-4</v>
      </c>
      <c r="G98" s="16">
        <f t="shared" si="15"/>
        <v>1.0002570591063673</v>
      </c>
      <c r="H98">
        <f t="shared" si="17"/>
        <v>-2.3435867053387124E-2</v>
      </c>
      <c r="I98" s="37">
        <f t="shared" si="18"/>
        <v>5.4923986454403606E-4</v>
      </c>
      <c r="J98" s="8"/>
      <c r="K98" s="8"/>
      <c r="L98" s="8"/>
      <c r="M98" s="8">
        <f t="shared" si="19"/>
        <v>-0.99428054338336658</v>
      </c>
      <c r="N98" s="8"/>
      <c r="O98" s="8">
        <f t="shared" si="20"/>
        <v>-0.99428054338336658</v>
      </c>
      <c r="P98" s="8">
        <f t="shared" si="21"/>
        <v>103</v>
      </c>
      <c r="Q98" s="8">
        <f t="shared" si="22"/>
        <v>-0.99428054338336658</v>
      </c>
      <c r="R98" s="8">
        <f t="shared" si="23"/>
        <v>103</v>
      </c>
      <c r="S98">
        <v>95</v>
      </c>
      <c r="T98">
        <f t="shared" si="24"/>
        <v>0.36554621848739499</v>
      </c>
      <c r="U98">
        <f>SUM($T$4:T98)/S98</f>
        <v>-2.1671826625387016E-3</v>
      </c>
      <c r="V98">
        <f t="shared" si="25"/>
        <v>4.0562242346981081E-5</v>
      </c>
      <c r="X98">
        <f t="shared" si="26"/>
        <v>0.36554621848739499</v>
      </c>
      <c r="Y98">
        <f>SUM($X$4:X98)/S98</f>
        <v>-1.547987616099075E-3</v>
      </c>
      <c r="Z98">
        <f t="shared" si="27"/>
        <v>2.0695021605602657E-5</v>
      </c>
    </row>
    <row r="99" spans="1:26" ht="15.75" x14ac:dyDescent="0.25">
      <c r="A99" s="5">
        <v>41487</v>
      </c>
      <c r="B99">
        <v>3.004</v>
      </c>
      <c r="C99">
        <f t="shared" si="16"/>
        <v>1.8305084745762652E-2</v>
      </c>
      <c r="D99">
        <v>1.9311</v>
      </c>
      <c r="E99">
        <v>9.7449999999999992</v>
      </c>
      <c r="F99" s="16">
        <f t="shared" si="14"/>
        <v>2.5479767964275979E-4</v>
      </c>
      <c r="G99" s="16">
        <f t="shared" si="15"/>
        <v>1.0002547976796428</v>
      </c>
      <c r="H99">
        <f t="shared" si="17"/>
        <v>1.8050287066119892E-2</v>
      </c>
      <c r="I99" s="37">
        <f t="shared" si="18"/>
        <v>3.2581286316933508E-4</v>
      </c>
      <c r="J99" s="8"/>
      <c r="K99" s="8"/>
      <c r="L99" s="8"/>
      <c r="M99" s="8">
        <f t="shared" si="19"/>
        <v>0.7852168087891489</v>
      </c>
      <c r="N99" s="8"/>
      <c r="O99" s="8">
        <f t="shared" si="20"/>
        <v>0.7852168087891489</v>
      </c>
      <c r="P99" s="8">
        <f t="shared" si="21"/>
        <v>23</v>
      </c>
      <c r="Q99" s="8">
        <f t="shared" si="22"/>
        <v>0.7852168087891489</v>
      </c>
      <c r="R99" s="8">
        <f t="shared" si="23"/>
        <v>23</v>
      </c>
      <c r="S99">
        <v>96</v>
      </c>
      <c r="T99">
        <f t="shared" si="24"/>
        <v>-0.30672268907563027</v>
      </c>
      <c r="U99">
        <f>SUM($T$4:T99)/S99</f>
        <v>-5.3396358543417385E-3</v>
      </c>
      <c r="V99">
        <f t="shared" si="25"/>
        <v>2.488294783153905E-4</v>
      </c>
      <c r="X99">
        <f t="shared" si="26"/>
        <v>-0.30672268907563027</v>
      </c>
      <c r="Y99">
        <f>SUM($X$4:X99)/S99</f>
        <v>-4.726890756302525E-3</v>
      </c>
      <c r="Z99">
        <f t="shared" si="27"/>
        <v>1.9499778521034114E-4</v>
      </c>
    </row>
    <row r="100" spans="1:26" ht="15.75" x14ac:dyDescent="0.25">
      <c r="A100" s="5">
        <v>41488</v>
      </c>
      <c r="B100">
        <v>2.99</v>
      </c>
      <c r="C100">
        <f t="shared" si="16"/>
        <v>-4.6604527296936716E-3</v>
      </c>
      <c r="D100">
        <v>1.9177999999999999</v>
      </c>
      <c r="E100">
        <v>9.7264999999999997</v>
      </c>
      <c r="F100" s="16">
        <f t="shared" si="14"/>
        <v>2.5433568039168186E-4</v>
      </c>
      <c r="G100" s="16">
        <f t="shared" si="15"/>
        <v>1.0002543356803917</v>
      </c>
      <c r="H100">
        <f t="shared" si="17"/>
        <v>-4.9147884100853535E-3</v>
      </c>
      <c r="I100" s="37">
        <f t="shared" si="18"/>
        <v>2.4155145115909318E-5</v>
      </c>
      <c r="J100" s="8"/>
      <c r="K100" s="8"/>
      <c r="L100" s="8"/>
      <c r="M100" s="8">
        <f t="shared" si="19"/>
        <v>-0.199915262384669</v>
      </c>
      <c r="N100" s="8"/>
      <c r="O100" s="8">
        <f t="shared" si="20"/>
        <v>-0.199915262384669</v>
      </c>
      <c r="P100" s="8">
        <f t="shared" si="21"/>
        <v>77</v>
      </c>
      <c r="Q100" s="8">
        <f t="shared" si="22"/>
        <v>-0.199915262384669</v>
      </c>
      <c r="R100" s="8">
        <f t="shared" si="23"/>
        <v>77</v>
      </c>
      <c r="S100">
        <v>97</v>
      </c>
      <c r="T100">
        <f t="shared" si="24"/>
        <v>0.1470588235294118</v>
      </c>
      <c r="U100">
        <f>SUM($T$4:T100)/S100</f>
        <v>-3.7685177163648978E-3</v>
      </c>
      <c r="V100">
        <f t="shared" si="25"/>
        <v>1.2523340004726749E-4</v>
      </c>
      <c r="X100">
        <f t="shared" si="26"/>
        <v>0.1470588235294118</v>
      </c>
      <c r="Y100">
        <f>SUM($X$4:X100)/S100</f>
        <v>-3.1620895780992845E-3</v>
      </c>
      <c r="Z100">
        <f t="shared" si="27"/>
        <v>8.8171328953876257E-5</v>
      </c>
    </row>
    <row r="101" spans="1:26" ht="15.75" x14ac:dyDescent="0.25">
      <c r="A101" s="5">
        <v>41491</v>
      </c>
      <c r="B101">
        <v>3.052</v>
      </c>
      <c r="C101">
        <f t="shared" si="16"/>
        <v>2.07357859531772E-2</v>
      </c>
      <c r="D101">
        <v>1.96</v>
      </c>
      <c r="E101">
        <v>9.7210000000000001</v>
      </c>
      <c r="F101" s="16">
        <f t="shared" si="14"/>
        <v>2.5419831428297179E-4</v>
      </c>
      <c r="G101" s="16">
        <f t="shared" si="15"/>
        <v>1.000254198314283</v>
      </c>
      <c r="H101">
        <f t="shared" si="17"/>
        <v>2.0481587638894228E-2</v>
      </c>
      <c r="I101" s="37">
        <f t="shared" si="18"/>
        <v>4.1949543220970486E-4</v>
      </c>
      <c r="J101" s="8"/>
      <c r="K101" s="8"/>
      <c r="L101" s="8"/>
      <c r="M101" s="8">
        <f t="shared" si="19"/>
        <v>0.8894844192216983</v>
      </c>
      <c r="N101" s="8"/>
      <c r="O101" s="8">
        <f t="shared" si="20"/>
        <v>0.8894844192216983</v>
      </c>
      <c r="P101" s="8">
        <f t="shared" si="21"/>
        <v>20</v>
      </c>
      <c r="Q101" s="8">
        <f t="shared" si="22"/>
        <v>0.8894844192216983</v>
      </c>
      <c r="R101" s="8">
        <f t="shared" si="23"/>
        <v>20</v>
      </c>
      <c r="S101">
        <v>98</v>
      </c>
      <c r="T101">
        <f t="shared" si="24"/>
        <v>-0.33193277310924368</v>
      </c>
      <c r="U101">
        <f>SUM($T$4:T101)/S101</f>
        <v>-7.1171325673126413E-3</v>
      </c>
      <c r="V101">
        <f t="shared" si="25"/>
        <v>4.5127731328261983E-4</v>
      </c>
      <c r="X101">
        <f t="shared" si="26"/>
        <v>-0.33193277310924368</v>
      </c>
      <c r="Y101">
        <f>SUM($X$4:X101)/S101</f>
        <v>-6.5168924712742278E-3</v>
      </c>
      <c r="Z101">
        <f t="shared" si="27"/>
        <v>3.7836808847734266E-4</v>
      </c>
    </row>
    <row r="102" spans="1:26" ht="15.75" x14ac:dyDescent="0.25">
      <c r="A102" s="5">
        <v>41492</v>
      </c>
      <c r="B102">
        <v>3.0939999999999999</v>
      </c>
      <c r="C102">
        <f t="shared" si="16"/>
        <v>1.3761467889908197E-2</v>
      </c>
      <c r="D102">
        <v>1.9636</v>
      </c>
      <c r="E102">
        <v>9.8416999999999994</v>
      </c>
      <c r="F102" s="16">
        <f t="shared" si="14"/>
        <v>2.5721129893430117E-4</v>
      </c>
      <c r="G102" s="16">
        <f t="shared" si="15"/>
        <v>1.0002572112989343</v>
      </c>
      <c r="H102">
        <f t="shared" si="17"/>
        <v>1.3504256590973896E-2</v>
      </c>
      <c r="I102" s="37">
        <f t="shared" si="18"/>
        <v>1.8236494607486192E-4</v>
      </c>
      <c r="J102" s="8"/>
      <c r="K102" s="8"/>
      <c r="L102" s="8"/>
      <c r="M102" s="8">
        <f t="shared" si="19"/>
        <v>0.59031335013455322</v>
      </c>
      <c r="N102" s="8"/>
      <c r="O102" s="8">
        <f t="shared" si="20"/>
        <v>0.59031335013455322</v>
      </c>
      <c r="P102" s="8">
        <f t="shared" si="21"/>
        <v>32</v>
      </c>
      <c r="Q102" s="8">
        <f t="shared" si="22"/>
        <v>0.59031335013455322</v>
      </c>
      <c r="R102" s="8">
        <f t="shared" si="23"/>
        <v>32</v>
      </c>
      <c r="S102">
        <v>99</v>
      </c>
      <c r="T102">
        <f t="shared" si="24"/>
        <v>-0.23109243697478993</v>
      </c>
      <c r="U102">
        <f>SUM($T$4:T102)/S102</f>
        <v>-9.3795093795093817E-3</v>
      </c>
      <c r="V102">
        <f t="shared" si="25"/>
        <v>7.9177676580274023E-4</v>
      </c>
      <c r="X102">
        <f t="shared" si="26"/>
        <v>-0.23109243697478993</v>
      </c>
      <c r="Y102">
        <f>SUM($X$4:X102)/S102</f>
        <v>-8.7853323147440848E-3</v>
      </c>
      <c r="Z102">
        <f t="shared" si="27"/>
        <v>6.9463857492437994E-4</v>
      </c>
    </row>
    <row r="103" spans="1:26" ht="15.75" x14ac:dyDescent="0.25">
      <c r="A103" s="5">
        <v>41493</v>
      </c>
      <c r="B103">
        <v>3.07</v>
      </c>
      <c r="C103">
        <f t="shared" si="16"/>
        <v>-7.7569489334195288E-3</v>
      </c>
      <c r="D103">
        <v>1.9523000000000001</v>
      </c>
      <c r="E103">
        <v>9.8887999999999998</v>
      </c>
      <c r="F103" s="16">
        <f t="shared" si="14"/>
        <v>2.5838614142981164E-4</v>
      </c>
      <c r="G103" s="16">
        <f t="shared" si="15"/>
        <v>1.0002583861414298</v>
      </c>
      <c r="H103">
        <f t="shared" si="17"/>
        <v>-8.0153350748493404E-3</v>
      </c>
      <c r="I103" s="37">
        <f t="shared" si="18"/>
        <v>6.4245596362110077E-5</v>
      </c>
      <c r="J103" s="8"/>
      <c r="K103" s="8"/>
      <c r="L103" s="8"/>
      <c r="M103" s="8">
        <f t="shared" si="19"/>
        <v>-0.33274288385089407</v>
      </c>
      <c r="N103" s="8"/>
      <c r="O103" s="8">
        <f t="shared" si="20"/>
        <v>-0.33274288385089407</v>
      </c>
      <c r="P103" s="8">
        <f t="shared" si="21"/>
        <v>81</v>
      </c>
      <c r="Q103" s="8">
        <f t="shared" si="22"/>
        <v>-0.33274288385089407</v>
      </c>
      <c r="R103" s="8">
        <f t="shared" si="23"/>
        <v>81</v>
      </c>
      <c r="S103">
        <v>100</v>
      </c>
      <c r="T103">
        <f t="shared" si="24"/>
        <v>0.18067226890756305</v>
      </c>
      <c r="U103">
        <f>SUM($T$4:T103)/S103</f>
        <v>-7.4789915966386577E-3</v>
      </c>
      <c r="V103">
        <f t="shared" si="25"/>
        <v>5.0850286638719699E-4</v>
      </c>
      <c r="X103">
        <f t="shared" si="26"/>
        <v>0.18067226890756305</v>
      </c>
      <c r="Y103">
        <f>SUM($X$4:X103)/S103</f>
        <v>-6.8907563025210131E-3</v>
      </c>
      <c r="Z103">
        <f t="shared" si="27"/>
        <v>4.3165929473393694E-4</v>
      </c>
    </row>
    <row r="104" spans="1:26" ht="15.75" x14ac:dyDescent="0.25">
      <c r="A104" s="5">
        <v>41494</v>
      </c>
      <c r="B104">
        <v>3.0920000000000001</v>
      </c>
      <c r="C104">
        <f t="shared" si="16"/>
        <v>7.1661237785017075E-3</v>
      </c>
      <c r="D104">
        <v>1.9413</v>
      </c>
      <c r="E104">
        <v>9.8802000000000003</v>
      </c>
      <c r="F104" s="16">
        <f t="shared" si="14"/>
        <v>2.5817166414410231E-4</v>
      </c>
      <c r="G104" s="16">
        <f t="shared" si="15"/>
        <v>1.0002581716641441</v>
      </c>
      <c r="H104">
        <f t="shared" si="17"/>
        <v>6.9079521143576052E-3</v>
      </c>
      <c r="I104" s="37">
        <f t="shared" si="18"/>
        <v>4.7719802414257708E-5</v>
      </c>
      <c r="J104" s="8"/>
      <c r="K104" s="8"/>
      <c r="L104" s="8"/>
      <c r="M104" s="8">
        <f t="shared" si="19"/>
        <v>0.30739878688874706</v>
      </c>
      <c r="N104" s="8"/>
      <c r="O104" s="8">
        <f t="shared" si="20"/>
        <v>0.30739878688874706</v>
      </c>
      <c r="P104" s="8">
        <f t="shared" si="21"/>
        <v>47</v>
      </c>
      <c r="Q104" s="8">
        <f t="shared" si="22"/>
        <v>0.30739878688874706</v>
      </c>
      <c r="R104" s="8">
        <f t="shared" si="23"/>
        <v>47</v>
      </c>
      <c r="S104">
        <v>101</v>
      </c>
      <c r="T104">
        <f t="shared" si="24"/>
        <v>-0.1050420168067227</v>
      </c>
      <c r="U104">
        <f>SUM($T$4:T104)/S104</f>
        <v>-8.4449621432731541E-3</v>
      </c>
      <c r="V104">
        <f t="shared" si="25"/>
        <v>6.5482326779390783E-4</v>
      </c>
      <c r="X104">
        <f t="shared" si="26"/>
        <v>-0.1050420168067227</v>
      </c>
      <c r="Y104">
        <f>SUM($X$4:X104)/S104</f>
        <v>-7.8625509609784559E-3</v>
      </c>
      <c r="Z104">
        <f t="shared" si="27"/>
        <v>5.6761731536475511E-4</v>
      </c>
    </row>
    <row r="105" spans="1:26" ht="15.75" x14ac:dyDescent="0.25">
      <c r="A105" s="5">
        <v>41495</v>
      </c>
      <c r="B105">
        <v>3.1240000000000001</v>
      </c>
      <c r="C105">
        <f t="shared" si="16"/>
        <v>1.0349288486416568E-2</v>
      </c>
      <c r="D105">
        <v>1.9384000000000001</v>
      </c>
      <c r="E105">
        <v>9.8161000000000005</v>
      </c>
      <c r="F105" s="16">
        <f t="shared" si="14"/>
        <v>2.5657253259647739E-4</v>
      </c>
      <c r="G105" s="16">
        <f t="shared" si="15"/>
        <v>1.0002565725325965</v>
      </c>
      <c r="H105">
        <f t="shared" si="17"/>
        <v>1.0092715953820091E-2</v>
      </c>
      <c r="I105" s="37">
        <f t="shared" si="18"/>
        <v>1.0186291532449459E-4</v>
      </c>
      <c r="J105" s="8"/>
      <c r="K105" s="8"/>
      <c r="L105" s="8"/>
      <c r="M105" s="8">
        <f t="shared" si="19"/>
        <v>0.44394414947592331</v>
      </c>
      <c r="N105" s="8"/>
      <c r="O105" s="8">
        <f t="shared" si="20"/>
        <v>0.44394414947592331</v>
      </c>
      <c r="P105" s="8">
        <f t="shared" si="21"/>
        <v>39</v>
      </c>
      <c r="Q105" s="8">
        <f t="shared" si="22"/>
        <v>0.44394414947592331</v>
      </c>
      <c r="R105" s="8">
        <f t="shared" si="23"/>
        <v>39</v>
      </c>
      <c r="S105">
        <v>102</v>
      </c>
      <c r="T105">
        <f t="shared" si="24"/>
        <v>-0.17226890756302521</v>
      </c>
      <c r="U105">
        <f>SUM($T$4:T105)/S105</f>
        <v>-1.0051079255231507E-2</v>
      </c>
      <c r="V105">
        <f t="shared" si="25"/>
        <v>9.3676980071676411E-4</v>
      </c>
      <c r="X105">
        <f t="shared" si="26"/>
        <v>-0.17226890756302521</v>
      </c>
      <c r="Y105">
        <f>SUM($X$4:X105)/S105</f>
        <v>-9.4743779864887179E-3</v>
      </c>
      <c r="Z105">
        <f t="shared" si="27"/>
        <v>8.3235559086799332E-4</v>
      </c>
    </row>
    <row r="106" spans="1:26" ht="15.75" x14ac:dyDescent="0.25">
      <c r="A106" s="5">
        <v>41498</v>
      </c>
      <c r="B106">
        <v>3.1280000000000001</v>
      </c>
      <c r="C106">
        <f t="shared" si="16"/>
        <v>1.2804097311139575E-3</v>
      </c>
      <c r="D106">
        <v>1.9525999999999999</v>
      </c>
      <c r="E106">
        <v>9.8155000000000001</v>
      </c>
      <c r="F106" s="16">
        <f t="shared" si="14"/>
        <v>2.5655755972930905E-4</v>
      </c>
      <c r="G106" s="16">
        <f t="shared" si="15"/>
        <v>1.0002565575597293</v>
      </c>
      <c r="H106">
        <f t="shared" si="17"/>
        <v>1.0238521713846485E-3</v>
      </c>
      <c r="I106" s="37">
        <f t="shared" si="18"/>
        <v>1.0482732688490595E-6</v>
      </c>
      <c r="J106" s="8"/>
      <c r="K106" s="8"/>
      <c r="L106" s="8"/>
      <c r="M106" s="8">
        <f t="shared" si="19"/>
        <v>5.4924588275430328E-2</v>
      </c>
      <c r="N106" s="8"/>
      <c r="O106" s="8">
        <f t="shared" si="20"/>
        <v>5.4924588275430328E-2</v>
      </c>
      <c r="P106" s="8">
        <f t="shared" si="21"/>
        <v>65</v>
      </c>
      <c r="Q106" s="8">
        <f t="shared" si="22"/>
        <v>5.4924588275430328E-2</v>
      </c>
      <c r="R106" s="8">
        <f t="shared" si="23"/>
        <v>65</v>
      </c>
      <c r="S106">
        <v>103</v>
      </c>
      <c r="T106">
        <f t="shared" si="24"/>
        <v>4.621848739495793E-2</v>
      </c>
      <c r="U106">
        <f>SUM($T$4:T106)/S106</f>
        <v>-9.5047727828995714E-3</v>
      </c>
      <c r="V106">
        <f t="shared" si="25"/>
        <v>8.4591751658349913E-4</v>
      </c>
      <c r="X106">
        <f t="shared" si="26"/>
        <v>4.621848739495793E-2</v>
      </c>
      <c r="Y106">
        <f>SUM($X$4:X106)/S106</f>
        <v>-8.9336705556008877E-3</v>
      </c>
      <c r="Z106">
        <f t="shared" si="27"/>
        <v>7.4731621530809615E-4</v>
      </c>
    </row>
    <row r="107" spans="1:26" ht="15.75" x14ac:dyDescent="0.25">
      <c r="A107" s="5">
        <v>41499</v>
      </c>
      <c r="B107">
        <v>3.1459999999999999</v>
      </c>
      <c r="C107">
        <f t="shared" si="16"/>
        <v>5.7544757033247424E-3</v>
      </c>
      <c r="D107">
        <v>2.0499000000000001</v>
      </c>
      <c r="E107">
        <v>9.8277999999999999</v>
      </c>
      <c r="F107" s="16">
        <f t="shared" si="14"/>
        <v>2.5686448719763888E-4</v>
      </c>
      <c r="G107" s="16">
        <f t="shared" si="15"/>
        <v>1.0002568644871976</v>
      </c>
      <c r="H107">
        <f t="shared" si="17"/>
        <v>5.4976112161271035E-3</v>
      </c>
      <c r="I107" s="37">
        <f t="shared" si="18"/>
        <v>3.0223729083686529E-5</v>
      </c>
      <c r="J107" s="8"/>
      <c r="K107" s="8"/>
      <c r="L107" s="8"/>
      <c r="M107" s="8">
        <f t="shared" si="19"/>
        <v>0.24684458503068737</v>
      </c>
      <c r="N107" s="8"/>
      <c r="O107" s="8">
        <f t="shared" si="20"/>
        <v>0.24684458503068737</v>
      </c>
      <c r="P107" s="8">
        <f t="shared" si="21"/>
        <v>51</v>
      </c>
      <c r="Q107" s="8">
        <f t="shared" si="22"/>
        <v>0.24684458503068737</v>
      </c>
      <c r="R107" s="8">
        <f t="shared" si="23"/>
        <v>51</v>
      </c>
      <c r="S107">
        <v>104</v>
      </c>
      <c r="T107">
        <f t="shared" si="24"/>
        <v>-7.1428571428571452E-2</v>
      </c>
      <c r="U107">
        <f>SUM($T$4:T107)/S107</f>
        <v>-1.010019392372334E-2</v>
      </c>
      <c r="V107">
        <f t="shared" si="25"/>
        <v>9.6449521807900527E-4</v>
      </c>
      <c r="X107">
        <f t="shared" si="26"/>
        <v>-7.1428571428571452E-2</v>
      </c>
      <c r="Y107">
        <f>SUM($X$4:X107)/S107</f>
        <v>-9.5345830639948347E-3</v>
      </c>
      <c r="Z107">
        <f t="shared" si="27"/>
        <v>8.5949641065805288E-4</v>
      </c>
    </row>
    <row r="108" spans="1:26" ht="15.75" x14ac:dyDescent="0.25">
      <c r="A108" s="5">
        <v>41500</v>
      </c>
      <c r="B108">
        <v>3.1459999999999999</v>
      </c>
      <c r="C108">
        <f t="shared" si="16"/>
        <v>0</v>
      </c>
      <c r="D108">
        <v>2.0587</v>
      </c>
      <c r="E108">
        <v>9.7920999999999996</v>
      </c>
      <c r="F108" s="16">
        <f t="shared" si="14"/>
        <v>2.5597355427264823E-4</v>
      </c>
      <c r="G108" s="16">
        <f t="shared" si="15"/>
        <v>1.0002559735542726</v>
      </c>
      <c r="H108">
        <f t="shared" si="17"/>
        <v>-2.5597355427264823E-4</v>
      </c>
      <c r="I108" s="37">
        <f t="shared" si="18"/>
        <v>6.5522460486972394E-8</v>
      </c>
      <c r="J108" s="8"/>
      <c r="K108" s="8"/>
      <c r="L108" s="8"/>
      <c r="M108" s="8">
        <f t="shared" si="19"/>
        <v>0</v>
      </c>
      <c r="N108" s="8"/>
      <c r="O108" s="8">
        <f t="shared" si="20"/>
        <v>0</v>
      </c>
      <c r="P108" s="8">
        <f t="shared" si="21"/>
        <v>66</v>
      </c>
      <c r="Q108" s="8">
        <f t="shared" si="22"/>
        <v>0</v>
      </c>
      <c r="R108" s="8">
        <f t="shared" si="23"/>
        <v>66</v>
      </c>
      <c r="S108">
        <v>105</v>
      </c>
      <c r="T108">
        <f t="shared" si="24"/>
        <v>5.4621848739495826E-2</v>
      </c>
      <c r="U108">
        <f>SUM($T$4:T108)/S108</f>
        <v>-9.483793517406967E-3</v>
      </c>
      <c r="V108">
        <f t="shared" si="25"/>
        <v>8.5854051322591747E-4</v>
      </c>
      <c r="X108">
        <f t="shared" si="26"/>
        <v>5.4621848739495826E-2</v>
      </c>
      <c r="Y108">
        <f>SUM($X$4:X108)/S108</f>
        <v>-8.9235694277711147E-3</v>
      </c>
      <c r="Z108">
        <f t="shared" si="27"/>
        <v>7.6010541726239875E-4</v>
      </c>
    </row>
    <row r="109" spans="1:26" ht="15.75" x14ac:dyDescent="0.25">
      <c r="A109" s="5">
        <v>41501</v>
      </c>
      <c r="B109">
        <v>3.1120000000000001</v>
      </c>
      <c r="C109">
        <f t="shared" si="16"/>
        <v>-1.080737444373802E-2</v>
      </c>
      <c r="D109">
        <v>2.1219000000000001</v>
      </c>
      <c r="E109">
        <v>9.8539999999999992</v>
      </c>
      <c r="F109" s="16">
        <f t="shared" si="14"/>
        <v>2.5751815339702944E-4</v>
      </c>
      <c r="G109" s="16">
        <f t="shared" si="15"/>
        <v>1.000257518153397</v>
      </c>
      <c r="H109">
        <f t="shared" si="17"/>
        <v>-1.106489259713505E-2</v>
      </c>
      <c r="I109" s="37">
        <f t="shared" si="18"/>
        <v>1.2243184818613403E-4</v>
      </c>
      <c r="J109" s="8"/>
      <c r="K109" s="8"/>
      <c r="L109" s="8"/>
      <c r="M109" s="8">
        <f t="shared" si="19"/>
        <v>-0.46359425208702087</v>
      </c>
      <c r="N109" s="8"/>
      <c r="O109" s="8">
        <f t="shared" si="20"/>
        <v>-0.46359425208702087</v>
      </c>
      <c r="P109" s="8">
        <f t="shared" si="21"/>
        <v>85</v>
      </c>
      <c r="Q109" s="8">
        <f t="shared" si="22"/>
        <v>-0.46359425208702087</v>
      </c>
      <c r="R109" s="8">
        <f t="shared" si="23"/>
        <v>85</v>
      </c>
      <c r="S109">
        <v>106</v>
      </c>
      <c r="T109">
        <f t="shared" si="24"/>
        <v>0.2142857142857143</v>
      </c>
      <c r="U109">
        <f>SUM($T$4:T109)/S109</f>
        <v>-7.3727604249246908E-3</v>
      </c>
      <c r="V109">
        <f t="shared" si="25"/>
        <v>5.2380956418487143E-4</v>
      </c>
      <c r="X109">
        <f t="shared" si="26"/>
        <v>0.2142857142857143</v>
      </c>
      <c r="Y109">
        <f>SUM($X$4:X109)/S109</f>
        <v>-6.8178214682099317E-3</v>
      </c>
      <c r="Z109">
        <f t="shared" si="27"/>
        <v>4.4792409951570258E-4</v>
      </c>
    </row>
    <row r="110" spans="1:26" ht="15.75" x14ac:dyDescent="0.25">
      <c r="A110" s="5">
        <v>41502</v>
      </c>
      <c r="B110">
        <v>3.1259999999999999</v>
      </c>
      <c r="C110">
        <f t="shared" si="16"/>
        <v>4.4987146529562308E-3</v>
      </c>
      <c r="D110">
        <v>2.1208999999999998</v>
      </c>
      <c r="E110">
        <v>9.8152000000000008</v>
      </c>
      <c r="F110" s="16">
        <f t="shared" si="14"/>
        <v>2.5655007326519375E-4</v>
      </c>
      <c r="G110" s="16">
        <f t="shared" si="15"/>
        <v>1.0002565500732652</v>
      </c>
      <c r="H110">
        <f t="shared" si="17"/>
        <v>4.242164579691037E-3</v>
      </c>
      <c r="I110" s="37">
        <f t="shared" si="18"/>
        <v>1.7995960321185233E-5</v>
      </c>
      <c r="J110" s="8"/>
      <c r="K110" s="8"/>
      <c r="L110" s="8"/>
      <c r="M110" s="8">
        <f t="shared" si="19"/>
        <v>0.19297732911424992</v>
      </c>
      <c r="N110" s="8"/>
      <c r="O110" s="8">
        <f t="shared" si="20"/>
        <v>0.19297732911424992</v>
      </c>
      <c r="P110" s="8">
        <f t="shared" si="21"/>
        <v>56</v>
      </c>
      <c r="Q110" s="8">
        <f t="shared" si="22"/>
        <v>0.19297732911424992</v>
      </c>
      <c r="R110" s="8">
        <f t="shared" si="23"/>
        <v>56</v>
      </c>
      <c r="S110">
        <v>107</v>
      </c>
      <c r="T110">
        <f t="shared" si="24"/>
        <v>-2.9411764705882359E-2</v>
      </c>
      <c r="U110">
        <f>SUM($T$4:T110)/S110</f>
        <v>-7.5787324275504633E-3</v>
      </c>
      <c r="V110">
        <f t="shared" si="25"/>
        <v>5.5870716520902981E-4</v>
      </c>
      <c r="X110">
        <f t="shared" si="26"/>
        <v>-2.9411764705882359E-2</v>
      </c>
      <c r="Y110">
        <f>SUM($X$4:X110)/S110</f>
        <v>-7.0289798162255614E-3</v>
      </c>
      <c r="Z110">
        <f t="shared" si="27"/>
        <v>4.8059105695354333E-4</v>
      </c>
    </row>
    <row r="111" spans="1:26" ht="15.75" x14ac:dyDescent="0.25">
      <c r="A111" s="5">
        <v>41505</v>
      </c>
      <c r="B111">
        <v>3.0840000000000001</v>
      </c>
      <c r="C111">
        <f t="shared" si="16"/>
        <v>-1.343570057581568E-2</v>
      </c>
      <c r="D111">
        <v>2.1545000000000001</v>
      </c>
      <c r="E111">
        <v>9.8248999999999995</v>
      </c>
      <c r="F111" s="16">
        <f t="shared" si="14"/>
        <v>2.567921252731864E-4</v>
      </c>
      <c r="G111" s="16">
        <f t="shared" si="15"/>
        <v>1.0002567921252732</v>
      </c>
      <c r="H111">
        <f t="shared" si="17"/>
        <v>-1.3692492701088866E-2</v>
      </c>
      <c r="I111" s="37">
        <f t="shared" si="18"/>
        <v>1.8748435636937189E-4</v>
      </c>
      <c r="J111" s="8"/>
      <c r="K111" s="8"/>
      <c r="L111" s="8"/>
      <c r="M111" s="8">
        <f t="shared" si="19"/>
        <v>-0.57633920173085618</v>
      </c>
      <c r="N111" s="8"/>
      <c r="O111" s="8">
        <f t="shared" si="20"/>
        <v>-0.57633920173085618</v>
      </c>
      <c r="P111" s="8">
        <f t="shared" si="21"/>
        <v>90</v>
      </c>
      <c r="Q111" s="8">
        <f t="shared" si="22"/>
        <v>-0.57633920173085618</v>
      </c>
      <c r="R111" s="8">
        <f t="shared" si="23"/>
        <v>90</v>
      </c>
      <c r="S111">
        <v>108</v>
      </c>
      <c r="T111">
        <f t="shared" si="24"/>
        <v>0.25630252100840334</v>
      </c>
      <c r="U111">
        <f>SUM($T$4:T111)/S111</f>
        <v>-5.1353874883286691E-3</v>
      </c>
      <c r="V111">
        <f t="shared" si="25"/>
        <v>2.5892710025186589E-4</v>
      </c>
      <c r="X111">
        <f t="shared" si="26"/>
        <v>0.25630252100840334</v>
      </c>
      <c r="Y111">
        <f>SUM($X$4:X111)/S111</f>
        <v>-4.5907251789604796E-3</v>
      </c>
      <c r="Z111">
        <f t="shared" si="27"/>
        <v>2.0691580256582788E-4</v>
      </c>
    </row>
    <row r="112" spans="1:26" ht="15.75" x14ac:dyDescent="0.25">
      <c r="A112" s="5">
        <v>41506</v>
      </c>
      <c r="B112">
        <v>3.0139999999999998</v>
      </c>
      <c r="C112">
        <f t="shared" si="16"/>
        <v>-2.269779507133602E-2</v>
      </c>
      <c r="D112">
        <v>2.1187999999999998</v>
      </c>
      <c r="E112">
        <v>9.8668999999999993</v>
      </c>
      <c r="F112" s="16">
        <f t="shared" si="14"/>
        <v>2.578399395614106E-4</v>
      </c>
      <c r="G112" s="16">
        <f t="shared" si="15"/>
        <v>1.0002578399395614</v>
      </c>
      <c r="H112">
        <f t="shared" si="17"/>
        <v>-2.2955635010897431E-2</v>
      </c>
      <c r="I112" s="37">
        <f t="shared" si="18"/>
        <v>5.2696117875353991E-4</v>
      </c>
      <c r="J112" s="8"/>
      <c r="K112" s="8"/>
      <c r="L112" s="8"/>
      <c r="M112" s="8">
        <f t="shared" si="19"/>
        <v>-0.97364696531056616</v>
      </c>
      <c r="N112" s="8"/>
      <c r="O112" s="8">
        <f t="shared" si="20"/>
        <v>-0.97364696531056616</v>
      </c>
      <c r="P112" s="8">
        <f t="shared" si="21"/>
        <v>102</v>
      </c>
      <c r="Q112" s="8">
        <f t="shared" si="22"/>
        <v>-0.97364696531056616</v>
      </c>
      <c r="R112" s="8">
        <f t="shared" si="23"/>
        <v>102</v>
      </c>
      <c r="S112">
        <v>109</v>
      </c>
      <c r="T112">
        <f t="shared" si="24"/>
        <v>0.3571428571428571</v>
      </c>
      <c r="U112">
        <f>SUM($T$4:T112)/S112</f>
        <v>-1.811733867859075E-3</v>
      </c>
      <c r="V112">
        <f t="shared" si="25"/>
        <v>3.2525397933298988E-5</v>
      </c>
      <c r="X112">
        <f t="shared" si="26"/>
        <v>0.3571428571428571</v>
      </c>
      <c r="Y112">
        <f>SUM($X$4:X112)/S112</f>
        <v>-1.2720684604116943E-3</v>
      </c>
      <c r="Z112">
        <f t="shared" si="27"/>
        <v>1.603447639174413E-5</v>
      </c>
    </row>
    <row r="113" spans="1:27" ht="15.75" x14ac:dyDescent="0.25">
      <c r="A113" s="5">
        <v>41507</v>
      </c>
      <c r="B113">
        <v>2.9619999999999997</v>
      </c>
      <c r="C113">
        <f t="shared" si="16"/>
        <v>-1.7252820172528219E-2</v>
      </c>
      <c r="D113">
        <v>2.1474000000000002</v>
      </c>
      <c r="E113">
        <v>9.9576999999999991</v>
      </c>
      <c r="F113" s="16">
        <f t="shared" si="14"/>
        <v>2.6010384961638877E-4</v>
      </c>
      <c r="G113" s="16">
        <f t="shared" si="15"/>
        <v>1.0002601038496164</v>
      </c>
      <c r="H113">
        <f t="shared" si="17"/>
        <v>-1.7512924022144608E-2</v>
      </c>
      <c r="I113" s="37">
        <f t="shared" si="18"/>
        <v>3.0670250780540971E-4</v>
      </c>
      <c r="J113" s="8"/>
      <c r="K113" s="8"/>
      <c r="L113" s="8"/>
      <c r="M113" s="8">
        <f t="shared" si="19"/>
        <v>-0.74007875880616358</v>
      </c>
      <c r="N113" s="8"/>
      <c r="O113" s="8">
        <f t="shared" si="20"/>
        <v>-0.74007875880616358</v>
      </c>
      <c r="P113" s="8">
        <f t="shared" si="21"/>
        <v>96</v>
      </c>
      <c r="Q113" s="8">
        <f t="shared" si="22"/>
        <v>-0.74007875880616358</v>
      </c>
      <c r="R113" s="8">
        <f t="shared" si="23"/>
        <v>96</v>
      </c>
      <c r="S113">
        <v>110</v>
      </c>
      <c r="T113">
        <f t="shared" si="24"/>
        <v>0.30672268907563027</v>
      </c>
      <c r="U113">
        <f>SUM($T$4:T113)/S113</f>
        <v>9.9312452253628265E-4</v>
      </c>
      <c r="V113">
        <f t="shared" si="25"/>
        <v>9.8629631726291931E-6</v>
      </c>
      <c r="X113">
        <f t="shared" si="26"/>
        <v>0.30672268907563027</v>
      </c>
      <c r="Y113">
        <f>SUM($X$4:X113)/S113</f>
        <v>1.5278838808250508E-3</v>
      </c>
      <c r="Z113">
        <f t="shared" si="27"/>
        <v>2.334429153285018E-5</v>
      </c>
    </row>
    <row r="114" spans="1:27" ht="15.75" x14ac:dyDescent="0.25">
      <c r="A114" s="5">
        <v>41508</v>
      </c>
      <c r="B114">
        <v>3.0640000000000001</v>
      </c>
      <c r="C114">
        <f t="shared" si="16"/>
        <v>3.4436191762322862E-2</v>
      </c>
      <c r="D114">
        <v>2.1926999999999999</v>
      </c>
      <c r="E114">
        <v>9.8692999999999991</v>
      </c>
      <c r="F114" s="16">
        <f t="shared" si="14"/>
        <v>2.5789980259749434E-4</v>
      </c>
      <c r="G114" s="16">
        <f t="shared" si="15"/>
        <v>1.0002578998025975</v>
      </c>
      <c r="H114">
        <f t="shared" si="17"/>
        <v>3.4178291959725368E-2</v>
      </c>
      <c r="I114" s="37">
        <f t="shared" si="18"/>
        <v>1.1681556412842277E-3</v>
      </c>
      <c r="J114" s="8"/>
      <c r="K114" s="8"/>
      <c r="L114" s="8"/>
      <c r="M114" s="8">
        <f t="shared" si="19"/>
        <v>1.4771784440234101</v>
      </c>
      <c r="N114" s="8"/>
      <c r="O114" s="8">
        <f t="shared" si="20"/>
        <v>1.4771784440234101</v>
      </c>
      <c r="P114" s="8">
        <f t="shared" si="21"/>
        <v>13</v>
      </c>
      <c r="Q114" s="8">
        <f t="shared" si="22"/>
        <v>1.4771784440234101</v>
      </c>
      <c r="R114" s="8">
        <f t="shared" si="23"/>
        <v>13</v>
      </c>
      <c r="S114">
        <v>111</v>
      </c>
      <c r="T114">
        <f t="shared" si="24"/>
        <v>-0.3907563025210084</v>
      </c>
      <c r="U114">
        <f>SUM($T$4:T114)/S114</f>
        <v>-2.5361495949731291E-3</v>
      </c>
      <c r="V114">
        <f t="shared" si="25"/>
        <v>6.4905279932467522E-5</v>
      </c>
      <c r="X114">
        <f t="shared" si="26"/>
        <v>-0.3907563025210084</v>
      </c>
      <c r="Y114">
        <f>SUM($X$4:X114)/S114</f>
        <v>-2.0062078885608363E-3</v>
      </c>
      <c r="Z114">
        <f t="shared" si="27"/>
        <v>4.0614598202339451E-5</v>
      </c>
    </row>
    <row r="115" spans="1:27" ht="15.75" x14ac:dyDescent="0.25">
      <c r="A115" s="5">
        <v>41509</v>
      </c>
      <c r="B115">
        <v>3.1019999999999999</v>
      </c>
      <c r="C115">
        <f t="shared" si="16"/>
        <v>1.2402088772845892E-2</v>
      </c>
      <c r="D115">
        <v>2.2073</v>
      </c>
      <c r="E115">
        <v>9.8104999999999993</v>
      </c>
      <c r="F115" s="16">
        <f t="shared" si="14"/>
        <v>2.5643278266507252E-4</v>
      </c>
      <c r="G115" s="16">
        <f t="shared" si="15"/>
        <v>1.0002564327826651</v>
      </c>
      <c r="H115">
        <f t="shared" si="17"/>
        <v>1.2145655990180819E-2</v>
      </c>
      <c r="I115" s="37">
        <f t="shared" si="18"/>
        <v>1.4751695943181521E-4</v>
      </c>
      <c r="J115" s="8"/>
      <c r="K115" s="8"/>
      <c r="L115" s="8"/>
      <c r="M115" s="8">
        <f t="shared" si="19"/>
        <v>0.53200128291064352</v>
      </c>
      <c r="N115" s="8"/>
      <c r="O115" s="8">
        <f t="shared" si="20"/>
        <v>0.53200128291064352</v>
      </c>
      <c r="P115" s="8">
        <f t="shared" si="21"/>
        <v>34</v>
      </c>
      <c r="Q115" s="8">
        <f t="shared" si="22"/>
        <v>0.53200128291064352</v>
      </c>
      <c r="R115" s="8">
        <f t="shared" si="23"/>
        <v>34</v>
      </c>
      <c r="S115">
        <v>112</v>
      </c>
      <c r="T115">
        <f t="shared" si="24"/>
        <v>-0.2142857142857143</v>
      </c>
      <c r="U115">
        <f>SUM($T$4:T115)/S115</f>
        <v>-4.4267707082833183E-3</v>
      </c>
      <c r="V115">
        <f t="shared" si="25"/>
        <v>1.9952595247419103E-4</v>
      </c>
      <c r="X115">
        <f t="shared" si="26"/>
        <v>-0.2142857142857143</v>
      </c>
      <c r="Y115">
        <f>SUM($X$4:X115)/S115</f>
        <v>-3.9015606242497063E-3</v>
      </c>
      <c r="Z115">
        <f t="shared" si="27"/>
        <v>1.5498942128417499E-4</v>
      </c>
    </row>
    <row r="116" spans="1:27" ht="15.75" x14ac:dyDescent="0.25">
      <c r="A116" s="5">
        <v>41512</v>
      </c>
      <c r="B116">
        <v>3.0920000000000001</v>
      </c>
      <c r="C116">
        <f t="shared" si="16"/>
        <v>-3.2237266279818784E-3</v>
      </c>
      <c r="D116">
        <v>2.1665000000000001</v>
      </c>
      <c r="E116">
        <v>9.4667999999999992</v>
      </c>
      <c r="F116" s="16">
        <f t="shared" si="14"/>
        <v>2.4784199802319051E-4</v>
      </c>
      <c r="G116" s="16">
        <f t="shared" si="15"/>
        <v>1.0002478419980232</v>
      </c>
      <c r="H116">
        <f t="shared" si="17"/>
        <v>-3.4715686260050689E-3</v>
      </c>
      <c r="I116" s="37">
        <f t="shared" si="18"/>
        <v>1.2051788725062723E-5</v>
      </c>
      <c r="J116" s="8"/>
      <c r="K116" s="8"/>
      <c r="L116" s="8"/>
      <c r="M116" s="8">
        <f t="shared" si="19"/>
        <v>-0.13828531090622223</v>
      </c>
      <c r="N116" s="8"/>
      <c r="O116" s="8">
        <f t="shared" si="20"/>
        <v>-0.13828531090622223</v>
      </c>
      <c r="P116" s="8">
        <f t="shared" si="21"/>
        <v>73</v>
      </c>
      <c r="Q116" s="8">
        <f t="shared" si="22"/>
        <v>-0.13828531090622223</v>
      </c>
      <c r="R116" s="8">
        <f t="shared" si="23"/>
        <v>73</v>
      </c>
      <c r="S116">
        <v>113</v>
      </c>
      <c r="T116">
        <f t="shared" si="24"/>
        <v>0.11344537815126055</v>
      </c>
      <c r="U116">
        <f>SUM($T$4:T116)/S116</f>
        <v>-3.3836543466944343E-3</v>
      </c>
      <c r="V116">
        <f t="shared" si="25"/>
        <v>1.1761365376210615E-4</v>
      </c>
      <c r="X116">
        <f t="shared" si="26"/>
        <v>0.11344537815126055</v>
      </c>
      <c r="Y116">
        <f>SUM($X$4:X116)/S116</f>
        <v>-2.8630921395106776E-3</v>
      </c>
      <c r="Z116">
        <f t="shared" si="27"/>
        <v>8.4208592338549525E-5</v>
      </c>
    </row>
    <row r="117" spans="1:27" ht="15.75" x14ac:dyDescent="0.25">
      <c r="A117" s="5">
        <v>41513</v>
      </c>
      <c r="B117">
        <v>2.99</v>
      </c>
      <c r="C117">
        <f t="shared" si="16"/>
        <v>-3.2988357050452735E-2</v>
      </c>
      <c r="D117">
        <v>2.1240999999999999</v>
      </c>
      <c r="E117">
        <v>9.9021000000000008</v>
      </c>
      <c r="F117" s="16">
        <f t="shared" si="14"/>
        <v>2.5871780008746015E-4</v>
      </c>
      <c r="G117" s="16">
        <f t="shared" si="15"/>
        <v>1.0002587178000875</v>
      </c>
      <c r="H117">
        <f t="shared" si="17"/>
        <v>-3.3247074850540195E-2</v>
      </c>
      <c r="I117" s="37">
        <f t="shared" si="18"/>
        <v>1.1053679861174224E-3</v>
      </c>
      <c r="J117" s="8"/>
      <c r="K117" s="8"/>
      <c r="L117" s="8"/>
      <c r="M117" s="8">
        <f t="shared" si="19"/>
        <v>-1.4150719764545023</v>
      </c>
      <c r="N117" s="8"/>
      <c r="O117" s="8">
        <f t="shared" si="20"/>
        <v>-1.4150719764545023</v>
      </c>
      <c r="P117" s="8">
        <f t="shared" si="21"/>
        <v>109</v>
      </c>
      <c r="Q117" s="8">
        <f t="shared" si="22"/>
        <v>-1.4150719764545023</v>
      </c>
      <c r="R117" s="8">
        <f t="shared" si="23"/>
        <v>109</v>
      </c>
      <c r="S117">
        <v>114</v>
      </c>
      <c r="T117">
        <f t="shared" si="24"/>
        <v>0.41596638655462181</v>
      </c>
      <c r="U117">
        <f>SUM($T$4:T117)/S117</f>
        <v>2.9485478401886626E-4</v>
      </c>
      <c r="V117">
        <f t="shared" si="25"/>
        <v>9.0100774337314529E-7</v>
      </c>
      <c r="X117">
        <f t="shared" si="26"/>
        <v>0.41596638655462181</v>
      </c>
      <c r="Y117">
        <f>SUM($X$4:X117)/S117</f>
        <v>8.1085065605188817E-4</v>
      </c>
      <c r="Z117">
        <f t="shared" si="27"/>
        <v>6.8138710592595117E-6</v>
      </c>
    </row>
    <row r="118" spans="1:27" ht="15.75" x14ac:dyDescent="0.25">
      <c r="A118" s="5">
        <v>41514</v>
      </c>
      <c r="B118">
        <v>2.96</v>
      </c>
      <c r="C118">
        <f t="shared" si="16"/>
        <v>-1.0033444816053593E-2</v>
      </c>
      <c r="D118">
        <v>2.1461999999999999</v>
      </c>
      <c r="E118">
        <v>9.9933999999999994</v>
      </c>
      <c r="F118" s="16">
        <f t="shared" si="14"/>
        <v>2.609934446566875E-4</v>
      </c>
      <c r="G118" s="16">
        <f t="shared" si="15"/>
        <v>1.0002609934446567</v>
      </c>
      <c r="H118">
        <f t="shared" si="17"/>
        <v>-1.0294438260710281E-2</v>
      </c>
      <c r="I118" s="37">
        <f t="shared" si="18"/>
        <v>1.0597545910357571E-4</v>
      </c>
      <c r="J118" s="8"/>
      <c r="K118" s="8"/>
      <c r="L118" s="8"/>
      <c r="M118" s="8">
        <f t="shared" si="19"/>
        <v>-0.4303956867201813</v>
      </c>
      <c r="N118" s="8"/>
      <c r="O118" s="8">
        <f t="shared" si="20"/>
        <v>-0.4303956867201813</v>
      </c>
      <c r="P118" s="8">
        <f t="shared" si="21"/>
        <v>84</v>
      </c>
      <c r="Q118" s="8">
        <f t="shared" si="22"/>
        <v>-0.4303956867201813</v>
      </c>
      <c r="R118" s="8">
        <f t="shared" si="23"/>
        <v>84</v>
      </c>
      <c r="S118">
        <v>115</v>
      </c>
      <c r="T118">
        <f t="shared" si="24"/>
        <v>0.20588235294117652</v>
      </c>
      <c r="U118">
        <f>SUM($T$4:T118)/S118</f>
        <v>2.082572159298498E-3</v>
      </c>
      <c r="V118">
        <f t="shared" si="25"/>
        <v>4.5342480168072642E-5</v>
      </c>
      <c r="X118">
        <f t="shared" si="26"/>
        <v>0.20588235294117652</v>
      </c>
      <c r="Y118">
        <f>SUM($X$4:X118)/S118</f>
        <v>2.5940811107051458E-3</v>
      </c>
      <c r="Z118">
        <f t="shared" si="27"/>
        <v>7.0351321184134808E-5</v>
      </c>
    </row>
    <row r="119" spans="1:27" ht="15.75" x14ac:dyDescent="0.25">
      <c r="A119" s="5">
        <v>41515</v>
      </c>
      <c r="B119">
        <v>2.992</v>
      </c>
      <c r="C119">
        <f t="shared" si="16"/>
        <v>1.081081081081082E-2</v>
      </c>
      <c r="D119">
        <v>2.1379999999999999</v>
      </c>
      <c r="E119">
        <v>9.9715000000000007</v>
      </c>
      <c r="F119" s="16">
        <f t="shared" si="14"/>
        <v>2.6044776083677945E-4</v>
      </c>
      <c r="G119" s="16">
        <f t="shared" si="15"/>
        <v>1.0002604477608368</v>
      </c>
      <c r="H119">
        <f t="shared" si="17"/>
        <v>1.0550363049974041E-2</v>
      </c>
      <c r="I119" s="37">
        <f t="shared" si="18"/>
        <v>1.1131016048625755E-4</v>
      </c>
      <c r="J119" s="8"/>
      <c r="K119" s="8"/>
      <c r="L119" s="8"/>
      <c r="M119" s="8">
        <f t="shared" si="19"/>
        <v>0.46374165884444418</v>
      </c>
      <c r="N119" s="8"/>
      <c r="O119" s="8">
        <f t="shared" si="20"/>
        <v>0.46374165884444418</v>
      </c>
      <c r="P119" s="8">
        <f t="shared" si="21"/>
        <v>36</v>
      </c>
      <c r="Q119" s="8">
        <f t="shared" si="22"/>
        <v>0.46374165884444418</v>
      </c>
      <c r="R119" s="8">
        <f t="shared" si="23"/>
        <v>36</v>
      </c>
      <c r="S119">
        <v>116</v>
      </c>
      <c r="T119">
        <f t="shared" si="24"/>
        <v>-0.19747899159663868</v>
      </c>
      <c r="U119">
        <f>SUM($T$4:T119)/S119</f>
        <v>3.6221385105766028E-4</v>
      </c>
      <c r="V119">
        <f t="shared" si="25"/>
        <v>1.3835517611064024E-6</v>
      </c>
      <c r="X119">
        <f t="shared" si="26"/>
        <v>-0.19747899159663868</v>
      </c>
      <c r="Y119">
        <f>SUM($X$4:X119)/S119</f>
        <v>8.6931324253838871E-4</v>
      </c>
      <c r="Z119">
        <f t="shared" si="27"/>
        <v>7.9692581439729516E-6</v>
      </c>
    </row>
    <row r="120" spans="1:27" s="27" customFormat="1" ht="16.5" thickBot="1" x14ac:dyDescent="0.3">
      <c r="A120" s="26">
        <v>41516</v>
      </c>
      <c r="B120" s="27">
        <v>2.9260000000000002</v>
      </c>
      <c r="C120" s="27">
        <f t="shared" si="16"/>
        <v>-2.2058823529411711E-2</v>
      </c>
      <c r="D120" s="27">
        <v>2.1375000000000002</v>
      </c>
      <c r="E120" s="27">
        <v>10.0518</v>
      </c>
      <c r="F120" s="38">
        <f t="shared" si="14"/>
        <v>2.6244807197017828E-4</v>
      </c>
      <c r="G120" s="38">
        <f t="shared" si="15"/>
        <v>1.0002624480719702</v>
      </c>
      <c r="H120" s="27">
        <f t="shared" si="17"/>
        <v>-2.2321271601381889E-2</v>
      </c>
      <c r="I120" s="39">
        <f t="shared" si="18"/>
        <v>4.9823916590265764E-4</v>
      </c>
      <c r="M120" s="27">
        <f t="shared" si="19"/>
        <v>-0.94623757595097679</v>
      </c>
      <c r="O120" s="8">
        <f t="shared" si="20"/>
        <v>-0.94623757595097679</v>
      </c>
      <c r="P120" s="8">
        <f t="shared" si="21"/>
        <v>100</v>
      </c>
      <c r="Q120" s="8">
        <f t="shared" si="22"/>
        <v>-0.94623757595097679</v>
      </c>
      <c r="R120" s="8">
        <f t="shared" si="23"/>
        <v>100</v>
      </c>
      <c r="S120">
        <v>117</v>
      </c>
      <c r="T120">
        <f t="shared" si="24"/>
        <v>0.34033613445378152</v>
      </c>
      <c r="U120">
        <f>SUM($T$4:T120)/S120</f>
        <v>3.2679738562091465E-3</v>
      </c>
      <c r="V120">
        <f t="shared" si="25"/>
        <v>1.1359267414630712E-4</v>
      </c>
      <c r="X120">
        <f t="shared" si="26"/>
        <v>0.34033613445378152</v>
      </c>
      <c r="Y120">
        <f>SUM($X$4:X120)/S120</f>
        <v>3.7707390648567063E-3</v>
      </c>
      <c r="Z120">
        <f t="shared" si="27"/>
        <v>1.5123285019478746E-4</v>
      </c>
    </row>
    <row r="121" spans="1:27" ht="16.5" thickBot="1" x14ac:dyDescent="0.3">
      <c r="A121" s="5">
        <v>41519</v>
      </c>
      <c r="B121">
        <v>2.964</v>
      </c>
      <c r="C121">
        <f t="shared" si="16"/>
        <v>1.2987012987012922E-2</v>
      </c>
      <c r="D121">
        <v>2.1762000000000001</v>
      </c>
      <c r="E121">
        <v>9.9499999999999993</v>
      </c>
      <c r="F121" s="16">
        <f t="shared" si="14"/>
        <v>2.5991193841434779E-4</v>
      </c>
      <c r="G121" s="16">
        <f t="shared" si="15"/>
        <v>1.0002599119384143</v>
      </c>
      <c r="H121">
        <f t="shared" si="17"/>
        <v>1.2727101048598574E-2</v>
      </c>
      <c r="I121" s="37">
        <f t="shared" si="18"/>
        <v>1.6197910110123893E-4</v>
      </c>
      <c r="J121" s="8"/>
      <c r="K121" s="8"/>
      <c r="L121" s="8"/>
      <c r="M121" s="8">
        <f t="shared" si="19"/>
        <v>0.55709225250793293</v>
      </c>
      <c r="N121" s="31" t="s">
        <v>62</v>
      </c>
      <c r="O121" s="12">
        <f>'[1]Market Adj Return'!$I$19</f>
        <v>1.6134423103153486</v>
      </c>
      <c r="P121" s="8">
        <f t="shared" si="21"/>
        <v>8</v>
      </c>
      <c r="Q121" s="12">
        <f>'[1]Market Adj Return'!$I$20</f>
        <v>2.6224482514680965</v>
      </c>
      <c r="R121" s="8">
        <f t="shared" si="23"/>
        <v>1</v>
      </c>
      <c r="S121">
        <v>118</v>
      </c>
      <c r="T121">
        <f t="shared" si="24"/>
        <v>-0.4327731092436975</v>
      </c>
      <c r="U121">
        <f>SUM($T$4:T121)/S121</f>
        <v>-4.2728955989175744E-4</v>
      </c>
      <c r="V121">
        <f t="shared" si="25"/>
        <v>1.9585464930103659E-6</v>
      </c>
      <c r="W121" s="8" t="s">
        <v>75</v>
      </c>
      <c r="X121">
        <f t="shared" si="26"/>
        <v>-0.49159663865546216</v>
      </c>
      <c r="Y121">
        <f>SUM($X$4:X121)/S121</f>
        <v>-4.2728955989175885E-4</v>
      </c>
      <c r="Z121">
        <f t="shared" si="27"/>
        <v>1.9585464930103791E-6</v>
      </c>
      <c r="AA121" s="8" t="s">
        <v>75</v>
      </c>
    </row>
    <row r="122" spans="1:27" ht="15.75" x14ac:dyDescent="0.25">
      <c r="A122" s="5">
        <v>41520</v>
      </c>
      <c r="B122">
        <v>3.9699999999999998</v>
      </c>
      <c r="C122">
        <f t="shared" si="16"/>
        <v>0.33940620782726039</v>
      </c>
      <c r="D122">
        <v>2.2101999999999999</v>
      </c>
      <c r="E122">
        <v>9.8620000000000001</v>
      </c>
      <c r="F122" s="16">
        <f t="shared" si="14"/>
        <v>2.577177151463772E-4</v>
      </c>
      <c r="G122" s="16">
        <f t="shared" si="15"/>
        <v>1.0002577177151464</v>
      </c>
      <c r="H122">
        <f t="shared" si="17"/>
        <v>0.33914849011211401</v>
      </c>
      <c r="I122" s="37">
        <f t="shared" si="18"/>
        <v>0.11502169834532669</v>
      </c>
      <c r="J122" s="8"/>
      <c r="K122" s="8"/>
      <c r="L122" s="8"/>
      <c r="M122" s="8">
        <f t="shared" si="19"/>
        <v>14.559203800192209</v>
      </c>
      <c r="N122" s="8"/>
      <c r="O122" s="8"/>
      <c r="P122" s="8"/>
      <c r="Q122" s="8"/>
      <c r="R122" s="8"/>
      <c r="V122">
        <f>SUM(V4:V121)</f>
        <v>0.19472684081578889</v>
      </c>
      <c r="W122">
        <f>SQRT(V122/S121)</f>
        <v>4.0622991821634508E-2</v>
      </c>
      <c r="Z122">
        <f>SUM(Z4:Z121)</f>
        <v>0.18944176824017808</v>
      </c>
      <c r="AA122">
        <f>SQRT(Z122/S121)</f>
        <v>4.0067926249056293E-2</v>
      </c>
    </row>
    <row r="123" spans="1:27" ht="15.75" x14ac:dyDescent="0.25">
      <c r="A123" s="5">
        <v>41521</v>
      </c>
      <c r="B123">
        <v>3.99</v>
      </c>
      <c r="C123">
        <f t="shared" si="16"/>
        <v>5.0377833753149784E-3</v>
      </c>
      <c r="D123">
        <v>2.2149999999999999</v>
      </c>
      <c r="E123">
        <v>9.8397000000000006</v>
      </c>
      <c r="F123" s="16">
        <f t="shared" si="14"/>
        <v>2.5716140066078808E-4</v>
      </c>
      <c r="G123" s="16">
        <f t="shared" si="15"/>
        <v>1.0002571614006608</v>
      </c>
      <c r="H123">
        <f t="shared" si="17"/>
        <v>4.7806219746541903E-3</v>
      </c>
      <c r="I123" s="37">
        <f t="shared" si="18"/>
        <v>2.2854346464546531E-5</v>
      </c>
      <c r="J123" s="8"/>
      <c r="K123" s="8"/>
      <c r="L123" s="8"/>
      <c r="M123" s="8">
        <f t="shared" si="19"/>
        <v>0.21610127679149646</v>
      </c>
      <c r="N123" s="8"/>
      <c r="O123" s="8"/>
      <c r="P123" s="8"/>
      <c r="Q123" s="8"/>
      <c r="R123" s="8"/>
    </row>
    <row r="124" spans="1:27" ht="15.75" x14ac:dyDescent="0.25">
      <c r="A124" s="5">
        <v>41522</v>
      </c>
      <c r="B124">
        <v>4.2</v>
      </c>
      <c r="C124">
        <f t="shared" si="16"/>
        <v>5.2631578947368411E-2</v>
      </c>
      <c r="D124">
        <v>2.3169</v>
      </c>
      <c r="E124">
        <v>9.8442000000000007</v>
      </c>
      <c r="F124" s="16">
        <f t="shared" si="14"/>
        <v>2.5727367050198957E-4</v>
      </c>
      <c r="G124" s="16">
        <f t="shared" si="15"/>
        <v>1.000257273670502</v>
      </c>
      <c r="H124">
        <f t="shared" si="17"/>
        <v>5.2374305276866422E-2</v>
      </c>
      <c r="I124" s="37">
        <f t="shared" si="18"/>
        <v>2.7430678532343977E-3</v>
      </c>
      <c r="J124" s="8"/>
      <c r="K124" s="8"/>
      <c r="L124" s="8"/>
      <c r="M124" s="8">
        <f t="shared" si="19"/>
        <v>2.2576896549005814</v>
      </c>
      <c r="N124" s="8"/>
      <c r="O124" s="8"/>
      <c r="P124" s="8"/>
      <c r="Q124" s="8"/>
      <c r="R124" s="8"/>
      <c r="T124" s="8" t="s">
        <v>72</v>
      </c>
      <c r="U124">
        <f>U121</f>
        <v>-4.2728955989175744E-4</v>
      </c>
      <c r="X124" s="8" t="s">
        <v>72</v>
      </c>
      <c r="Y124">
        <f>Y121</f>
        <v>-4.2728955989175885E-4</v>
      </c>
    </row>
    <row r="125" spans="1:27" ht="15.75" x14ac:dyDescent="0.25">
      <c r="A125" s="5">
        <v>41523</v>
      </c>
      <c r="B125">
        <v>4.12</v>
      </c>
      <c r="C125">
        <f t="shared" si="16"/>
        <v>-1.9047619047619063E-2</v>
      </c>
      <c r="D125">
        <v>2.2317999999999998</v>
      </c>
      <c r="E125">
        <v>9.9018999999999995</v>
      </c>
      <c r="F125" s="16">
        <f t="shared" si="14"/>
        <v>2.5871281303557758E-4</v>
      </c>
      <c r="G125" s="16">
        <f t="shared" si="15"/>
        <v>1.0002587128130356</v>
      </c>
      <c r="H125">
        <f t="shared" si="17"/>
        <v>-1.9306331860654641E-2</v>
      </c>
      <c r="I125" s="37">
        <f t="shared" si="18"/>
        <v>3.7273444991372851E-4</v>
      </c>
      <c r="J125" s="8"/>
      <c r="K125" s="8"/>
      <c r="L125" s="8"/>
      <c r="M125" s="8">
        <f t="shared" si="19"/>
        <v>-0.81706863701163979</v>
      </c>
      <c r="N125" s="8"/>
      <c r="O125" s="8"/>
      <c r="P125" s="8"/>
      <c r="Q125" s="8"/>
      <c r="R125" s="8"/>
      <c r="T125" s="8" t="s">
        <v>73</v>
      </c>
      <c r="U125">
        <f>V122</f>
        <v>0.19472684081578889</v>
      </c>
      <c r="X125" s="8" t="s">
        <v>73</v>
      </c>
      <c r="Y125">
        <f>Z122</f>
        <v>0.18944176824017808</v>
      </c>
    </row>
    <row r="126" spans="1:27" ht="15.75" x14ac:dyDescent="0.25">
      <c r="A126" s="5">
        <v>41526</v>
      </c>
      <c r="B126">
        <v>4.1959999999999997</v>
      </c>
      <c r="C126">
        <f t="shared" si="16"/>
        <v>1.8446601941747482E-2</v>
      </c>
      <c r="D126">
        <v>2.2452999999999999</v>
      </c>
      <c r="E126">
        <v>9.8753999999999991</v>
      </c>
      <c r="F126" s="16">
        <f t="shared" si="14"/>
        <v>2.5805194861194813E-4</v>
      </c>
      <c r="G126" s="16">
        <f t="shared" si="15"/>
        <v>1.0002580519486119</v>
      </c>
      <c r="H126">
        <f t="shared" si="17"/>
        <v>1.8188549993135534E-2</v>
      </c>
      <c r="I126" s="37">
        <f t="shared" si="18"/>
        <v>3.3082335085279061E-4</v>
      </c>
      <c r="J126" s="8"/>
      <c r="K126" s="8"/>
      <c r="L126" s="8"/>
      <c r="M126" s="8">
        <f t="shared" si="19"/>
        <v>0.7912873450670932</v>
      </c>
      <c r="N126" s="8"/>
      <c r="O126" s="8"/>
      <c r="P126" s="8"/>
      <c r="Q126" s="8"/>
      <c r="R126" s="8"/>
      <c r="T126" s="8" t="s">
        <v>74</v>
      </c>
      <c r="U126">
        <f>W122</f>
        <v>4.0622991821634508E-2</v>
      </c>
      <c r="X126" s="8" t="s">
        <v>74</v>
      </c>
      <c r="Y126">
        <f>AA122</f>
        <v>4.0067926249056293E-2</v>
      </c>
    </row>
    <row r="127" spans="1:27" ht="15.75" x14ac:dyDescent="0.25">
      <c r="A127" s="5">
        <v>41527</v>
      </c>
      <c r="B127">
        <v>4.258</v>
      </c>
      <c r="C127">
        <f t="shared" si="16"/>
        <v>1.477597712106775E-2</v>
      </c>
      <c r="D127">
        <v>2.3058999999999998</v>
      </c>
      <c r="E127">
        <v>9.7616999999999994</v>
      </c>
      <c r="F127" s="16">
        <f t="shared" si="14"/>
        <v>2.5521466092071066E-4</v>
      </c>
      <c r="G127" s="16">
        <f t="shared" si="15"/>
        <v>1.0002552146609207</v>
      </c>
      <c r="H127">
        <f t="shared" si="17"/>
        <v>1.452076246014704E-2</v>
      </c>
      <c r="I127" s="37">
        <f t="shared" si="18"/>
        <v>2.1085254242401551E-4</v>
      </c>
      <c r="J127" s="8"/>
      <c r="K127" s="8"/>
      <c r="L127" s="8"/>
      <c r="M127" s="8">
        <f t="shared" si="19"/>
        <v>0.63383184305836449</v>
      </c>
      <c r="N127" s="8"/>
      <c r="O127" s="8"/>
      <c r="P127" s="8"/>
      <c r="Q127" s="8"/>
      <c r="R127" s="8"/>
    </row>
    <row r="128" spans="1:27" ht="15.75" x14ac:dyDescent="0.25">
      <c r="A128" s="5">
        <v>41528</v>
      </c>
      <c r="B128">
        <v>4.4240000000000004</v>
      </c>
      <c r="C128">
        <f t="shared" si="16"/>
        <v>3.8985439173320896E-2</v>
      </c>
      <c r="D128">
        <v>2.2717000000000001</v>
      </c>
      <c r="E128">
        <v>9.7307000000000006</v>
      </c>
      <c r="F128" s="16">
        <f t="shared" si="14"/>
        <v>2.5444057352363991E-4</v>
      </c>
      <c r="G128" s="16">
        <f t="shared" si="15"/>
        <v>1.0002544405735236</v>
      </c>
      <c r="H128">
        <f t="shared" si="17"/>
        <v>3.8730998599797256E-2</v>
      </c>
      <c r="I128" s="37">
        <f t="shared" si="18"/>
        <v>1.5000902525374969E-3</v>
      </c>
      <c r="J128" s="8"/>
      <c r="K128" s="8"/>
      <c r="L128" s="8"/>
      <c r="M128" s="8">
        <f t="shared" si="19"/>
        <v>1.6723234315538869</v>
      </c>
      <c r="N128" s="8"/>
      <c r="O128" s="8"/>
      <c r="P128" s="8"/>
      <c r="Q128" s="8"/>
      <c r="R128" s="8"/>
    </row>
    <row r="129" spans="1:18" ht="15.75" x14ac:dyDescent="0.25">
      <c r="A129" s="5">
        <v>41529</v>
      </c>
      <c r="B129">
        <v>4.6820000000000004</v>
      </c>
      <c r="C129">
        <f t="shared" si="16"/>
        <v>5.8318264014466541E-2</v>
      </c>
      <c r="D129">
        <v>2.2334999999999998</v>
      </c>
      <c r="E129">
        <v>9.7630999999999997</v>
      </c>
      <c r="F129" s="16">
        <f t="shared" si="14"/>
        <v>2.5524961456069306E-4</v>
      </c>
      <c r="G129" s="16">
        <f t="shared" si="15"/>
        <v>1.0002552496145607</v>
      </c>
      <c r="H129">
        <f t="shared" si="17"/>
        <v>5.8063014399905848E-2</v>
      </c>
      <c r="I129" s="37">
        <f t="shared" si="18"/>
        <v>3.3713136412036738E-3</v>
      </c>
      <c r="J129" s="8"/>
      <c r="K129" s="8"/>
      <c r="L129" s="8"/>
      <c r="M129" s="8">
        <f t="shared" si="19"/>
        <v>2.5016262857872174</v>
      </c>
      <c r="N129" s="8"/>
      <c r="O129" s="8"/>
      <c r="P129" s="8"/>
      <c r="Q129" s="8"/>
      <c r="R129" s="8"/>
    </row>
    <row r="130" spans="1:18" ht="15.75" x14ac:dyDescent="0.25">
      <c r="A130" s="5">
        <v>41530</v>
      </c>
      <c r="B130">
        <v>4.75</v>
      </c>
      <c r="C130">
        <f t="shared" si="16"/>
        <v>1.4523707817172065E-2</v>
      </c>
      <c r="D130">
        <v>2.2130999999999998</v>
      </c>
      <c r="E130">
        <v>9.8112999999999992</v>
      </c>
      <c r="F130" s="16">
        <f t="shared" si="14"/>
        <v>2.5645274737606805E-4</v>
      </c>
      <c r="G130" s="16">
        <f t="shared" si="15"/>
        <v>1.0002564527473761</v>
      </c>
      <c r="H130">
        <f t="shared" si="17"/>
        <v>1.4267255069795997E-2</v>
      </c>
      <c r="I130" s="37">
        <f t="shared" si="18"/>
        <v>2.0355456722661957E-4</v>
      </c>
      <c r="J130" s="8"/>
      <c r="K130" s="8"/>
      <c r="L130" s="8"/>
      <c r="M130" s="8">
        <f t="shared" si="19"/>
        <v>0.62301047290293354</v>
      </c>
      <c r="N130" s="8"/>
      <c r="O130" s="8"/>
      <c r="P130" s="8"/>
      <c r="Q130" s="8"/>
    </row>
    <row r="131" spans="1:18" ht="15.75" x14ac:dyDescent="0.25">
      <c r="A131" s="5">
        <v>41533</v>
      </c>
      <c r="B131">
        <v>4.74</v>
      </c>
      <c r="C131">
        <f t="shared" si="16"/>
        <v>-2.1052631578946921E-3</v>
      </c>
      <c r="D131">
        <v>2.1781000000000001</v>
      </c>
      <c r="E131">
        <v>9.7995000000000001</v>
      </c>
      <c r="F131" s="16">
        <f t="shared" ref="F131:F194" si="28">(((E131/100)+1)^(1/365)-1)</f>
        <v>2.5615825317815144E-4</v>
      </c>
      <c r="G131" s="16">
        <f t="shared" si="15"/>
        <v>1.0002561582531782</v>
      </c>
      <c r="H131">
        <f t="shared" si="17"/>
        <v>-2.3614214110728436E-3</v>
      </c>
      <c r="I131" s="37">
        <f t="shared" si="18"/>
        <v>5.5763110806732597E-6</v>
      </c>
      <c r="J131" s="8"/>
      <c r="K131" s="8"/>
      <c r="L131" s="8"/>
      <c r="M131" s="8">
        <f t="shared" si="19"/>
        <v>-9.0307586196021347E-2</v>
      </c>
      <c r="N131" s="8"/>
      <c r="O131" s="8"/>
      <c r="P131" s="8"/>
      <c r="Q131" s="8"/>
      <c r="R131" s="8"/>
    </row>
    <row r="132" spans="1:18" ht="15.75" x14ac:dyDescent="0.25">
      <c r="A132" s="5">
        <v>41534</v>
      </c>
      <c r="B132">
        <v>4.7519999999999998</v>
      </c>
      <c r="C132">
        <f t="shared" si="16"/>
        <v>2.5316455696201617E-3</v>
      </c>
      <c r="D132">
        <v>2.1880000000000002</v>
      </c>
      <c r="E132">
        <v>10.0265</v>
      </c>
      <c r="F132" s="16">
        <f t="shared" si="28"/>
        <v>2.6181799405189388E-4</v>
      </c>
      <c r="G132" s="16">
        <f t="shared" ref="G132:G195" si="29">1+F132</f>
        <v>1.0002618179940519</v>
      </c>
      <c r="H132">
        <f t="shared" si="17"/>
        <v>2.2698275755682678E-3</v>
      </c>
      <c r="I132" s="37">
        <f t="shared" si="18"/>
        <v>5.1521172228101203E-6</v>
      </c>
      <c r="J132" s="8"/>
      <c r="K132" s="8"/>
      <c r="L132" s="8"/>
      <c r="M132" s="8">
        <f t="shared" si="19"/>
        <v>0.10859773023572025</v>
      </c>
      <c r="N132" s="8"/>
      <c r="O132" s="8"/>
      <c r="P132" s="8"/>
      <c r="Q132" s="8"/>
      <c r="R132" s="8"/>
    </row>
    <row r="133" spans="1:18" ht="15.75" x14ac:dyDescent="0.25">
      <c r="A133" s="5">
        <v>41535</v>
      </c>
      <c r="B133">
        <v>4.9459999999999997</v>
      </c>
      <c r="C133">
        <f t="shared" ref="C133:C196" si="30">(B133-B132)/B132</f>
        <v>4.0824915824915819E-2</v>
      </c>
      <c r="D133">
        <v>2.2212999999999998</v>
      </c>
      <c r="E133">
        <v>9.9619999999999997</v>
      </c>
      <c r="F133" s="16">
        <f t="shared" si="28"/>
        <v>2.6021101497519794E-4</v>
      </c>
      <c r="G133" s="16">
        <f t="shared" si="29"/>
        <v>1.0002602110149752</v>
      </c>
      <c r="H133">
        <f t="shared" ref="H133:H196" si="31">C133-F133</f>
        <v>4.0564704809940622E-2</v>
      </c>
      <c r="I133" s="37">
        <f t="shared" ref="I133:I196" si="32">H133^2</f>
        <v>1.6454952763176199E-3</v>
      </c>
      <c r="J133" s="8"/>
      <c r="K133" s="8"/>
      <c r="L133" s="8"/>
      <c r="M133" s="8">
        <f t="shared" ref="M133:M196" si="33">C133/$K$3</f>
        <v>1.7512298122818903</v>
      </c>
      <c r="N133" s="8"/>
      <c r="O133" s="8"/>
      <c r="P133" s="8"/>
      <c r="Q133" s="8"/>
      <c r="R133" s="8"/>
    </row>
    <row r="134" spans="1:18" ht="15.75" x14ac:dyDescent="0.25">
      <c r="A134" s="5">
        <v>41536</v>
      </c>
      <c r="B134">
        <v>4.88</v>
      </c>
      <c r="C134">
        <f t="shared" si="30"/>
        <v>-1.33441164577436E-2</v>
      </c>
      <c r="D134">
        <v>2.1427</v>
      </c>
      <c r="E134">
        <v>9.9319000000000006</v>
      </c>
      <c r="F134" s="16">
        <f t="shared" si="28"/>
        <v>2.594607696841944E-4</v>
      </c>
      <c r="G134" s="16">
        <f t="shared" si="29"/>
        <v>1.0002594607696842</v>
      </c>
      <c r="H134">
        <f t="shared" si="31"/>
        <v>-1.3603577227427794E-2</v>
      </c>
      <c r="I134" s="37">
        <f t="shared" si="32"/>
        <v>1.8505731338259207E-4</v>
      </c>
      <c r="J134" s="8"/>
      <c r="K134" s="8"/>
      <c r="L134" s="8"/>
      <c r="M134" s="8">
        <f t="shared" si="33"/>
        <v>-0.57241059992829002</v>
      </c>
      <c r="N134" s="8"/>
      <c r="O134" s="8"/>
      <c r="P134" s="8"/>
      <c r="Q134" s="8"/>
      <c r="R134" s="8"/>
    </row>
    <row r="135" spans="1:18" ht="15.75" x14ac:dyDescent="0.25">
      <c r="A135" s="5">
        <v>41537</v>
      </c>
      <c r="B135">
        <v>4.9320000000000004</v>
      </c>
      <c r="C135">
        <f t="shared" si="30"/>
        <v>1.0655737704918133E-2</v>
      </c>
      <c r="D135">
        <v>2.1743000000000001</v>
      </c>
      <c r="E135">
        <v>9.9314</v>
      </c>
      <c r="F135" s="16">
        <f t="shared" si="28"/>
        <v>2.5944830540813868E-4</v>
      </c>
      <c r="G135" s="16">
        <f t="shared" si="29"/>
        <v>1.0002594483054081</v>
      </c>
      <c r="H135">
        <f t="shared" si="31"/>
        <v>1.0396289399509994E-2</v>
      </c>
      <c r="I135" s="37">
        <f t="shared" si="32"/>
        <v>1.0808283327836387E-4</v>
      </c>
      <c r="J135" s="8"/>
      <c r="K135" s="8"/>
      <c r="L135" s="8"/>
      <c r="M135" s="8">
        <f t="shared" si="33"/>
        <v>0.45708962685282695</v>
      </c>
      <c r="N135" s="8"/>
      <c r="O135" s="8"/>
      <c r="P135" s="8"/>
      <c r="Q135" s="8"/>
      <c r="R135" s="8"/>
    </row>
    <row r="136" spans="1:18" ht="15.75" x14ac:dyDescent="0.25">
      <c r="A136" s="5">
        <v>41540</v>
      </c>
      <c r="B136">
        <v>4.798</v>
      </c>
      <c r="C136">
        <f t="shared" si="30"/>
        <v>-2.7169505271695121E-2</v>
      </c>
      <c r="D136">
        <v>2.1520999999999999</v>
      </c>
      <c r="E136">
        <v>9.5373999999999999</v>
      </c>
      <c r="F136" s="16">
        <f t="shared" si="28"/>
        <v>2.4960883878577533E-4</v>
      </c>
      <c r="G136" s="16">
        <f t="shared" si="29"/>
        <v>1.0002496088387858</v>
      </c>
      <c r="H136">
        <f t="shared" si="31"/>
        <v>-2.7419114110480897E-2</v>
      </c>
      <c r="I136" s="37">
        <f t="shared" si="32"/>
        <v>7.5180781860357258E-4</v>
      </c>
      <c r="J136" s="8"/>
      <c r="K136" s="8"/>
      <c r="L136" s="8"/>
      <c r="M136" s="8">
        <f t="shared" si="33"/>
        <v>-1.165465908632785</v>
      </c>
      <c r="N136" s="8"/>
      <c r="O136" s="8"/>
      <c r="P136" s="8"/>
      <c r="Q136" s="8"/>
      <c r="R136" s="8"/>
    </row>
    <row r="137" spans="1:18" ht="15.75" x14ac:dyDescent="0.25">
      <c r="A137" s="5">
        <v>41541</v>
      </c>
      <c r="B137">
        <v>4.9139999999999997</v>
      </c>
      <c r="C137">
        <f t="shared" si="30"/>
        <v>2.4176740308461789E-2</v>
      </c>
      <c r="D137">
        <v>2.0794000000000001</v>
      </c>
      <c r="E137">
        <v>10.3208</v>
      </c>
      <c r="F137" s="16">
        <f t="shared" si="28"/>
        <v>2.6913840056352889E-4</v>
      </c>
      <c r="G137" s="16">
        <f t="shared" si="29"/>
        <v>1.0002691384005635</v>
      </c>
      <c r="H137">
        <f t="shared" si="31"/>
        <v>2.3907601907898261E-2</v>
      </c>
      <c r="I137" s="37">
        <f t="shared" si="32"/>
        <v>5.7157342898654054E-4</v>
      </c>
      <c r="M137" s="8">
        <f t="shared" si="33"/>
        <v>1.0370879531890096</v>
      </c>
    </row>
    <row r="138" spans="1:18" ht="15.75" x14ac:dyDescent="0.25">
      <c r="A138" s="5">
        <v>41542</v>
      </c>
      <c r="B138">
        <v>4.8959999999999999</v>
      </c>
      <c r="C138">
        <f t="shared" si="30"/>
        <v>-3.6630036630036214E-3</v>
      </c>
      <c r="D138">
        <v>2.0630999999999999</v>
      </c>
      <c r="E138">
        <v>10.596500000000001</v>
      </c>
      <c r="F138" s="16">
        <f t="shared" si="28"/>
        <v>2.7597850528127132E-4</v>
      </c>
      <c r="G138" s="16">
        <f t="shared" si="29"/>
        <v>1.0002759785052813</v>
      </c>
      <c r="H138">
        <f t="shared" si="31"/>
        <v>-3.9389821682848927E-3</v>
      </c>
      <c r="I138" s="37">
        <f t="shared" si="32"/>
        <v>1.5515580522066354E-5</v>
      </c>
      <c r="M138" s="8">
        <f t="shared" si="33"/>
        <v>-0.15712858404069804</v>
      </c>
    </row>
    <row r="139" spans="1:18" ht="15.75" x14ac:dyDescent="0.25">
      <c r="A139" s="5">
        <v>41543</v>
      </c>
      <c r="B139">
        <v>4.9000000000000004</v>
      </c>
      <c r="C139">
        <f t="shared" si="30"/>
        <v>8.16993464052379E-4</v>
      </c>
      <c r="D139">
        <v>2.0775999999999999</v>
      </c>
      <c r="E139">
        <v>10.568300000000001</v>
      </c>
      <c r="F139" s="16">
        <f t="shared" si="28"/>
        <v>2.7527964570173147E-4</v>
      </c>
      <c r="G139" s="16">
        <f t="shared" si="29"/>
        <v>1.0002752796457017</v>
      </c>
      <c r="H139">
        <f t="shared" si="31"/>
        <v>5.4171381835064754E-4</v>
      </c>
      <c r="I139" s="37">
        <f t="shared" si="32"/>
        <v>2.9345386099203837E-7</v>
      </c>
      <c r="M139" s="8">
        <f t="shared" si="33"/>
        <v>3.5045836146336481E-2</v>
      </c>
    </row>
    <row r="140" spans="1:18" ht="15.75" x14ac:dyDescent="0.25">
      <c r="A140" s="5">
        <v>41544</v>
      </c>
      <c r="B140">
        <v>4.91</v>
      </c>
      <c r="C140">
        <f t="shared" si="30"/>
        <v>2.0408163265305686E-3</v>
      </c>
      <c r="D140">
        <v>2.0299</v>
      </c>
      <c r="E140">
        <v>10.5755</v>
      </c>
      <c r="F140" s="16">
        <f t="shared" si="28"/>
        <v>2.7545809483142669E-4</v>
      </c>
      <c r="G140" s="16">
        <f t="shared" si="29"/>
        <v>1.0002754580948314</v>
      </c>
      <c r="H140">
        <f t="shared" si="31"/>
        <v>1.7653582316991419E-3</v>
      </c>
      <c r="I140" s="37">
        <f t="shared" si="32"/>
        <v>3.1164896862279211E-6</v>
      </c>
      <c r="M140" s="8">
        <f t="shared" si="33"/>
        <v>8.7543068251245179E-2</v>
      </c>
    </row>
    <row r="141" spans="1:18" ht="15.75" x14ac:dyDescent="0.25">
      <c r="A141" s="5">
        <v>41547</v>
      </c>
      <c r="B141">
        <v>4.8579999999999997</v>
      </c>
      <c r="C141">
        <f t="shared" si="30"/>
        <v>-1.0590631364562217E-2</v>
      </c>
      <c r="D141">
        <v>2.0013000000000001</v>
      </c>
      <c r="E141">
        <v>10.313499999999999</v>
      </c>
      <c r="F141" s="16">
        <f t="shared" si="28"/>
        <v>2.6895705631235778E-4</v>
      </c>
      <c r="G141" s="16">
        <f t="shared" si="29"/>
        <v>1.0002689570563124</v>
      </c>
      <c r="H141">
        <f t="shared" si="31"/>
        <v>-1.0859588420874575E-2</v>
      </c>
      <c r="I141" s="37">
        <f t="shared" si="32"/>
        <v>1.1793066067079314E-4</v>
      </c>
      <c r="M141" s="8">
        <f t="shared" si="33"/>
        <v>-0.45429681854211723</v>
      </c>
    </row>
    <row r="142" spans="1:18" ht="15.75" x14ac:dyDescent="0.25">
      <c r="A142" s="5">
        <v>41548</v>
      </c>
      <c r="B142">
        <v>4.97</v>
      </c>
      <c r="C142">
        <f t="shared" si="30"/>
        <v>2.3054755043227688E-2</v>
      </c>
      <c r="D142">
        <v>2.0194000000000001</v>
      </c>
      <c r="E142">
        <v>10.205399999999999</v>
      </c>
      <c r="F142" s="16">
        <f t="shared" si="28"/>
        <v>2.6627026923953245E-4</v>
      </c>
      <c r="G142" s="16">
        <f t="shared" si="29"/>
        <v>1.0002662702692395</v>
      </c>
      <c r="H142">
        <f t="shared" si="31"/>
        <v>2.2788484773988156E-2</v>
      </c>
      <c r="I142" s="37">
        <f t="shared" si="32"/>
        <v>5.1931503829429006E-4</v>
      </c>
      <c r="M142" s="8">
        <f t="shared" si="33"/>
        <v>0.98895915718988114</v>
      </c>
    </row>
    <row r="143" spans="1:18" ht="15.75" x14ac:dyDescent="0.25">
      <c r="A143" s="5">
        <v>41549</v>
      </c>
      <c r="B143">
        <v>4.9219999999999997</v>
      </c>
      <c r="C143">
        <f t="shared" si="30"/>
        <v>-9.6579476861167086E-3</v>
      </c>
      <c r="D143">
        <v>2.0144000000000002</v>
      </c>
      <c r="E143">
        <v>10.2333</v>
      </c>
      <c r="F143" s="16">
        <f t="shared" si="28"/>
        <v>2.6696396536762812E-4</v>
      </c>
      <c r="G143" s="16">
        <f t="shared" si="29"/>
        <v>1.0002669639653676</v>
      </c>
      <c r="H143">
        <f t="shared" si="31"/>
        <v>-9.9249116514843368E-3</v>
      </c>
      <c r="I143" s="37">
        <f t="shared" si="32"/>
        <v>9.8503871289769542E-5</v>
      </c>
      <c r="M143" s="8">
        <f t="shared" si="33"/>
        <v>-0.41428832299181734</v>
      </c>
    </row>
    <row r="144" spans="1:18" ht="15.75" x14ac:dyDescent="0.25">
      <c r="A144" s="5">
        <v>41550</v>
      </c>
      <c r="B144">
        <v>4.9139999999999997</v>
      </c>
      <c r="C144">
        <f t="shared" si="30"/>
        <v>-1.625355546525804E-3</v>
      </c>
      <c r="D144">
        <v>2.0122</v>
      </c>
      <c r="E144">
        <v>10.2041</v>
      </c>
      <c r="F144" s="16">
        <f t="shared" si="28"/>
        <v>2.6623794221047881E-4</v>
      </c>
      <c r="G144" s="16">
        <f t="shared" si="29"/>
        <v>1.0002662379422105</v>
      </c>
      <c r="H144">
        <f t="shared" si="31"/>
        <v>-1.8915934887362828E-3</v>
      </c>
      <c r="I144" s="37">
        <f t="shared" si="32"/>
        <v>3.5781259266295017E-6</v>
      </c>
      <c r="M144" s="8">
        <f t="shared" si="33"/>
        <v>-6.9721419655605188E-2</v>
      </c>
    </row>
    <row r="145" spans="1:13" ht="15.75" x14ac:dyDescent="0.25">
      <c r="A145" s="5">
        <v>41551</v>
      </c>
      <c r="B145">
        <v>4.9320000000000004</v>
      </c>
      <c r="C145">
        <f t="shared" si="30"/>
        <v>3.6630036630038022E-3</v>
      </c>
      <c r="D145">
        <v>2.0669</v>
      </c>
      <c r="E145">
        <v>10.2478</v>
      </c>
      <c r="F145" s="16">
        <f t="shared" si="28"/>
        <v>2.6732441930255035E-4</v>
      </c>
      <c r="G145" s="16">
        <f t="shared" si="29"/>
        <v>1.0002673244193026</v>
      </c>
      <c r="H145">
        <f t="shared" si="31"/>
        <v>3.3956792437012519E-3</v>
      </c>
      <c r="I145" s="37">
        <f t="shared" si="32"/>
        <v>1.1530637526103506E-5</v>
      </c>
      <c r="M145" s="8">
        <f t="shared" si="33"/>
        <v>0.15712858404070579</v>
      </c>
    </row>
    <row r="146" spans="1:13" ht="15.75" x14ac:dyDescent="0.25">
      <c r="A146" s="5">
        <v>41554</v>
      </c>
      <c r="B146">
        <v>4.8920000000000003</v>
      </c>
      <c r="C146">
        <f t="shared" si="30"/>
        <v>-8.1103000811030071E-3</v>
      </c>
      <c r="D146">
        <v>2.04</v>
      </c>
      <c r="E146">
        <v>10.2159</v>
      </c>
      <c r="F146" s="16">
        <f t="shared" si="28"/>
        <v>2.6653135822574114E-4</v>
      </c>
      <c r="G146" s="16">
        <f t="shared" si="29"/>
        <v>1.0002665313582257</v>
      </c>
      <c r="H146">
        <f t="shared" si="31"/>
        <v>-8.3768314393287482E-3</v>
      </c>
      <c r="I146" s="37">
        <f t="shared" si="32"/>
        <v>7.0171304962926551E-5</v>
      </c>
      <c r="M146" s="8">
        <f t="shared" si="33"/>
        <v>-0.34790027123366657</v>
      </c>
    </row>
    <row r="147" spans="1:13" ht="15.75" x14ac:dyDescent="0.25">
      <c r="A147" s="5">
        <v>41555</v>
      </c>
      <c r="B147">
        <v>4.9399999999999995</v>
      </c>
      <c r="C147">
        <f t="shared" si="30"/>
        <v>9.8119378577267279E-3</v>
      </c>
      <c r="D147">
        <v>2.0425</v>
      </c>
      <c r="E147">
        <v>10.136200000000001</v>
      </c>
      <c r="F147" s="16">
        <f t="shared" si="28"/>
        <v>2.645489477450802E-4</v>
      </c>
      <c r="G147" s="16">
        <f t="shared" si="29"/>
        <v>1.0002645489477451</v>
      </c>
      <c r="H147">
        <f t="shared" si="31"/>
        <v>9.5473889099816477E-3</v>
      </c>
      <c r="I147" s="37">
        <f t="shared" si="32"/>
        <v>9.1152634998440559E-5</v>
      </c>
      <c r="M147" s="8">
        <f t="shared" si="33"/>
        <v>0.42089390132242316</v>
      </c>
    </row>
    <row r="148" spans="1:13" ht="15.75" x14ac:dyDescent="0.25">
      <c r="A148" s="5">
        <v>41556</v>
      </c>
      <c r="B148">
        <v>4.7160000000000002</v>
      </c>
      <c r="C148">
        <f t="shared" si="30"/>
        <v>-4.5344129554655735E-2</v>
      </c>
      <c r="D148">
        <v>2.0442</v>
      </c>
      <c r="E148">
        <v>9.9537999999999993</v>
      </c>
      <c r="F148" s="16">
        <f t="shared" si="28"/>
        <v>2.6000664951375541E-4</v>
      </c>
      <c r="G148" s="16">
        <f t="shared" si="29"/>
        <v>1.0002600066495138</v>
      </c>
      <c r="H148">
        <f t="shared" si="31"/>
        <v>-4.560413620416949E-2</v>
      </c>
      <c r="I148" s="37">
        <f t="shared" si="32"/>
        <v>2.0797372389284425E-3</v>
      </c>
      <c r="M148" s="8">
        <f t="shared" si="33"/>
        <v>-1.9450864719143415</v>
      </c>
    </row>
    <row r="149" spans="1:13" ht="15.75" x14ac:dyDescent="0.25">
      <c r="A149" s="5">
        <v>41557</v>
      </c>
      <c r="B149">
        <v>4.8940000000000001</v>
      </c>
      <c r="C149">
        <f t="shared" si="30"/>
        <v>3.7743850720949941E-2</v>
      </c>
      <c r="D149">
        <v>2.0924999999999998</v>
      </c>
      <c r="E149">
        <v>9.9304000000000006</v>
      </c>
      <c r="F149" s="16">
        <f t="shared" si="28"/>
        <v>2.5942337668638515E-4</v>
      </c>
      <c r="G149" s="16">
        <f t="shared" si="29"/>
        <v>1.0002594233766864</v>
      </c>
      <c r="H149">
        <f t="shared" si="31"/>
        <v>3.7484427344263556E-2</v>
      </c>
      <c r="I149" s="37">
        <f t="shared" si="32"/>
        <v>1.4050822933273734E-3</v>
      </c>
      <c r="M149" s="8">
        <f t="shared" si="33"/>
        <v>1.6190641248672104</v>
      </c>
    </row>
    <row r="150" spans="1:13" ht="15.75" x14ac:dyDescent="0.25">
      <c r="A150" s="5">
        <v>41558</v>
      </c>
      <c r="B150">
        <v>4.8860000000000001</v>
      </c>
      <c r="C150">
        <f t="shared" si="30"/>
        <v>-1.6346546791990205E-3</v>
      </c>
      <c r="D150">
        <v>2.0987</v>
      </c>
      <c r="E150">
        <v>9.9292999999999996</v>
      </c>
      <c r="F150" s="16">
        <f t="shared" si="28"/>
        <v>2.5939595483137623E-4</v>
      </c>
      <c r="G150" s="16">
        <f t="shared" si="29"/>
        <v>1.0002593959548314</v>
      </c>
      <c r="H150">
        <f t="shared" si="31"/>
        <v>-1.8940506340303967E-3</v>
      </c>
      <c r="I150" s="37">
        <f t="shared" si="32"/>
        <v>3.5874278042709479E-6</v>
      </c>
      <c r="M150" s="8">
        <f t="shared" si="33"/>
        <v>-7.012031621268669E-2</v>
      </c>
    </row>
    <row r="151" spans="1:13" ht="15.75" x14ac:dyDescent="0.25">
      <c r="A151" s="5">
        <v>41561</v>
      </c>
      <c r="B151">
        <v>4.92</v>
      </c>
      <c r="C151">
        <f t="shared" si="30"/>
        <v>6.9586573884567763E-3</v>
      </c>
      <c r="D151">
        <v>2.1019000000000001</v>
      </c>
      <c r="E151">
        <v>9.9250000000000007</v>
      </c>
      <c r="F151" s="16">
        <f t="shared" si="28"/>
        <v>2.5928875768133075E-4</v>
      </c>
      <c r="G151" s="16">
        <f t="shared" si="29"/>
        <v>1.0002592887576813</v>
      </c>
      <c r="H151">
        <f t="shared" si="31"/>
        <v>6.6993686307754456E-3</v>
      </c>
      <c r="I151" s="37">
        <f t="shared" si="32"/>
        <v>4.4881540051018072E-5</v>
      </c>
      <c r="M151" s="8">
        <f t="shared" si="33"/>
        <v>0.29849928716041091</v>
      </c>
    </row>
    <row r="152" spans="1:13" ht="15.75" x14ac:dyDescent="0.25">
      <c r="A152" s="5">
        <v>41562</v>
      </c>
      <c r="B152">
        <v>5.16</v>
      </c>
      <c r="C152">
        <f t="shared" si="30"/>
        <v>4.8780487804878092E-2</v>
      </c>
      <c r="D152">
        <v>2.1536</v>
      </c>
      <c r="E152">
        <v>9.8771000000000004</v>
      </c>
      <c r="F152" s="16">
        <f t="shared" si="28"/>
        <v>2.5809434845935897E-4</v>
      </c>
      <c r="G152" s="16">
        <f t="shared" si="29"/>
        <v>1.0002580943484594</v>
      </c>
      <c r="H152">
        <f t="shared" si="31"/>
        <v>4.8522393456418733E-2</v>
      </c>
      <c r="I152" s="37">
        <f t="shared" si="32"/>
        <v>2.3544226667395075E-3</v>
      </c>
      <c r="M152" s="8">
        <f t="shared" si="33"/>
        <v>2.0924928508834677</v>
      </c>
    </row>
    <row r="153" spans="1:13" ht="15.75" x14ac:dyDescent="0.25">
      <c r="A153" s="5">
        <v>41563</v>
      </c>
      <c r="B153">
        <v>5.21</v>
      </c>
      <c r="C153">
        <f t="shared" si="30"/>
        <v>9.6899224806201202E-3</v>
      </c>
      <c r="D153">
        <v>2.1699000000000002</v>
      </c>
      <c r="E153">
        <v>9.8948999999999998</v>
      </c>
      <c r="F153" s="16">
        <f t="shared" si="28"/>
        <v>2.5853826052046891E-4</v>
      </c>
      <c r="G153" s="16">
        <f t="shared" si="29"/>
        <v>1.0002585382605205</v>
      </c>
      <c r="H153">
        <f t="shared" si="31"/>
        <v>9.4313842200996513E-3</v>
      </c>
      <c r="I153" s="37">
        <f t="shared" si="32"/>
        <v>8.8951008307144709E-5</v>
      </c>
      <c r="M153" s="8">
        <f t="shared" si="33"/>
        <v>0.41565991708440791</v>
      </c>
    </row>
    <row r="154" spans="1:13" ht="15.75" x14ac:dyDescent="0.25">
      <c r="A154" s="5">
        <v>41564</v>
      </c>
      <c r="B154">
        <v>5.25</v>
      </c>
      <c r="C154">
        <f t="shared" si="30"/>
        <v>7.6775431861804289E-3</v>
      </c>
      <c r="D154">
        <v>2.1124000000000001</v>
      </c>
      <c r="E154">
        <v>9.8252000000000006</v>
      </c>
      <c r="F154" s="16">
        <f t="shared" si="28"/>
        <v>2.5679961107782923E-4</v>
      </c>
      <c r="G154" s="16">
        <f t="shared" si="29"/>
        <v>1.0002567996110778</v>
      </c>
      <c r="H154">
        <f t="shared" si="31"/>
        <v>7.4207435751025997E-3</v>
      </c>
      <c r="I154" s="37">
        <f t="shared" si="32"/>
        <v>5.5067435207426513E-5</v>
      </c>
      <c r="M154" s="8">
        <f t="shared" si="33"/>
        <v>0.32933668670334809</v>
      </c>
    </row>
    <row r="155" spans="1:13" ht="15.75" x14ac:dyDescent="0.25">
      <c r="A155" s="5">
        <v>41565</v>
      </c>
      <c r="B155">
        <v>5.27</v>
      </c>
      <c r="C155">
        <f t="shared" si="30"/>
        <v>3.8095238095237284E-3</v>
      </c>
      <c r="D155">
        <v>2.0630000000000002</v>
      </c>
      <c r="E155">
        <v>9.7496000000000009</v>
      </c>
      <c r="F155" s="16">
        <f t="shared" si="28"/>
        <v>2.5491254307530298E-4</v>
      </c>
      <c r="G155" s="16">
        <f t="shared" si="29"/>
        <v>1.0002549125430753</v>
      </c>
      <c r="H155">
        <f t="shared" si="31"/>
        <v>3.5546112664484254E-3</v>
      </c>
      <c r="I155" s="37">
        <f t="shared" si="32"/>
        <v>1.2635261255562079E-5</v>
      </c>
      <c r="M155" s="8">
        <f t="shared" si="33"/>
        <v>0.16341372740232435</v>
      </c>
    </row>
    <row r="156" spans="1:13" ht="15.75" x14ac:dyDescent="0.25">
      <c r="A156" s="5">
        <v>41568</v>
      </c>
      <c r="B156">
        <v>5.2850000000000001</v>
      </c>
      <c r="C156">
        <f t="shared" si="30"/>
        <v>2.8462998102467872E-3</v>
      </c>
      <c r="D156">
        <v>2.0775999999999999</v>
      </c>
      <c r="E156">
        <v>9.8393999999999995</v>
      </c>
      <c r="F156" s="16">
        <f t="shared" si="28"/>
        <v>2.5715391584157921E-4</v>
      </c>
      <c r="G156" s="16">
        <f t="shared" si="29"/>
        <v>1.0002571539158416</v>
      </c>
      <c r="H156">
        <f t="shared" si="31"/>
        <v>2.589145894405208E-3</v>
      </c>
      <c r="I156" s="37">
        <f t="shared" si="32"/>
        <v>6.7036764625153444E-6</v>
      </c>
      <c r="M156" s="8">
        <f t="shared" si="33"/>
        <v>0.12209517109045355</v>
      </c>
    </row>
    <row r="157" spans="1:13" ht="15.75" x14ac:dyDescent="0.25">
      <c r="A157" s="5">
        <v>41569</v>
      </c>
      <c r="B157">
        <v>5.2649999999999997</v>
      </c>
      <c r="C157">
        <f t="shared" si="30"/>
        <v>-3.784295175023739E-3</v>
      </c>
      <c r="D157">
        <v>2.0169000000000001</v>
      </c>
      <c r="E157">
        <v>9.8439999999999994</v>
      </c>
      <c r="F157" s="16">
        <f t="shared" si="28"/>
        <v>2.572686808286484E-4</v>
      </c>
      <c r="G157" s="16">
        <f t="shared" si="29"/>
        <v>1.0002572686808286</v>
      </c>
      <c r="H157">
        <f t="shared" si="31"/>
        <v>-4.041563855852387E-3</v>
      </c>
      <c r="I157" s="37">
        <f t="shared" si="32"/>
        <v>1.6334238400932414E-5</v>
      </c>
      <c r="M157" s="8">
        <f t="shared" si="33"/>
        <v>-0.16233151728708436</v>
      </c>
    </row>
    <row r="158" spans="1:13" ht="15.75" x14ac:dyDescent="0.25">
      <c r="A158" s="5">
        <v>41570</v>
      </c>
      <c r="B158">
        <v>5.35</v>
      </c>
      <c r="C158">
        <f t="shared" si="30"/>
        <v>1.6144349477682805E-2</v>
      </c>
      <c r="D158">
        <v>1.9824999999999999</v>
      </c>
      <c r="E158">
        <v>9.8818000000000001</v>
      </c>
      <c r="F158" s="16">
        <f t="shared" si="28"/>
        <v>2.582115681624142E-4</v>
      </c>
      <c r="G158" s="16">
        <f t="shared" si="29"/>
        <v>1.0002582115681624</v>
      </c>
      <c r="H158">
        <f t="shared" si="31"/>
        <v>1.5886137909520391E-2</v>
      </c>
      <c r="I158" s="37">
        <f t="shared" si="32"/>
        <v>2.5236937768030089E-4</v>
      </c>
      <c r="M158" s="8">
        <f t="shared" si="33"/>
        <v>0.69252968521641745</v>
      </c>
    </row>
    <row r="159" spans="1:13" ht="15.75" x14ac:dyDescent="0.25">
      <c r="A159" s="5">
        <v>41571</v>
      </c>
      <c r="B159">
        <v>5.18</v>
      </c>
      <c r="C159">
        <f t="shared" si="30"/>
        <v>-3.1775700934579425E-2</v>
      </c>
      <c r="D159">
        <v>1.9809000000000001</v>
      </c>
      <c r="E159">
        <v>9.8473000000000006</v>
      </c>
      <c r="F159" s="16">
        <f t="shared" si="28"/>
        <v>2.5735100928003796E-4</v>
      </c>
      <c r="G159" s="16">
        <f t="shared" si="29"/>
        <v>1.00025735100928</v>
      </c>
      <c r="H159">
        <f t="shared" si="31"/>
        <v>-3.2033051943859463E-2</v>
      </c>
      <c r="I159" s="37">
        <f t="shared" si="32"/>
        <v>1.0261164168379985E-3</v>
      </c>
      <c r="M159" s="8">
        <f t="shared" si="33"/>
        <v>-1.3630537542670795</v>
      </c>
    </row>
    <row r="160" spans="1:13" ht="15.75" x14ac:dyDescent="0.25">
      <c r="A160" s="5">
        <v>41572</v>
      </c>
      <c r="B160">
        <v>5.0949999999999998</v>
      </c>
      <c r="C160">
        <f t="shared" si="30"/>
        <v>-1.6409266409266404E-2</v>
      </c>
      <c r="D160">
        <v>1.9792000000000001</v>
      </c>
      <c r="E160">
        <v>9.7909000000000006</v>
      </c>
      <c r="F160" s="16">
        <f t="shared" si="28"/>
        <v>2.5594360192915389E-4</v>
      </c>
      <c r="G160" s="16">
        <f t="shared" si="29"/>
        <v>1.0002559436019292</v>
      </c>
      <c r="H160">
        <f t="shared" si="31"/>
        <v>-1.6665210011195558E-2</v>
      </c>
      <c r="I160" s="37">
        <f t="shared" si="32"/>
        <v>2.7772922471725267E-4</v>
      </c>
      <c r="M160" s="8">
        <f t="shared" si="33"/>
        <v>-0.70389358931745916</v>
      </c>
    </row>
    <row r="161" spans="1:13" ht="15.75" x14ac:dyDescent="0.25">
      <c r="A161" s="5">
        <v>41575</v>
      </c>
      <c r="B161">
        <v>4.9960000000000004</v>
      </c>
      <c r="C161">
        <f t="shared" si="30"/>
        <v>-1.9430814524043046E-2</v>
      </c>
      <c r="D161">
        <v>1.9708999999999999</v>
      </c>
      <c r="E161">
        <v>9.7650000000000006</v>
      </c>
      <c r="F161" s="16">
        <f t="shared" si="28"/>
        <v>2.5529705093241262E-4</v>
      </c>
      <c r="G161" s="16">
        <f t="shared" si="29"/>
        <v>1.0002552970509324</v>
      </c>
      <c r="H161">
        <f t="shared" si="31"/>
        <v>-1.9686111574975459E-2</v>
      </c>
      <c r="I161" s="37">
        <f t="shared" si="32"/>
        <v>3.8754298894238273E-4</v>
      </c>
      <c r="M161" s="8">
        <f t="shared" si="33"/>
        <v>-0.83350622980725519</v>
      </c>
    </row>
    <row r="162" spans="1:13" ht="15.75" x14ac:dyDescent="0.25">
      <c r="A162" s="5">
        <v>41576</v>
      </c>
      <c r="B162">
        <v>5.3449999999999998</v>
      </c>
      <c r="C162">
        <f t="shared" si="30"/>
        <v>6.9855884707766075E-2</v>
      </c>
      <c r="D162">
        <v>1.9548999999999999</v>
      </c>
      <c r="E162">
        <v>9.7469999999999999</v>
      </c>
      <c r="F162" s="16">
        <f t="shared" si="28"/>
        <v>2.5484762085570267E-4</v>
      </c>
      <c r="G162" s="16">
        <f t="shared" si="29"/>
        <v>1.0002548476208557</v>
      </c>
      <c r="H162">
        <f t="shared" si="31"/>
        <v>6.9601037086910372E-2</v>
      </c>
      <c r="I162" s="37">
        <f t="shared" si="32"/>
        <v>4.8443043635734732E-3</v>
      </c>
      <c r="M162" s="8">
        <f t="shared" si="33"/>
        <v>2.9965452565343731</v>
      </c>
    </row>
    <row r="163" spans="1:13" ht="15.75" x14ac:dyDescent="0.25">
      <c r="A163" s="5">
        <v>41577</v>
      </c>
      <c r="B163">
        <v>5.59</v>
      </c>
      <c r="C163">
        <f t="shared" si="30"/>
        <v>4.5837231057062701E-2</v>
      </c>
      <c r="D163">
        <v>1.9111</v>
      </c>
      <c r="E163">
        <v>9.7279</v>
      </c>
      <c r="F163" s="16">
        <f t="shared" si="28"/>
        <v>2.5437064521383057E-4</v>
      </c>
      <c r="G163" s="16">
        <f t="shared" si="29"/>
        <v>1.0002543706452138</v>
      </c>
      <c r="H163">
        <f t="shared" si="31"/>
        <v>4.558286041184887E-2</v>
      </c>
      <c r="I163" s="37">
        <f t="shared" si="32"/>
        <v>2.0777971633260989E-3</v>
      </c>
      <c r="M163" s="8">
        <f t="shared" si="33"/>
        <v>1.9662386049695442</v>
      </c>
    </row>
    <row r="164" spans="1:13" ht="15.75" x14ac:dyDescent="0.25">
      <c r="A164" s="5">
        <v>41578</v>
      </c>
      <c r="B164">
        <v>5.57</v>
      </c>
      <c r="C164">
        <f t="shared" si="30"/>
        <v>-3.5778175313058271E-3</v>
      </c>
      <c r="D164">
        <v>1.8803000000000001</v>
      </c>
      <c r="E164">
        <v>9.7646999999999995</v>
      </c>
      <c r="F164" s="16">
        <f t="shared" si="28"/>
        <v>2.5528956103348932E-4</v>
      </c>
      <c r="G164" s="16">
        <f t="shared" si="29"/>
        <v>1.0002552895610335</v>
      </c>
      <c r="H164">
        <f t="shared" si="31"/>
        <v>-3.8331070923393164E-3</v>
      </c>
      <c r="I164" s="37">
        <f t="shared" si="32"/>
        <v>1.4692709981341968E-5</v>
      </c>
      <c r="M164" s="8">
        <f t="shared" si="33"/>
        <v>-0.15347443092347096</v>
      </c>
    </row>
    <row r="165" spans="1:13" ht="15.75" x14ac:dyDescent="0.25">
      <c r="A165" s="5">
        <v>41579</v>
      </c>
      <c r="B165">
        <v>5.72</v>
      </c>
      <c r="C165">
        <f t="shared" si="30"/>
        <v>2.6929982046678538E-2</v>
      </c>
      <c r="D165">
        <v>1.8952</v>
      </c>
      <c r="E165">
        <v>9.8750999999999998</v>
      </c>
      <c r="F165" s="16">
        <f t="shared" si="28"/>
        <v>2.5804446621813248E-4</v>
      </c>
      <c r="G165" s="16">
        <f t="shared" si="29"/>
        <v>1.0002580444662181</v>
      </c>
      <c r="H165">
        <f t="shared" si="31"/>
        <v>2.6671937580460405E-2</v>
      </c>
      <c r="I165" s="37">
        <f t="shared" si="32"/>
        <v>7.1139225429597602E-4</v>
      </c>
      <c r="M165" s="8">
        <f t="shared" si="33"/>
        <v>1.155191295595446</v>
      </c>
    </row>
    <row r="166" spans="1:13" ht="15.75" x14ac:dyDescent="0.25">
      <c r="A166" s="5">
        <v>41582</v>
      </c>
      <c r="B166">
        <v>5.78</v>
      </c>
      <c r="C166">
        <f t="shared" si="30"/>
        <v>1.0489510489510577E-2</v>
      </c>
      <c r="D166">
        <v>1.8864000000000001</v>
      </c>
      <c r="E166">
        <v>9.8447999999999993</v>
      </c>
      <c r="F166" s="16">
        <f t="shared" si="28"/>
        <v>2.5728863946761216E-4</v>
      </c>
      <c r="G166" s="16">
        <f t="shared" si="29"/>
        <v>1.0002572886394676</v>
      </c>
      <c r="H166">
        <f t="shared" si="31"/>
        <v>1.0232221850042965E-2</v>
      </c>
      <c r="I166" s="37">
        <f t="shared" si="32"/>
        <v>1.0469836398849667E-4</v>
      </c>
      <c r="M166" s="8">
        <f t="shared" si="33"/>
        <v>0.44995912702564417</v>
      </c>
    </row>
    <row r="167" spans="1:13" ht="15.75" x14ac:dyDescent="0.25">
      <c r="A167" s="5">
        <v>41583</v>
      </c>
      <c r="B167">
        <v>5.7750000000000004</v>
      </c>
      <c r="C167">
        <f t="shared" si="30"/>
        <v>-8.6505190311416834E-4</v>
      </c>
      <c r="D167">
        <v>1.9624000000000001</v>
      </c>
      <c r="E167">
        <v>9.8727</v>
      </c>
      <c r="F167" s="16">
        <f t="shared" si="28"/>
        <v>2.5798460633330578E-4</v>
      </c>
      <c r="G167" s="16">
        <f t="shared" si="29"/>
        <v>1.0002579846063333</v>
      </c>
      <c r="H167">
        <f t="shared" si="31"/>
        <v>-1.1230365094474742E-3</v>
      </c>
      <c r="I167" s="37">
        <f t="shared" si="32"/>
        <v>1.2612110015519668E-6</v>
      </c>
      <c r="M167" s="8">
        <f t="shared" si="33"/>
        <v>-3.7107355919645445E-2</v>
      </c>
    </row>
    <row r="168" spans="1:13" ht="15.75" x14ac:dyDescent="0.25">
      <c r="A168" s="5">
        <v>41584</v>
      </c>
      <c r="B168">
        <v>5.875</v>
      </c>
      <c r="C168">
        <f t="shared" si="30"/>
        <v>1.7316017316017254E-2</v>
      </c>
      <c r="D168">
        <v>1.9597</v>
      </c>
      <c r="E168">
        <v>9.8292999999999999</v>
      </c>
      <c r="F168" s="16">
        <f t="shared" si="28"/>
        <v>2.5690191503136006E-4</v>
      </c>
      <c r="G168" s="16">
        <f t="shared" si="29"/>
        <v>1.0002569019150314</v>
      </c>
      <c r="H168">
        <f t="shared" si="31"/>
        <v>1.7059115400985893E-2</v>
      </c>
      <c r="I168" s="37">
        <f t="shared" si="32"/>
        <v>2.9101341826415412E-4</v>
      </c>
      <c r="M168" s="8">
        <f t="shared" si="33"/>
        <v>0.74278967001057827</v>
      </c>
    </row>
    <row r="169" spans="1:13" ht="15.75" x14ac:dyDescent="0.25">
      <c r="A169" s="5">
        <v>41585</v>
      </c>
      <c r="B169">
        <v>5.7450000000000001</v>
      </c>
      <c r="C169">
        <f t="shared" si="30"/>
        <v>-2.2127659574468068E-2</v>
      </c>
      <c r="D169">
        <v>1.8982999999999999</v>
      </c>
      <c r="E169">
        <v>9.8343000000000007</v>
      </c>
      <c r="F169" s="16">
        <f t="shared" si="28"/>
        <v>2.570266707961899E-4</v>
      </c>
      <c r="G169" s="16">
        <f t="shared" si="29"/>
        <v>1.0002570266707962</v>
      </c>
      <c r="H169">
        <f t="shared" si="31"/>
        <v>-2.2384686245264258E-2</v>
      </c>
      <c r="I169" s="37">
        <f t="shared" si="32"/>
        <v>5.0107417829892283E-4</v>
      </c>
      <c r="M169" s="8">
        <f t="shared" si="33"/>
        <v>-0.94919037406032891</v>
      </c>
    </row>
    <row r="170" spans="1:13" ht="15.75" x14ac:dyDescent="0.25">
      <c r="A170" s="5">
        <v>41586</v>
      </c>
      <c r="B170">
        <v>5.6749999999999998</v>
      </c>
      <c r="C170">
        <f t="shared" si="30"/>
        <v>-1.2184508268059231E-2</v>
      </c>
      <c r="D170">
        <v>1.9714</v>
      </c>
      <c r="E170">
        <v>9.8487000000000009</v>
      </c>
      <c r="F170" s="16">
        <f t="shared" si="28"/>
        <v>2.5738593575663771E-4</v>
      </c>
      <c r="G170" s="16">
        <f t="shared" si="29"/>
        <v>1.0002573859357566</v>
      </c>
      <c r="H170">
        <f t="shared" si="31"/>
        <v>-1.2441894203815869E-2</v>
      </c>
      <c r="I170" s="37">
        <f t="shared" si="32"/>
        <v>1.548007313789469E-4</v>
      </c>
      <c r="M170" s="8">
        <f t="shared" si="33"/>
        <v>-0.52266792707011067</v>
      </c>
    </row>
    <row r="171" spans="1:13" ht="15.75" x14ac:dyDescent="0.25">
      <c r="A171" s="5">
        <v>41589</v>
      </c>
      <c r="B171">
        <v>5.7850000000000001</v>
      </c>
      <c r="C171">
        <f t="shared" si="30"/>
        <v>1.9383259911894331E-2</v>
      </c>
      <c r="D171">
        <v>1.9679</v>
      </c>
      <c r="E171">
        <v>9.7794000000000008</v>
      </c>
      <c r="F171" s="16">
        <f t="shared" si="28"/>
        <v>2.5565654207815314E-4</v>
      </c>
      <c r="G171" s="16">
        <f t="shared" si="29"/>
        <v>1.0002556565420782</v>
      </c>
      <c r="H171">
        <f t="shared" si="31"/>
        <v>1.9127603369816178E-2</v>
      </c>
      <c r="I171" s="37">
        <f t="shared" si="32"/>
        <v>3.6586521067300318E-4</v>
      </c>
      <c r="M171" s="8">
        <f t="shared" si="33"/>
        <v>0.83146632224532679</v>
      </c>
    </row>
    <row r="172" spans="1:13" ht="15.75" x14ac:dyDescent="0.25">
      <c r="A172" s="5">
        <v>41590</v>
      </c>
      <c r="B172">
        <v>5.73</v>
      </c>
      <c r="C172">
        <f t="shared" si="30"/>
        <v>-9.507346585998222E-3</v>
      </c>
      <c r="D172">
        <v>2.0131999999999999</v>
      </c>
      <c r="E172">
        <v>9.8356999999999992</v>
      </c>
      <c r="F172" s="16">
        <f t="shared" si="28"/>
        <v>2.5706160139526979E-4</v>
      </c>
      <c r="G172" s="16">
        <f t="shared" si="29"/>
        <v>1.0002570616013953</v>
      </c>
      <c r="H172">
        <f t="shared" si="31"/>
        <v>-9.7644081873934918E-3</v>
      </c>
      <c r="I172" s="37">
        <f t="shared" si="32"/>
        <v>9.5343667250037055E-5</v>
      </c>
      <c r="M172" s="8">
        <f t="shared" si="33"/>
        <v>-0.40782812262248841</v>
      </c>
    </row>
    <row r="173" spans="1:13" ht="15.75" x14ac:dyDescent="0.25">
      <c r="A173" s="5">
        <v>41591</v>
      </c>
      <c r="B173">
        <v>5.8449999999999998</v>
      </c>
      <c r="C173">
        <f t="shared" si="30"/>
        <v>2.0069808027923092E-2</v>
      </c>
      <c r="D173">
        <v>1.9582000000000002</v>
      </c>
      <c r="E173">
        <v>9.8531999999999993</v>
      </c>
      <c r="F173" s="16">
        <f t="shared" si="28"/>
        <v>2.5749819642517657E-4</v>
      </c>
      <c r="G173" s="16">
        <f t="shared" si="29"/>
        <v>1.0002574981964252</v>
      </c>
      <c r="H173">
        <f t="shared" si="31"/>
        <v>1.9812309831497916E-2</v>
      </c>
      <c r="I173" s="37">
        <f t="shared" si="32"/>
        <v>3.9252762085926899E-4</v>
      </c>
      <c r="M173" s="8">
        <f t="shared" si="33"/>
        <v>0.8609165612491696</v>
      </c>
    </row>
    <row r="174" spans="1:13" ht="15.75" x14ac:dyDescent="0.25">
      <c r="A174" s="5">
        <v>41592</v>
      </c>
      <c r="B174">
        <v>5.915</v>
      </c>
      <c r="C174">
        <f t="shared" si="30"/>
        <v>1.1976047904191666E-2</v>
      </c>
      <c r="D174">
        <v>1.917</v>
      </c>
      <c r="E174">
        <v>9.8086000000000002</v>
      </c>
      <c r="F174" s="16">
        <f t="shared" si="28"/>
        <v>2.563853658950066E-4</v>
      </c>
      <c r="G174" s="16">
        <f t="shared" si="29"/>
        <v>1.000256385365895</v>
      </c>
      <c r="H174">
        <f t="shared" si="31"/>
        <v>1.1719662538296659E-2</v>
      </c>
      <c r="I174" s="37">
        <f t="shared" si="32"/>
        <v>1.373504900115541E-4</v>
      </c>
      <c r="M174" s="8">
        <f t="shared" si="33"/>
        <v>0.51372578973785898</v>
      </c>
    </row>
    <row r="175" spans="1:13" ht="15.75" x14ac:dyDescent="0.25">
      <c r="A175" s="5">
        <v>41593</v>
      </c>
      <c r="B175">
        <v>5.93</v>
      </c>
      <c r="C175">
        <f t="shared" si="30"/>
        <v>2.5359256128486356E-3</v>
      </c>
      <c r="D175">
        <v>1.9237</v>
      </c>
      <c r="E175">
        <v>9.7865000000000002</v>
      </c>
      <c r="F175" s="16">
        <f t="shared" si="28"/>
        <v>2.5583377387561335E-4</v>
      </c>
      <c r="G175" s="16">
        <f t="shared" si="29"/>
        <v>1.0002558337738756</v>
      </c>
      <c r="H175">
        <f t="shared" si="31"/>
        <v>2.2800918389730223E-3</v>
      </c>
      <c r="I175" s="37">
        <f t="shared" si="32"/>
        <v>5.1988187941513786E-6</v>
      </c>
      <c r="M175" s="8">
        <f t="shared" si="33"/>
        <v>0.10878132741278987</v>
      </c>
    </row>
    <row r="176" spans="1:13" ht="15.75" x14ac:dyDescent="0.25">
      <c r="A176" s="5">
        <v>41596</v>
      </c>
      <c r="B176">
        <v>6</v>
      </c>
      <c r="C176">
        <f t="shared" si="30"/>
        <v>1.1804384485666152E-2</v>
      </c>
      <c r="D176">
        <v>1.9052</v>
      </c>
      <c r="E176">
        <v>9.6874000000000002</v>
      </c>
      <c r="F176" s="16">
        <f t="shared" si="28"/>
        <v>2.5335898309242211E-4</v>
      </c>
      <c r="G176" s="16">
        <f t="shared" si="29"/>
        <v>1.0002533589830924</v>
      </c>
      <c r="H176">
        <f t="shared" si="31"/>
        <v>1.155102550257373E-2</v>
      </c>
      <c r="I176" s="37">
        <f t="shared" si="32"/>
        <v>1.3342619016110869E-4</v>
      </c>
      <c r="M176" s="8">
        <f t="shared" si="33"/>
        <v>0.50636209797939058</v>
      </c>
    </row>
    <row r="177" spans="1:13" ht="15.75" x14ac:dyDescent="0.25">
      <c r="A177" s="5">
        <v>41597</v>
      </c>
      <c r="B177">
        <v>5.82</v>
      </c>
      <c r="C177">
        <f t="shared" si="30"/>
        <v>-2.9999999999999954E-2</v>
      </c>
      <c r="D177">
        <v>1.9419</v>
      </c>
      <c r="E177">
        <v>9.7028999999999996</v>
      </c>
      <c r="F177" s="16">
        <f t="shared" si="28"/>
        <v>2.537462064182705E-4</v>
      </c>
      <c r="G177" s="16">
        <f t="shared" si="29"/>
        <v>1.0002537462064183</v>
      </c>
      <c r="H177">
        <f t="shared" si="31"/>
        <v>-3.0253746206418224E-2</v>
      </c>
      <c r="I177" s="37">
        <f t="shared" si="32"/>
        <v>9.1528915952236506E-4</v>
      </c>
      <c r="M177" s="8">
        <f t="shared" si="33"/>
        <v>-1.2868831032933297</v>
      </c>
    </row>
    <row r="178" spans="1:13" ht="15.75" x14ac:dyDescent="0.25">
      <c r="A178" s="5">
        <v>41598</v>
      </c>
      <c r="B178">
        <v>5.92</v>
      </c>
      <c r="C178">
        <f t="shared" si="30"/>
        <v>1.7182130584192379E-2</v>
      </c>
      <c r="D178">
        <v>1.9344999999999999</v>
      </c>
      <c r="E178">
        <v>9.7219999999999995</v>
      </c>
      <c r="F178" s="16">
        <f t="shared" si="28"/>
        <v>2.5422329044988423E-4</v>
      </c>
      <c r="G178" s="16">
        <f t="shared" si="29"/>
        <v>1.0002542232904499</v>
      </c>
      <c r="H178">
        <f t="shared" si="31"/>
        <v>1.6927907293742495E-2</v>
      </c>
      <c r="I178" s="37">
        <f t="shared" si="32"/>
        <v>2.8655404534554037E-4</v>
      </c>
      <c r="M178" s="8">
        <f t="shared" si="33"/>
        <v>0.73704645091255838</v>
      </c>
    </row>
    <row r="179" spans="1:13" ht="15.75" x14ac:dyDescent="0.25">
      <c r="A179" s="5">
        <v>41599</v>
      </c>
      <c r="B179">
        <v>5.93</v>
      </c>
      <c r="C179">
        <f t="shared" si="30"/>
        <v>1.6891891891891533E-3</v>
      </c>
      <c r="D179">
        <v>1.9496</v>
      </c>
      <c r="E179">
        <v>9.7026000000000003</v>
      </c>
      <c r="F179" s="16">
        <f t="shared" si="28"/>
        <v>2.537387122909518E-4</v>
      </c>
      <c r="G179" s="16">
        <f t="shared" si="29"/>
        <v>1.000253738712291</v>
      </c>
      <c r="H179">
        <f t="shared" si="31"/>
        <v>1.4354504768982015E-3</v>
      </c>
      <c r="I179" s="37">
        <f t="shared" si="32"/>
        <v>2.0605180716272741E-6</v>
      </c>
      <c r="M179" s="8">
        <f t="shared" si="33"/>
        <v>7.2459634194442804E-2</v>
      </c>
    </row>
    <row r="180" spans="1:13" ht="15.75" x14ac:dyDescent="0.25">
      <c r="A180" s="5">
        <v>41600</v>
      </c>
      <c r="B180">
        <v>5.9749999999999996</v>
      </c>
      <c r="C180">
        <f t="shared" si="30"/>
        <v>7.5885328836424841E-3</v>
      </c>
      <c r="D180">
        <v>1.9353</v>
      </c>
      <c r="E180">
        <v>9.6837999999999997</v>
      </c>
      <c r="F180" s="16">
        <f t="shared" si="28"/>
        <v>2.5326903954336899E-4</v>
      </c>
      <c r="G180" s="16">
        <f t="shared" si="29"/>
        <v>1.0002532690395434</v>
      </c>
      <c r="H180">
        <f t="shared" si="31"/>
        <v>7.3352638440991151E-3</v>
      </c>
      <c r="I180" s="37">
        <f t="shared" si="32"/>
        <v>5.3806095662547727E-5</v>
      </c>
      <c r="M180" s="8">
        <f t="shared" si="33"/>
        <v>0.3255184915581778</v>
      </c>
    </row>
    <row r="181" spans="1:13" ht="15.75" x14ac:dyDescent="0.25">
      <c r="A181" s="5">
        <v>41603</v>
      </c>
      <c r="B181">
        <v>5.9649999999999999</v>
      </c>
      <c r="C181">
        <f t="shared" si="30"/>
        <v>-1.6736401673639811E-3</v>
      </c>
      <c r="D181">
        <v>1.9137999999999999</v>
      </c>
      <c r="E181">
        <v>9.6533999999999995</v>
      </c>
      <c r="F181" s="16">
        <f t="shared" si="28"/>
        <v>2.5250939882304202E-4</v>
      </c>
      <c r="G181" s="16">
        <f t="shared" si="29"/>
        <v>1.000252509398823</v>
      </c>
      <c r="H181">
        <f t="shared" si="31"/>
        <v>-1.9261495661870231E-3</v>
      </c>
      <c r="I181" s="37">
        <f t="shared" si="32"/>
        <v>3.7100521513224574E-6</v>
      </c>
      <c r="M181" s="8">
        <f t="shared" si="33"/>
        <v>-7.179264174579103E-2</v>
      </c>
    </row>
    <row r="182" spans="1:13" ht="15.75" x14ac:dyDescent="0.25">
      <c r="A182" s="5">
        <v>41604</v>
      </c>
      <c r="B182">
        <v>5.95</v>
      </c>
      <c r="C182">
        <f t="shared" si="30"/>
        <v>-2.5146689019278591E-3</v>
      </c>
      <c r="D182">
        <v>1.8900000000000001</v>
      </c>
      <c r="E182">
        <v>9.7943999999999996</v>
      </c>
      <c r="F182" s="16">
        <f t="shared" si="28"/>
        <v>2.5603096201898268E-4</v>
      </c>
      <c r="G182" s="16">
        <f t="shared" si="29"/>
        <v>1.000256030962019</v>
      </c>
      <c r="H182">
        <f t="shared" si="31"/>
        <v>-2.7706998639468417E-3</v>
      </c>
      <c r="I182" s="37">
        <f t="shared" si="32"/>
        <v>7.6767777360750476E-6</v>
      </c>
      <c r="M182" s="8">
        <f t="shared" si="33"/>
        <v>-0.10786949734227193</v>
      </c>
    </row>
    <row r="183" spans="1:13" ht="15.75" x14ac:dyDescent="0.25">
      <c r="A183" s="5">
        <v>41605</v>
      </c>
      <c r="B183">
        <v>5.9550000000000001</v>
      </c>
      <c r="C183">
        <f t="shared" si="30"/>
        <v>8.4033613445376357E-4</v>
      </c>
      <c r="D183">
        <v>1.9233</v>
      </c>
      <c r="E183">
        <v>9.7887000000000004</v>
      </c>
      <c r="F183" s="16">
        <f t="shared" si="28"/>
        <v>2.5588868845094481E-4</v>
      </c>
      <c r="G183" s="16">
        <f t="shared" si="29"/>
        <v>1.0002558886884509</v>
      </c>
      <c r="H183">
        <f t="shared" si="31"/>
        <v>5.8444744600281875E-4</v>
      </c>
      <c r="I183" s="37">
        <f t="shared" si="32"/>
        <v>3.4157881713921777E-7</v>
      </c>
      <c r="M183" s="8">
        <f t="shared" si="33"/>
        <v>3.6047145750512717E-2</v>
      </c>
    </row>
    <row r="184" spans="1:13" ht="15.75" x14ac:dyDescent="0.25">
      <c r="A184" s="5">
        <v>41606</v>
      </c>
      <c r="B184">
        <v>6</v>
      </c>
      <c r="C184">
        <f t="shared" si="30"/>
        <v>7.5566750629722798E-3</v>
      </c>
      <c r="D184">
        <v>1.9060000000000001</v>
      </c>
      <c r="E184">
        <v>9.7887000000000004</v>
      </c>
      <c r="F184" s="16">
        <f t="shared" si="28"/>
        <v>2.5588868845094481E-4</v>
      </c>
      <c r="G184" s="16">
        <f t="shared" si="29"/>
        <v>1.0002558886884509</v>
      </c>
      <c r="H184">
        <f t="shared" si="31"/>
        <v>7.300786374521335E-3</v>
      </c>
      <c r="I184" s="37">
        <f t="shared" si="32"/>
        <v>5.330148168639638E-5</v>
      </c>
      <c r="M184" s="8">
        <f t="shared" si="33"/>
        <v>0.32415191518723663</v>
      </c>
    </row>
    <row r="185" spans="1:13" ht="15.75" x14ac:dyDescent="0.25">
      <c r="A185" s="5">
        <v>41607</v>
      </c>
      <c r="B185">
        <v>5.96</v>
      </c>
      <c r="C185">
        <f t="shared" si="30"/>
        <v>-6.6666666666666723E-3</v>
      </c>
      <c r="D185">
        <v>1.9055</v>
      </c>
      <c r="E185">
        <v>9.9169999999999998</v>
      </c>
      <c r="F185" s="16">
        <f t="shared" si="28"/>
        <v>2.5908930999540836E-4</v>
      </c>
      <c r="G185" s="16">
        <f t="shared" si="29"/>
        <v>1.0002590893099954</v>
      </c>
      <c r="H185">
        <f t="shared" si="31"/>
        <v>-6.9257559766620807E-3</v>
      </c>
      <c r="I185" s="37">
        <f t="shared" si="32"/>
        <v>4.7966095848270531E-5</v>
      </c>
      <c r="M185" s="8">
        <f t="shared" si="33"/>
        <v>-0.28597402295407393</v>
      </c>
    </row>
    <row r="186" spans="1:13" ht="15.75" x14ac:dyDescent="0.25">
      <c r="A186" s="5">
        <v>41610</v>
      </c>
      <c r="B186">
        <v>5.89</v>
      </c>
      <c r="C186">
        <f t="shared" si="30"/>
        <v>-1.1744966442953067E-2</v>
      </c>
      <c r="D186">
        <v>1.9405000000000001</v>
      </c>
      <c r="E186">
        <v>9.9615000000000009</v>
      </c>
      <c r="F186" s="16">
        <f t="shared" si="28"/>
        <v>2.6019855410175374E-4</v>
      </c>
      <c r="G186" s="16">
        <f t="shared" si="29"/>
        <v>1.0002601985541018</v>
      </c>
      <c r="H186">
        <f t="shared" si="31"/>
        <v>-1.2005164997054821E-2</v>
      </c>
      <c r="I186" s="37">
        <f t="shared" si="32"/>
        <v>1.4412398660651029E-4</v>
      </c>
      <c r="M186" s="8">
        <f t="shared" si="33"/>
        <v>-0.50381329547278286</v>
      </c>
    </row>
    <row r="187" spans="1:13" ht="15.75" x14ac:dyDescent="0.25">
      <c r="A187" s="5">
        <v>41611</v>
      </c>
      <c r="B187">
        <v>5.7149999999999999</v>
      </c>
      <c r="C187">
        <f t="shared" si="30"/>
        <v>-2.971137521222408E-2</v>
      </c>
      <c r="D187">
        <v>1.9135</v>
      </c>
      <c r="E187">
        <v>10.1045</v>
      </c>
      <c r="F187" s="16">
        <f t="shared" si="28"/>
        <v>2.6376006306305655E-4</v>
      </c>
      <c r="G187" s="16">
        <f t="shared" si="29"/>
        <v>1.0002637600630631</v>
      </c>
      <c r="H187">
        <f t="shared" si="31"/>
        <v>-2.9975135275287137E-2</v>
      </c>
      <c r="I187" s="37">
        <f t="shared" si="32"/>
        <v>8.985087347717633E-4</v>
      </c>
      <c r="M187" s="8">
        <f t="shared" si="33"/>
        <v>-1.2745022245406497</v>
      </c>
    </row>
    <row r="188" spans="1:13" ht="15.75" x14ac:dyDescent="0.25">
      <c r="A188" s="5">
        <v>41612</v>
      </c>
      <c r="B188">
        <v>5.7850000000000001</v>
      </c>
      <c r="C188">
        <f t="shared" si="30"/>
        <v>1.2248468941382377E-2</v>
      </c>
      <c r="D188">
        <v>1.9904999999999999</v>
      </c>
      <c r="E188">
        <v>10.148300000000001</v>
      </c>
      <c r="F188" s="16">
        <f t="shared" si="28"/>
        <v>2.6485000805509529E-4</v>
      </c>
      <c r="G188" s="16">
        <f t="shared" si="29"/>
        <v>1.0002648500080551</v>
      </c>
      <c r="H188">
        <f t="shared" si="31"/>
        <v>1.1983618933327281E-2</v>
      </c>
      <c r="I188" s="37">
        <f t="shared" si="32"/>
        <v>1.4360712273920009E-4</v>
      </c>
      <c r="M188" s="8">
        <f t="shared" si="33"/>
        <v>0.52541159072927135</v>
      </c>
    </row>
    <row r="189" spans="1:13" ht="15.75" x14ac:dyDescent="0.25">
      <c r="A189" s="5">
        <v>41613</v>
      </c>
      <c r="B189">
        <v>5.7249999999999996</v>
      </c>
      <c r="C189">
        <f t="shared" si="30"/>
        <v>-1.037165082108911E-2</v>
      </c>
      <c r="D189">
        <v>2.0326</v>
      </c>
      <c r="E189">
        <v>10.1275</v>
      </c>
      <c r="F189" s="16">
        <f t="shared" si="28"/>
        <v>2.643324625088983E-4</v>
      </c>
      <c r="G189" s="16">
        <f t="shared" si="29"/>
        <v>1.0002643324625089</v>
      </c>
      <c r="H189">
        <f t="shared" si="31"/>
        <v>-1.0635983283598008E-2</v>
      </c>
      <c r="I189" s="37">
        <f t="shared" si="32"/>
        <v>1.1312414040897626E-4</v>
      </c>
      <c r="M189" s="8">
        <f t="shared" si="33"/>
        <v>-0.44490340649726612</v>
      </c>
    </row>
    <row r="190" spans="1:13" ht="15.75" x14ac:dyDescent="0.25">
      <c r="A190" s="5">
        <v>41617</v>
      </c>
      <c r="B190">
        <v>5.91</v>
      </c>
      <c r="C190">
        <f t="shared" si="30"/>
        <v>3.2314410480349436E-2</v>
      </c>
      <c r="D190">
        <v>2.0274000000000001</v>
      </c>
      <c r="E190">
        <v>10.1432</v>
      </c>
      <c r="F190" s="16">
        <f t="shared" si="28"/>
        <v>2.6472311888792177E-4</v>
      </c>
      <c r="G190" s="16">
        <f t="shared" si="29"/>
        <v>1.0002647231188879</v>
      </c>
      <c r="H190">
        <f t="shared" si="31"/>
        <v>3.2049687361461514E-2</v>
      </c>
      <c r="I190" s="37">
        <f t="shared" si="32"/>
        <v>1.0271824599674259E-3</v>
      </c>
      <c r="M190" s="8">
        <f t="shared" si="33"/>
        <v>1.3861622946682213</v>
      </c>
    </row>
    <row r="191" spans="1:13" ht="15.75" x14ac:dyDescent="0.25">
      <c r="A191" s="5">
        <v>41618</v>
      </c>
      <c r="B191">
        <v>5.77</v>
      </c>
      <c r="C191">
        <f t="shared" si="30"/>
        <v>-2.3688663282572006E-2</v>
      </c>
      <c r="D191">
        <v>2.0190000000000001</v>
      </c>
      <c r="E191">
        <v>10.1945</v>
      </c>
      <c r="F191" s="16">
        <f t="shared" si="28"/>
        <v>2.6599920776160246E-4</v>
      </c>
      <c r="G191" s="16">
        <f t="shared" si="29"/>
        <v>1.0002659992077616</v>
      </c>
      <c r="H191">
        <f t="shared" si="31"/>
        <v>-2.3954662490333609E-2</v>
      </c>
      <c r="I191" s="37">
        <f t="shared" si="32"/>
        <v>5.7382585502579596E-4</v>
      </c>
      <c r="M191" s="8">
        <f t="shared" si="33"/>
        <v>-1.0161513505982354</v>
      </c>
    </row>
    <row r="192" spans="1:13" ht="15.75" x14ac:dyDescent="0.25">
      <c r="A192" s="5">
        <v>41619</v>
      </c>
      <c r="B192">
        <v>5.6850000000000005</v>
      </c>
      <c r="C192">
        <f t="shared" si="30"/>
        <v>-1.4731369150779737E-2</v>
      </c>
      <c r="D192">
        <v>1.9933000000000001</v>
      </c>
      <c r="E192">
        <v>10.212400000000001</v>
      </c>
      <c r="F192" s="16">
        <f t="shared" si="28"/>
        <v>2.6644433131983725E-4</v>
      </c>
      <c r="G192" s="16">
        <f t="shared" si="29"/>
        <v>1.0002664443313198</v>
      </c>
      <c r="H192">
        <f t="shared" si="31"/>
        <v>-1.4997813482099574E-2</v>
      </c>
      <c r="I192" s="37">
        <f t="shared" si="32"/>
        <v>2.2493440924384775E-4</v>
      </c>
      <c r="M192" s="8">
        <f t="shared" si="33"/>
        <v>-0.63191833495050265</v>
      </c>
    </row>
    <row r="193" spans="1:13" ht="15.75" x14ac:dyDescent="0.25">
      <c r="A193" s="5">
        <v>41620</v>
      </c>
      <c r="B193">
        <v>5.5750000000000002</v>
      </c>
      <c r="C193">
        <f t="shared" si="30"/>
        <v>-1.9349164467898031E-2</v>
      </c>
      <c r="D193">
        <v>2.0202</v>
      </c>
      <c r="E193">
        <v>10.2753</v>
      </c>
      <c r="F193" s="16">
        <f t="shared" si="28"/>
        <v>2.6800790899383919E-4</v>
      </c>
      <c r="G193" s="16">
        <f t="shared" si="29"/>
        <v>1.0002680079089938</v>
      </c>
      <c r="H193">
        <f t="shared" si="31"/>
        <v>-1.9617172376891871E-2</v>
      </c>
      <c r="I193" s="37">
        <f t="shared" si="32"/>
        <v>3.8483345206468945E-4</v>
      </c>
      <c r="M193" s="8">
        <f t="shared" si="33"/>
        <v>-0.83000376055272274</v>
      </c>
    </row>
    <row r="194" spans="1:13" ht="15.75" x14ac:dyDescent="0.25">
      <c r="A194" s="5">
        <v>41621</v>
      </c>
      <c r="B194">
        <v>5.5049999999999999</v>
      </c>
      <c r="C194">
        <f t="shared" si="30"/>
        <v>-1.2556053811659243E-2</v>
      </c>
      <c r="D194">
        <v>2.0167000000000002</v>
      </c>
      <c r="E194">
        <v>10.286300000000001</v>
      </c>
      <c r="F194" s="16">
        <f t="shared" si="28"/>
        <v>2.6828125727740293E-4</v>
      </c>
      <c r="G194" s="16">
        <f t="shared" si="29"/>
        <v>1.0002682812572774</v>
      </c>
      <c r="H194">
        <f t="shared" si="31"/>
        <v>-1.2824335068936646E-2</v>
      </c>
      <c r="I194" s="37">
        <f t="shared" si="32"/>
        <v>1.6446356996035829E-4</v>
      </c>
      <c r="M194" s="8">
        <f t="shared" si="33"/>
        <v>-0.53860578314220364</v>
      </c>
    </row>
    <row r="195" spans="1:13" ht="15.75" x14ac:dyDescent="0.25">
      <c r="A195" s="5">
        <v>41624</v>
      </c>
      <c r="B195">
        <v>5.5</v>
      </c>
      <c r="C195">
        <f t="shared" si="30"/>
        <v>-9.0826521344230583E-4</v>
      </c>
      <c r="D195">
        <v>2.0272000000000001</v>
      </c>
      <c r="E195">
        <v>10.2522</v>
      </c>
      <c r="F195" s="16">
        <f t="shared" ref="F195:F239" si="34">(((E195/100)+1)^(1/365)-1)</f>
        <v>2.674337890777867E-4</v>
      </c>
      <c r="G195" s="16">
        <f t="shared" si="29"/>
        <v>1.0002674337890778</v>
      </c>
      <c r="H195">
        <f t="shared" si="31"/>
        <v>-1.1756990025200925E-3</v>
      </c>
      <c r="I195" s="37">
        <f t="shared" si="32"/>
        <v>1.3822681445267405E-6</v>
      </c>
      <c r="M195" s="8">
        <f t="shared" si="33"/>
        <v>-3.8961038549600487E-2</v>
      </c>
    </row>
    <row r="196" spans="1:13" ht="15.75" x14ac:dyDescent="0.25">
      <c r="A196" s="5">
        <v>41625</v>
      </c>
      <c r="B196">
        <v>5.4</v>
      </c>
      <c r="C196">
        <f t="shared" si="30"/>
        <v>-1.8181818181818118E-2</v>
      </c>
      <c r="D196">
        <v>2.0219</v>
      </c>
      <c r="E196">
        <v>10.2857</v>
      </c>
      <c r="F196" s="16">
        <f t="shared" si="34"/>
        <v>2.6826634807219918E-4</v>
      </c>
      <c r="G196" s="16">
        <f t="shared" ref="G196:G239" si="35">1+F196</f>
        <v>1.0002682663480722</v>
      </c>
      <c r="H196">
        <f t="shared" si="31"/>
        <v>-1.8450084529890318E-2</v>
      </c>
      <c r="I196" s="37">
        <f t="shared" si="32"/>
        <v>3.4040561916009803E-4</v>
      </c>
      <c r="M196" s="8">
        <f t="shared" si="33"/>
        <v>-0.77992915351110736</v>
      </c>
    </row>
    <row r="197" spans="1:13" ht="15.75" x14ac:dyDescent="0.25">
      <c r="A197" s="5">
        <v>41626</v>
      </c>
      <c r="B197">
        <v>5.585</v>
      </c>
      <c r="C197">
        <f t="shared" ref="C197:C239" si="36">(B197-B196)/B196</f>
        <v>3.4259259259259184E-2</v>
      </c>
      <c r="D197">
        <v>2.0417999999999998</v>
      </c>
      <c r="E197">
        <v>10.2033</v>
      </c>
      <c r="F197" s="16">
        <f t="shared" si="34"/>
        <v>2.6621804846538311E-4</v>
      </c>
      <c r="G197" s="16">
        <f t="shared" si="35"/>
        <v>1.0002662180484654</v>
      </c>
      <c r="H197">
        <f t="shared" ref="H197:H239" si="37">C197-F197</f>
        <v>3.3993041210793801E-2</v>
      </c>
      <c r="I197" s="37">
        <f t="shared" ref="I197:I239" si="38">H197^2</f>
        <v>1.1555268507587257E-3</v>
      </c>
      <c r="M197" s="8">
        <f t="shared" ref="M197:M239" si="39">C197/$K$3</f>
        <v>1.469588729069542</v>
      </c>
    </row>
    <row r="198" spans="1:13" ht="15.75" x14ac:dyDescent="0.25">
      <c r="A198" s="5">
        <v>41627</v>
      </c>
      <c r="B198">
        <v>5.65</v>
      </c>
      <c r="C198">
        <f t="shared" si="36"/>
        <v>1.1638316920322363E-2</v>
      </c>
      <c r="D198">
        <v>2.0554000000000001</v>
      </c>
      <c r="E198">
        <v>10.126099999999999</v>
      </c>
      <c r="F198" s="16">
        <f t="shared" si="34"/>
        <v>2.6429762421131819E-4</v>
      </c>
      <c r="G198" s="16">
        <f t="shared" si="35"/>
        <v>1.0002642976242113</v>
      </c>
      <c r="H198">
        <f t="shared" si="37"/>
        <v>1.1374019296111045E-2</v>
      </c>
      <c r="I198" s="37">
        <f t="shared" si="38"/>
        <v>1.2936831494830638E-4</v>
      </c>
      <c r="M198" s="8">
        <f t="shared" si="39"/>
        <v>0.4992384465178577</v>
      </c>
    </row>
    <row r="199" spans="1:13" ht="15.75" x14ac:dyDescent="0.25">
      <c r="A199" s="5">
        <v>41628</v>
      </c>
      <c r="B199">
        <v>5.7249999999999996</v>
      </c>
      <c r="C199">
        <f t="shared" si="36"/>
        <v>1.3274336283185714E-2</v>
      </c>
      <c r="D199">
        <v>2.0541</v>
      </c>
      <c r="E199">
        <v>9.7677999999999994</v>
      </c>
      <c r="F199" s="16">
        <f t="shared" si="34"/>
        <v>2.553669556719651E-4</v>
      </c>
      <c r="G199" s="16">
        <f t="shared" si="35"/>
        <v>1.000255366955672</v>
      </c>
      <c r="H199">
        <f t="shared" si="37"/>
        <v>1.3018969327513749E-2</v>
      </c>
      <c r="I199" s="37">
        <f t="shared" si="38"/>
        <v>1.694935623507438E-4</v>
      </c>
      <c r="M199" s="8">
        <f t="shared" si="39"/>
        <v>0.56941730234217669</v>
      </c>
    </row>
    <row r="200" spans="1:13" ht="15.75" x14ac:dyDescent="0.25">
      <c r="A200" s="5">
        <v>41631</v>
      </c>
      <c r="B200">
        <v>5.75</v>
      </c>
      <c r="C200">
        <f t="shared" si="36"/>
        <v>4.366812227074298E-3</v>
      </c>
      <c r="D200">
        <v>2.0668000000000002</v>
      </c>
      <c r="E200">
        <v>9.5867000000000004</v>
      </c>
      <c r="F200" s="16">
        <f t="shared" si="34"/>
        <v>2.5084195091706896E-4</v>
      </c>
      <c r="G200" s="16">
        <f t="shared" si="35"/>
        <v>1.0002508419509171</v>
      </c>
      <c r="H200">
        <f t="shared" si="37"/>
        <v>4.1159702761572291E-3</v>
      </c>
      <c r="I200" s="37">
        <f t="shared" si="38"/>
        <v>1.6941211314209816E-5</v>
      </c>
      <c r="M200" s="8">
        <f t="shared" si="39"/>
        <v>0.18731922900922124</v>
      </c>
    </row>
    <row r="201" spans="1:13" ht="15.75" x14ac:dyDescent="0.25">
      <c r="A201" s="5">
        <v>41635</v>
      </c>
      <c r="B201">
        <v>5.8650000000000002</v>
      </c>
      <c r="C201">
        <f t="shared" si="36"/>
        <v>2.0000000000000039E-2</v>
      </c>
      <c r="D201">
        <v>2.1394000000000002</v>
      </c>
      <c r="E201">
        <v>10.287599999999999</v>
      </c>
      <c r="F201" s="16">
        <f t="shared" si="34"/>
        <v>2.683135602781217E-4</v>
      </c>
      <c r="G201" s="16">
        <f t="shared" si="35"/>
        <v>1.0002683135602781</v>
      </c>
      <c r="H201">
        <f t="shared" si="37"/>
        <v>1.9731686439721917E-2</v>
      </c>
      <c r="I201" s="37">
        <f t="shared" si="38"/>
        <v>3.8933944975550578E-4</v>
      </c>
      <c r="M201" s="8">
        <f t="shared" si="39"/>
        <v>0.85792206886222266</v>
      </c>
    </row>
    <row r="202" spans="1:13" ht="15.75" x14ac:dyDescent="0.25">
      <c r="A202" s="5">
        <v>41638</v>
      </c>
      <c r="B202">
        <v>5.82</v>
      </c>
      <c r="C202">
        <f t="shared" si="36"/>
        <v>-7.6726342710997314E-3</v>
      </c>
      <c r="D202">
        <v>2.1278999999999999</v>
      </c>
      <c r="E202">
        <v>10.5379</v>
      </c>
      <c r="F202" s="16">
        <f t="shared" si="34"/>
        <v>2.7452606603928231E-4</v>
      </c>
      <c r="G202" s="16">
        <f t="shared" si="35"/>
        <v>1.0002745260660393</v>
      </c>
      <c r="H202">
        <f t="shared" si="37"/>
        <v>-7.9471603371390129E-3</v>
      </c>
      <c r="I202" s="37">
        <f t="shared" si="38"/>
        <v>6.3157357424195471E-5</v>
      </c>
      <c r="M202" s="8">
        <f t="shared" si="39"/>
        <v>-0.32912611337425307</v>
      </c>
    </row>
    <row r="203" spans="1:13" ht="15.75" x14ac:dyDescent="0.25">
      <c r="A203" s="5">
        <v>41641</v>
      </c>
      <c r="B203">
        <v>5.86</v>
      </c>
      <c r="C203">
        <f t="shared" si="36"/>
        <v>6.8728522336769819E-3</v>
      </c>
      <c r="D203">
        <v>2.1255000000000002</v>
      </c>
      <c r="E203">
        <v>11.8384</v>
      </c>
      <c r="F203" s="16">
        <f t="shared" si="34"/>
        <v>3.0658064718447342E-4</v>
      </c>
      <c r="G203" s="16">
        <f t="shared" si="35"/>
        <v>1.0003065806471845</v>
      </c>
      <c r="H203">
        <f t="shared" si="37"/>
        <v>6.5662715864925085E-3</v>
      </c>
      <c r="I203" s="37">
        <f t="shared" si="38"/>
        <v>4.3115922547578847E-5</v>
      </c>
      <c r="M203" s="8">
        <f t="shared" si="39"/>
        <v>0.29481858036502467</v>
      </c>
    </row>
    <row r="204" spans="1:13" ht="15.75" x14ac:dyDescent="0.25">
      <c r="A204" s="5">
        <v>41642</v>
      </c>
      <c r="B204">
        <v>5.91</v>
      </c>
      <c r="C204">
        <f t="shared" si="36"/>
        <v>8.5324232081910954E-3</v>
      </c>
      <c r="D204">
        <v>2.1194999999999999</v>
      </c>
      <c r="E204">
        <v>11.95</v>
      </c>
      <c r="F204" s="16">
        <f t="shared" si="34"/>
        <v>3.0931401143341475E-4</v>
      </c>
      <c r="G204" s="16">
        <f t="shared" si="35"/>
        <v>1.0003093140114334</v>
      </c>
      <c r="H204">
        <f t="shared" si="37"/>
        <v>8.2231091967576806E-3</v>
      </c>
      <c r="I204" s="37">
        <f t="shared" si="38"/>
        <v>6.7619524861800741E-5</v>
      </c>
      <c r="M204" s="8">
        <f t="shared" si="39"/>
        <v>0.36600770855896669</v>
      </c>
    </row>
    <row r="205" spans="1:13" ht="15.75" x14ac:dyDescent="0.25">
      <c r="A205" s="5">
        <v>41646</v>
      </c>
      <c r="B205">
        <v>5.92</v>
      </c>
      <c r="C205">
        <f t="shared" si="36"/>
        <v>1.6920473773265291E-3</v>
      </c>
      <c r="D205">
        <v>2.0649000000000002</v>
      </c>
      <c r="E205">
        <v>11.9162</v>
      </c>
      <c r="F205" s="16">
        <f t="shared" si="34"/>
        <v>3.0848645152992127E-4</v>
      </c>
      <c r="G205" s="16">
        <f t="shared" si="35"/>
        <v>1.0003084864515299</v>
      </c>
      <c r="H205">
        <f t="shared" si="37"/>
        <v>1.3835609257966078E-3</v>
      </c>
      <c r="I205" s="37">
        <f t="shared" si="38"/>
        <v>1.9142408353911664E-6</v>
      </c>
      <c r="M205" s="8">
        <f t="shared" si="39"/>
        <v>7.2582239328443543E-2</v>
      </c>
    </row>
    <row r="206" spans="1:13" ht="15.75" x14ac:dyDescent="0.25">
      <c r="A206" s="5">
        <v>41647</v>
      </c>
      <c r="B206">
        <v>5.9350000000000005</v>
      </c>
      <c r="C206">
        <f t="shared" si="36"/>
        <v>2.5337837837838798E-3</v>
      </c>
      <c r="D206">
        <v>2.0869</v>
      </c>
      <c r="E206">
        <v>11.779500000000001</v>
      </c>
      <c r="F206" s="16">
        <f t="shared" si="34"/>
        <v>3.0513694144218562E-4</v>
      </c>
      <c r="G206" s="16">
        <f t="shared" si="35"/>
        <v>1.0003051369414422</v>
      </c>
      <c r="H206">
        <f t="shared" si="37"/>
        <v>2.2286468423416942E-3</v>
      </c>
      <c r="I206" s="37">
        <f t="shared" si="38"/>
        <v>4.9668667478796043E-6</v>
      </c>
      <c r="M206" s="8">
        <f t="shared" si="39"/>
        <v>0.10868945129167064</v>
      </c>
    </row>
    <row r="207" spans="1:13" ht="15.75" x14ac:dyDescent="0.25">
      <c r="A207" s="5">
        <v>41648</v>
      </c>
      <c r="B207">
        <v>5.9950000000000001</v>
      </c>
      <c r="C207">
        <f t="shared" si="36"/>
        <v>1.0109519797809538E-2</v>
      </c>
      <c r="D207">
        <v>2.1112000000000002</v>
      </c>
      <c r="E207">
        <v>11.650600000000001</v>
      </c>
      <c r="F207" s="16">
        <f t="shared" si="34"/>
        <v>3.019748077361939E-4</v>
      </c>
      <c r="G207" s="16">
        <f t="shared" si="35"/>
        <v>1.0003019748077362</v>
      </c>
      <c r="H207">
        <f t="shared" si="37"/>
        <v>9.8075449900733441E-3</v>
      </c>
      <c r="I207" s="37">
        <f t="shared" si="38"/>
        <v>9.6187938732312755E-5</v>
      </c>
      <c r="M207" s="8">
        <f t="shared" si="39"/>
        <v>0.43365900700701709</v>
      </c>
    </row>
    <row r="208" spans="1:13" ht="15.75" x14ac:dyDescent="0.25">
      <c r="A208" s="5">
        <v>41649</v>
      </c>
      <c r="B208">
        <v>5.9950000000000001</v>
      </c>
      <c r="C208">
        <f t="shared" si="36"/>
        <v>0</v>
      </c>
      <c r="D208">
        <v>2.0459000000000001</v>
      </c>
      <c r="E208">
        <v>11.3896</v>
      </c>
      <c r="F208" s="16">
        <f t="shared" si="34"/>
        <v>2.9556087465043568E-4</v>
      </c>
      <c r="G208" s="16">
        <f t="shared" si="35"/>
        <v>1.0002955608746504</v>
      </c>
      <c r="H208">
        <f t="shared" si="37"/>
        <v>-2.9556087465043568E-4</v>
      </c>
      <c r="I208" s="37">
        <f t="shared" si="38"/>
        <v>8.7356230624130555E-8</v>
      </c>
      <c r="M208" s="8">
        <f t="shared" si="39"/>
        <v>0</v>
      </c>
    </row>
    <row r="209" spans="1:13" ht="15.75" x14ac:dyDescent="0.25">
      <c r="A209" s="5">
        <v>41652</v>
      </c>
      <c r="B209">
        <v>5.96</v>
      </c>
      <c r="C209">
        <f t="shared" si="36"/>
        <v>-5.8381984987489807E-3</v>
      </c>
      <c r="D209">
        <v>2.0246</v>
      </c>
      <c r="E209">
        <v>11.352600000000001</v>
      </c>
      <c r="F209" s="16">
        <f t="shared" si="34"/>
        <v>2.9465040704468315E-4</v>
      </c>
      <c r="G209" s="16">
        <f t="shared" si="35"/>
        <v>1.0002946504070447</v>
      </c>
      <c r="H209">
        <f t="shared" si="37"/>
        <v>-6.1328489057936638E-3</v>
      </c>
      <c r="I209" s="37">
        <f t="shared" si="38"/>
        <v>3.7611835701294539E-5</v>
      </c>
      <c r="M209" s="8">
        <f t="shared" si="39"/>
        <v>-0.2504359667237519</v>
      </c>
    </row>
    <row r="210" spans="1:13" ht="15.75" x14ac:dyDescent="0.25">
      <c r="A210" s="5">
        <v>41653</v>
      </c>
      <c r="B210">
        <v>5.8100000000000005</v>
      </c>
      <c r="C210">
        <f t="shared" si="36"/>
        <v>-2.516778523489924E-2</v>
      </c>
      <c r="D210">
        <v>2.0112000000000001</v>
      </c>
      <c r="E210">
        <v>10.4354</v>
      </c>
      <c r="F210" s="16">
        <f t="shared" si="34"/>
        <v>2.7198368943603946E-4</v>
      </c>
      <c r="G210" s="16">
        <f t="shared" si="35"/>
        <v>1.000271983689436</v>
      </c>
      <c r="H210">
        <f t="shared" si="37"/>
        <v>-2.543976892433528E-2</v>
      </c>
      <c r="I210" s="37">
        <f t="shared" si="38"/>
        <v>6.4718184292357505E-4</v>
      </c>
      <c r="M210" s="8">
        <f t="shared" si="39"/>
        <v>-1.0795999188702408</v>
      </c>
    </row>
    <row r="211" spans="1:13" ht="15.75" x14ac:dyDescent="0.25">
      <c r="A211" s="5">
        <v>41654</v>
      </c>
      <c r="B211">
        <v>5.89</v>
      </c>
      <c r="C211">
        <f t="shared" si="36"/>
        <v>1.3769363166953387E-2</v>
      </c>
      <c r="D211">
        <v>2.0283000000000002</v>
      </c>
      <c r="E211">
        <v>10.291</v>
      </c>
      <c r="F211" s="16">
        <f t="shared" si="34"/>
        <v>2.6839804325384797E-4</v>
      </c>
      <c r="G211" s="16">
        <f t="shared" si="35"/>
        <v>1.0002683980432538</v>
      </c>
      <c r="H211">
        <f t="shared" si="37"/>
        <v>1.3500965123699539E-2</v>
      </c>
      <c r="I211" s="37">
        <f t="shared" si="38"/>
        <v>1.822760592713513E-4</v>
      </c>
      <c r="M211" s="8">
        <f t="shared" si="39"/>
        <v>0.59065202675539563</v>
      </c>
    </row>
    <row r="212" spans="1:13" ht="15.75" x14ac:dyDescent="0.25">
      <c r="A212" s="5">
        <v>41655</v>
      </c>
      <c r="B212">
        <v>5.86</v>
      </c>
      <c r="C212">
        <f t="shared" si="36"/>
        <v>-5.0933786078097391E-3</v>
      </c>
      <c r="D212">
        <v>1.9872999999999998</v>
      </c>
      <c r="E212">
        <v>10.3299</v>
      </c>
      <c r="F212" s="16">
        <f t="shared" si="34"/>
        <v>2.6936444307978924E-4</v>
      </c>
      <c r="G212" s="16">
        <f t="shared" si="35"/>
        <v>1.0002693644430798</v>
      </c>
      <c r="H212">
        <f t="shared" si="37"/>
        <v>-5.3627430508895284E-3</v>
      </c>
      <c r="I212" s="37">
        <f t="shared" si="38"/>
        <v>2.8759013029863928E-5</v>
      </c>
      <c r="M212" s="8">
        <f t="shared" si="39"/>
        <v>-0.21848609563553553</v>
      </c>
    </row>
    <row r="213" spans="1:13" ht="15.75" x14ac:dyDescent="0.25">
      <c r="A213" s="5">
        <v>41656</v>
      </c>
      <c r="B213">
        <v>5.8250000000000002</v>
      </c>
      <c r="C213">
        <f t="shared" si="36"/>
        <v>-5.9726962457338122E-3</v>
      </c>
      <c r="D213">
        <v>1.9531000000000001</v>
      </c>
      <c r="E213">
        <v>10.325900000000001</v>
      </c>
      <c r="F213" s="16">
        <f t="shared" si="34"/>
        <v>2.6926508602209687E-4</v>
      </c>
      <c r="G213" s="16">
        <f t="shared" si="35"/>
        <v>1.0002692650860221</v>
      </c>
      <c r="H213">
        <f t="shared" si="37"/>
        <v>-6.2419613317559091E-3</v>
      </c>
      <c r="I213" s="37">
        <f t="shared" si="38"/>
        <v>3.8962081267136003E-5</v>
      </c>
      <c r="M213" s="8">
        <f t="shared" si="39"/>
        <v>-0.25620539599127862</v>
      </c>
    </row>
    <row r="214" spans="1:13" ht="15.75" x14ac:dyDescent="0.25">
      <c r="A214" s="5">
        <v>41659</v>
      </c>
      <c r="B214">
        <v>5.8</v>
      </c>
      <c r="C214">
        <f t="shared" si="36"/>
        <v>-4.2918454935622925E-3</v>
      </c>
      <c r="D214">
        <v>1.9398</v>
      </c>
      <c r="E214">
        <v>10.2834</v>
      </c>
      <c r="F214" s="16">
        <f t="shared" si="34"/>
        <v>2.6820919536918453E-4</v>
      </c>
      <c r="G214" s="16">
        <f t="shared" si="35"/>
        <v>1.0002682091953692</v>
      </c>
      <c r="H214">
        <f t="shared" si="37"/>
        <v>-4.560054688931477E-3</v>
      </c>
      <c r="I214" s="37">
        <f t="shared" si="38"/>
        <v>2.0794098766045948E-5</v>
      </c>
      <c r="M214" s="8">
        <f t="shared" si="39"/>
        <v>-0.18410344825369809</v>
      </c>
    </row>
    <row r="215" spans="1:13" ht="15.75" x14ac:dyDescent="0.25">
      <c r="A215" s="5">
        <v>41660</v>
      </c>
      <c r="B215">
        <v>5.7850000000000001</v>
      </c>
      <c r="C215">
        <f t="shared" si="36"/>
        <v>-2.586206896551669E-3</v>
      </c>
      <c r="D215">
        <v>1.9412</v>
      </c>
      <c r="E215">
        <v>10.2578</v>
      </c>
      <c r="F215" s="16">
        <f t="shared" si="34"/>
        <v>2.6757298067825452E-4</v>
      </c>
      <c r="G215" s="16">
        <f t="shared" si="35"/>
        <v>1.0002675729806783</v>
      </c>
      <c r="H215">
        <f t="shared" si="37"/>
        <v>-2.8537798772299235E-3</v>
      </c>
      <c r="I215" s="37">
        <f t="shared" si="38"/>
        <v>8.1440595876824381E-6</v>
      </c>
      <c r="M215" s="8">
        <f t="shared" si="39"/>
        <v>-0.1109381985597676</v>
      </c>
    </row>
    <row r="216" spans="1:13" ht="15.75" x14ac:dyDescent="0.25">
      <c r="A216" s="5">
        <v>41661</v>
      </c>
      <c r="B216">
        <v>5.72</v>
      </c>
      <c r="C216">
        <f t="shared" si="36"/>
        <v>-1.1235955056179843E-2</v>
      </c>
      <c r="D216">
        <v>1.9679</v>
      </c>
      <c r="E216">
        <v>10.2418</v>
      </c>
      <c r="F216" s="16">
        <f t="shared" si="34"/>
        <v>2.671752716845166E-4</v>
      </c>
      <c r="G216" s="16">
        <f t="shared" si="35"/>
        <v>1.0002671752716845</v>
      </c>
      <c r="H216">
        <f t="shared" si="37"/>
        <v>-1.1503130327864359E-2</v>
      </c>
      <c r="I216" s="37">
        <f t="shared" si="38"/>
        <v>1.323220073398328E-4</v>
      </c>
      <c r="M216" s="8">
        <f t="shared" si="39"/>
        <v>-0.48197869037203717</v>
      </c>
    </row>
    <row r="217" spans="1:13" ht="15.75" x14ac:dyDescent="0.25">
      <c r="A217" s="5">
        <v>41662</v>
      </c>
      <c r="B217">
        <v>5.1100000000000003</v>
      </c>
      <c r="C217">
        <f t="shared" si="36"/>
        <v>-0.10664335664335654</v>
      </c>
      <c r="D217">
        <v>1.9350000000000001</v>
      </c>
      <c r="E217">
        <v>10.265599999999999</v>
      </c>
      <c r="F217" s="16">
        <f t="shared" si="34"/>
        <v>2.6776684294493869E-4</v>
      </c>
      <c r="G217" s="16">
        <f t="shared" si="35"/>
        <v>1.0002677668429449</v>
      </c>
      <c r="H217">
        <f t="shared" si="37"/>
        <v>-0.10691112348630148</v>
      </c>
      <c r="I217" s="37">
        <f t="shared" si="38"/>
        <v>1.1429988325103205E-2</v>
      </c>
      <c r="M217" s="8">
        <f t="shared" si="39"/>
        <v>-4.574584458094006</v>
      </c>
    </row>
    <row r="218" spans="1:13" ht="15.75" x14ac:dyDescent="0.25">
      <c r="A218" s="5">
        <v>41663</v>
      </c>
      <c r="B218">
        <v>5.0650000000000004</v>
      </c>
      <c r="C218">
        <f t="shared" si="36"/>
        <v>-8.8062622309197508E-3</v>
      </c>
      <c r="D218">
        <v>1.8839000000000001</v>
      </c>
      <c r="E218">
        <v>10.4701</v>
      </c>
      <c r="F218" s="16">
        <f t="shared" si="34"/>
        <v>2.728446403128526E-4</v>
      </c>
      <c r="G218" s="16">
        <f t="shared" si="35"/>
        <v>1.0002728446403129</v>
      </c>
      <c r="H218">
        <f t="shared" si="37"/>
        <v>-9.0791068712326034E-3</v>
      </c>
      <c r="I218" s="37">
        <f t="shared" si="38"/>
        <v>8.2430181579263068E-5</v>
      </c>
      <c r="M218" s="8">
        <f t="shared" si="39"/>
        <v>-0.37775433560469551</v>
      </c>
    </row>
    <row r="219" spans="1:13" ht="15.75" x14ac:dyDescent="0.25">
      <c r="A219" s="5">
        <v>41666</v>
      </c>
      <c r="B219">
        <v>5.1050000000000004</v>
      </c>
      <c r="C219">
        <f t="shared" si="36"/>
        <v>7.8973346495557813E-3</v>
      </c>
      <c r="D219">
        <v>1.8936999999999999</v>
      </c>
      <c r="E219">
        <v>10.3474</v>
      </c>
      <c r="F219" s="16">
        <f t="shared" si="34"/>
        <v>2.697990879727552E-4</v>
      </c>
      <c r="G219" s="16">
        <f t="shared" si="35"/>
        <v>1.0002697990879728</v>
      </c>
      <c r="H219">
        <f t="shared" si="37"/>
        <v>7.6275355615830261E-3</v>
      </c>
      <c r="I219" s="37">
        <f t="shared" si="38"/>
        <v>5.8179298743213693E-5</v>
      </c>
      <c r="M219" s="8">
        <f t="shared" si="39"/>
        <v>0.33876488405220995</v>
      </c>
    </row>
    <row r="220" spans="1:13" ht="15.75" x14ac:dyDescent="0.25">
      <c r="A220" s="5">
        <v>41667</v>
      </c>
      <c r="B220">
        <v>5.1349999999999998</v>
      </c>
      <c r="C220">
        <f t="shared" si="36"/>
        <v>5.8765915768852805E-3</v>
      </c>
      <c r="D220">
        <v>1.8944999999999999</v>
      </c>
      <c r="E220">
        <v>10.298</v>
      </c>
      <c r="F220" s="16">
        <f t="shared" si="34"/>
        <v>2.685719706139178E-4</v>
      </c>
      <c r="G220" s="16">
        <f t="shared" si="35"/>
        <v>1.0002685719706139</v>
      </c>
      <c r="H220">
        <f t="shared" si="37"/>
        <v>5.6080196062713627E-3</v>
      </c>
      <c r="I220" s="37">
        <f t="shared" si="38"/>
        <v>3.1449883904324012E-5</v>
      </c>
      <c r="M220" s="8">
        <f t="shared" si="39"/>
        <v>0.25208288017498609</v>
      </c>
    </row>
    <row r="221" spans="1:13" ht="15.75" x14ac:dyDescent="0.25">
      <c r="A221" s="5">
        <v>41668</v>
      </c>
      <c r="B221">
        <v>5.22</v>
      </c>
      <c r="C221">
        <f t="shared" si="36"/>
        <v>1.6553067185978571E-2</v>
      </c>
      <c r="D221">
        <v>1.8618999999999999</v>
      </c>
      <c r="E221">
        <v>10.033200000000001</v>
      </c>
      <c r="F221" s="16">
        <f t="shared" si="34"/>
        <v>2.6198486669515297E-4</v>
      </c>
      <c r="G221" s="16">
        <f t="shared" si="35"/>
        <v>1.0002619848666952</v>
      </c>
      <c r="H221">
        <f t="shared" si="37"/>
        <v>1.6291082319283418E-2</v>
      </c>
      <c r="I221" s="37">
        <f t="shared" si="38"/>
        <v>2.6539936313366879E-4</v>
      </c>
      <c r="M221" s="8">
        <f t="shared" si="39"/>
        <v>0.71006208231050394</v>
      </c>
    </row>
    <row r="222" spans="1:13" ht="15.75" x14ac:dyDescent="0.25">
      <c r="A222" s="5">
        <v>41669</v>
      </c>
      <c r="B222">
        <v>5.1950000000000003</v>
      </c>
      <c r="C222">
        <f t="shared" si="36"/>
        <v>-4.7892720306512392E-3</v>
      </c>
      <c r="D222">
        <v>1.8378000000000001</v>
      </c>
      <c r="E222">
        <v>10.3588</v>
      </c>
      <c r="F222" s="16">
        <f t="shared" si="34"/>
        <v>2.7008219110058462E-4</v>
      </c>
      <c r="G222" s="16">
        <f t="shared" si="35"/>
        <v>1.0002700821911006</v>
      </c>
      <c r="H222">
        <f t="shared" si="37"/>
        <v>-5.0593542217518238E-3</v>
      </c>
      <c r="I222" s="37">
        <f t="shared" si="38"/>
        <v>2.5597065141158004E-5</v>
      </c>
      <c r="M222" s="8">
        <f t="shared" si="39"/>
        <v>-0.20544110844401409</v>
      </c>
    </row>
    <row r="223" spans="1:13" ht="15.75" x14ac:dyDescent="0.25">
      <c r="A223" s="5">
        <v>41670</v>
      </c>
      <c r="B223">
        <v>5.1449999999999996</v>
      </c>
      <c r="C223">
        <f t="shared" si="36"/>
        <v>-9.6246390760347852E-3</v>
      </c>
      <c r="D223">
        <v>1.7726</v>
      </c>
      <c r="E223">
        <v>10.3889</v>
      </c>
      <c r="F223" s="16">
        <f t="shared" si="34"/>
        <v>2.7082954255441827E-4</v>
      </c>
      <c r="G223" s="16">
        <f t="shared" si="35"/>
        <v>1.0002708295425544</v>
      </c>
      <c r="H223">
        <f t="shared" si="37"/>
        <v>-9.8954686185892034E-3</v>
      </c>
      <c r="I223" s="37">
        <f t="shared" si="38"/>
        <v>9.7920299181483716E-5</v>
      </c>
      <c r="M223" s="8">
        <f t="shared" si="39"/>
        <v>-0.41285951340819693</v>
      </c>
    </row>
    <row r="224" spans="1:13" ht="15.75" x14ac:dyDescent="0.25">
      <c r="A224" s="5">
        <v>41673</v>
      </c>
      <c r="B224">
        <v>5</v>
      </c>
      <c r="C224">
        <f t="shared" si="36"/>
        <v>-2.8182701652089328E-2</v>
      </c>
      <c r="D224">
        <v>1.7545999999999999</v>
      </c>
      <c r="E224">
        <v>11.027900000000001</v>
      </c>
      <c r="F224" s="16">
        <f t="shared" si="34"/>
        <v>2.8664747305029437E-4</v>
      </c>
      <c r="G224" s="16">
        <f t="shared" si="35"/>
        <v>1.0002866474730503</v>
      </c>
      <c r="H224">
        <f t="shared" si="37"/>
        <v>-2.8469349125139622E-2</v>
      </c>
      <c r="I224" s="37">
        <f t="shared" si="38"/>
        <v>8.1050383960908816E-4</v>
      </c>
      <c r="M224" s="8">
        <f t="shared" si="39"/>
        <v>-1.2089280853743605</v>
      </c>
    </row>
    <row r="225" spans="1:13" ht="15.75" x14ac:dyDescent="0.25">
      <c r="A225" s="5">
        <v>41674</v>
      </c>
      <c r="B225">
        <v>5.0199999999999996</v>
      </c>
      <c r="C225">
        <f t="shared" si="36"/>
        <v>3.9999999999999151E-3</v>
      </c>
      <c r="D225">
        <v>1.7704</v>
      </c>
      <c r="E225">
        <v>11.0136</v>
      </c>
      <c r="F225" s="16">
        <f t="shared" si="34"/>
        <v>2.8629448222994291E-4</v>
      </c>
      <c r="G225" s="16">
        <f t="shared" si="35"/>
        <v>1.0002862944822299</v>
      </c>
      <c r="H225">
        <f t="shared" si="37"/>
        <v>3.7137055177699722E-3</v>
      </c>
      <c r="I225" s="37">
        <f t="shared" si="38"/>
        <v>1.3791608672715138E-5</v>
      </c>
      <c r="M225" s="8">
        <f t="shared" si="39"/>
        <v>0.17158441377244057</v>
      </c>
    </row>
    <row r="226" spans="1:13" ht="15.75" x14ac:dyDescent="0.25">
      <c r="A226" s="5">
        <v>41675</v>
      </c>
      <c r="B226">
        <v>5.0049999999999999</v>
      </c>
      <c r="C226">
        <f t="shared" si="36"/>
        <v>-2.9880478087648769E-3</v>
      </c>
      <c r="D226">
        <v>1.7633999999999999</v>
      </c>
      <c r="E226">
        <v>10.4224</v>
      </c>
      <c r="F226" s="16">
        <f t="shared" si="34"/>
        <v>2.7166107352916136E-4</v>
      </c>
      <c r="G226" s="16">
        <f t="shared" si="35"/>
        <v>1.0002716610735292</v>
      </c>
      <c r="H226">
        <f t="shared" si="37"/>
        <v>-3.2597088822940382E-3</v>
      </c>
      <c r="I226" s="37">
        <f t="shared" si="38"/>
        <v>1.0625701997306648E-5</v>
      </c>
      <c r="M226" s="8">
        <f t="shared" si="39"/>
        <v>-0.12817560789773946</v>
      </c>
    </row>
    <row r="227" spans="1:13" ht="15.75" x14ac:dyDescent="0.25">
      <c r="A227" s="5">
        <v>41676</v>
      </c>
      <c r="B227">
        <v>5.165</v>
      </c>
      <c r="C227">
        <f t="shared" si="36"/>
        <v>3.1968031968031996E-2</v>
      </c>
      <c r="D227">
        <v>1.819</v>
      </c>
      <c r="E227">
        <v>10.216900000000001</v>
      </c>
      <c r="F227" s="16">
        <f t="shared" si="34"/>
        <v>2.665562225498963E-4</v>
      </c>
      <c r="G227" s="16">
        <f t="shared" si="35"/>
        <v>1.0002665562225499</v>
      </c>
      <c r="H227">
        <f t="shared" si="37"/>
        <v>3.1701475745482099E-2</v>
      </c>
      <c r="I227" s="37">
        <f t="shared" si="38"/>
        <v>1.0049835644413898E-3</v>
      </c>
      <c r="M227" s="8">
        <f t="shared" si="39"/>
        <v>1.3713040061733814</v>
      </c>
    </row>
    <row r="228" spans="1:13" ht="15.75" x14ac:dyDescent="0.25">
      <c r="A228" s="5">
        <v>41677</v>
      </c>
      <c r="B228">
        <v>5.24</v>
      </c>
      <c r="C228">
        <f t="shared" si="36"/>
        <v>1.4520813165537305E-2</v>
      </c>
      <c r="D228">
        <v>1.7833999999999999</v>
      </c>
      <c r="E228">
        <v>10.1258</v>
      </c>
      <c r="F228" s="16">
        <f t="shared" si="34"/>
        <v>2.6429015880413687E-4</v>
      </c>
      <c r="G228" s="16">
        <f t="shared" si="35"/>
        <v>1.0002642901588041</v>
      </c>
      <c r="H228">
        <f t="shared" si="37"/>
        <v>1.4256523006733168E-2</v>
      </c>
      <c r="I228" s="37">
        <f t="shared" si="38"/>
        <v>2.0324844824151213E-4</v>
      </c>
      <c r="M228" s="8">
        <f t="shared" si="39"/>
        <v>0.62288630362697706</v>
      </c>
    </row>
    <row r="229" spans="1:13" ht="15.75" x14ac:dyDescent="0.25">
      <c r="A229" s="5">
        <v>41680</v>
      </c>
      <c r="B229">
        <v>5.3849999999999998</v>
      </c>
      <c r="C229">
        <f t="shared" si="36"/>
        <v>2.7671755725190757E-2</v>
      </c>
      <c r="D229">
        <v>1.8047</v>
      </c>
      <c r="E229">
        <v>10.065799999999999</v>
      </c>
      <c r="F229" s="16">
        <f t="shared" si="34"/>
        <v>2.6279666960737913E-4</v>
      </c>
      <c r="G229" s="16">
        <f t="shared" si="35"/>
        <v>1.0002627966696074</v>
      </c>
      <c r="H229">
        <f t="shared" si="37"/>
        <v>2.7408959055583378E-2</v>
      </c>
      <c r="I229" s="37">
        <f t="shared" si="38"/>
        <v>7.5125103651064605E-4</v>
      </c>
      <c r="M229" s="8">
        <f t="shared" si="39"/>
        <v>1.1870104960402832</v>
      </c>
    </row>
    <row r="230" spans="1:13" ht="15.75" x14ac:dyDescent="0.25">
      <c r="A230" s="5">
        <v>41681</v>
      </c>
      <c r="B230">
        <v>5.375</v>
      </c>
      <c r="C230">
        <f t="shared" si="36"/>
        <v>-1.8570102135561351E-3</v>
      </c>
      <c r="D230">
        <v>1.8145</v>
      </c>
      <c r="E230">
        <v>9.9769000000000005</v>
      </c>
      <c r="F230" s="16">
        <f t="shared" si="34"/>
        <v>2.6058232307724083E-4</v>
      </c>
      <c r="G230" s="16">
        <f t="shared" si="35"/>
        <v>1.0002605823230772</v>
      </c>
      <c r="H230">
        <f t="shared" si="37"/>
        <v>-2.1175925366333759E-3</v>
      </c>
      <c r="I230" s="37">
        <f t="shared" si="38"/>
        <v>4.4841981512053758E-6</v>
      </c>
      <c r="M230" s="8">
        <f t="shared" si="39"/>
        <v>-7.965850221561771E-2</v>
      </c>
    </row>
    <row r="231" spans="1:13" ht="15.75" x14ac:dyDescent="0.25">
      <c r="A231" s="5">
        <v>41682</v>
      </c>
      <c r="B231">
        <v>5.28</v>
      </c>
      <c r="C231">
        <f t="shared" si="36"/>
        <v>-1.7674418604651118E-2</v>
      </c>
      <c r="D231">
        <v>1.8403</v>
      </c>
      <c r="E231">
        <v>9.9429999999999996</v>
      </c>
      <c r="F231" s="16">
        <f t="shared" si="34"/>
        <v>2.5973746205409931E-4</v>
      </c>
      <c r="G231" s="16">
        <f t="shared" si="35"/>
        <v>1.0002597374620541</v>
      </c>
      <c r="H231">
        <f t="shared" si="37"/>
        <v>-1.7934156066705217E-2</v>
      </c>
      <c r="I231" s="37">
        <f t="shared" si="38"/>
        <v>3.2163395382493954E-4</v>
      </c>
      <c r="M231" s="8">
        <f t="shared" si="39"/>
        <v>-0.75816368876196083</v>
      </c>
    </row>
    <row r="232" spans="1:13" ht="15.75" x14ac:dyDescent="0.25">
      <c r="A232" s="5">
        <v>41683</v>
      </c>
      <c r="B232">
        <v>5.2750000000000004</v>
      </c>
      <c r="C232">
        <f t="shared" si="36"/>
        <v>-9.4696969696967672E-4</v>
      </c>
      <c r="D232">
        <v>1.7972000000000001</v>
      </c>
      <c r="E232">
        <v>10.0114</v>
      </c>
      <c r="F232" s="16">
        <f t="shared" si="34"/>
        <v>2.6144187078713799E-4</v>
      </c>
      <c r="G232" s="16">
        <f t="shared" si="35"/>
        <v>1.0002614418707871</v>
      </c>
      <c r="H232">
        <f t="shared" si="37"/>
        <v>-1.2084115677568146E-3</v>
      </c>
      <c r="I232" s="37">
        <f t="shared" si="38"/>
        <v>1.4602585170884825E-6</v>
      </c>
      <c r="M232" s="8">
        <f t="shared" si="39"/>
        <v>-4.0621310078702781E-2</v>
      </c>
    </row>
    <row r="233" spans="1:13" ht="15.75" x14ac:dyDescent="0.25">
      <c r="A233" s="5">
        <v>41684</v>
      </c>
      <c r="B233">
        <v>5.2050000000000001</v>
      </c>
      <c r="C233">
        <f t="shared" si="36"/>
        <v>-1.327014218009484E-2</v>
      </c>
      <c r="D233">
        <v>1.8058000000000001</v>
      </c>
      <c r="E233">
        <v>10.005100000000001</v>
      </c>
      <c r="F233" s="16">
        <f t="shared" si="34"/>
        <v>2.6128492996502217E-4</v>
      </c>
      <c r="G233" s="16">
        <f t="shared" si="35"/>
        <v>1.000261284929965</v>
      </c>
      <c r="H233">
        <f t="shared" si="37"/>
        <v>-1.3531427110059863E-2</v>
      </c>
      <c r="I233" s="37">
        <f t="shared" si="38"/>
        <v>1.8309951963486301E-4</v>
      </c>
      <c r="M233" s="8">
        <f t="shared" si="39"/>
        <v>-0.56923739166213949</v>
      </c>
    </row>
    <row r="234" spans="1:13" ht="15.75" x14ac:dyDescent="0.25">
      <c r="A234" s="5">
        <v>41687</v>
      </c>
      <c r="B234">
        <v>5.22</v>
      </c>
      <c r="C234">
        <f t="shared" si="36"/>
        <v>2.8818443804033969E-3</v>
      </c>
      <c r="D234">
        <v>1.8052999999999999</v>
      </c>
      <c r="E234">
        <v>10.043699999999999</v>
      </c>
      <c r="F234" s="16">
        <f t="shared" si="34"/>
        <v>2.6224636314120531E-4</v>
      </c>
      <c r="G234" s="16">
        <f t="shared" si="35"/>
        <v>1.0002622463631412</v>
      </c>
      <c r="H234">
        <f t="shared" si="37"/>
        <v>2.6195980172621916E-3</v>
      </c>
      <c r="I234" s="37">
        <f t="shared" si="38"/>
        <v>6.8622937720440053E-6</v>
      </c>
      <c r="M234" s="8">
        <f t="shared" si="39"/>
        <v>0.12361989464873238</v>
      </c>
    </row>
    <row r="235" spans="1:13" ht="15.75" x14ac:dyDescent="0.25">
      <c r="A235" s="5">
        <v>41688</v>
      </c>
      <c r="B235">
        <v>5.3449999999999998</v>
      </c>
      <c r="C235">
        <f t="shared" si="36"/>
        <v>2.3946360153256706E-2</v>
      </c>
      <c r="D235">
        <v>1.7902</v>
      </c>
      <c r="E235">
        <v>10.0754</v>
      </c>
      <c r="F235" s="16">
        <f t="shared" si="34"/>
        <v>2.6303568243135622E-4</v>
      </c>
      <c r="G235" s="16">
        <f t="shared" si="35"/>
        <v>1.0002630356824314</v>
      </c>
      <c r="H235">
        <f t="shared" si="37"/>
        <v>2.368332447082535E-2</v>
      </c>
      <c r="I235" s="37">
        <f t="shared" si="38"/>
        <v>5.6089985799039478E-4</v>
      </c>
      <c r="M235" s="8">
        <f t="shared" si="39"/>
        <v>1.0272055422200923</v>
      </c>
    </row>
    <row r="236" spans="1:13" ht="15.75" x14ac:dyDescent="0.25">
      <c r="A236" s="5">
        <v>41689</v>
      </c>
      <c r="B236">
        <v>5.3</v>
      </c>
      <c r="C236">
        <f t="shared" si="36"/>
        <v>-8.4190832553788456E-3</v>
      </c>
      <c r="D236">
        <v>1.9733000000000001</v>
      </c>
      <c r="E236">
        <v>10.020799999999999</v>
      </c>
      <c r="F236" s="16">
        <f t="shared" si="34"/>
        <v>2.6167601979532051E-4</v>
      </c>
      <c r="G236" s="16">
        <f t="shared" si="35"/>
        <v>1.0002616760197953</v>
      </c>
      <c r="H236">
        <f t="shared" si="37"/>
        <v>-8.6807592751741661E-3</v>
      </c>
      <c r="I236" s="37">
        <f t="shared" si="38"/>
        <v>7.535558159352231E-5</v>
      </c>
      <c r="M236" s="8">
        <f t="shared" si="39"/>
        <v>-0.36114586621889511</v>
      </c>
    </row>
    <row r="237" spans="1:13" ht="15.75" x14ac:dyDescent="0.25">
      <c r="A237" s="5">
        <v>41690</v>
      </c>
      <c r="B237">
        <v>5.3</v>
      </c>
      <c r="C237">
        <f t="shared" si="36"/>
        <v>0</v>
      </c>
      <c r="D237">
        <v>2.0068000000000001</v>
      </c>
      <c r="E237">
        <v>10.0146</v>
      </c>
      <c r="F237" s="16">
        <f t="shared" si="34"/>
        <v>2.6152158332770625E-4</v>
      </c>
      <c r="G237" s="16">
        <f t="shared" si="35"/>
        <v>1.0002615215833277</v>
      </c>
      <c r="H237">
        <f t="shared" si="37"/>
        <v>-2.6152158332770625E-4</v>
      </c>
      <c r="I237" s="37">
        <f t="shared" si="38"/>
        <v>6.83935385462304E-8</v>
      </c>
      <c r="M237" s="8">
        <f t="shared" si="39"/>
        <v>0</v>
      </c>
    </row>
    <row r="238" spans="1:13" ht="15.75" x14ac:dyDescent="0.25">
      <c r="A238" s="5">
        <v>41691</v>
      </c>
      <c r="B238">
        <v>5.41</v>
      </c>
      <c r="C238">
        <f t="shared" si="36"/>
        <v>2.0754716981132137E-2</v>
      </c>
      <c r="D238">
        <v>1.9826000000000001</v>
      </c>
      <c r="E238">
        <v>9.9954000000000001</v>
      </c>
      <c r="F238" s="16">
        <f t="shared" si="34"/>
        <v>2.6104327339604438E-4</v>
      </c>
      <c r="G238" s="16">
        <f t="shared" si="35"/>
        <v>1.000261043273396</v>
      </c>
      <c r="H238">
        <f t="shared" si="37"/>
        <v>2.0493673707736092E-2</v>
      </c>
      <c r="I238" s="37">
        <f t="shared" si="38"/>
        <v>4.1999066203915361E-4</v>
      </c>
      <c r="M238" s="8">
        <f t="shared" si="39"/>
        <v>0.89029648655513771</v>
      </c>
    </row>
    <row r="239" spans="1:13" ht="15.75" x14ac:dyDescent="0.25">
      <c r="A239" s="5">
        <v>41694</v>
      </c>
      <c r="B239">
        <v>5.5250000000000004</v>
      </c>
      <c r="C239">
        <f t="shared" si="36"/>
        <v>2.1256931608133127E-2</v>
      </c>
      <c r="D239">
        <v>1.9925000000000002</v>
      </c>
      <c r="E239">
        <v>10.0372</v>
      </c>
      <c r="F239" s="16">
        <f t="shared" si="34"/>
        <v>2.6208448732312206E-4</v>
      </c>
      <c r="G239" s="16">
        <f t="shared" si="35"/>
        <v>1.0002620844873231</v>
      </c>
      <c r="H239">
        <f t="shared" si="37"/>
        <v>2.0994847120810005E-2</v>
      </c>
      <c r="I239" s="37">
        <f t="shared" si="38"/>
        <v>4.4078360562618417E-4</v>
      </c>
      <c r="M239" s="8">
        <f t="shared" si="39"/>
        <v>0.91183953714561561</v>
      </c>
    </row>
    <row r="240" spans="1:13" ht="15.75" x14ac:dyDescent="0.25">
      <c r="A240" s="5"/>
      <c r="F240" s="16"/>
      <c r="G240" s="16"/>
    </row>
    <row r="241" spans="1:7" ht="15.75" x14ac:dyDescent="0.25">
      <c r="A241" s="5"/>
      <c r="F241" s="16"/>
      <c r="G241" s="16"/>
    </row>
    <row r="242" spans="1:7" ht="15.75" x14ac:dyDescent="0.25">
      <c r="A242" s="5"/>
      <c r="F242" s="16"/>
      <c r="G242" s="16"/>
    </row>
    <row r="243" spans="1:7" ht="15.75" x14ac:dyDescent="0.25">
      <c r="A243" s="5"/>
      <c r="F243" s="16"/>
      <c r="G243" s="16"/>
    </row>
    <row r="244" spans="1:7" ht="15.75" x14ac:dyDescent="0.25">
      <c r="A244" s="5"/>
      <c r="F244" s="16"/>
      <c r="G244" s="16"/>
    </row>
  </sheetData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44"/>
  <sheetViews>
    <sheetView topLeftCell="J1" workbookViewId="0">
      <selection activeCell="N8" sqref="N8:N9"/>
    </sheetView>
  </sheetViews>
  <sheetFormatPr defaultRowHeight="15" x14ac:dyDescent="0.25"/>
  <cols>
    <col min="1" max="1" width="13.28515625" customWidth="1"/>
    <col min="2" max="2" width="9.5703125" customWidth="1"/>
    <col min="9" max="9" width="39.42578125" customWidth="1"/>
    <col min="10" max="10" width="10.85546875" customWidth="1"/>
    <col min="12" max="12" width="10.7109375" style="36" customWidth="1"/>
    <col min="13" max="13" width="27.28515625" customWidth="1"/>
    <col min="16" max="18" width="22.140625" customWidth="1"/>
    <col min="19" max="19" width="29.7109375" customWidth="1"/>
    <col min="20" max="20" width="12" customWidth="1"/>
    <col min="21" max="21" width="10.7109375" customWidth="1"/>
    <col min="22" max="22" width="17.42578125" customWidth="1"/>
  </cols>
  <sheetData>
    <row r="1" spans="1:27" ht="15.75" thickBot="1" x14ac:dyDescent="0.3">
      <c r="A1" t="s">
        <v>34</v>
      </c>
    </row>
    <row r="2" spans="1:27" x14ac:dyDescent="0.25">
      <c r="A2" t="s">
        <v>7</v>
      </c>
      <c r="B2" t="s">
        <v>8</v>
      </c>
      <c r="C2" t="s">
        <v>19</v>
      </c>
      <c r="D2" t="s">
        <v>43</v>
      </c>
      <c r="E2" t="s">
        <v>11</v>
      </c>
      <c r="F2" t="s">
        <v>12</v>
      </c>
      <c r="G2" t="s">
        <v>66</v>
      </c>
      <c r="H2" t="s">
        <v>67</v>
      </c>
      <c r="I2" t="s">
        <v>35</v>
      </c>
      <c r="J2" t="s">
        <v>36</v>
      </c>
      <c r="K2" t="s">
        <v>64</v>
      </c>
      <c r="L2" s="37" t="s">
        <v>63</v>
      </c>
      <c r="M2" s="6" t="s">
        <v>46</v>
      </c>
      <c r="N2" s="8">
        <f>SUM(L4:L120)/(COUNT(F4:F120)-2)</f>
        <v>5.4330811406433062E-4</v>
      </c>
      <c r="O2" s="12"/>
      <c r="P2" s="6" t="s">
        <v>21</v>
      </c>
      <c r="Q2" s="7" t="s">
        <v>22</v>
      </c>
      <c r="R2" s="7" t="s">
        <v>23</v>
      </c>
      <c r="S2" s="7" t="s">
        <v>24</v>
      </c>
      <c r="T2" s="7" t="s">
        <v>25</v>
      </c>
      <c r="U2" s="18" t="s">
        <v>37</v>
      </c>
      <c r="V2" s="19" t="s">
        <v>38</v>
      </c>
      <c r="W2" s="8" t="s">
        <v>26</v>
      </c>
      <c r="X2">
        <f>SUM(T3:T8)</f>
        <v>0.40683525143092697</v>
      </c>
    </row>
    <row r="3" spans="1:27" ht="15.75" x14ac:dyDescent="0.25">
      <c r="A3" s="4">
        <v>41346</v>
      </c>
      <c r="B3">
        <v>2.6760000000000002</v>
      </c>
      <c r="C3">
        <v>0</v>
      </c>
      <c r="D3">
        <v>1.3934</v>
      </c>
      <c r="E3">
        <v>1.655</v>
      </c>
      <c r="F3">
        <v>10.468400000000001</v>
      </c>
      <c r="G3">
        <f>F3+E3</f>
        <v>12.1234</v>
      </c>
      <c r="H3">
        <f>E3+D3*(G3-E3)</f>
        <v>16.241668560000001</v>
      </c>
      <c r="I3" s="16">
        <f>(((H3/100)+1)^(1/365)-1)</f>
        <v>4.1241704138217372E-4</v>
      </c>
      <c r="J3" s="16">
        <f>1+I3</f>
        <v>1.0004124170413822</v>
      </c>
      <c r="L3" s="37"/>
      <c r="M3" s="20" t="s">
        <v>47</v>
      </c>
      <c r="N3" s="8">
        <f>SQRT(N2)</f>
        <v>2.3308970677924212E-2</v>
      </c>
      <c r="O3" s="8"/>
      <c r="P3" s="10">
        <v>41519</v>
      </c>
      <c r="Q3" s="8">
        <v>2.964</v>
      </c>
      <c r="R3" s="8">
        <v>1.2987012987012922E-2</v>
      </c>
      <c r="S3" s="8">
        <f t="shared" ref="S3:S8" si="0">1+R3</f>
        <v>1.0129870129870129</v>
      </c>
      <c r="T3" s="8">
        <f t="shared" ref="T3:T8" si="1">R3-I121</f>
        <v>1.25624266833924E-2</v>
      </c>
      <c r="W3" s="8" t="s">
        <v>27</v>
      </c>
      <c r="X3">
        <f>PRODUCT(S3:S8)-PRODUCT(J121:J126)</f>
        <v>0.43141045465454142</v>
      </c>
      <c r="Z3" t="s">
        <v>28</v>
      </c>
      <c r="AA3">
        <f>1+I3</f>
        <v>1.0004124170413822</v>
      </c>
    </row>
    <row r="4" spans="1:27" ht="15.75" x14ac:dyDescent="0.25">
      <c r="A4" s="5">
        <v>41347</v>
      </c>
      <c r="B4">
        <v>2.68</v>
      </c>
      <c r="C4">
        <f>(B4-B3)/B3</f>
        <v>1.4947683109118098E-3</v>
      </c>
      <c r="D4">
        <v>1.3936999999999999</v>
      </c>
      <c r="E4">
        <v>1.6475</v>
      </c>
      <c r="F4">
        <v>10.4472</v>
      </c>
      <c r="G4">
        <f t="shared" ref="G4:G67" si="2">F4+E4</f>
        <v>12.0947</v>
      </c>
      <c r="H4">
        <f t="shared" ref="H4:H67" si="3">E4+D4*(G4-E4)</f>
        <v>16.207762639999999</v>
      </c>
      <c r="I4" s="16">
        <f t="shared" ref="I4:I67" si="4">(((H4/100)+1)^(1/365)-1)</f>
        <v>4.1161745925211157E-4</v>
      </c>
      <c r="J4" s="16">
        <f t="shared" ref="J4:J67" si="5">1+I4</f>
        <v>1.0004116174592521</v>
      </c>
      <c r="K4">
        <f>C4-I4</f>
        <v>1.0831508516596982E-3</v>
      </c>
      <c r="L4" s="37">
        <f>K4^2</f>
        <v>1.1732157674511295E-6</v>
      </c>
      <c r="M4" s="20" t="s">
        <v>48</v>
      </c>
      <c r="N4" s="8">
        <f>X2</f>
        <v>0.40683525143092697</v>
      </c>
      <c r="O4" s="8"/>
      <c r="P4" s="10">
        <v>41520</v>
      </c>
      <c r="Q4" s="8">
        <v>3.9699999999999998</v>
      </c>
      <c r="R4" s="8">
        <v>0.33940620782726039</v>
      </c>
      <c r="S4" s="8">
        <f t="shared" si="0"/>
        <v>1.3394062078272604</v>
      </c>
      <c r="T4" s="8">
        <f t="shared" si="1"/>
        <v>0.3389850106184864</v>
      </c>
      <c r="W4" s="8" t="s">
        <v>29</v>
      </c>
      <c r="X4">
        <f>X2/6</f>
        <v>6.7805875238487828E-2</v>
      </c>
    </row>
    <row r="5" spans="1:27" ht="15.75" x14ac:dyDescent="0.25">
      <c r="A5" s="5">
        <v>41348</v>
      </c>
      <c r="B5">
        <v>2.58</v>
      </c>
      <c r="C5">
        <f t="shared" ref="C5:C68" si="6">(B5-B4)/B4</f>
        <v>-3.7313432835820927E-2</v>
      </c>
      <c r="D5">
        <v>1.3936999999999999</v>
      </c>
      <c r="E5">
        <v>1.6475</v>
      </c>
      <c r="F5">
        <v>10.4887</v>
      </c>
      <c r="G5">
        <f t="shared" si="2"/>
        <v>12.136199999999999</v>
      </c>
      <c r="H5">
        <f t="shared" si="3"/>
        <v>16.265601189999998</v>
      </c>
      <c r="I5" s="16">
        <f t="shared" si="4"/>
        <v>4.1298128962985459E-4</v>
      </c>
      <c r="J5" s="16">
        <f t="shared" si="5"/>
        <v>1.0004129812896299</v>
      </c>
      <c r="K5">
        <f t="shared" ref="K5:K68" si="7">C5-I5</f>
        <v>-3.7726414125450781E-2</v>
      </c>
      <c r="L5" s="37">
        <f t="shared" ref="L5:L68" si="8">K5^2</f>
        <v>1.4232823227650123E-3</v>
      </c>
      <c r="M5" s="20" t="s">
        <v>49</v>
      </c>
      <c r="N5" s="8">
        <f>X12</f>
        <v>0.65571401131798324</v>
      </c>
      <c r="O5" s="8"/>
      <c r="P5" s="10">
        <v>41521</v>
      </c>
      <c r="Q5" s="8">
        <v>3.99</v>
      </c>
      <c r="R5" s="8">
        <v>5.0377833753149784E-3</v>
      </c>
      <c r="S5" s="8">
        <f t="shared" si="0"/>
        <v>1.005037783375315</v>
      </c>
      <c r="T5" s="8">
        <f t="shared" si="1"/>
        <v>4.5948915812607663E-3</v>
      </c>
      <c r="W5" s="12" t="s">
        <v>30</v>
      </c>
      <c r="X5">
        <f>X3/6</f>
        <v>7.1901742442423575E-2</v>
      </c>
    </row>
    <row r="6" spans="1:27" ht="15.75" x14ac:dyDescent="0.25">
      <c r="A6" s="5">
        <v>41351</v>
      </c>
      <c r="B6">
        <v>2.58</v>
      </c>
      <c r="C6">
        <f t="shared" si="6"/>
        <v>0</v>
      </c>
      <c r="D6">
        <v>1.3946000000000001</v>
      </c>
      <c r="E6">
        <v>1.6</v>
      </c>
      <c r="F6">
        <v>10.2234</v>
      </c>
      <c r="G6">
        <f t="shared" si="2"/>
        <v>11.823399999999999</v>
      </c>
      <c r="H6">
        <f t="shared" si="3"/>
        <v>15.857553640000001</v>
      </c>
      <c r="I6" s="16">
        <f t="shared" si="4"/>
        <v>4.0334506055739183E-4</v>
      </c>
      <c r="J6" s="16">
        <f t="shared" si="5"/>
        <v>1.0004033450605574</v>
      </c>
      <c r="K6">
        <f t="shared" si="7"/>
        <v>-4.0334506055739183E-4</v>
      </c>
      <c r="L6" s="37">
        <f t="shared" si="8"/>
        <v>1.6268723787604609E-7</v>
      </c>
      <c r="M6" s="20" t="s">
        <v>50</v>
      </c>
      <c r="N6" s="8">
        <f>SQRT(N2*6)</f>
        <v>5.7095084590409212E-2</v>
      </c>
      <c r="O6" s="8"/>
      <c r="P6" s="10">
        <v>41522</v>
      </c>
      <c r="Q6" s="8">
        <v>4.2</v>
      </c>
      <c r="R6" s="8">
        <v>5.2631578947368411E-2</v>
      </c>
      <c r="S6" s="8">
        <f t="shared" si="0"/>
        <v>1.0526315789473684</v>
      </c>
      <c r="T6" s="8">
        <f t="shared" si="1"/>
        <v>5.2186194547626345E-2</v>
      </c>
      <c r="W6" s="12" t="s">
        <v>39</v>
      </c>
      <c r="X6">
        <f>SUM(U3:U8)/6</f>
        <v>0</v>
      </c>
    </row>
    <row r="7" spans="1:27" ht="15.75" x14ac:dyDescent="0.25">
      <c r="A7" s="5">
        <v>41352</v>
      </c>
      <c r="B7">
        <v>2.5880000000000001</v>
      </c>
      <c r="C7">
        <f t="shared" si="6"/>
        <v>3.1007751937984522E-3</v>
      </c>
      <c r="D7">
        <v>1.3937999999999999</v>
      </c>
      <c r="E7">
        <v>1.5566</v>
      </c>
      <c r="F7">
        <v>10.124000000000001</v>
      </c>
      <c r="G7">
        <f t="shared" si="2"/>
        <v>11.6806</v>
      </c>
      <c r="H7">
        <f t="shared" si="3"/>
        <v>15.667431199999999</v>
      </c>
      <c r="I7" s="16">
        <f t="shared" si="4"/>
        <v>3.988436678619145E-4</v>
      </c>
      <c r="J7" s="16">
        <f t="shared" si="5"/>
        <v>1.0003988436678619</v>
      </c>
      <c r="K7">
        <f t="shared" si="7"/>
        <v>2.7019315259365377E-3</v>
      </c>
      <c r="L7" s="37">
        <f t="shared" si="8"/>
        <v>7.3004339708497466E-6</v>
      </c>
      <c r="M7" s="20" t="s">
        <v>51</v>
      </c>
      <c r="N7" s="8">
        <f>SQRT(N2*119)</f>
        <v>0.2542708508139605</v>
      </c>
      <c r="O7" s="8"/>
      <c r="P7" s="10">
        <v>41523</v>
      </c>
      <c r="Q7" s="8">
        <v>4.12</v>
      </c>
      <c r="R7" s="8">
        <v>-1.9047619047619063E-2</v>
      </c>
      <c r="S7" s="8">
        <f t="shared" si="0"/>
        <v>0.98095238095238091</v>
      </c>
      <c r="T7" s="8">
        <f t="shared" si="1"/>
        <v>-1.949378328878057E-2</v>
      </c>
      <c r="W7" s="12" t="s">
        <v>40</v>
      </c>
      <c r="X7">
        <f>SQRT(X6)</f>
        <v>0</v>
      </c>
    </row>
    <row r="8" spans="1:27" ht="16.5" thickBot="1" x14ac:dyDescent="0.3">
      <c r="A8" s="5">
        <v>41353</v>
      </c>
      <c r="B8">
        <v>2.6080000000000001</v>
      </c>
      <c r="C8">
        <f t="shared" si="6"/>
        <v>7.7279752704791415E-3</v>
      </c>
      <c r="D8">
        <v>1.3974</v>
      </c>
      <c r="E8">
        <v>1.5931</v>
      </c>
      <c r="F8">
        <v>10.0829</v>
      </c>
      <c r="G8">
        <f t="shared" si="2"/>
        <v>11.676</v>
      </c>
      <c r="H8">
        <f t="shared" si="3"/>
        <v>15.68294446</v>
      </c>
      <c r="I8" s="16">
        <f t="shared" si="4"/>
        <v>3.9921124056752078E-4</v>
      </c>
      <c r="J8" s="16">
        <f t="shared" si="5"/>
        <v>1.0003992112405675</v>
      </c>
      <c r="K8">
        <f t="shared" si="7"/>
        <v>7.3287640299116207E-3</v>
      </c>
      <c r="L8" s="37">
        <f t="shared" si="8"/>
        <v>5.3710782206126421E-5</v>
      </c>
      <c r="M8" s="20" t="s">
        <v>52</v>
      </c>
      <c r="N8" s="8">
        <f>N4/N6</f>
        <v>7.1255740200666384</v>
      </c>
      <c r="O8" s="8"/>
      <c r="P8" s="13">
        <v>41526</v>
      </c>
      <c r="Q8" s="14">
        <v>4.1959999999999997</v>
      </c>
      <c r="R8" s="14">
        <v>1.8446601941747482E-2</v>
      </c>
      <c r="S8" s="14">
        <f t="shared" si="0"/>
        <v>1.0184466019417475</v>
      </c>
      <c r="T8" s="8">
        <f t="shared" si="1"/>
        <v>1.8000511288941607E-2</v>
      </c>
      <c r="W8" s="12" t="s">
        <v>41</v>
      </c>
      <c r="X8">
        <f>SUM(V3:V8)/6</f>
        <v>0</v>
      </c>
    </row>
    <row r="9" spans="1:27" ht="16.5" thickBot="1" x14ac:dyDescent="0.3">
      <c r="A9" s="5">
        <v>41354</v>
      </c>
      <c r="B9">
        <v>2.6360000000000001</v>
      </c>
      <c r="C9">
        <f t="shared" si="6"/>
        <v>1.0736196319018414E-2</v>
      </c>
      <c r="D9">
        <v>1.3975</v>
      </c>
      <c r="E9">
        <v>1.5617000000000001</v>
      </c>
      <c r="F9">
        <v>10.0669</v>
      </c>
      <c r="G9">
        <f t="shared" si="2"/>
        <v>11.6286</v>
      </c>
      <c r="H9">
        <f t="shared" si="3"/>
        <v>15.630192750000001</v>
      </c>
      <c r="I9" s="16">
        <f t="shared" si="4"/>
        <v>3.9796113568457692E-4</v>
      </c>
      <c r="J9" s="16">
        <f t="shared" si="5"/>
        <v>1.0003979611356846</v>
      </c>
      <c r="K9">
        <f t="shared" si="7"/>
        <v>1.0338235183333837E-2</v>
      </c>
      <c r="L9" s="37">
        <f t="shared" si="8"/>
        <v>1.0687910670592162E-4</v>
      </c>
      <c r="M9" s="21" t="s">
        <v>53</v>
      </c>
      <c r="N9" s="8">
        <f>N5/N7</f>
        <v>2.578801342029339</v>
      </c>
      <c r="O9" s="8"/>
      <c r="T9" s="8"/>
      <c r="W9" s="12" t="s">
        <v>42</v>
      </c>
      <c r="X9">
        <f>SQRT(X8)</f>
        <v>0</v>
      </c>
    </row>
    <row r="10" spans="1:27" ht="15.75" x14ac:dyDescent="0.25">
      <c r="A10" s="5">
        <v>41355</v>
      </c>
      <c r="B10">
        <v>2.5720000000000001</v>
      </c>
      <c r="C10">
        <f t="shared" si="6"/>
        <v>-2.4279210925644938E-2</v>
      </c>
      <c r="D10">
        <v>1.3969</v>
      </c>
      <c r="E10">
        <v>1.5810999999999999</v>
      </c>
      <c r="F10">
        <v>10.0837</v>
      </c>
      <c r="G10">
        <f t="shared" si="2"/>
        <v>11.6648</v>
      </c>
      <c r="H10">
        <f t="shared" si="3"/>
        <v>15.66702053</v>
      </c>
      <c r="I10" s="16">
        <f t="shared" si="4"/>
        <v>3.9883393673867396E-4</v>
      </c>
      <c r="J10" s="16">
        <f t="shared" si="5"/>
        <v>1.0003988339367387</v>
      </c>
      <c r="K10">
        <f t="shared" si="7"/>
        <v>-2.4678044862383612E-2</v>
      </c>
      <c r="L10" s="37">
        <f t="shared" si="8"/>
        <v>6.0900589822981824E-4</v>
      </c>
      <c r="M10" s="8"/>
      <c r="N10" s="8"/>
      <c r="O10" s="8"/>
      <c r="P10" s="6" t="s">
        <v>31</v>
      </c>
      <c r="Q10" s="7" t="s">
        <v>22</v>
      </c>
      <c r="R10" s="7" t="s">
        <v>23</v>
      </c>
      <c r="S10" s="7" t="s">
        <v>24</v>
      </c>
      <c r="T10" s="7" t="s">
        <v>25</v>
      </c>
      <c r="U10" s="18" t="s">
        <v>37</v>
      </c>
      <c r="V10" s="19" t="s">
        <v>38</v>
      </c>
    </row>
    <row r="11" spans="1:27" ht="15.75" x14ac:dyDescent="0.25">
      <c r="A11" s="5">
        <v>41358</v>
      </c>
      <c r="B11">
        <v>2.4699999999999998</v>
      </c>
      <c r="C11">
        <f t="shared" si="6"/>
        <v>-3.9657853810264508E-2</v>
      </c>
      <c r="D11">
        <v>1.3978999999999999</v>
      </c>
      <c r="E11">
        <v>1.5406</v>
      </c>
      <c r="F11">
        <v>9.8496000000000006</v>
      </c>
      <c r="G11">
        <f t="shared" si="2"/>
        <v>11.3902</v>
      </c>
      <c r="H11">
        <f t="shared" si="3"/>
        <v>15.30935584</v>
      </c>
      <c r="I11" s="16">
        <f t="shared" si="4"/>
        <v>3.903457032747859E-4</v>
      </c>
      <c r="J11" s="16">
        <f t="shared" si="5"/>
        <v>1.0003903457032748</v>
      </c>
      <c r="K11">
        <f t="shared" si="7"/>
        <v>-4.0048199513539294E-2</v>
      </c>
      <c r="L11" s="37">
        <f t="shared" si="8"/>
        <v>1.6038582842762489E-3</v>
      </c>
      <c r="M11" s="8"/>
      <c r="N11" s="8"/>
      <c r="O11" s="8"/>
      <c r="P11" s="10">
        <v>41519</v>
      </c>
      <c r="Q11" s="8">
        <v>2.964</v>
      </c>
      <c r="R11" s="8">
        <v>1.2987012987012922E-2</v>
      </c>
      <c r="S11" s="8">
        <f>1+R11</f>
        <v>1.0129870129870129</v>
      </c>
      <c r="T11" s="8">
        <f t="shared" ref="T11:T74" si="9">R11-I129</f>
        <v>1.2542306352517005E-2</v>
      </c>
    </row>
    <row r="12" spans="1:27" ht="15.75" x14ac:dyDescent="0.25">
      <c r="A12" s="5">
        <v>41359</v>
      </c>
      <c r="B12">
        <v>2.5300000000000002</v>
      </c>
      <c r="C12">
        <f t="shared" si="6"/>
        <v>2.4291497975708707E-2</v>
      </c>
      <c r="D12">
        <v>1.3988</v>
      </c>
      <c r="E12">
        <v>1.5667</v>
      </c>
      <c r="F12">
        <v>11.639099999999999</v>
      </c>
      <c r="G12">
        <f t="shared" si="2"/>
        <v>13.2058</v>
      </c>
      <c r="H12">
        <f t="shared" si="3"/>
        <v>17.84747308</v>
      </c>
      <c r="I12" s="16">
        <f t="shared" si="4"/>
        <v>4.5002178102526713E-4</v>
      </c>
      <c r="J12" s="16">
        <f t="shared" si="5"/>
        <v>1.0004500217810253</v>
      </c>
      <c r="K12">
        <f t="shared" si="7"/>
        <v>2.384147619468344E-2</v>
      </c>
      <c r="L12" s="37">
        <f t="shared" si="8"/>
        <v>5.6841598714165711E-4</v>
      </c>
      <c r="M12" s="8"/>
      <c r="N12" s="8"/>
      <c r="O12" s="8"/>
      <c r="P12" s="10">
        <v>41520</v>
      </c>
      <c r="Q12" s="8">
        <v>3.9699999999999998</v>
      </c>
      <c r="R12" s="8">
        <v>0.33940620782726039</v>
      </c>
      <c r="S12" s="8">
        <f t="shared" ref="S12:S75" si="10">1+R12</f>
        <v>1.3394062078272604</v>
      </c>
      <c r="T12" s="8">
        <f t="shared" si="9"/>
        <v>0.3389603210576464</v>
      </c>
      <c r="W12" s="8" t="s">
        <v>26</v>
      </c>
      <c r="X12">
        <f>SUM(T11:T129)</f>
        <v>0.65571401131798324</v>
      </c>
    </row>
    <row r="13" spans="1:27" ht="15.75" x14ac:dyDescent="0.25">
      <c r="A13" s="5">
        <v>41360</v>
      </c>
      <c r="B13">
        <v>2.5380000000000003</v>
      </c>
      <c r="C13">
        <f t="shared" si="6"/>
        <v>3.162055335968382E-3</v>
      </c>
      <c r="D13">
        <v>1.3969</v>
      </c>
      <c r="E13">
        <v>1.5143</v>
      </c>
      <c r="F13">
        <v>11.8004</v>
      </c>
      <c r="G13">
        <f t="shared" si="2"/>
        <v>13.3147</v>
      </c>
      <c r="H13">
        <f t="shared" si="3"/>
        <v>17.998278759999998</v>
      </c>
      <c r="I13" s="16">
        <f t="shared" si="4"/>
        <v>4.5352706324996994E-4</v>
      </c>
      <c r="J13" s="16">
        <f t="shared" si="5"/>
        <v>1.00045352706325</v>
      </c>
      <c r="K13">
        <f t="shared" si="7"/>
        <v>2.7085282727184121E-3</v>
      </c>
      <c r="L13" s="37">
        <f t="shared" si="8"/>
        <v>7.3361254041149849E-6</v>
      </c>
      <c r="M13" s="8"/>
      <c r="N13" s="8"/>
      <c r="O13" s="8"/>
      <c r="P13" s="10">
        <v>41521</v>
      </c>
      <c r="Q13" s="8">
        <v>3.99</v>
      </c>
      <c r="R13" s="8">
        <v>5.0377833753149784E-3</v>
      </c>
      <c r="S13" s="8">
        <f t="shared" si="10"/>
        <v>1.005037783375315</v>
      </c>
      <c r="T13" s="8">
        <f t="shared" si="9"/>
        <v>4.5931451839697638E-3</v>
      </c>
      <c r="W13" s="8" t="s">
        <v>27</v>
      </c>
      <c r="X13">
        <f>PRODUCT(S11:S129)-PRODUCT(J121:J239)</f>
        <v>0.82746063659773039</v>
      </c>
    </row>
    <row r="14" spans="1:27" ht="15.75" x14ac:dyDescent="0.25">
      <c r="A14" s="5">
        <v>41361</v>
      </c>
      <c r="B14">
        <v>2.524</v>
      </c>
      <c r="C14">
        <f t="shared" si="6"/>
        <v>-5.5161544523247572E-3</v>
      </c>
      <c r="D14">
        <v>1.3955</v>
      </c>
      <c r="E14">
        <v>1.5467</v>
      </c>
      <c r="F14">
        <v>11.738099999999999</v>
      </c>
      <c r="G14">
        <f t="shared" si="2"/>
        <v>13.284799999999999</v>
      </c>
      <c r="H14">
        <f t="shared" si="3"/>
        <v>17.927218549999999</v>
      </c>
      <c r="I14" s="16">
        <f t="shared" si="4"/>
        <v>4.518759178724352E-4</v>
      </c>
      <c r="J14" s="16">
        <f t="shared" si="5"/>
        <v>1.0004518759178724</v>
      </c>
      <c r="K14">
        <f t="shared" si="7"/>
        <v>-5.9680303701971924E-3</v>
      </c>
      <c r="L14" s="37">
        <f t="shared" si="8"/>
        <v>3.5617386499596035E-5</v>
      </c>
      <c r="M14" s="8"/>
      <c r="N14" s="8"/>
      <c r="O14" s="8"/>
      <c r="P14" s="10">
        <v>41522</v>
      </c>
      <c r="Q14" s="8">
        <v>4.2</v>
      </c>
      <c r="R14" s="8">
        <v>5.2631578947368411E-2</v>
      </c>
      <c r="S14" s="8">
        <f t="shared" si="10"/>
        <v>1.0526315789473684</v>
      </c>
      <c r="T14" s="8">
        <f t="shared" si="9"/>
        <v>5.2175502582920301E-2</v>
      </c>
      <c r="W14" s="8" t="s">
        <v>29</v>
      </c>
      <c r="X14">
        <f>X12/119</f>
        <v>5.5102017757813716E-3</v>
      </c>
    </row>
    <row r="15" spans="1:27" ht="15.75" x14ac:dyDescent="0.25">
      <c r="A15" s="5">
        <v>41366</v>
      </c>
      <c r="B15">
        <v>2.512</v>
      </c>
      <c r="C15">
        <f t="shared" si="6"/>
        <v>-4.754358161648182E-3</v>
      </c>
      <c r="D15">
        <v>1.3951</v>
      </c>
      <c r="E15">
        <v>1.5552000000000001</v>
      </c>
      <c r="F15">
        <v>11.616</v>
      </c>
      <c r="G15">
        <f t="shared" si="2"/>
        <v>13.171199999999999</v>
      </c>
      <c r="H15">
        <f t="shared" si="3"/>
        <v>17.760681599999998</v>
      </c>
      <c r="I15" s="16">
        <f t="shared" si="4"/>
        <v>4.4800239713693735E-4</v>
      </c>
      <c r="J15" s="16">
        <f t="shared" si="5"/>
        <v>1.0004480023971369</v>
      </c>
      <c r="K15">
        <f t="shared" si="7"/>
        <v>-5.2023605587851194E-3</v>
      </c>
      <c r="L15" s="37">
        <f t="shared" si="8"/>
        <v>2.7064555383603019E-5</v>
      </c>
      <c r="M15" s="8"/>
      <c r="N15" s="8"/>
      <c r="O15" s="8"/>
      <c r="P15" s="10">
        <v>41523</v>
      </c>
      <c r="Q15" s="8">
        <v>4.12</v>
      </c>
      <c r="R15" s="8">
        <v>-1.9047619047619063E-2</v>
      </c>
      <c r="S15" s="8">
        <f t="shared" si="10"/>
        <v>0.98095238095238091</v>
      </c>
      <c r="T15" s="8">
        <f t="shared" si="9"/>
        <v>-1.9503917884971494E-2</v>
      </c>
      <c r="W15" s="12" t="s">
        <v>30</v>
      </c>
      <c r="X15">
        <f>X13/119</f>
        <v>6.9534507277120199E-3</v>
      </c>
    </row>
    <row r="16" spans="1:27" ht="15.75" x14ac:dyDescent="0.25">
      <c r="A16" s="5">
        <v>41367</v>
      </c>
      <c r="B16">
        <v>2.548</v>
      </c>
      <c r="C16">
        <f t="shared" si="6"/>
        <v>1.4331210191082815E-2</v>
      </c>
      <c r="D16">
        <v>1.3937999999999999</v>
      </c>
      <c r="E16">
        <v>1.5232000000000001</v>
      </c>
      <c r="F16">
        <v>11.632300000000001</v>
      </c>
      <c r="G16">
        <f t="shared" si="2"/>
        <v>13.1555</v>
      </c>
      <c r="H16">
        <f t="shared" si="3"/>
        <v>17.73629974</v>
      </c>
      <c r="I16" s="16">
        <f t="shared" si="4"/>
        <v>4.4743483551701324E-4</v>
      </c>
      <c r="J16" s="16">
        <f t="shared" si="5"/>
        <v>1.000447434835517</v>
      </c>
      <c r="K16">
        <f t="shared" si="7"/>
        <v>1.3883775355565802E-2</v>
      </c>
      <c r="L16" s="37">
        <f t="shared" si="8"/>
        <v>1.9275921812381629E-4</v>
      </c>
      <c r="M16" s="8"/>
      <c r="N16" s="8"/>
      <c r="O16" s="8"/>
      <c r="P16" s="10">
        <v>41526</v>
      </c>
      <c r="Q16" s="8">
        <v>4.1959999999999997</v>
      </c>
      <c r="R16" s="8">
        <v>1.8446601941747482E-2</v>
      </c>
      <c r="S16" s="8">
        <f t="shared" si="10"/>
        <v>1.0184466019417475</v>
      </c>
      <c r="T16" s="8">
        <f t="shared" si="9"/>
        <v>1.799296634715471E-2</v>
      </c>
      <c r="W16" s="12" t="s">
        <v>39</v>
      </c>
      <c r="X16">
        <f>SUM(U11:U131)/119</f>
        <v>0</v>
      </c>
    </row>
    <row r="17" spans="1:24" ht="15.75" x14ac:dyDescent="0.25">
      <c r="A17" s="5">
        <v>41368</v>
      </c>
      <c r="B17">
        <v>2.6</v>
      </c>
      <c r="C17">
        <f t="shared" si="6"/>
        <v>2.0408163265306142E-2</v>
      </c>
      <c r="D17">
        <v>1.3938999999999999</v>
      </c>
      <c r="E17">
        <v>1.4579</v>
      </c>
      <c r="F17">
        <v>11.5952</v>
      </c>
      <c r="G17">
        <f t="shared" si="2"/>
        <v>13.053100000000001</v>
      </c>
      <c r="H17">
        <f t="shared" si="3"/>
        <v>17.620449279999999</v>
      </c>
      <c r="I17" s="16">
        <f t="shared" si="4"/>
        <v>4.447364626474215E-4</v>
      </c>
      <c r="J17" s="16">
        <f t="shared" si="5"/>
        <v>1.0004447364626474</v>
      </c>
      <c r="K17">
        <f t="shared" si="7"/>
        <v>1.996342680265872E-2</v>
      </c>
      <c r="L17" s="37">
        <f t="shared" si="8"/>
        <v>3.9853840970511259E-4</v>
      </c>
      <c r="M17" s="8"/>
      <c r="N17" s="8"/>
      <c r="O17" s="8"/>
      <c r="P17" s="10">
        <v>41527</v>
      </c>
      <c r="Q17" s="8">
        <v>4.258</v>
      </c>
      <c r="R17" s="8">
        <v>1.477597712106775E-2</v>
      </c>
      <c r="S17" s="8">
        <f t="shared" si="10"/>
        <v>1.0147759771210678</v>
      </c>
      <c r="T17" s="8">
        <f t="shared" si="9"/>
        <v>1.4321764541349301E-2</v>
      </c>
      <c r="W17" s="12" t="s">
        <v>40</v>
      </c>
      <c r="X17">
        <f>SQRT(X16)</f>
        <v>0</v>
      </c>
    </row>
    <row r="18" spans="1:24" ht="15.75" x14ac:dyDescent="0.25">
      <c r="A18" s="5">
        <v>41369</v>
      </c>
      <c r="B18">
        <v>2.56</v>
      </c>
      <c r="C18">
        <f t="shared" si="6"/>
        <v>-1.5384615384615398E-2</v>
      </c>
      <c r="D18">
        <v>1.3913</v>
      </c>
      <c r="E18">
        <v>1.3974</v>
      </c>
      <c r="F18">
        <v>11.7552</v>
      </c>
      <c r="G18">
        <f t="shared" si="2"/>
        <v>13.1526</v>
      </c>
      <c r="H18">
        <f t="shared" si="3"/>
        <v>17.752409760000003</v>
      </c>
      <c r="I18" s="16">
        <f t="shared" si="4"/>
        <v>4.4780985814951713E-4</v>
      </c>
      <c r="J18" s="16">
        <f t="shared" si="5"/>
        <v>1.0004478098581495</v>
      </c>
      <c r="K18">
        <f t="shared" si="7"/>
        <v>-1.5832425242764916E-2</v>
      </c>
      <c r="L18" s="37">
        <f t="shared" si="8"/>
        <v>2.5066568906773973E-4</v>
      </c>
      <c r="M18" s="8"/>
      <c r="N18" s="8"/>
      <c r="O18" s="8"/>
      <c r="P18" s="10">
        <v>41528</v>
      </c>
      <c r="Q18" s="8">
        <v>4.4240000000000004</v>
      </c>
      <c r="R18" s="8">
        <v>3.8985439173320896E-2</v>
      </c>
      <c r="S18" s="8">
        <f t="shared" si="10"/>
        <v>1.0389854391733209</v>
      </c>
      <c r="T18" s="8">
        <f t="shared" si="9"/>
        <v>3.8546144906682206E-2</v>
      </c>
      <c r="W18" s="12" t="s">
        <v>41</v>
      </c>
      <c r="X18">
        <f>SUM(V11:V131)/119</f>
        <v>0</v>
      </c>
    </row>
    <row r="19" spans="1:24" ht="15.75" x14ac:dyDescent="0.25">
      <c r="A19" s="5">
        <v>41372</v>
      </c>
      <c r="B19">
        <v>2.5099999999999998</v>
      </c>
      <c r="C19">
        <f t="shared" si="6"/>
        <v>-1.9531250000000104E-2</v>
      </c>
      <c r="D19">
        <v>1.3902999999999999</v>
      </c>
      <c r="E19">
        <v>1.4227000000000001</v>
      </c>
      <c r="F19">
        <v>12.117599999999999</v>
      </c>
      <c r="G19">
        <f t="shared" si="2"/>
        <v>13.5403</v>
      </c>
      <c r="H19">
        <f t="shared" si="3"/>
        <v>18.269799279999997</v>
      </c>
      <c r="I19" s="16">
        <f t="shared" si="4"/>
        <v>4.5982695689383846E-4</v>
      </c>
      <c r="J19" s="16">
        <f t="shared" si="5"/>
        <v>1.0004598269568938</v>
      </c>
      <c r="K19">
        <f t="shared" si="7"/>
        <v>-1.9991076956893943E-2</v>
      </c>
      <c r="L19" s="37">
        <f t="shared" si="8"/>
        <v>3.9964315789645598E-4</v>
      </c>
      <c r="M19" s="8"/>
      <c r="N19" s="8"/>
      <c r="O19" s="8"/>
      <c r="P19" s="10">
        <v>41529</v>
      </c>
      <c r="Q19" s="8">
        <v>4.6820000000000004</v>
      </c>
      <c r="R19" s="8">
        <v>5.8318264014466541E-2</v>
      </c>
      <c r="S19" s="8">
        <f t="shared" si="10"/>
        <v>1.0583182640144666</v>
      </c>
      <c r="T19" s="8">
        <f t="shared" si="9"/>
        <v>5.7849056560917038E-2</v>
      </c>
      <c r="W19" s="12" t="s">
        <v>42</v>
      </c>
      <c r="X19">
        <f>SQRT(X18)</f>
        <v>0</v>
      </c>
    </row>
    <row r="20" spans="1:24" ht="15.75" x14ac:dyDescent="0.25">
      <c r="A20" s="5">
        <v>41373</v>
      </c>
      <c r="B20">
        <v>2.524</v>
      </c>
      <c r="C20">
        <f t="shared" si="6"/>
        <v>5.5776892430279825E-3</v>
      </c>
      <c r="D20">
        <v>1.3921999999999999</v>
      </c>
      <c r="E20">
        <v>1.4674</v>
      </c>
      <c r="F20">
        <v>11.978899999999999</v>
      </c>
      <c r="G20">
        <f t="shared" si="2"/>
        <v>13.446299999999999</v>
      </c>
      <c r="H20">
        <f t="shared" si="3"/>
        <v>18.144424579999999</v>
      </c>
      <c r="I20" s="16">
        <f t="shared" si="4"/>
        <v>4.5691977302730891E-4</v>
      </c>
      <c r="J20" s="16">
        <f t="shared" si="5"/>
        <v>1.0004569197730273</v>
      </c>
      <c r="K20">
        <f t="shared" si="7"/>
        <v>5.1207694700006736E-3</v>
      </c>
      <c r="L20" s="37">
        <f t="shared" si="8"/>
        <v>2.6222279964890979E-5</v>
      </c>
      <c r="M20" s="8"/>
      <c r="N20" s="8"/>
      <c r="O20" s="8"/>
      <c r="P20" s="10">
        <v>41530</v>
      </c>
      <c r="Q20" s="8">
        <v>4.75</v>
      </c>
      <c r="R20" s="8">
        <v>1.4523707817172065E-2</v>
      </c>
      <c r="S20" s="8">
        <f t="shared" si="10"/>
        <v>1.014523707817172</v>
      </c>
      <c r="T20" s="8">
        <f t="shared" si="9"/>
        <v>1.4044728279213341E-2</v>
      </c>
    </row>
    <row r="21" spans="1:24" ht="15.75" x14ac:dyDescent="0.25">
      <c r="A21" s="5">
        <v>41374</v>
      </c>
      <c r="B21">
        <v>2.6059999999999999</v>
      </c>
      <c r="C21">
        <f t="shared" si="6"/>
        <v>3.2488114104595824E-2</v>
      </c>
      <c r="D21">
        <v>1.3921000000000001</v>
      </c>
      <c r="E21">
        <v>1.5116000000000001</v>
      </c>
      <c r="F21">
        <v>12.0502</v>
      </c>
      <c r="G21">
        <f t="shared" si="2"/>
        <v>13.5618</v>
      </c>
      <c r="H21">
        <f t="shared" si="3"/>
        <v>18.286683420000003</v>
      </c>
      <c r="I21" s="16">
        <f t="shared" si="4"/>
        <v>4.6021823086817015E-4</v>
      </c>
      <c r="J21" s="16">
        <f t="shared" si="5"/>
        <v>1.0004602182308682</v>
      </c>
      <c r="K21">
        <f t="shared" si="7"/>
        <v>3.2027895873727653E-2</v>
      </c>
      <c r="L21" s="37">
        <f t="shared" si="8"/>
        <v>1.0257861140983409E-3</v>
      </c>
      <c r="M21" s="8"/>
      <c r="N21" s="8"/>
      <c r="O21" s="8"/>
      <c r="P21" s="10">
        <v>41533</v>
      </c>
      <c r="Q21" s="8">
        <v>4.74</v>
      </c>
      <c r="R21" s="8">
        <v>-2.1052631578946921E-3</v>
      </c>
      <c r="S21" s="8">
        <f t="shared" si="10"/>
        <v>0.99789473684210528</v>
      </c>
      <c r="T21" s="8">
        <f t="shared" si="9"/>
        <v>-2.5833869167402866E-3</v>
      </c>
    </row>
    <row r="22" spans="1:24" ht="15.75" x14ac:dyDescent="0.25">
      <c r="A22" s="5">
        <v>41375</v>
      </c>
      <c r="B22">
        <v>2.6579999999999999</v>
      </c>
      <c r="C22">
        <f t="shared" si="6"/>
        <v>1.9953952417498099E-2</v>
      </c>
      <c r="D22">
        <v>1.3936999999999999</v>
      </c>
      <c r="E22">
        <v>1.4984999999999999</v>
      </c>
      <c r="F22">
        <v>12.1557</v>
      </c>
      <c r="G22">
        <f t="shared" si="2"/>
        <v>13.654199999999999</v>
      </c>
      <c r="H22">
        <f t="shared" si="3"/>
        <v>18.439899089999997</v>
      </c>
      <c r="I22" s="16">
        <f t="shared" si="4"/>
        <v>4.6376631527089707E-4</v>
      </c>
      <c r="J22" s="16">
        <f t="shared" si="5"/>
        <v>1.0004637663152709</v>
      </c>
      <c r="K22">
        <f t="shared" si="7"/>
        <v>1.9490186102227202E-2</v>
      </c>
      <c r="L22" s="37">
        <f t="shared" si="8"/>
        <v>3.7986735429945039E-4</v>
      </c>
      <c r="M22" s="8"/>
      <c r="N22" s="8"/>
      <c r="O22" s="8"/>
      <c r="P22" s="10">
        <v>41534</v>
      </c>
      <c r="Q22" s="8">
        <v>4.7519999999999998</v>
      </c>
      <c r="R22" s="8">
        <v>2.5316455696201617E-3</v>
      </c>
      <c r="S22" s="8">
        <f t="shared" si="10"/>
        <v>1.0025316455696203</v>
      </c>
      <c r="T22" s="8">
        <f t="shared" si="9"/>
        <v>2.054451112071371E-3</v>
      </c>
    </row>
    <row r="23" spans="1:24" ht="15.75" x14ac:dyDescent="0.25">
      <c r="A23" s="5">
        <v>41376</v>
      </c>
      <c r="B23">
        <v>2.6179999999999999</v>
      </c>
      <c r="C23">
        <f t="shared" si="6"/>
        <v>-1.5048908954100841E-2</v>
      </c>
      <c r="D23">
        <v>1.3942999999999999</v>
      </c>
      <c r="E23">
        <v>1.4689000000000001</v>
      </c>
      <c r="F23">
        <v>11.943200000000001</v>
      </c>
      <c r="G23">
        <f t="shared" si="2"/>
        <v>13.412100000000001</v>
      </c>
      <c r="H23">
        <f t="shared" si="3"/>
        <v>18.12130376</v>
      </c>
      <c r="I23" s="16">
        <f t="shared" si="4"/>
        <v>4.5638331232744633E-4</v>
      </c>
      <c r="J23" s="16">
        <f t="shared" si="5"/>
        <v>1.0004563833123274</v>
      </c>
      <c r="K23">
        <f t="shared" si="7"/>
        <v>-1.5505292266428288E-2</v>
      </c>
      <c r="L23" s="37">
        <f t="shared" si="8"/>
        <v>2.4041408826736086E-4</v>
      </c>
      <c r="M23" s="8"/>
      <c r="N23" s="8"/>
      <c r="O23" s="8"/>
      <c r="P23" s="10">
        <v>41535</v>
      </c>
      <c r="Q23" s="8">
        <v>4.9459999999999997</v>
      </c>
      <c r="R23" s="8">
        <v>4.0824915824915819E-2</v>
      </c>
      <c r="S23" s="8">
        <f t="shared" si="10"/>
        <v>1.0408249158249159</v>
      </c>
      <c r="T23" s="8">
        <f t="shared" si="9"/>
        <v>4.0356020622406896E-2</v>
      </c>
    </row>
    <row r="24" spans="1:24" ht="15.75" x14ac:dyDescent="0.25">
      <c r="A24" s="5">
        <v>41379</v>
      </c>
      <c r="B24">
        <v>2.5840000000000001</v>
      </c>
      <c r="C24">
        <f t="shared" si="6"/>
        <v>-1.2987012987012915E-2</v>
      </c>
      <c r="D24">
        <v>1.3932</v>
      </c>
      <c r="E24">
        <v>1.4483999999999999</v>
      </c>
      <c r="F24">
        <v>12.4732</v>
      </c>
      <c r="G24">
        <f t="shared" si="2"/>
        <v>13.9216</v>
      </c>
      <c r="H24">
        <f t="shared" si="3"/>
        <v>18.826062239999999</v>
      </c>
      <c r="I24" s="16">
        <f t="shared" si="4"/>
        <v>4.7268860262650314E-4</v>
      </c>
      <c r="J24" s="16">
        <f t="shared" si="5"/>
        <v>1.0004726886026265</v>
      </c>
      <c r="K24">
        <f t="shared" si="7"/>
        <v>-1.3459701589639418E-2</v>
      </c>
      <c r="L24" s="37">
        <f t="shared" si="8"/>
        <v>1.8116356688214187E-4</v>
      </c>
      <c r="M24" s="8"/>
      <c r="N24" s="8"/>
      <c r="O24" s="8"/>
      <c r="P24" s="10">
        <v>41536</v>
      </c>
      <c r="Q24" s="8">
        <v>4.88</v>
      </c>
      <c r="R24" s="8">
        <v>-1.33441164577436E-2</v>
      </c>
      <c r="S24" s="8">
        <f t="shared" si="10"/>
        <v>0.98665588354225642</v>
      </c>
      <c r="T24" s="8">
        <f t="shared" si="9"/>
        <v>-1.3810998321019858E-2</v>
      </c>
    </row>
    <row r="25" spans="1:24" ht="15.75" x14ac:dyDescent="0.25">
      <c r="A25" s="5">
        <v>41380</v>
      </c>
      <c r="B25">
        <v>2.5979999999999999</v>
      </c>
      <c r="C25">
        <f t="shared" si="6"/>
        <v>5.4179566563466678E-3</v>
      </c>
      <c r="D25">
        <v>1.3938999999999999</v>
      </c>
      <c r="E25">
        <v>1.4699</v>
      </c>
      <c r="F25">
        <v>12.652100000000001</v>
      </c>
      <c r="G25">
        <f t="shared" si="2"/>
        <v>14.122</v>
      </c>
      <c r="H25">
        <f t="shared" si="3"/>
        <v>19.10566219</v>
      </c>
      <c r="I25" s="16">
        <f t="shared" si="4"/>
        <v>4.7913072105076893E-4</v>
      </c>
      <c r="J25" s="16">
        <f t="shared" si="5"/>
        <v>1.0004791307210508</v>
      </c>
      <c r="K25">
        <f t="shared" si="7"/>
        <v>4.9388259352958989E-3</v>
      </c>
      <c r="L25" s="37">
        <f t="shared" si="8"/>
        <v>2.439200161915141E-5</v>
      </c>
      <c r="M25" s="8"/>
      <c r="N25" s="8"/>
      <c r="O25" s="8"/>
      <c r="P25" s="10">
        <v>41537</v>
      </c>
      <c r="Q25" s="8">
        <v>4.9320000000000004</v>
      </c>
      <c r="R25" s="8">
        <v>1.0655737704918133E-2</v>
      </c>
      <c r="S25" s="8">
        <f t="shared" si="10"/>
        <v>1.0106557377049181</v>
      </c>
      <c r="T25" s="8">
        <f t="shared" si="9"/>
        <v>1.0187547016172093E-2</v>
      </c>
    </row>
    <row r="26" spans="1:24" ht="15.75" x14ac:dyDescent="0.25">
      <c r="A26" s="5">
        <v>41381</v>
      </c>
      <c r="B26">
        <v>2.6339999999999999</v>
      </c>
      <c r="C26">
        <f t="shared" si="6"/>
        <v>1.3856812933025417E-2</v>
      </c>
      <c r="D26">
        <v>1.3904000000000001</v>
      </c>
      <c r="E26">
        <v>1.4283999999999999</v>
      </c>
      <c r="F26">
        <v>12.8217</v>
      </c>
      <c r="G26">
        <f t="shared" si="2"/>
        <v>14.2501</v>
      </c>
      <c r="H26">
        <f t="shared" si="3"/>
        <v>19.255691680000002</v>
      </c>
      <c r="I26" s="16">
        <f t="shared" si="4"/>
        <v>4.8258125862443713E-4</v>
      </c>
      <c r="J26" s="16">
        <f t="shared" si="5"/>
        <v>1.0004825812586244</v>
      </c>
      <c r="K26">
        <f t="shared" si="7"/>
        <v>1.337423167440098E-2</v>
      </c>
      <c r="L26" s="37">
        <f t="shared" si="8"/>
        <v>1.7887007288055044E-4</v>
      </c>
      <c r="M26" s="8"/>
      <c r="N26" s="8"/>
      <c r="O26" s="8"/>
      <c r="P26" s="10">
        <v>41540</v>
      </c>
      <c r="Q26" s="8">
        <v>4.798</v>
      </c>
      <c r="R26" s="8">
        <v>-2.7169505271695121E-2</v>
      </c>
      <c r="S26" s="8">
        <f t="shared" si="10"/>
        <v>0.97283049472830485</v>
      </c>
      <c r="T26" s="8">
        <f t="shared" si="9"/>
        <v>-2.7636596526394691E-2</v>
      </c>
    </row>
    <row r="27" spans="1:24" ht="15.75" x14ac:dyDescent="0.25">
      <c r="A27" s="5">
        <v>41382</v>
      </c>
      <c r="B27">
        <v>2.4159999999999999</v>
      </c>
      <c r="C27">
        <f t="shared" si="6"/>
        <v>-8.2763857251328773E-2</v>
      </c>
      <c r="D27">
        <v>1.3884000000000001</v>
      </c>
      <c r="E27">
        <v>1.4255</v>
      </c>
      <c r="F27">
        <v>11.107799999999999</v>
      </c>
      <c r="G27">
        <f t="shared" si="2"/>
        <v>12.533299999999999</v>
      </c>
      <c r="H27">
        <f t="shared" si="3"/>
        <v>16.84756952</v>
      </c>
      <c r="I27" s="16">
        <f t="shared" si="4"/>
        <v>4.2666654363099354E-4</v>
      </c>
      <c r="J27" s="16">
        <f t="shared" si="5"/>
        <v>1.000426666543631</v>
      </c>
      <c r="K27">
        <f t="shared" si="7"/>
        <v>-8.3190523794959767E-2</v>
      </c>
      <c r="L27" s="37">
        <f t="shared" si="8"/>
        <v>6.9206632492797675E-3</v>
      </c>
      <c r="M27" s="8"/>
      <c r="N27" s="8"/>
      <c r="O27" s="8"/>
      <c r="P27" s="10">
        <v>41541</v>
      </c>
      <c r="Q27" s="8">
        <v>4.9139999999999997</v>
      </c>
      <c r="R27" s="8">
        <v>2.4176740308461789E-2</v>
      </c>
      <c r="S27" s="8">
        <f t="shared" si="10"/>
        <v>1.0241767403084618</v>
      </c>
      <c r="T27" s="8">
        <f t="shared" si="9"/>
        <v>2.3706769474573123E-2</v>
      </c>
    </row>
    <row r="28" spans="1:24" ht="15.75" x14ac:dyDescent="0.25">
      <c r="A28" s="5">
        <v>41383</v>
      </c>
      <c r="B28">
        <v>2.3119999999999998</v>
      </c>
      <c r="C28">
        <f t="shared" si="6"/>
        <v>-4.3046357615894079E-2</v>
      </c>
      <c r="D28">
        <v>1.3931</v>
      </c>
      <c r="E28">
        <v>1.4408000000000001</v>
      </c>
      <c r="F28">
        <v>10.7967</v>
      </c>
      <c r="G28">
        <f t="shared" si="2"/>
        <v>12.237499999999999</v>
      </c>
      <c r="H28">
        <f t="shared" si="3"/>
        <v>16.481682769999999</v>
      </c>
      <c r="I28" s="16">
        <f t="shared" si="4"/>
        <v>4.180705046958888E-4</v>
      </c>
      <c r="J28" s="16">
        <f t="shared" si="5"/>
        <v>1.0004180705046959</v>
      </c>
      <c r="K28">
        <f t="shared" si="7"/>
        <v>-4.3464428120589968E-2</v>
      </c>
      <c r="L28" s="37">
        <f t="shared" si="8"/>
        <v>1.8891565118499319E-3</v>
      </c>
      <c r="M28" s="8"/>
      <c r="N28" s="8"/>
      <c r="O28" s="8"/>
      <c r="P28" s="10">
        <v>41542</v>
      </c>
      <c r="Q28" s="8">
        <v>4.8959999999999999</v>
      </c>
      <c r="R28" s="8">
        <v>-3.6630036630036214E-3</v>
      </c>
      <c r="S28" s="8">
        <f t="shared" si="10"/>
        <v>0.99633699633699635</v>
      </c>
      <c r="T28" s="8">
        <f t="shared" si="9"/>
        <v>-4.1312982544949575E-3</v>
      </c>
    </row>
    <row r="29" spans="1:24" ht="15.75" x14ac:dyDescent="0.25">
      <c r="A29" s="5">
        <v>41386</v>
      </c>
      <c r="B29">
        <v>2.3919999999999999</v>
      </c>
      <c r="C29">
        <f t="shared" si="6"/>
        <v>3.4602076124567505E-2</v>
      </c>
      <c r="D29">
        <v>1.3956</v>
      </c>
      <c r="E29">
        <v>1.4157999999999999</v>
      </c>
      <c r="F29">
        <v>10.6561</v>
      </c>
      <c r="G29">
        <f t="shared" si="2"/>
        <v>12.071899999999999</v>
      </c>
      <c r="H29">
        <f t="shared" si="3"/>
        <v>16.287453159999998</v>
      </c>
      <c r="I29" s="16">
        <f t="shared" si="4"/>
        <v>4.1349638199239536E-4</v>
      </c>
      <c r="J29" s="16">
        <f t="shared" si="5"/>
        <v>1.0004134963819924</v>
      </c>
      <c r="K29">
        <f t="shared" si="7"/>
        <v>3.4188579742575109E-2</v>
      </c>
      <c r="L29" s="37">
        <f t="shared" si="8"/>
        <v>1.1688589848144171E-3</v>
      </c>
      <c r="M29" s="8"/>
      <c r="N29" s="8"/>
      <c r="O29" s="8"/>
      <c r="P29" s="10">
        <v>41543</v>
      </c>
      <c r="Q29" s="8">
        <v>4.9000000000000004</v>
      </c>
      <c r="R29" s="8">
        <v>8.16993464052379E-4</v>
      </c>
      <c r="S29" s="8">
        <f t="shared" si="10"/>
        <v>1.0008169934640523</v>
      </c>
      <c r="T29" s="8">
        <f t="shared" si="9"/>
        <v>3.4992317986058392E-4</v>
      </c>
    </row>
    <row r="30" spans="1:24" ht="15.75" x14ac:dyDescent="0.25">
      <c r="A30" s="5">
        <v>41387</v>
      </c>
      <c r="B30">
        <v>2.4119999999999999</v>
      </c>
      <c r="C30">
        <f t="shared" si="6"/>
        <v>8.3612040133779347E-3</v>
      </c>
      <c r="D30">
        <v>1.3956999999999999</v>
      </c>
      <c r="E30">
        <v>1.4224999999999999</v>
      </c>
      <c r="F30">
        <v>10.107100000000001</v>
      </c>
      <c r="G30">
        <f t="shared" si="2"/>
        <v>11.5296</v>
      </c>
      <c r="H30">
        <f t="shared" si="3"/>
        <v>15.528979469999999</v>
      </c>
      <c r="I30" s="16">
        <f t="shared" si="4"/>
        <v>3.9556099994153548E-4</v>
      </c>
      <c r="J30" s="16">
        <f t="shared" si="5"/>
        <v>1.0003955609999415</v>
      </c>
      <c r="K30">
        <f t="shared" si="7"/>
        <v>7.9656430134363992E-3</v>
      </c>
      <c r="L30" s="37">
        <f t="shared" si="8"/>
        <v>6.345146861750812E-5</v>
      </c>
      <c r="M30" s="8"/>
      <c r="N30" s="8"/>
      <c r="O30" s="8"/>
      <c r="P30" s="10">
        <v>41544</v>
      </c>
      <c r="Q30" s="8">
        <v>4.91</v>
      </c>
      <c r="R30" s="8">
        <v>2.0408163265305686E-3</v>
      </c>
      <c r="S30" s="8">
        <f t="shared" si="10"/>
        <v>1.0020408163265306</v>
      </c>
      <c r="T30" s="8">
        <f t="shared" si="9"/>
        <v>1.5796035130345872E-3</v>
      </c>
    </row>
    <row r="31" spans="1:24" ht="15.75" x14ac:dyDescent="0.25">
      <c r="A31" s="5">
        <v>41388</v>
      </c>
      <c r="B31">
        <v>2.4540000000000002</v>
      </c>
      <c r="C31">
        <f t="shared" si="6"/>
        <v>1.7412935323383193E-2</v>
      </c>
      <c r="D31">
        <v>1.3883000000000001</v>
      </c>
      <c r="E31">
        <v>1.407</v>
      </c>
      <c r="F31">
        <v>10.063800000000001</v>
      </c>
      <c r="G31">
        <f t="shared" si="2"/>
        <v>11.470800000000001</v>
      </c>
      <c r="H31">
        <f t="shared" si="3"/>
        <v>15.378573540000001</v>
      </c>
      <c r="I31" s="16">
        <f t="shared" si="4"/>
        <v>3.9199045096993679E-4</v>
      </c>
      <c r="J31" s="16">
        <f t="shared" si="5"/>
        <v>1.0003919904509699</v>
      </c>
      <c r="K31">
        <f t="shared" si="7"/>
        <v>1.7020944872413256E-2</v>
      </c>
      <c r="L31" s="37">
        <f t="shared" si="8"/>
        <v>2.8971256434973108E-4</v>
      </c>
      <c r="M31" s="8"/>
      <c r="N31" s="8"/>
      <c r="O31" s="8"/>
      <c r="P31" s="10">
        <v>41547</v>
      </c>
      <c r="Q31" s="8">
        <v>4.8579999999999997</v>
      </c>
      <c r="R31" s="8">
        <v>-1.0590631364562217E-2</v>
      </c>
      <c r="S31" s="8">
        <f t="shared" si="10"/>
        <v>0.98940936863543782</v>
      </c>
      <c r="T31" s="8">
        <f t="shared" si="9"/>
        <v>-1.1052743105917903E-2</v>
      </c>
    </row>
    <row r="32" spans="1:24" ht="15.75" x14ac:dyDescent="0.25">
      <c r="A32" s="5">
        <v>41389</v>
      </c>
      <c r="B32">
        <v>2.5419999999999998</v>
      </c>
      <c r="C32">
        <f t="shared" si="6"/>
        <v>3.5859820700896342E-2</v>
      </c>
      <c r="D32">
        <v>1.3888</v>
      </c>
      <c r="E32">
        <v>1.4161000000000001</v>
      </c>
      <c r="F32">
        <v>9.7773000000000003</v>
      </c>
      <c r="G32">
        <f t="shared" si="2"/>
        <v>11.1934</v>
      </c>
      <c r="H32">
        <f t="shared" si="3"/>
        <v>14.99481424</v>
      </c>
      <c r="I32" s="16">
        <f t="shared" si="4"/>
        <v>3.8285915623048616E-4</v>
      </c>
      <c r="J32" s="16">
        <f t="shared" si="5"/>
        <v>1.0003828591562305</v>
      </c>
      <c r="K32">
        <f t="shared" si="7"/>
        <v>3.5476961544665855E-2</v>
      </c>
      <c r="L32" s="37">
        <f t="shared" si="8"/>
        <v>1.2586148004416998E-3</v>
      </c>
      <c r="M32" s="8"/>
      <c r="N32" s="8"/>
      <c r="O32" s="8"/>
      <c r="P32" s="10">
        <v>41548</v>
      </c>
      <c r="Q32" s="8">
        <v>4.97</v>
      </c>
      <c r="R32" s="8">
        <v>2.3054755043227688E-2</v>
      </c>
      <c r="S32" s="8">
        <f t="shared" si="10"/>
        <v>1.0230547550432276</v>
      </c>
      <c r="T32" s="8">
        <f t="shared" si="9"/>
        <v>2.2592127659890666E-2</v>
      </c>
    </row>
    <row r="33" spans="1:20" ht="15.75" x14ac:dyDescent="0.25">
      <c r="A33" s="5">
        <v>41390</v>
      </c>
      <c r="B33">
        <v>2.504</v>
      </c>
      <c r="C33">
        <f t="shared" si="6"/>
        <v>-1.4948859166010941E-2</v>
      </c>
      <c r="D33">
        <v>1.3905000000000001</v>
      </c>
      <c r="E33">
        <v>1.3796999999999999</v>
      </c>
      <c r="F33">
        <v>9.7309999999999999</v>
      </c>
      <c r="G33">
        <f t="shared" si="2"/>
        <v>11.1107</v>
      </c>
      <c r="H33">
        <f t="shared" si="3"/>
        <v>14.910655500000001</v>
      </c>
      <c r="I33" s="16">
        <f t="shared" si="4"/>
        <v>3.8085259287012896E-4</v>
      </c>
      <c r="J33" s="16">
        <f t="shared" si="5"/>
        <v>1.0003808525928701</v>
      </c>
      <c r="K33">
        <f t="shared" si="7"/>
        <v>-1.532971175888107E-2</v>
      </c>
      <c r="L33" s="37">
        <f t="shared" si="8"/>
        <v>2.3500006261037657E-4</v>
      </c>
      <c r="M33" s="8"/>
      <c r="N33" s="8"/>
      <c r="O33" s="8"/>
      <c r="P33" s="10">
        <v>41549</v>
      </c>
      <c r="Q33" s="8">
        <v>4.9219999999999997</v>
      </c>
      <c r="R33" s="8">
        <v>-9.6579476861167086E-3</v>
      </c>
      <c r="S33" s="8">
        <f t="shared" si="10"/>
        <v>0.99034205231388328</v>
      </c>
      <c r="T33" s="8">
        <f t="shared" si="9"/>
        <v>-1.0120439847662633E-2</v>
      </c>
    </row>
    <row r="34" spans="1:20" ht="15.75" x14ac:dyDescent="0.25">
      <c r="A34" s="5">
        <v>41393</v>
      </c>
      <c r="B34">
        <v>2.5300000000000002</v>
      </c>
      <c r="C34">
        <f t="shared" si="6"/>
        <v>1.0383386581469747E-2</v>
      </c>
      <c r="D34">
        <v>1.3908</v>
      </c>
      <c r="E34">
        <v>1.3694999999999999</v>
      </c>
      <c r="F34">
        <v>9.7270000000000003</v>
      </c>
      <c r="G34">
        <f t="shared" si="2"/>
        <v>11.096500000000001</v>
      </c>
      <c r="H34">
        <f t="shared" si="3"/>
        <v>14.897811600000001</v>
      </c>
      <c r="I34" s="16">
        <f t="shared" si="4"/>
        <v>3.8054623197814053E-4</v>
      </c>
      <c r="J34" s="16">
        <f t="shared" si="5"/>
        <v>1.0003805462319781</v>
      </c>
      <c r="K34">
        <f t="shared" si="7"/>
        <v>1.0002840349491606E-2</v>
      </c>
      <c r="L34" s="37">
        <f t="shared" si="8"/>
        <v>1.0005681505741737E-4</v>
      </c>
      <c r="M34" s="8"/>
      <c r="N34" s="8"/>
      <c r="O34" s="8"/>
      <c r="P34" s="10">
        <v>41550</v>
      </c>
      <c r="Q34" s="8">
        <v>4.9139999999999997</v>
      </c>
      <c r="R34" s="8">
        <v>-1.625355546525804E-3</v>
      </c>
      <c r="S34" s="8">
        <f t="shared" si="10"/>
        <v>0.99837464445347424</v>
      </c>
      <c r="T34" s="8">
        <f t="shared" si="9"/>
        <v>-2.0878655624044073E-3</v>
      </c>
    </row>
    <row r="35" spans="1:20" ht="15.75" x14ac:dyDescent="0.25">
      <c r="A35" s="5">
        <v>41394</v>
      </c>
      <c r="B35">
        <v>2.544</v>
      </c>
      <c r="C35">
        <f t="shared" si="6"/>
        <v>5.5335968379445809E-3</v>
      </c>
      <c r="D35">
        <v>1.3895</v>
      </c>
      <c r="E35">
        <v>1.3776999999999999</v>
      </c>
      <c r="F35">
        <v>9.6913</v>
      </c>
      <c r="G35">
        <f t="shared" si="2"/>
        <v>11.068999999999999</v>
      </c>
      <c r="H35">
        <f t="shared" si="3"/>
        <v>14.843761349999998</v>
      </c>
      <c r="I35" s="16">
        <f t="shared" si="4"/>
        <v>3.7925661656856846E-4</v>
      </c>
      <c r="J35" s="16">
        <f t="shared" si="5"/>
        <v>1.0003792566165686</v>
      </c>
      <c r="K35">
        <f t="shared" si="7"/>
        <v>5.1543402213760125E-3</v>
      </c>
      <c r="L35" s="37">
        <f t="shared" si="8"/>
        <v>2.6567223117694522E-5</v>
      </c>
      <c r="M35" s="8"/>
      <c r="N35" s="8"/>
      <c r="O35" s="8"/>
      <c r="P35" s="10">
        <v>41551</v>
      </c>
      <c r="Q35" s="8">
        <v>4.9320000000000004</v>
      </c>
      <c r="R35" s="8">
        <v>3.6630036630038022E-3</v>
      </c>
      <c r="S35" s="8">
        <f t="shared" si="10"/>
        <v>1.0036630036630039</v>
      </c>
      <c r="T35" s="8">
        <f t="shared" si="9"/>
        <v>3.1972415540066214E-3</v>
      </c>
    </row>
    <row r="36" spans="1:20" ht="15.75" x14ac:dyDescent="0.25">
      <c r="A36" s="5">
        <v>41396</v>
      </c>
      <c r="B36">
        <v>2.4939999999999998</v>
      </c>
      <c r="C36">
        <f t="shared" si="6"/>
        <v>-1.9654088050314569E-2</v>
      </c>
      <c r="D36">
        <v>1.3889</v>
      </c>
      <c r="E36">
        <v>1.3273999999999999</v>
      </c>
      <c r="F36">
        <v>9.7629000000000001</v>
      </c>
      <c r="G36">
        <f t="shared" si="2"/>
        <v>11.090299999999999</v>
      </c>
      <c r="H36">
        <f t="shared" si="3"/>
        <v>14.887091809999998</v>
      </c>
      <c r="I36" s="16">
        <f t="shared" si="4"/>
        <v>3.8029051056320817E-4</v>
      </c>
      <c r="J36" s="16">
        <f t="shared" si="5"/>
        <v>1.0003802905105632</v>
      </c>
      <c r="K36">
        <f t="shared" si="7"/>
        <v>-2.0034378560877777E-2</v>
      </c>
      <c r="L36" s="37">
        <f t="shared" si="8"/>
        <v>4.0137632432055912E-4</v>
      </c>
      <c r="M36" s="8"/>
      <c r="N36" s="8"/>
      <c r="O36" s="8"/>
      <c r="P36" s="10">
        <v>41554</v>
      </c>
      <c r="Q36" s="8">
        <v>4.8920000000000003</v>
      </c>
      <c r="R36" s="8">
        <v>-8.1103000811030071E-3</v>
      </c>
      <c r="S36" s="8">
        <f t="shared" si="10"/>
        <v>0.99188969991889697</v>
      </c>
      <c r="T36" s="8">
        <f t="shared" si="9"/>
        <v>-8.572087903043181E-3</v>
      </c>
    </row>
    <row r="37" spans="1:20" ht="15.75" x14ac:dyDescent="0.25">
      <c r="A37" s="5">
        <v>41397</v>
      </c>
      <c r="B37">
        <v>2.5339999999999998</v>
      </c>
      <c r="C37">
        <f t="shared" si="6"/>
        <v>1.6038492381716136E-2</v>
      </c>
      <c r="D37">
        <v>1.3894</v>
      </c>
      <c r="E37">
        <v>1.3906000000000001</v>
      </c>
      <c r="F37">
        <v>9.6965000000000003</v>
      </c>
      <c r="G37">
        <f t="shared" si="2"/>
        <v>11.0871</v>
      </c>
      <c r="H37">
        <f t="shared" si="3"/>
        <v>14.862917100000001</v>
      </c>
      <c r="I37" s="16">
        <f t="shared" si="4"/>
        <v>3.7971373364742433E-4</v>
      </c>
      <c r="J37" s="16">
        <f t="shared" si="5"/>
        <v>1.0003797137336474</v>
      </c>
      <c r="K37">
        <f t="shared" si="7"/>
        <v>1.5658778648068711E-2</v>
      </c>
      <c r="L37" s="37">
        <f t="shared" si="8"/>
        <v>2.4519734874921256E-4</v>
      </c>
      <c r="M37" s="8"/>
      <c r="N37" s="8"/>
      <c r="O37" s="8"/>
      <c r="P37" s="10">
        <v>41555</v>
      </c>
      <c r="Q37" s="8">
        <v>4.9399999999999995</v>
      </c>
      <c r="R37" s="8">
        <v>9.8119378577267279E-3</v>
      </c>
      <c r="S37" s="8">
        <f t="shared" si="10"/>
        <v>1.0098119378577268</v>
      </c>
      <c r="T37" s="8">
        <f t="shared" si="9"/>
        <v>9.3542592101781962E-3</v>
      </c>
    </row>
    <row r="38" spans="1:20" ht="15.75" x14ac:dyDescent="0.25">
      <c r="A38" s="5">
        <v>41400</v>
      </c>
      <c r="B38">
        <v>2.6019999999999999</v>
      </c>
      <c r="C38">
        <f t="shared" si="6"/>
        <v>2.683504340962907E-2</v>
      </c>
      <c r="D38">
        <v>1.3906000000000001</v>
      </c>
      <c r="E38">
        <v>1.3923000000000001</v>
      </c>
      <c r="F38">
        <v>9.6272000000000002</v>
      </c>
      <c r="G38">
        <f t="shared" si="2"/>
        <v>11.019500000000001</v>
      </c>
      <c r="H38">
        <f t="shared" si="3"/>
        <v>14.779884320000001</v>
      </c>
      <c r="I38" s="16">
        <f t="shared" si="4"/>
        <v>3.7773175788746727E-4</v>
      </c>
      <c r="J38" s="16">
        <f t="shared" si="5"/>
        <v>1.0003777317578875</v>
      </c>
      <c r="K38">
        <f t="shared" si="7"/>
        <v>2.6457311651741602E-2</v>
      </c>
      <c r="L38" s="37">
        <f t="shared" si="8"/>
        <v>6.999893398373819E-4</v>
      </c>
      <c r="M38" s="8"/>
      <c r="N38" s="8"/>
      <c r="O38" s="8"/>
      <c r="P38" s="10">
        <v>41556</v>
      </c>
      <c r="Q38" s="8">
        <v>4.7160000000000002</v>
      </c>
      <c r="R38" s="8">
        <v>-4.5344129554655735E-2</v>
      </c>
      <c r="S38" s="8">
        <f t="shared" si="10"/>
        <v>0.95465587044534428</v>
      </c>
      <c r="T38" s="8">
        <f t="shared" si="9"/>
        <v>-4.5805449951341851E-2</v>
      </c>
    </row>
    <row r="39" spans="1:20" ht="15.75" x14ac:dyDescent="0.25">
      <c r="A39" s="5">
        <v>41401</v>
      </c>
      <c r="B39">
        <v>2.71</v>
      </c>
      <c r="C39">
        <f t="shared" si="6"/>
        <v>4.1506533435818643E-2</v>
      </c>
      <c r="D39">
        <v>1.3848</v>
      </c>
      <c r="E39">
        <v>1.4229000000000001</v>
      </c>
      <c r="F39">
        <v>9.5920000000000005</v>
      </c>
      <c r="G39">
        <f t="shared" si="2"/>
        <v>11.014900000000001</v>
      </c>
      <c r="H39">
        <f t="shared" si="3"/>
        <v>14.705901600000001</v>
      </c>
      <c r="I39" s="16">
        <f t="shared" si="4"/>
        <v>3.7596460029165613E-4</v>
      </c>
      <c r="J39" s="16">
        <f t="shared" si="5"/>
        <v>1.0003759646002917</v>
      </c>
      <c r="K39">
        <f t="shared" si="7"/>
        <v>4.1130568835526987E-2</v>
      </c>
      <c r="L39" s="37">
        <f t="shared" si="8"/>
        <v>1.6917236927340238E-3</v>
      </c>
      <c r="M39" s="8"/>
      <c r="N39" s="8"/>
      <c r="O39" s="8"/>
      <c r="P39" s="10">
        <v>41557</v>
      </c>
      <c r="Q39" s="8">
        <v>4.8940000000000001</v>
      </c>
      <c r="R39" s="8">
        <v>3.7743850720949941E-2</v>
      </c>
      <c r="S39" s="8">
        <f t="shared" si="10"/>
        <v>1.03774385072095</v>
      </c>
      <c r="T39" s="8">
        <f t="shared" si="9"/>
        <v>3.7278450499982525E-2</v>
      </c>
    </row>
    <row r="40" spans="1:20" ht="15.75" x14ac:dyDescent="0.25">
      <c r="A40" s="5">
        <v>41402</v>
      </c>
      <c r="B40">
        <v>2.718</v>
      </c>
      <c r="C40">
        <f t="shared" si="6"/>
        <v>2.9520295202952055E-3</v>
      </c>
      <c r="D40">
        <v>1.3871</v>
      </c>
      <c r="E40">
        <v>1.4022999999999999</v>
      </c>
      <c r="F40">
        <v>9.5404</v>
      </c>
      <c r="G40">
        <f t="shared" si="2"/>
        <v>10.9427</v>
      </c>
      <c r="H40">
        <f t="shared" si="3"/>
        <v>14.63578884</v>
      </c>
      <c r="I40" s="16">
        <f t="shared" si="4"/>
        <v>3.7428883155521397E-4</v>
      </c>
      <c r="J40" s="16">
        <f t="shared" si="5"/>
        <v>1.0003742888315552</v>
      </c>
      <c r="K40">
        <f t="shared" si="7"/>
        <v>2.5777406887399915E-3</v>
      </c>
      <c r="L40" s="37">
        <f t="shared" si="8"/>
        <v>6.6447470583857256E-6</v>
      </c>
      <c r="M40" s="8"/>
      <c r="N40" s="8"/>
      <c r="O40" s="8"/>
      <c r="P40" s="10">
        <v>41558</v>
      </c>
      <c r="Q40" s="8">
        <v>4.8860000000000001</v>
      </c>
      <c r="R40" s="8">
        <v>-1.6346546791990205E-3</v>
      </c>
      <c r="S40" s="8">
        <f t="shared" si="10"/>
        <v>0.99836534532080101</v>
      </c>
      <c r="T40" s="8">
        <f t="shared" si="9"/>
        <v>-2.1016835484564448E-3</v>
      </c>
    </row>
    <row r="41" spans="1:20" ht="15.75" x14ac:dyDescent="0.25">
      <c r="A41" s="5">
        <v>41404</v>
      </c>
      <c r="B41">
        <v>2.82</v>
      </c>
      <c r="C41">
        <f t="shared" si="6"/>
        <v>3.7527593818984496E-2</v>
      </c>
      <c r="D41">
        <v>1.3860000000000001</v>
      </c>
      <c r="E41">
        <v>1.52</v>
      </c>
      <c r="F41">
        <v>9.4718999999999998</v>
      </c>
      <c r="G41">
        <f t="shared" si="2"/>
        <v>10.991899999999999</v>
      </c>
      <c r="H41">
        <f t="shared" si="3"/>
        <v>14.6480534</v>
      </c>
      <c r="I41" s="16">
        <f t="shared" si="4"/>
        <v>3.7458204119045213E-4</v>
      </c>
      <c r="J41" s="16">
        <f t="shared" si="5"/>
        <v>1.0003745820411905</v>
      </c>
      <c r="K41">
        <f t="shared" si="7"/>
        <v>3.7153011777794044E-2</v>
      </c>
      <c r="L41" s="37">
        <f t="shared" si="8"/>
        <v>1.3803462841609029E-3</v>
      </c>
      <c r="M41" s="8"/>
      <c r="N41" s="8"/>
      <c r="O41" s="8"/>
      <c r="P41" s="10">
        <v>41561</v>
      </c>
      <c r="Q41" s="8">
        <v>4.92</v>
      </c>
      <c r="R41" s="8">
        <v>6.9586573884567763E-3</v>
      </c>
      <c r="S41" s="8">
        <f t="shared" si="10"/>
        <v>1.0069586573884568</v>
      </c>
      <c r="T41" s="8">
        <f t="shared" si="9"/>
        <v>6.4934153109847707E-3</v>
      </c>
    </row>
    <row r="42" spans="1:20" ht="15.75" x14ac:dyDescent="0.25">
      <c r="A42" s="5">
        <v>41407</v>
      </c>
      <c r="B42">
        <v>2.9420000000000002</v>
      </c>
      <c r="C42">
        <f t="shared" si="6"/>
        <v>4.3262411347517848E-2</v>
      </c>
      <c r="D42">
        <v>1.3874</v>
      </c>
      <c r="E42">
        <v>1.5954999999999999</v>
      </c>
      <c r="F42">
        <v>9.5456000000000003</v>
      </c>
      <c r="G42">
        <f t="shared" si="2"/>
        <v>11.1411</v>
      </c>
      <c r="H42">
        <f t="shared" si="3"/>
        <v>14.839065439999999</v>
      </c>
      <c r="I42" s="16">
        <f t="shared" si="4"/>
        <v>3.7914454562582023E-4</v>
      </c>
      <c r="J42" s="16">
        <f t="shared" si="5"/>
        <v>1.0003791445456258</v>
      </c>
      <c r="K42">
        <f t="shared" si="7"/>
        <v>4.2883266801892028E-2</v>
      </c>
      <c r="L42" s="37">
        <f t="shared" si="8"/>
        <v>1.8389745716022548E-3</v>
      </c>
      <c r="M42" s="8"/>
      <c r="N42" s="8"/>
      <c r="O42" s="8"/>
      <c r="P42" s="10">
        <v>41562</v>
      </c>
      <c r="Q42" s="8">
        <v>5.16</v>
      </c>
      <c r="R42" s="8">
        <v>4.8780487804878092E-2</v>
      </c>
      <c r="S42" s="8">
        <f t="shared" si="10"/>
        <v>1.0487804878048781</v>
      </c>
      <c r="T42" s="8">
        <f t="shared" si="9"/>
        <v>4.8317588161209013E-2</v>
      </c>
    </row>
    <row r="43" spans="1:20" ht="15.75" x14ac:dyDescent="0.25">
      <c r="A43" s="5">
        <v>41408</v>
      </c>
      <c r="B43">
        <v>2.79</v>
      </c>
      <c r="C43">
        <f t="shared" si="6"/>
        <v>-5.1665533650577883E-2</v>
      </c>
      <c r="D43">
        <v>1.3872</v>
      </c>
      <c r="E43">
        <v>1.6071</v>
      </c>
      <c r="F43">
        <v>9.5668000000000006</v>
      </c>
      <c r="G43">
        <f t="shared" si="2"/>
        <v>11.1739</v>
      </c>
      <c r="H43">
        <f t="shared" si="3"/>
        <v>14.878164959999999</v>
      </c>
      <c r="I43" s="16">
        <f t="shared" si="4"/>
        <v>3.8007754171087704E-4</v>
      </c>
      <c r="J43" s="16">
        <f t="shared" si="5"/>
        <v>1.0003800775417109</v>
      </c>
      <c r="K43">
        <f t="shared" si="7"/>
        <v>-5.204561119228876E-2</v>
      </c>
      <c r="L43" s="37">
        <f t="shared" si="8"/>
        <v>2.7087456443788929E-3</v>
      </c>
      <c r="M43" s="8"/>
      <c r="N43" s="8"/>
      <c r="O43" s="8"/>
      <c r="P43" s="10">
        <v>41563</v>
      </c>
      <c r="Q43" s="8">
        <v>5.21</v>
      </c>
      <c r="R43" s="8">
        <v>9.6899224806201202E-3</v>
      </c>
      <c r="S43" s="8">
        <f t="shared" si="10"/>
        <v>1.0096899224806202</v>
      </c>
      <c r="T43" s="8">
        <f t="shared" si="9"/>
        <v>9.2282209770614999E-3</v>
      </c>
    </row>
    <row r="44" spans="1:20" ht="15.75" x14ac:dyDescent="0.25">
      <c r="A44" s="5">
        <v>41409</v>
      </c>
      <c r="B44">
        <v>2.92</v>
      </c>
      <c r="C44">
        <f t="shared" si="6"/>
        <v>4.6594982078853008E-2</v>
      </c>
      <c r="D44">
        <v>1.3877999999999999</v>
      </c>
      <c r="E44">
        <v>1.6105</v>
      </c>
      <c r="F44">
        <v>9.5121000000000002</v>
      </c>
      <c r="G44">
        <f t="shared" si="2"/>
        <v>11.1226</v>
      </c>
      <c r="H44">
        <f t="shared" si="3"/>
        <v>14.811392379999999</v>
      </c>
      <c r="I44" s="16">
        <f t="shared" si="4"/>
        <v>3.7848401723650227E-4</v>
      </c>
      <c r="J44" s="16">
        <f t="shared" si="5"/>
        <v>1.0003784840172365</v>
      </c>
      <c r="K44">
        <f t="shared" si="7"/>
        <v>4.6216498061616505E-2</v>
      </c>
      <c r="L44" s="37">
        <f t="shared" si="8"/>
        <v>2.1359646930794022E-3</v>
      </c>
      <c r="M44" s="8"/>
      <c r="N44" s="8"/>
      <c r="O44" s="8"/>
      <c r="P44" s="10">
        <v>41564</v>
      </c>
      <c r="Q44" s="8">
        <v>5.25</v>
      </c>
      <c r="R44" s="8">
        <v>7.6775431861804289E-3</v>
      </c>
      <c r="S44" s="8">
        <f t="shared" si="10"/>
        <v>1.0076775431861804</v>
      </c>
      <c r="T44" s="8">
        <f t="shared" si="9"/>
        <v>7.2130978838638327E-3</v>
      </c>
    </row>
    <row r="45" spans="1:20" ht="15.75" x14ac:dyDescent="0.25">
      <c r="A45" s="5">
        <v>41410</v>
      </c>
      <c r="B45">
        <v>2.91</v>
      </c>
      <c r="C45">
        <f t="shared" si="6"/>
        <v>-3.4246575342465023E-3</v>
      </c>
      <c r="D45">
        <v>1.3900999999999999</v>
      </c>
      <c r="E45">
        <v>1.5548</v>
      </c>
      <c r="F45">
        <v>9.4909999999999997</v>
      </c>
      <c r="G45">
        <f t="shared" si="2"/>
        <v>11.0458</v>
      </c>
      <c r="H45">
        <f t="shared" si="3"/>
        <v>14.748239099999999</v>
      </c>
      <c r="I45" s="16">
        <f t="shared" si="4"/>
        <v>3.7697601651309753E-4</v>
      </c>
      <c r="J45" s="16">
        <f t="shared" si="5"/>
        <v>1.0003769760165131</v>
      </c>
      <c r="K45">
        <f t="shared" si="7"/>
        <v>-3.8016335507595998E-3</v>
      </c>
      <c r="L45" s="37">
        <f t="shared" si="8"/>
        <v>1.4452417654261043E-5</v>
      </c>
      <c r="M45" s="8"/>
      <c r="N45" s="8"/>
      <c r="O45" s="8"/>
      <c r="P45" s="10">
        <v>41565</v>
      </c>
      <c r="Q45" s="8">
        <v>5.27</v>
      </c>
      <c r="R45" s="8">
        <v>3.8095238095237284E-3</v>
      </c>
      <c r="S45" s="8">
        <f t="shared" si="10"/>
        <v>1.0038095238095237</v>
      </c>
      <c r="T45" s="8">
        <f t="shared" si="9"/>
        <v>3.3411715846756386E-3</v>
      </c>
    </row>
    <row r="46" spans="1:20" ht="15.75" x14ac:dyDescent="0.25">
      <c r="A46" s="5">
        <v>41411</v>
      </c>
      <c r="B46">
        <v>2.91</v>
      </c>
      <c r="C46">
        <f t="shared" si="6"/>
        <v>0</v>
      </c>
      <c r="D46">
        <v>1.3900999999999999</v>
      </c>
      <c r="E46">
        <v>1.5449000000000002</v>
      </c>
      <c r="F46">
        <v>9.4634</v>
      </c>
      <c r="G46">
        <f t="shared" si="2"/>
        <v>11.0083</v>
      </c>
      <c r="H46">
        <f t="shared" si="3"/>
        <v>14.699972339999999</v>
      </c>
      <c r="I46" s="16">
        <f t="shared" si="4"/>
        <v>3.7582292428406383E-4</v>
      </c>
      <c r="J46" s="16">
        <f t="shared" si="5"/>
        <v>1.0003758229242841</v>
      </c>
      <c r="K46">
        <f t="shared" si="7"/>
        <v>-3.7582292428406383E-4</v>
      </c>
      <c r="L46" s="37">
        <f t="shared" si="8"/>
        <v>1.4124287041742516E-7</v>
      </c>
      <c r="M46" s="8"/>
      <c r="N46" s="8"/>
      <c r="O46" s="8"/>
      <c r="P46" s="10">
        <v>41568</v>
      </c>
      <c r="Q46" s="8">
        <v>5.2850000000000001</v>
      </c>
      <c r="R46" s="8">
        <v>2.8462998102467872E-3</v>
      </c>
      <c r="S46" s="8">
        <f t="shared" si="10"/>
        <v>1.0028462998102468</v>
      </c>
      <c r="T46" s="8">
        <f t="shared" si="9"/>
        <v>2.3764531418588907E-3</v>
      </c>
    </row>
    <row r="47" spans="1:20" ht="15.75" x14ac:dyDescent="0.25">
      <c r="A47" s="5">
        <v>41414</v>
      </c>
      <c r="B47">
        <v>2.93</v>
      </c>
      <c r="C47">
        <f t="shared" si="6"/>
        <v>6.8728522336769819E-3</v>
      </c>
      <c r="D47">
        <v>1.3902000000000001</v>
      </c>
      <c r="E47">
        <v>1.5834999999999999</v>
      </c>
      <c r="F47">
        <v>9.4290000000000003</v>
      </c>
      <c r="G47">
        <f t="shared" si="2"/>
        <v>11.012499999999999</v>
      </c>
      <c r="H47">
        <f t="shared" si="3"/>
        <v>14.691695799999998</v>
      </c>
      <c r="I47" s="16">
        <f t="shared" si="4"/>
        <v>3.7562514925615353E-4</v>
      </c>
      <c r="J47" s="16">
        <f t="shared" si="5"/>
        <v>1.0003756251492562</v>
      </c>
      <c r="K47">
        <f t="shared" si="7"/>
        <v>6.4972270844208284E-3</v>
      </c>
      <c r="L47" s="37">
        <f t="shared" si="8"/>
        <v>4.221395978653158E-5</v>
      </c>
      <c r="M47" s="8"/>
      <c r="N47" s="8"/>
      <c r="O47" s="8"/>
      <c r="P47" s="10">
        <v>41569</v>
      </c>
      <c r="Q47" s="8">
        <v>5.2649999999999997</v>
      </c>
      <c r="R47" s="8">
        <v>-3.784295175023739E-3</v>
      </c>
      <c r="S47" s="8">
        <f t="shared" si="10"/>
        <v>0.99621570482497623</v>
      </c>
      <c r="T47" s="8">
        <f t="shared" si="9"/>
        <v>-4.2588737415369671E-3</v>
      </c>
    </row>
    <row r="48" spans="1:20" ht="15.75" x14ac:dyDescent="0.25">
      <c r="A48" s="5">
        <v>41415</v>
      </c>
      <c r="B48">
        <v>2.9279999999999999</v>
      </c>
      <c r="C48">
        <f t="shared" si="6"/>
        <v>-6.8259385665536644E-4</v>
      </c>
      <c r="D48">
        <v>1.3906000000000001</v>
      </c>
      <c r="E48">
        <v>1.6051</v>
      </c>
      <c r="F48">
        <v>9.4116999999999997</v>
      </c>
      <c r="G48">
        <f t="shared" si="2"/>
        <v>11.0168</v>
      </c>
      <c r="H48">
        <f t="shared" si="3"/>
        <v>14.693010020000001</v>
      </c>
      <c r="I48" s="16">
        <f t="shared" si="4"/>
        <v>3.7565655462179492E-4</v>
      </c>
      <c r="J48" s="16">
        <f t="shared" si="5"/>
        <v>1.0003756565546218</v>
      </c>
      <c r="K48">
        <f t="shared" si="7"/>
        <v>-1.0582504112771614E-3</v>
      </c>
      <c r="L48" s="37">
        <f t="shared" si="8"/>
        <v>1.1198939329682811E-6</v>
      </c>
      <c r="M48" s="8"/>
      <c r="N48" s="8"/>
      <c r="O48" s="8"/>
      <c r="P48" s="10">
        <v>41570</v>
      </c>
      <c r="Q48" s="8">
        <v>5.35</v>
      </c>
      <c r="R48" s="8">
        <v>1.6144349477682805E-2</v>
      </c>
      <c r="S48" s="8">
        <f t="shared" si="10"/>
        <v>1.0161443494776827</v>
      </c>
      <c r="T48" s="8">
        <f t="shared" si="9"/>
        <v>1.5670042400183957E-2</v>
      </c>
    </row>
    <row r="49" spans="1:20" ht="15.75" x14ac:dyDescent="0.25">
      <c r="A49" s="5">
        <v>41416</v>
      </c>
      <c r="B49">
        <v>2.9140000000000001</v>
      </c>
      <c r="C49">
        <f t="shared" si="6"/>
        <v>-4.7814207650272505E-3</v>
      </c>
      <c r="D49">
        <v>1.3906000000000001</v>
      </c>
      <c r="E49">
        <v>1.6118000000000001</v>
      </c>
      <c r="F49">
        <v>9.3856999999999999</v>
      </c>
      <c r="G49">
        <f t="shared" si="2"/>
        <v>10.9975</v>
      </c>
      <c r="H49">
        <f t="shared" si="3"/>
        <v>14.663554420000001</v>
      </c>
      <c r="I49" s="16">
        <f t="shared" si="4"/>
        <v>3.7495258033803935E-4</v>
      </c>
      <c r="J49" s="16">
        <f t="shared" si="5"/>
        <v>1.000374952580338</v>
      </c>
      <c r="K49">
        <f t="shared" si="7"/>
        <v>-5.1563733453652899E-3</v>
      </c>
      <c r="L49" s="37">
        <f t="shared" si="8"/>
        <v>2.6588186076793632E-5</v>
      </c>
      <c r="M49" s="8"/>
      <c r="N49" s="8"/>
      <c r="O49" s="8"/>
      <c r="P49" s="10">
        <v>41571</v>
      </c>
      <c r="Q49" s="8">
        <v>5.18</v>
      </c>
      <c r="R49" s="8">
        <v>-3.1775700934579425E-2</v>
      </c>
      <c r="S49" s="8">
        <f t="shared" si="10"/>
        <v>0.96822429906542062</v>
      </c>
      <c r="T49" s="8">
        <f t="shared" si="9"/>
        <v>-3.2254642844741714E-2</v>
      </c>
    </row>
    <row r="50" spans="1:20" ht="15.75" x14ac:dyDescent="0.25">
      <c r="A50" s="5">
        <v>41417</v>
      </c>
      <c r="B50">
        <v>2.7880000000000003</v>
      </c>
      <c r="C50">
        <f t="shared" si="6"/>
        <v>-4.3239533287577174E-2</v>
      </c>
      <c r="D50">
        <v>1.3905000000000001</v>
      </c>
      <c r="E50">
        <v>1.639</v>
      </c>
      <c r="F50">
        <v>9.5459999999999994</v>
      </c>
      <c r="G50">
        <f t="shared" si="2"/>
        <v>11.184999999999999</v>
      </c>
      <c r="H50">
        <f t="shared" si="3"/>
        <v>14.912712999999998</v>
      </c>
      <c r="I50" s="16">
        <f t="shared" si="4"/>
        <v>3.8090166649862311E-4</v>
      </c>
      <c r="J50" s="16">
        <f t="shared" si="5"/>
        <v>1.0003809016664986</v>
      </c>
      <c r="K50">
        <f t="shared" si="7"/>
        <v>-4.3620434954075797E-2</v>
      </c>
      <c r="L50" s="37">
        <f t="shared" si="8"/>
        <v>1.9027423455827575E-3</v>
      </c>
      <c r="M50" s="8"/>
      <c r="N50" s="8"/>
      <c r="O50" s="8"/>
      <c r="P50" s="10">
        <v>41572</v>
      </c>
      <c r="Q50" s="8">
        <v>5.0949999999999998</v>
      </c>
      <c r="R50" s="8">
        <v>-1.6409266409266404E-2</v>
      </c>
      <c r="S50" s="8">
        <f t="shared" si="10"/>
        <v>0.98359073359073357</v>
      </c>
      <c r="T50" s="8">
        <f t="shared" si="9"/>
        <v>-1.6886298792206572E-2</v>
      </c>
    </row>
    <row r="51" spans="1:20" ht="15.75" x14ac:dyDescent="0.25">
      <c r="A51" s="5">
        <v>41418</v>
      </c>
      <c r="B51">
        <v>2.7800000000000002</v>
      </c>
      <c r="C51">
        <f t="shared" si="6"/>
        <v>-2.8694404591104758E-3</v>
      </c>
      <c r="D51">
        <v>1.3919999999999999</v>
      </c>
      <c r="E51">
        <v>1.6335</v>
      </c>
      <c r="F51">
        <v>9.5595999999999997</v>
      </c>
      <c r="G51">
        <f t="shared" si="2"/>
        <v>11.193099999999999</v>
      </c>
      <c r="H51">
        <f t="shared" si="3"/>
        <v>14.940463199999998</v>
      </c>
      <c r="I51" s="16">
        <f t="shared" si="4"/>
        <v>3.8156345356776811E-4</v>
      </c>
      <c r="J51" s="16">
        <f t="shared" si="5"/>
        <v>1.0003815634535678</v>
      </c>
      <c r="K51">
        <f t="shared" si="7"/>
        <v>-3.2510039126782439E-3</v>
      </c>
      <c r="L51" s="37">
        <f t="shared" si="8"/>
        <v>1.0569026440249251E-5</v>
      </c>
      <c r="M51" s="8"/>
      <c r="N51" s="8"/>
      <c r="O51" s="8"/>
      <c r="P51" s="10">
        <v>41575</v>
      </c>
      <c r="Q51" s="8">
        <v>4.9960000000000004</v>
      </c>
      <c r="R51" s="8">
        <v>-1.9430814524043046E-2</v>
      </c>
      <c r="S51" s="8">
        <f t="shared" si="10"/>
        <v>0.98056918547595695</v>
      </c>
      <c r="T51" s="8">
        <f t="shared" si="9"/>
        <v>-1.9906587017152529E-2</v>
      </c>
    </row>
    <row r="52" spans="1:20" ht="15.75" x14ac:dyDescent="0.25">
      <c r="A52" s="5">
        <v>41421</v>
      </c>
      <c r="B52">
        <v>2.786</v>
      </c>
      <c r="C52">
        <f t="shared" si="6"/>
        <v>2.1582733812948859E-3</v>
      </c>
      <c r="D52">
        <v>1.3919999999999999</v>
      </c>
      <c r="E52">
        <v>1.663</v>
      </c>
      <c r="F52">
        <v>9.5395000000000003</v>
      </c>
      <c r="G52">
        <f t="shared" si="2"/>
        <v>11.202500000000001</v>
      </c>
      <c r="H52">
        <f t="shared" si="3"/>
        <v>14.941984</v>
      </c>
      <c r="I52" s="16">
        <f t="shared" si="4"/>
        <v>3.8159971701712259E-4</v>
      </c>
      <c r="J52" s="16">
        <f t="shared" si="5"/>
        <v>1.0003815997170171</v>
      </c>
      <c r="K52">
        <f t="shared" si="7"/>
        <v>1.7766736642777633E-3</v>
      </c>
      <c r="L52" s="37">
        <f t="shared" si="8"/>
        <v>3.1565693093381744E-6</v>
      </c>
      <c r="M52" s="8"/>
      <c r="N52" s="8"/>
      <c r="O52" s="8"/>
      <c r="P52" s="10">
        <v>41576</v>
      </c>
      <c r="Q52" s="8">
        <v>5.3449999999999998</v>
      </c>
      <c r="R52" s="8">
        <v>6.9855884707766075E-2</v>
      </c>
      <c r="S52" s="8">
        <f t="shared" si="10"/>
        <v>1.0698558847077662</v>
      </c>
      <c r="T52" s="8">
        <f t="shared" si="9"/>
        <v>6.9377785137946152E-2</v>
      </c>
    </row>
    <row r="53" spans="1:20" ht="15.75" x14ac:dyDescent="0.25">
      <c r="A53" s="5">
        <v>41422</v>
      </c>
      <c r="B53">
        <v>2.8040000000000003</v>
      </c>
      <c r="C53">
        <f t="shared" si="6"/>
        <v>6.4608758076095613E-3</v>
      </c>
      <c r="D53">
        <v>1.3915999999999999</v>
      </c>
      <c r="E53">
        <v>1.7095</v>
      </c>
      <c r="F53">
        <v>9.4835999999999991</v>
      </c>
      <c r="G53">
        <f t="shared" si="2"/>
        <v>11.193099999999999</v>
      </c>
      <c r="H53">
        <f t="shared" si="3"/>
        <v>14.906877759999999</v>
      </c>
      <c r="I53" s="16">
        <f t="shared" si="4"/>
        <v>3.8076248735219309E-4</v>
      </c>
      <c r="J53" s="16">
        <f t="shared" si="5"/>
        <v>1.0003807624873522</v>
      </c>
      <c r="K53">
        <f t="shared" si="7"/>
        <v>6.0801133202573682E-3</v>
      </c>
      <c r="L53" s="37">
        <f t="shared" si="8"/>
        <v>3.6967777987171078E-5</v>
      </c>
      <c r="M53" s="8"/>
      <c r="N53" s="8"/>
      <c r="O53" s="8"/>
      <c r="P53" s="10">
        <v>41577</v>
      </c>
      <c r="Q53" s="8">
        <v>5.59</v>
      </c>
      <c r="R53" s="8">
        <v>4.5837231057062701E-2</v>
      </c>
      <c r="S53" s="8">
        <f t="shared" si="10"/>
        <v>1.0458372310570627</v>
      </c>
      <c r="T53" s="8">
        <f t="shared" si="9"/>
        <v>4.5361869254033384E-2</v>
      </c>
    </row>
    <row r="54" spans="1:20" ht="15.75" x14ac:dyDescent="0.25">
      <c r="A54" s="5">
        <v>41423</v>
      </c>
      <c r="B54">
        <v>2.7800000000000002</v>
      </c>
      <c r="C54">
        <f t="shared" si="6"/>
        <v>-8.559201141226826E-3</v>
      </c>
      <c r="D54">
        <v>1.3912</v>
      </c>
      <c r="E54">
        <v>1.7558</v>
      </c>
      <c r="F54">
        <v>9.5657999999999994</v>
      </c>
      <c r="G54">
        <f t="shared" si="2"/>
        <v>11.3216</v>
      </c>
      <c r="H54">
        <f t="shared" si="3"/>
        <v>15.063740960000001</v>
      </c>
      <c r="I54" s="16">
        <f t="shared" si="4"/>
        <v>3.8450145802237934E-4</v>
      </c>
      <c r="J54" s="16">
        <f t="shared" si="5"/>
        <v>1.0003845014580224</v>
      </c>
      <c r="K54">
        <f t="shared" si="7"/>
        <v>-8.9437025992492054E-3</v>
      </c>
      <c r="L54" s="37">
        <f t="shared" si="8"/>
        <v>7.9989816183816993E-5</v>
      </c>
      <c r="M54" s="8"/>
      <c r="N54" s="8"/>
      <c r="O54" s="8"/>
      <c r="P54" s="10">
        <v>41578</v>
      </c>
      <c r="Q54" s="8">
        <v>5.57</v>
      </c>
      <c r="R54" s="8">
        <v>-3.5778175313058271E-3</v>
      </c>
      <c r="S54" s="8">
        <f t="shared" si="10"/>
        <v>0.99642218246869418</v>
      </c>
      <c r="T54" s="8">
        <f t="shared" si="9"/>
        <v>-4.0592791066683788E-3</v>
      </c>
    </row>
    <row r="55" spans="1:20" ht="15.75" x14ac:dyDescent="0.25">
      <c r="A55" s="5">
        <v>41424</v>
      </c>
      <c r="B55">
        <v>2.6920000000000002</v>
      </c>
      <c r="C55">
        <f t="shared" si="6"/>
        <v>-3.1654676258992834E-2</v>
      </c>
      <c r="D55">
        <v>1.3905000000000001</v>
      </c>
      <c r="E55">
        <v>1.7467999999999999</v>
      </c>
      <c r="F55">
        <v>9.5335999999999999</v>
      </c>
      <c r="G55">
        <f t="shared" si="2"/>
        <v>11.2804</v>
      </c>
      <c r="H55">
        <f t="shared" si="3"/>
        <v>15.003270800000001</v>
      </c>
      <c r="I55" s="16">
        <f t="shared" si="4"/>
        <v>3.830607016495069E-4</v>
      </c>
      <c r="J55" s="16">
        <f t="shared" si="5"/>
        <v>1.0003830607016495</v>
      </c>
      <c r="K55">
        <f t="shared" si="7"/>
        <v>-3.2037736960642341E-2</v>
      </c>
      <c r="L55" s="37">
        <f t="shared" si="8"/>
        <v>1.0264165895593083E-3</v>
      </c>
      <c r="M55" s="8"/>
      <c r="N55" s="8"/>
      <c r="O55" s="8"/>
      <c r="P55" s="10">
        <v>41579</v>
      </c>
      <c r="Q55" s="8">
        <v>5.72</v>
      </c>
      <c r="R55" s="8">
        <v>2.6929982046678538E-2</v>
      </c>
      <c r="S55" s="8">
        <f t="shared" si="10"/>
        <v>1.0269299820466786</v>
      </c>
      <c r="T55" s="8">
        <f t="shared" si="9"/>
        <v>2.6449693688915279E-2</v>
      </c>
    </row>
    <row r="56" spans="1:20" ht="15.75" x14ac:dyDescent="0.25">
      <c r="A56" s="5">
        <v>41425</v>
      </c>
      <c r="B56">
        <v>2.6419999999999999</v>
      </c>
      <c r="C56">
        <f t="shared" si="6"/>
        <v>-1.8573551263001583E-2</v>
      </c>
      <c r="D56">
        <v>1.3913</v>
      </c>
      <c r="E56">
        <v>1.7362</v>
      </c>
      <c r="F56">
        <v>9.5991</v>
      </c>
      <c r="G56">
        <f t="shared" si="2"/>
        <v>11.3353</v>
      </c>
      <c r="H56">
        <f t="shared" si="3"/>
        <v>15.091427830000001</v>
      </c>
      <c r="I56" s="16">
        <f t="shared" si="4"/>
        <v>3.8516087080275874E-4</v>
      </c>
      <c r="J56" s="16">
        <f t="shared" si="5"/>
        <v>1.0003851608708028</v>
      </c>
      <c r="K56">
        <f t="shared" si="7"/>
        <v>-1.8958712133804342E-2</v>
      </c>
      <c r="L56" s="37">
        <f t="shared" si="8"/>
        <v>3.5943276577245995E-4</v>
      </c>
      <c r="M56" s="8"/>
      <c r="N56" s="8"/>
      <c r="O56" s="8"/>
      <c r="P56" s="10">
        <v>41582</v>
      </c>
      <c r="Q56" s="8">
        <v>5.78</v>
      </c>
      <c r="R56" s="8">
        <v>1.0489510489510577E-2</v>
      </c>
      <c r="S56" s="8">
        <f t="shared" si="10"/>
        <v>1.0104895104895106</v>
      </c>
      <c r="T56" s="8">
        <f t="shared" si="9"/>
        <v>1.0012210439718392E-2</v>
      </c>
    </row>
    <row r="57" spans="1:20" ht="15.75" x14ac:dyDescent="0.25">
      <c r="A57" s="5">
        <v>41428</v>
      </c>
      <c r="B57">
        <v>2.64</v>
      </c>
      <c r="C57">
        <f t="shared" si="6"/>
        <v>-7.5700227100672964E-4</v>
      </c>
      <c r="D57">
        <v>1.3787</v>
      </c>
      <c r="E57">
        <v>1.7577</v>
      </c>
      <c r="F57">
        <v>9.6433</v>
      </c>
      <c r="G57">
        <f t="shared" si="2"/>
        <v>11.401</v>
      </c>
      <c r="H57">
        <f t="shared" si="3"/>
        <v>15.052917710000001</v>
      </c>
      <c r="I57" s="16">
        <f t="shared" si="4"/>
        <v>3.8424363976963249E-4</v>
      </c>
      <c r="J57" s="16">
        <f t="shared" si="5"/>
        <v>1.0003842436397696</v>
      </c>
      <c r="K57">
        <f t="shared" si="7"/>
        <v>-1.1412459107763622E-3</v>
      </c>
      <c r="L57" s="37">
        <f t="shared" si="8"/>
        <v>1.3024422288637685E-6</v>
      </c>
      <c r="M57" s="8"/>
      <c r="N57" s="8"/>
      <c r="O57" s="8"/>
      <c r="P57" s="10">
        <v>41583</v>
      </c>
      <c r="Q57" s="8">
        <v>5.7750000000000004</v>
      </c>
      <c r="R57" s="8">
        <v>-8.6505190311416834E-4</v>
      </c>
      <c r="S57" s="8">
        <f t="shared" si="10"/>
        <v>0.99913494809688586</v>
      </c>
      <c r="T57" s="8">
        <f t="shared" si="9"/>
        <v>-1.3415958656026977E-3</v>
      </c>
    </row>
    <row r="58" spans="1:20" ht="15.75" x14ac:dyDescent="0.25">
      <c r="A58" s="5">
        <v>41429</v>
      </c>
      <c r="B58">
        <v>2.706</v>
      </c>
      <c r="C58">
        <f t="shared" si="6"/>
        <v>2.4999999999999935E-2</v>
      </c>
      <c r="D58">
        <v>1.3747</v>
      </c>
      <c r="E58">
        <v>1.7741</v>
      </c>
      <c r="F58">
        <v>9.6594999999999995</v>
      </c>
      <c r="G58">
        <f t="shared" si="2"/>
        <v>11.4336</v>
      </c>
      <c r="H58">
        <f t="shared" si="3"/>
        <v>15.05301465</v>
      </c>
      <c r="I58" s="16">
        <f t="shared" si="4"/>
        <v>3.8424594906327769E-4</v>
      </c>
      <c r="J58" s="16">
        <f t="shared" si="5"/>
        <v>1.0003842459490633</v>
      </c>
      <c r="K58">
        <f t="shared" si="7"/>
        <v>2.4615754050936658E-2</v>
      </c>
      <c r="L58" s="37">
        <f t="shared" si="8"/>
        <v>6.0593534749620449E-4</v>
      </c>
      <c r="M58" s="8"/>
      <c r="N58" s="8"/>
      <c r="O58" s="8"/>
      <c r="P58" s="10">
        <v>41584</v>
      </c>
      <c r="Q58" s="8">
        <v>5.875</v>
      </c>
      <c r="R58" s="8">
        <v>1.7316017316017254E-2</v>
      </c>
      <c r="S58" s="8">
        <f t="shared" si="10"/>
        <v>1.0173160173160172</v>
      </c>
      <c r="T58" s="8">
        <f t="shared" si="9"/>
        <v>1.6843325960515711E-2</v>
      </c>
    </row>
    <row r="59" spans="1:20" ht="15.75" x14ac:dyDescent="0.25">
      <c r="A59" s="5">
        <v>41430</v>
      </c>
      <c r="B59">
        <v>2.6459999999999999</v>
      </c>
      <c r="C59">
        <f t="shared" si="6"/>
        <v>-2.2172949002217314E-2</v>
      </c>
      <c r="D59">
        <v>1.3748</v>
      </c>
      <c r="E59">
        <v>1.7461</v>
      </c>
      <c r="F59">
        <v>9.7852999999999994</v>
      </c>
      <c r="G59">
        <f t="shared" si="2"/>
        <v>11.5314</v>
      </c>
      <c r="H59">
        <f t="shared" si="3"/>
        <v>15.19893044</v>
      </c>
      <c r="I59" s="16">
        <f t="shared" si="4"/>
        <v>3.8771974074069959E-4</v>
      </c>
      <c r="J59" s="16">
        <f t="shared" si="5"/>
        <v>1.0003877197407407</v>
      </c>
      <c r="K59">
        <f t="shared" si="7"/>
        <v>-2.2560668742958014E-2</v>
      </c>
      <c r="L59" s="37">
        <f t="shared" si="8"/>
        <v>5.089837741294827E-4</v>
      </c>
      <c r="M59" s="8"/>
      <c r="N59" s="8"/>
      <c r="O59" s="8"/>
      <c r="P59" s="10">
        <v>41585</v>
      </c>
      <c r="Q59" s="8">
        <v>5.7450000000000001</v>
      </c>
      <c r="R59" s="8">
        <v>-2.2127659574468068E-2</v>
      </c>
      <c r="S59" s="8">
        <f t="shared" si="10"/>
        <v>0.97787234042553195</v>
      </c>
      <c r="T59" s="8">
        <f t="shared" si="9"/>
        <v>-2.2603789509572886E-2</v>
      </c>
    </row>
    <row r="60" spans="1:20" ht="15.75" x14ac:dyDescent="0.25">
      <c r="A60" s="5">
        <v>41431</v>
      </c>
      <c r="B60">
        <v>2.6459999999999999</v>
      </c>
      <c r="C60">
        <f t="shared" si="6"/>
        <v>0</v>
      </c>
      <c r="D60">
        <v>1.3744000000000001</v>
      </c>
      <c r="E60">
        <v>1.7659</v>
      </c>
      <c r="F60">
        <v>9.8376999999999999</v>
      </c>
      <c r="G60">
        <f t="shared" si="2"/>
        <v>11.6036</v>
      </c>
      <c r="H60">
        <f t="shared" si="3"/>
        <v>15.286834880000001</v>
      </c>
      <c r="I60" s="16">
        <f t="shared" si="4"/>
        <v>3.8981034899521205E-4</v>
      </c>
      <c r="J60" s="16">
        <f t="shared" si="5"/>
        <v>1.0003898103489952</v>
      </c>
      <c r="K60">
        <f t="shared" si="7"/>
        <v>-3.8981034899521205E-4</v>
      </c>
      <c r="L60" s="37">
        <f t="shared" si="8"/>
        <v>1.5195210818376902E-7</v>
      </c>
      <c r="M60" s="8"/>
      <c r="N60" s="8"/>
      <c r="O60" s="8"/>
      <c r="P60" s="10">
        <v>41586</v>
      </c>
      <c r="Q60" s="8">
        <v>5.6749999999999998</v>
      </c>
      <c r="R60" s="8">
        <v>-1.2184508268059231E-2</v>
      </c>
      <c r="S60" s="8">
        <f t="shared" si="10"/>
        <v>0.98781549173194072</v>
      </c>
      <c r="T60" s="8">
        <f t="shared" si="9"/>
        <v>-1.266374704022339E-2</v>
      </c>
    </row>
    <row r="61" spans="1:20" ht="15.75" x14ac:dyDescent="0.25">
      <c r="A61" s="5">
        <v>41432</v>
      </c>
      <c r="B61">
        <v>2.67</v>
      </c>
      <c r="C61">
        <f t="shared" si="6"/>
        <v>9.0702947845805078E-3</v>
      </c>
      <c r="D61">
        <v>1.3740999999999999</v>
      </c>
      <c r="E61">
        <v>1.7983</v>
      </c>
      <c r="F61">
        <v>9.7683999999999997</v>
      </c>
      <c r="G61">
        <f t="shared" si="2"/>
        <v>11.566699999999999</v>
      </c>
      <c r="H61">
        <f t="shared" si="3"/>
        <v>15.221058439999998</v>
      </c>
      <c r="I61" s="16">
        <f t="shared" si="4"/>
        <v>3.8824615495802739E-4</v>
      </c>
      <c r="J61" s="16">
        <f t="shared" si="5"/>
        <v>1.000388246154958</v>
      </c>
      <c r="K61">
        <f t="shared" si="7"/>
        <v>8.6820486296224804E-3</v>
      </c>
      <c r="L61" s="37">
        <f t="shared" si="8"/>
        <v>7.5377968407129586E-5</v>
      </c>
      <c r="M61" s="8"/>
      <c r="N61" s="8"/>
      <c r="O61" s="8"/>
      <c r="P61" s="10">
        <v>41589</v>
      </c>
      <c r="Q61" s="8">
        <v>5.7850000000000001</v>
      </c>
      <c r="R61" s="8">
        <v>1.9383259911894331E-2</v>
      </c>
      <c r="S61" s="8">
        <f t="shared" si="10"/>
        <v>1.0193832599118944</v>
      </c>
      <c r="T61" s="8">
        <f t="shared" si="9"/>
        <v>1.890437309257393E-2</v>
      </c>
    </row>
    <row r="62" spans="1:20" ht="15.75" x14ac:dyDescent="0.25">
      <c r="A62" s="5">
        <v>41435</v>
      </c>
      <c r="B62">
        <v>2.7039999999999997</v>
      </c>
      <c r="C62">
        <f t="shared" si="6"/>
        <v>1.2734082397003674E-2</v>
      </c>
      <c r="D62">
        <v>1.3738999999999999</v>
      </c>
      <c r="E62">
        <v>1.8667</v>
      </c>
      <c r="F62">
        <v>9.7796000000000003</v>
      </c>
      <c r="G62">
        <f t="shared" si="2"/>
        <v>11.6463</v>
      </c>
      <c r="H62">
        <f t="shared" si="3"/>
        <v>15.302892439999999</v>
      </c>
      <c r="I62" s="16">
        <f t="shared" si="4"/>
        <v>3.9019207001200762E-4</v>
      </c>
      <c r="J62" s="16">
        <f t="shared" si="5"/>
        <v>1.000390192070012</v>
      </c>
      <c r="K62">
        <f t="shared" si="7"/>
        <v>1.2343890326991666E-2</v>
      </c>
      <c r="L62" s="37">
        <f t="shared" si="8"/>
        <v>1.5237162840479843E-4</v>
      </c>
      <c r="M62" s="8"/>
      <c r="N62" s="8"/>
      <c r="O62" s="8"/>
      <c r="P62" s="10">
        <v>41590</v>
      </c>
      <c r="Q62" s="8">
        <v>5.73</v>
      </c>
      <c r="R62" s="8">
        <v>-9.507346585998222E-3</v>
      </c>
      <c r="S62" s="8">
        <f t="shared" si="10"/>
        <v>0.99049265341400172</v>
      </c>
      <c r="T62" s="8">
        <f t="shared" si="9"/>
        <v>-9.9850502666755658E-3</v>
      </c>
    </row>
    <row r="63" spans="1:20" ht="15.75" x14ac:dyDescent="0.25">
      <c r="A63" s="5">
        <v>41436</v>
      </c>
      <c r="B63">
        <v>2.6339999999999999</v>
      </c>
      <c r="C63">
        <f t="shared" si="6"/>
        <v>-2.5887573964496986E-2</v>
      </c>
      <c r="D63">
        <v>1.3755999999999999</v>
      </c>
      <c r="E63">
        <v>1.8982999999999999</v>
      </c>
      <c r="F63">
        <v>9.8734000000000002</v>
      </c>
      <c r="G63">
        <f t="shared" si="2"/>
        <v>11.771699999999999</v>
      </c>
      <c r="H63">
        <f t="shared" si="3"/>
        <v>15.480149040000001</v>
      </c>
      <c r="I63" s="16">
        <f t="shared" si="4"/>
        <v>3.9440230249709884E-4</v>
      </c>
      <c r="J63" s="16">
        <f t="shared" si="5"/>
        <v>1.0003944023024971</v>
      </c>
      <c r="K63">
        <f t="shared" si="7"/>
        <v>-2.6281976266994085E-2</v>
      </c>
      <c r="L63" s="37">
        <f t="shared" si="8"/>
        <v>6.9074227649884037E-4</v>
      </c>
      <c r="M63" s="8"/>
      <c r="N63" s="8"/>
      <c r="O63" s="8"/>
      <c r="P63" s="10">
        <v>41591</v>
      </c>
      <c r="Q63" s="8">
        <v>5.8449999999999998</v>
      </c>
      <c r="R63" s="8">
        <v>2.0069808027923092E-2</v>
      </c>
      <c r="S63" s="8">
        <f t="shared" si="10"/>
        <v>1.0200698080279231</v>
      </c>
      <c r="T63" s="8">
        <f t="shared" si="9"/>
        <v>1.9595460686572658E-2</v>
      </c>
    </row>
    <row r="64" spans="1:20" ht="15.75" x14ac:dyDescent="0.25">
      <c r="A64" s="5">
        <v>41437</v>
      </c>
      <c r="B64">
        <v>2.61</v>
      </c>
      <c r="C64">
        <f t="shared" si="6"/>
        <v>-9.1116173120729012E-3</v>
      </c>
      <c r="D64">
        <v>1.3763000000000001</v>
      </c>
      <c r="E64">
        <v>1.8675999999999999</v>
      </c>
      <c r="F64">
        <v>9.8610000000000007</v>
      </c>
      <c r="G64">
        <f t="shared" si="2"/>
        <v>11.7286</v>
      </c>
      <c r="H64">
        <f t="shared" si="3"/>
        <v>15.439294300000002</v>
      </c>
      <c r="I64" s="16">
        <f t="shared" si="4"/>
        <v>3.9343248474987824E-4</v>
      </c>
      <c r="J64" s="16">
        <f t="shared" si="5"/>
        <v>1.0003934324847499</v>
      </c>
      <c r="K64">
        <f t="shared" si="7"/>
        <v>-9.5050497968227794E-3</v>
      </c>
      <c r="L64" s="37">
        <f t="shared" si="8"/>
        <v>9.0345971640080761E-5</v>
      </c>
      <c r="M64" s="8"/>
      <c r="N64" s="8"/>
      <c r="O64" s="8"/>
      <c r="P64" s="10">
        <v>41592</v>
      </c>
      <c r="Q64" s="8">
        <v>5.915</v>
      </c>
      <c r="R64" s="8">
        <v>1.1976047904191666E-2</v>
      </c>
      <c r="S64" s="8">
        <f t="shared" si="10"/>
        <v>1.0119760479041917</v>
      </c>
      <c r="T64" s="8">
        <f t="shared" si="9"/>
        <v>1.1496332239107909E-2</v>
      </c>
    </row>
    <row r="65" spans="1:20" ht="15.75" x14ac:dyDescent="0.25">
      <c r="A65" s="5">
        <v>41438</v>
      </c>
      <c r="B65">
        <v>2.63</v>
      </c>
      <c r="C65">
        <f t="shared" si="6"/>
        <v>7.662835249042153E-3</v>
      </c>
      <c r="D65">
        <v>1.3759999999999999</v>
      </c>
      <c r="E65">
        <v>1.8254999999999999</v>
      </c>
      <c r="F65">
        <v>9.8438999999999997</v>
      </c>
      <c r="G65">
        <f t="shared" si="2"/>
        <v>11.6694</v>
      </c>
      <c r="H65">
        <f t="shared" si="3"/>
        <v>15.370706399999998</v>
      </c>
      <c r="I65" s="16">
        <f t="shared" si="4"/>
        <v>3.9180356193524446E-4</v>
      </c>
      <c r="J65" s="16">
        <f t="shared" si="5"/>
        <v>1.0003918035619352</v>
      </c>
      <c r="K65">
        <f t="shared" si="7"/>
        <v>7.2710316871069085E-3</v>
      </c>
      <c r="L65" s="37">
        <f t="shared" si="8"/>
        <v>5.2867901794912738E-5</v>
      </c>
      <c r="M65" s="8"/>
      <c r="N65" s="8"/>
      <c r="O65" s="8"/>
      <c r="P65" s="10">
        <v>41593</v>
      </c>
      <c r="Q65" s="8">
        <v>5.93</v>
      </c>
      <c r="R65" s="8">
        <v>2.5359256128486356E-3</v>
      </c>
      <c r="S65" s="8">
        <f t="shared" si="10"/>
        <v>1.0025359256128485</v>
      </c>
      <c r="T65" s="8">
        <f t="shared" si="9"/>
        <v>2.0471086599061854E-3</v>
      </c>
    </row>
    <row r="66" spans="1:20" ht="15.75" x14ac:dyDescent="0.25">
      <c r="A66" s="5">
        <v>41439</v>
      </c>
      <c r="B66">
        <v>2.754</v>
      </c>
      <c r="C66">
        <f t="shared" si="6"/>
        <v>4.7148288973384071E-2</v>
      </c>
      <c r="D66">
        <v>1.3761000000000001</v>
      </c>
      <c r="E66">
        <v>1.7635999999999998</v>
      </c>
      <c r="F66">
        <v>9.8270999999999997</v>
      </c>
      <c r="G66">
        <f t="shared" si="2"/>
        <v>11.5907</v>
      </c>
      <c r="H66">
        <f t="shared" si="3"/>
        <v>15.28667231</v>
      </c>
      <c r="I66" s="16">
        <f t="shared" si="4"/>
        <v>3.8980648410280594E-4</v>
      </c>
      <c r="J66" s="16">
        <f t="shared" si="5"/>
        <v>1.0003898064841028</v>
      </c>
      <c r="K66">
        <f t="shared" si="7"/>
        <v>4.6758482489281265E-2</v>
      </c>
      <c r="L66" s="37">
        <f t="shared" si="8"/>
        <v>2.1863556847004227E-3</v>
      </c>
      <c r="M66" s="8"/>
      <c r="N66" s="8"/>
      <c r="O66" s="8"/>
      <c r="P66" s="10">
        <v>41596</v>
      </c>
      <c r="Q66" s="8">
        <v>6</v>
      </c>
      <c r="R66" s="8">
        <v>1.1804384485666152E-2</v>
      </c>
      <c r="S66" s="8">
        <f t="shared" si="10"/>
        <v>1.0118043844856661</v>
      </c>
      <c r="T66" s="8">
        <f t="shared" si="9"/>
        <v>1.1316076552804677E-2</v>
      </c>
    </row>
    <row r="67" spans="1:20" ht="15.75" x14ac:dyDescent="0.25">
      <c r="A67" s="5">
        <v>41442</v>
      </c>
      <c r="B67">
        <v>2.7960000000000003</v>
      </c>
      <c r="C67">
        <f t="shared" si="6"/>
        <v>1.5250544662309462E-2</v>
      </c>
      <c r="D67">
        <v>1.3787</v>
      </c>
      <c r="E67">
        <v>1.7682</v>
      </c>
      <c r="F67">
        <v>9.7574000000000005</v>
      </c>
      <c r="G67">
        <f t="shared" si="2"/>
        <v>11.525600000000001</v>
      </c>
      <c r="H67">
        <f t="shared" si="3"/>
        <v>15.220727380000001</v>
      </c>
      <c r="I67" s="16">
        <f t="shared" si="4"/>
        <v>3.8823827994671767E-4</v>
      </c>
      <c r="J67" s="16">
        <f t="shared" si="5"/>
        <v>1.0003882382799467</v>
      </c>
      <c r="K67">
        <f t="shared" si="7"/>
        <v>1.4862306382362744E-2</v>
      </c>
      <c r="L67" s="37">
        <f t="shared" si="8"/>
        <v>2.2088815100322037E-4</v>
      </c>
      <c r="M67" s="8"/>
      <c r="N67" s="8"/>
      <c r="O67" s="8"/>
      <c r="P67" s="10">
        <v>41597</v>
      </c>
      <c r="Q67" s="8">
        <v>5.82</v>
      </c>
      <c r="R67" s="8">
        <v>-2.9999999999999954E-2</v>
      </c>
      <c r="S67" s="8">
        <f t="shared" si="10"/>
        <v>0.97000000000000008</v>
      </c>
      <c r="T67" s="8">
        <f t="shared" si="9"/>
        <v>-3.0493582243939759E-2</v>
      </c>
    </row>
    <row r="68" spans="1:20" ht="15.75" x14ac:dyDescent="0.25">
      <c r="A68" s="5">
        <v>41443</v>
      </c>
      <c r="B68">
        <v>2.76</v>
      </c>
      <c r="C68">
        <f t="shared" si="6"/>
        <v>-1.2875536480686864E-2</v>
      </c>
      <c r="D68">
        <v>1.3774999999999999</v>
      </c>
      <c r="E68">
        <v>1.8103</v>
      </c>
      <c r="F68">
        <v>9.7665000000000006</v>
      </c>
      <c r="G68">
        <f t="shared" ref="G68:G131" si="11">F68+E68</f>
        <v>11.5768</v>
      </c>
      <c r="H68">
        <f t="shared" ref="H68:H131" si="12">E68+D68*(G68-E68)</f>
        <v>15.26365375</v>
      </c>
      <c r="I68" s="16">
        <f t="shared" ref="I68:I131" si="13">(((H68/100)+1)^(1/365)-1)</f>
        <v>3.8925919262911002E-4</v>
      </c>
      <c r="J68" s="16">
        <f t="shared" ref="J68:J131" si="14">1+I68</f>
        <v>1.0003892591926291</v>
      </c>
      <c r="K68">
        <f t="shared" si="7"/>
        <v>-1.3264795673315974E-2</v>
      </c>
      <c r="L68" s="37">
        <f t="shared" si="8"/>
        <v>1.7595480425482217E-4</v>
      </c>
      <c r="M68" s="8"/>
      <c r="N68" s="8"/>
      <c r="O68" s="8"/>
      <c r="P68" s="10">
        <v>41598</v>
      </c>
      <c r="Q68" s="8">
        <v>5.92</v>
      </c>
      <c r="R68" s="8">
        <v>1.7182130584192379E-2</v>
      </c>
      <c r="S68" s="8">
        <f t="shared" si="10"/>
        <v>1.0171821305841924</v>
      </c>
      <c r="T68" s="8">
        <f t="shared" si="9"/>
        <v>1.6685962342041671E-2</v>
      </c>
    </row>
    <row r="69" spans="1:20" ht="15.75" x14ac:dyDescent="0.25">
      <c r="A69" s="5">
        <v>41444</v>
      </c>
      <c r="B69">
        <v>2.8540000000000001</v>
      </c>
      <c r="C69">
        <f t="shared" ref="C69:C132" si="15">(B69-B68)/B68</f>
        <v>3.4057971014492865E-2</v>
      </c>
      <c r="D69">
        <v>1.3768</v>
      </c>
      <c r="E69">
        <v>1.8054000000000001</v>
      </c>
      <c r="F69">
        <v>9.8439999999999994</v>
      </c>
      <c r="G69">
        <f t="shared" si="11"/>
        <v>11.6494</v>
      </c>
      <c r="H69">
        <f t="shared" si="12"/>
        <v>15.3586192</v>
      </c>
      <c r="I69" s="16">
        <f t="shared" si="13"/>
        <v>3.9151639786161319E-4</v>
      </c>
      <c r="J69" s="16">
        <f t="shared" si="14"/>
        <v>1.0003915163978616</v>
      </c>
      <c r="K69">
        <f t="shared" ref="K69:K132" si="16">C69-I69</f>
        <v>3.3666454616631251E-2</v>
      </c>
      <c r="L69" s="37">
        <f t="shared" ref="L69:L132" si="17">K69^2</f>
        <v>1.1334301664536917E-3</v>
      </c>
      <c r="M69" s="8"/>
      <c r="N69" s="8"/>
      <c r="O69" s="8"/>
      <c r="P69" s="10">
        <v>41599</v>
      </c>
      <c r="Q69" s="8">
        <v>5.93</v>
      </c>
      <c r="R69" s="8">
        <v>1.6891891891891533E-3</v>
      </c>
      <c r="S69" s="8">
        <f t="shared" si="10"/>
        <v>1.0016891891891893</v>
      </c>
      <c r="T69" s="8">
        <f t="shared" si="9"/>
        <v>1.1819804415355109E-3</v>
      </c>
    </row>
    <row r="70" spans="1:20" ht="15.75" x14ac:dyDescent="0.25">
      <c r="A70" s="5">
        <v>41445</v>
      </c>
      <c r="B70">
        <v>3</v>
      </c>
      <c r="C70">
        <f t="shared" si="15"/>
        <v>5.1156271899088966E-2</v>
      </c>
      <c r="D70">
        <v>1.3756999999999999</v>
      </c>
      <c r="E70">
        <v>1.9420999999999999</v>
      </c>
      <c r="F70">
        <v>10.029</v>
      </c>
      <c r="G70">
        <f t="shared" si="11"/>
        <v>11.9711</v>
      </c>
      <c r="H70">
        <f t="shared" si="12"/>
        <v>15.738995299999999</v>
      </c>
      <c r="I70" s="16">
        <f t="shared" si="13"/>
        <v>4.0053890513336299E-4</v>
      </c>
      <c r="J70" s="16">
        <f t="shared" si="14"/>
        <v>1.0004005389051334</v>
      </c>
      <c r="K70">
        <f t="shared" si="16"/>
        <v>5.0755732993955603E-2</v>
      </c>
      <c r="L70" s="37">
        <f t="shared" si="17"/>
        <v>2.5761444317537133E-3</v>
      </c>
      <c r="M70" s="8"/>
      <c r="N70" s="8"/>
      <c r="O70" s="8"/>
      <c r="P70" s="10">
        <v>41600</v>
      </c>
      <c r="Q70" s="8">
        <v>5.9749999999999996</v>
      </c>
      <c r="R70" s="8">
        <v>7.5885328836424841E-3</v>
      </c>
      <c r="S70" s="8">
        <f t="shared" si="10"/>
        <v>1.0075885328836425</v>
      </c>
      <c r="T70" s="8">
        <f t="shared" si="9"/>
        <v>7.0767149951391876E-3</v>
      </c>
    </row>
    <row r="71" spans="1:20" ht="15.75" x14ac:dyDescent="0.25">
      <c r="A71" s="5">
        <v>41449</v>
      </c>
      <c r="B71">
        <v>2.88</v>
      </c>
      <c r="C71">
        <f t="shared" si="15"/>
        <v>-4.0000000000000036E-2</v>
      </c>
      <c r="D71">
        <v>1.3648</v>
      </c>
      <c r="E71">
        <v>2.1391999999999998</v>
      </c>
      <c r="F71">
        <v>10.2158</v>
      </c>
      <c r="G71">
        <f t="shared" si="11"/>
        <v>12.355</v>
      </c>
      <c r="H71">
        <f t="shared" si="12"/>
        <v>16.081723840000002</v>
      </c>
      <c r="I71" s="16">
        <f t="shared" si="13"/>
        <v>4.0864312371269307E-4</v>
      </c>
      <c r="J71" s="16">
        <f t="shared" si="14"/>
        <v>1.0004086431237127</v>
      </c>
      <c r="K71">
        <f t="shared" si="16"/>
        <v>-4.0408643123712729E-2</v>
      </c>
      <c r="L71" s="37">
        <f t="shared" si="17"/>
        <v>1.632858439099576E-3</v>
      </c>
      <c r="M71" s="8"/>
      <c r="N71" s="8"/>
      <c r="O71" s="8"/>
      <c r="P71" s="10">
        <v>41603</v>
      </c>
      <c r="Q71" s="8">
        <v>5.9649999999999999</v>
      </c>
      <c r="R71" s="8">
        <v>-1.6736401673639811E-3</v>
      </c>
      <c r="S71" s="8">
        <f t="shared" si="10"/>
        <v>0.99832635983263607</v>
      </c>
      <c r="T71" s="8">
        <f t="shared" si="9"/>
        <v>-2.1852747346164311E-3</v>
      </c>
    </row>
    <row r="72" spans="1:20" ht="15.75" x14ac:dyDescent="0.25">
      <c r="A72" s="5">
        <v>41450</v>
      </c>
      <c r="B72">
        <v>2.8919999999999999</v>
      </c>
      <c r="C72">
        <f t="shared" si="15"/>
        <v>4.1666666666666709E-3</v>
      </c>
      <c r="D72">
        <v>1.3637000000000001</v>
      </c>
      <c r="E72">
        <v>2.1234000000000002</v>
      </c>
      <c r="F72">
        <v>10.6128</v>
      </c>
      <c r="G72">
        <f t="shared" si="11"/>
        <v>12.7362</v>
      </c>
      <c r="H72">
        <f t="shared" si="12"/>
        <v>16.59607536</v>
      </c>
      <c r="I72" s="16">
        <f t="shared" si="13"/>
        <v>4.207609015021152E-4</v>
      </c>
      <c r="J72" s="16">
        <f t="shared" si="14"/>
        <v>1.0004207609015021</v>
      </c>
      <c r="K72">
        <f t="shared" si="16"/>
        <v>3.7459057651645557E-3</v>
      </c>
      <c r="L72" s="37">
        <f t="shared" si="17"/>
        <v>1.4031810001493056E-5</v>
      </c>
      <c r="M72" s="8"/>
      <c r="N72" s="8"/>
      <c r="O72" s="8"/>
      <c r="P72" s="10">
        <v>41604</v>
      </c>
      <c r="Q72" s="8">
        <v>5.95</v>
      </c>
      <c r="R72" s="8">
        <v>-2.5146689019278591E-3</v>
      </c>
      <c r="S72" s="8">
        <f t="shared" si="10"/>
        <v>0.99748533109807214</v>
      </c>
      <c r="T72" s="8">
        <f t="shared" si="9"/>
        <v>-3.0269063810185416E-3</v>
      </c>
    </row>
    <row r="73" spans="1:20" ht="15.75" x14ac:dyDescent="0.25">
      <c r="A73" s="5">
        <v>41451</v>
      </c>
      <c r="B73">
        <v>2.9340000000000002</v>
      </c>
      <c r="C73">
        <f t="shared" si="15"/>
        <v>1.4522821576763576E-2</v>
      </c>
      <c r="D73">
        <v>1.3632</v>
      </c>
      <c r="E73">
        <v>2.0592000000000001</v>
      </c>
      <c r="F73">
        <v>10.5479</v>
      </c>
      <c r="G73">
        <f t="shared" si="11"/>
        <v>12.607100000000001</v>
      </c>
      <c r="H73">
        <f t="shared" si="12"/>
        <v>16.438097280000001</v>
      </c>
      <c r="I73" s="16">
        <f t="shared" si="13"/>
        <v>4.1704472522563485E-4</v>
      </c>
      <c r="J73" s="16">
        <f t="shared" si="14"/>
        <v>1.0004170447252256</v>
      </c>
      <c r="K73">
        <f t="shared" si="16"/>
        <v>1.4105776851537941E-2</v>
      </c>
      <c r="L73" s="37">
        <f t="shared" si="17"/>
        <v>1.9897294058538365E-4</v>
      </c>
      <c r="M73" s="8"/>
      <c r="N73" s="8"/>
      <c r="O73" s="8"/>
      <c r="P73" s="10">
        <v>41605</v>
      </c>
      <c r="Q73" s="8">
        <v>5.9550000000000001</v>
      </c>
      <c r="R73" s="8">
        <v>8.4033613445376357E-4</v>
      </c>
      <c r="S73" s="8">
        <f t="shared" si="10"/>
        <v>1.0008403361344538</v>
      </c>
      <c r="T73" s="8">
        <f t="shared" si="9"/>
        <v>3.2442317704027448E-4</v>
      </c>
    </row>
    <row r="74" spans="1:20" ht="15.75" x14ac:dyDescent="0.25">
      <c r="A74" s="5">
        <v>41452</v>
      </c>
      <c r="B74">
        <v>2.9580000000000002</v>
      </c>
      <c r="C74">
        <f t="shared" si="15"/>
        <v>8.179959100204505E-3</v>
      </c>
      <c r="D74">
        <v>1.3624000000000001</v>
      </c>
      <c r="E74">
        <v>2.0004</v>
      </c>
      <c r="F74">
        <v>10.5168</v>
      </c>
      <c r="G74">
        <f t="shared" si="11"/>
        <v>12.517199999999999</v>
      </c>
      <c r="H74">
        <f t="shared" si="12"/>
        <v>16.328488320000002</v>
      </c>
      <c r="I74" s="16">
        <f t="shared" si="13"/>
        <v>4.1446339773565377E-4</v>
      </c>
      <c r="J74" s="16">
        <f t="shared" si="14"/>
        <v>1.0004144633977357</v>
      </c>
      <c r="K74">
        <f t="shared" si="16"/>
        <v>7.7654957024688512E-3</v>
      </c>
      <c r="L74" s="37">
        <f t="shared" si="17"/>
        <v>6.0302923505062197E-5</v>
      </c>
      <c r="M74" s="8"/>
      <c r="N74" s="8"/>
      <c r="O74" s="8"/>
      <c r="P74" s="10">
        <v>41606</v>
      </c>
      <c r="Q74" s="8">
        <v>6</v>
      </c>
      <c r="R74" s="8">
        <v>7.5566750629722798E-3</v>
      </c>
      <c r="S74" s="8">
        <f t="shared" si="10"/>
        <v>1.0075566750629723</v>
      </c>
      <c r="T74" s="8">
        <f t="shared" si="9"/>
        <v>7.038282402075575E-3</v>
      </c>
    </row>
    <row r="75" spans="1:20" ht="15.75" x14ac:dyDescent="0.25">
      <c r="A75" s="5">
        <v>41453</v>
      </c>
      <c r="B75">
        <v>2.8460000000000001</v>
      </c>
      <c r="C75">
        <f t="shared" si="15"/>
        <v>-3.7863421230561224E-2</v>
      </c>
      <c r="D75">
        <v>1.3624000000000001</v>
      </c>
      <c r="E75">
        <v>2.004</v>
      </c>
      <c r="F75">
        <v>10.4862</v>
      </c>
      <c r="G75">
        <f t="shared" si="11"/>
        <v>12.4902</v>
      </c>
      <c r="H75">
        <f t="shared" si="12"/>
        <v>16.290398880000001</v>
      </c>
      <c r="I75" s="16">
        <f t="shared" si="13"/>
        <v>4.1356581081419819E-4</v>
      </c>
      <c r="J75" s="16">
        <f t="shared" si="14"/>
        <v>1.0004135658108142</v>
      </c>
      <c r="K75">
        <f t="shared" si="16"/>
        <v>-3.8276987041375422E-2</v>
      </c>
      <c r="L75" s="37">
        <f t="shared" si="17"/>
        <v>1.4651277369656221E-3</v>
      </c>
      <c r="M75" s="8"/>
      <c r="N75" s="8"/>
      <c r="O75" s="8"/>
      <c r="P75" s="10">
        <v>41607</v>
      </c>
      <c r="Q75" s="8">
        <v>5.96</v>
      </c>
      <c r="R75" s="8">
        <v>-6.6666666666666723E-3</v>
      </c>
      <c r="S75" s="8">
        <f t="shared" si="10"/>
        <v>0.99333333333333329</v>
      </c>
      <c r="T75" s="8">
        <f t="shared" ref="T75:T129" si="18">R75-I193</f>
        <v>-7.1884154005162531E-3</v>
      </c>
    </row>
    <row r="76" spans="1:20" ht="15.75" x14ac:dyDescent="0.25">
      <c r="A76" s="5">
        <v>41456</v>
      </c>
      <c r="B76">
        <v>2.95</v>
      </c>
      <c r="C76">
        <f t="shared" si="15"/>
        <v>3.6542515811665524E-2</v>
      </c>
      <c r="D76">
        <v>1.3644000000000001</v>
      </c>
      <c r="E76">
        <v>1.9896</v>
      </c>
      <c r="F76">
        <v>10.266400000000001</v>
      </c>
      <c r="G76">
        <f t="shared" si="11"/>
        <v>12.256</v>
      </c>
      <c r="H76">
        <f t="shared" si="12"/>
        <v>15.997076160000001</v>
      </c>
      <c r="I76" s="16">
        <f t="shared" si="13"/>
        <v>4.0664375108989681E-4</v>
      </c>
      <c r="J76" s="16">
        <f t="shared" si="14"/>
        <v>1.0004066437510899</v>
      </c>
      <c r="K76">
        <f t="shared" si="16"/>
        <v>3.6135872060575627E-2</v>
      </c>
      <c r="L76" s="37">
        <f t="shared" si="17"/>
        <v>1.3058012495782902E-3</v>
      </c>
      <c r="M76" s="8"/>
      <c r="N76" s="8"/>
      <c r="O76" s="8"/>
      <c r="P76" s="10">
        <v>41610</v>
      </c>
      <c r="Q76" s="8">
        <v>5.89</v>
      </c>
      <c r="R76" s="8">
        <v>-1.1744966442953067E-2</v>
      </c>
      <c r="S76" s="8">
        <f t="shared" ref="S76:S129" si="19">1+R76</f>
        <v>0.98825503355704691</v>
      </c>
      <c r="T76" s="8">
        <f t="shared" si="18"/>
        <v>-1.2267048955740026E-2</v>
      </c>
    </row>
    <row r="77" spans="1:20" ht="15.75" x14ac:dyDescent="0.25">
      <c r="A77" s="5">
        <v>41457</v>
      </c>
      <c r="B77">
        <v>2.9820000000000002</v>
      </c>
      <c r="C77">
        <f t="shared" si="15"/>
        <v>1.0847457627118653E-2</v>
      </c>
      <c r="D77">
        <v>1.3731</v>
      </c>
      <c r="E77">
        <v>1.9746000000000001</v>
      </c>
      <c r="F77">
        <v>10.274100000000001</v>
      </c>
      <c r="G77">
        <f t="shared" si="11"/>
        <v>12.248700000000001</v>
      </c>
      <c r="H77">
        <f t="shared" si="12"/>
        <v>16.08196671</v>
      </c>
      <c r="I77" s="16">
        <f t="shared" si="13"/>
        <v>4.086488581940273E-4</v>
      </c>
      <c r="J77" s="16">
        <f t="shared" si="14"/>
        <v>1.000408648858194</v>
      </c>
      <c r="K77">
        <f t="shared" si="16"/>
        <v>1.0438808768924626E-2</v>
      </c>
      <c r="L77" s="37">
        <f t="shared" si="17"/>
        <v>1.0896872851417767E-4</v>
      </c>
      <c r="M77" s="8"/>
      <c r="N77" s="8"/>
      <c r="O77" s="8"/>
      <c r="P77" s="10">
        <v>41611</v>
      </c>
      <c r="Q77" s="8">
        <v>5.7149999999999999</v>
      </c>
      <c r="R77" s="8">
        <v>-2.971137521222408E-2</v>
      </c>
      <c r="S77" s="8">
        <f t="shared" si="19"/>
        <v>0.97028862478777589</v>
      </c>
      <c r="T77" s="8">
        <f t="shared" si="18"/>
        <v>-3.0232107876779626E-2</v>
      </c>
    </row>
    <row r="78" spans="1:20" ht="15.75" x14ac:dyDescent="0.25">
      <c r="A78" s="5">
        <v>41458</v>
      </c>
      <c r="B78">
        <v>3.028</v>
      </c>
      <c r="C78">
        <f t="shared" si="15"/>
        <v>1.5425888665325222E-2</v>
      </c>
      <c r="D78">
        <v>1.3734999999999999</v>
      </c>
      <c r="E78">
        <v>1.9552</v>
      </c>
      <c r="F78">
        <v>10.295999999999999</v>
      </c>
      <c r="G78">
        <f t="shared" si="11"/>
        <v>12.251199999999999</v>
      </c>
      <c r="H78">
        <f t="shared" si="12"/>
        <v>16.096755999999999</v>
      </c>
      <c r="I78" s="16">
        <f t="shared" si="13"/>
        <v>4.0899803030836068E-4</v>
      </c>
      <c r="J78" s="16">
        <f t="shared" si="14"/>
        <v>1.0004089980303084</v>
      </c>
      <c r="K78">
        <f t="shared" si="16"/>
        <v>1.5016890635016862E-2</v>
      </c>
      <c r="L78" s="37">
        <f t="shared" si="17"/>
        <v>2.2550700434405713E-4</v>
      </c>
      <c r="M78" s="8"/>
      <c r="N78" s="8"/>
      <c r="O78" s="8"/>
      <c r="P78" s="10">
        <v>41612</v>
      </c>
      <c r="Q78" s="8">
        <v>5.7850000000000001</v>
      </c>
      <c r="R78" s="8">
        <v>1.2248468941382377E-2</v>
      </c>
      <c r="S78" s="8">
        <f t="shared" si="19"/>
        <v>1.0122484689413824</v>
      </c>
      <c r="T78" s="8">
        <f t="shared" si="18"/>
        <v>1.172291679793153E-2</v>
      </c>
    </row>
    <row r="79" spans="1:20" ht="15.75" x14ac:dyDescent="0.25">
      <c r="A79" s="5">
        <v>41459</v>
      </c>
      <c r="B79">
        <v>3.16</v>
      </c>
      <c r="C79">
        <f t="shared" si="15"/>
        <v>4.3593130779392378E-2</v>
      </c>
      <c r="D79">
        <v>1.3726</v>
      </c>
      <c r="E79">
        <v>1.9344000000000001</v>
      </c>
      <c r="F79">
        <v>10.153</v>
      </c>
      <c r="G79">
        <f t="shared" si="11"/>
        <v>12.087400000000001</v>
      </c>
      <c r="H79">
        <f t="shared" si="12"/>
        <v>15.870407800000001</v>
      </c>
      <c r="I79" s="16">
        <f t="shared" si="13"/>
        <v>4.0364913337120889E-4</v>
      </c>
      <c r="J79" s="16">
        <f t="shared" si="14"/>
        <v>1.0004036491333712</v>
      </c>
      <c r="K79">
        <f t="shared" si="16"/>
        <v>4.3189481646021169E-2</v>
      </c>
      <c r="L79" s="37">
        <f t="shared" si="17"/>
        <v>1.8653313248519995E-3</v>
      </c>
      <c r="M79" s="8"/>
      <c r="N79" s="8"/>
      <c r="O79" s="8"/>
      <c r="P79" s="10">
        <v>41613</v>
      </c>
      <c r="Q79" s="8">
        <v>5.7249999999999996</v>
      </c>
      <c r="R79" s="8">
        <v>-1.037165082108911E-2</v>
      </c>
      <c r="S79" s="8">
        <f t="shared" si="19"/>
        <v>0.98962834917891085</v>
      </c>
      <c r="T79" s="8">
        <f t="shared" si="18"/>
        <v>-1.0894116618694619E-2</v>
      </c>
    </row>
    <row r="80" spans="1:20" ht="15.75" x14ac:dyDescent="0.25">
      <c r="A80" s="5">
        <v>41460</v>
      </c>
      <c r="B80">
        <v>3.1059999999999999</v>
      </c>
      <c r="C80">
        <f t="shared" si="15"/>
        <v>-1.7088607594936793E-2</v>
      </c>
      <c r="D80">
        <v>1.3753</v>
      </c>
      <c r="E80">
        <v>1.9826999999999999</v>
      </c>
      <c r="F80">
        <v>10.171099999999999</v>
      </c>
      <c r="G80">
        <f t="shared" si="11"/>
        <v>12.153799999999999</v>
      </c>
      <c r="H80">
        <f t="shared" si="12"/>
        <v>15.971013829999999</v>
      </c>
      <c r="I80" s="16">
        <f t="shared" si="13"/>
        <v>4.0602786760346454E-4</v>
      </c>
      <c r="J80" s="16">
        <f t="shared" si="14"/>
        <v>1.0004060278676035</v>
      </c>
      <c r="K80">
        <f t="shared" si="16"/>
        <v>-1.7494635462540258E-2</v>
      </c>
      <c r="L80" s="37">
        <f t="shared" si="17"/>
        <v>3.0606226996717119E-4</v>
      </c>
      <c r="M80" s="8"/>
      <c r="N80" s="8"/>
      <c r="O80" s="8"/>
      <c r="P80" s="10">
        <v>41617</v>
      </c>
      <c r="Q80" s="8">
        <v>5.91</v>
      </c>
      <c r="R80" s="8">
        <v>3.2314410480349436E-2</v>
      </c>
      <c r="S80" s="8">
        <f t="shared" si="19"/>
        <v>1.0323144104803494</v>
      </c>
      <c r="T80" s="8">
        <f t="shared" si="18"/>
        <v>3.1794406039569616E-2</v>
      </c>
    </row>
    <row r="81" spans="1:20" ht="15.75" x14ac:dyDescent="0.25">
      <c r="A81" s="5">
        <v>41463</v>
      </c>
      <c r="B81">
        <v>3.18</v>
      </c>
      <c r="C81">
        <f t="shared" si="15"/>
        <v>2.3824855119124369E-2</v>
      </c>
      <c r="D81">
        <v>1.3754</v>
      </c>
      <c r="E81">
        <v>1.9485000000000001</v>
      </c>
      <c r="F81">
        <v>10.0349</v>
      </c>
      <c r="G81">
        <f t="shared" si="11"/>
        <v>11.9834</v>
      </c>
      <c r="H81">
        <f t="shared" si="12"/>
        <v>15.750501459999999</v>
      </c>
      <c r="I81" s="16">
        <f t="shared" si="13"/>
        <v>4.0081136982195176E-4</v>
      </c>
      <c r="J81" s="16">
        <f t="shared" si="14"/>
        <v>1.000400811369822</v>
      </c>
      <c r="K81">
        <f t="shared" si="16"/>
        <v>2.3424043749302417E-2</v>
      </c>
      <c r="L81" s="37">
        <f t="shared" si="17"/>
        <v>5.4868582556923367E-4</v>
      </c>
      <c r="M81" s="8"/>
      <c r="N81" s="8"/>
      <c r="O81" s="8"/>
      <c r="P81" s="10">
        <v>41618</v>
      </c>
      <c r="Q81" s="8">
        <v>5.77</v>
      </c>
      <c r="R81" s="8">
        <v>-2.3688663282572006E-2</v>
      </c>
      <c r="S81" s="8">
        <f t="shared" si="19"/>
        <v>0.97631133671742798</v>
      </c>
      <c r="T81" s="8">
        <f t="shared" si="18"/>
        <v>-2.419259067640632E-2</v>
      </c>
    </row>
    <row r="82" spans="1:20" ht="15.75" x14ac:dyDescent="0.25">
      <c r="A82" s="5">
        <v>41464</v>
      </c>
      <c r="B82">
        <v>3.32</v>
      </c>
      <c r="C82">
        <f t="shared" si="15"/>
        <v>4.4025157232704303E-2</v>
      </c>
      <c r="D82">
        <v>1.3734</v>
      </c>
      <c r="E82">
        <v>1.9022999999999999</v>
      </c>
      <c r="F82">
        <v>9.9400999999999993</v>
      </c>
      <c r="G82">
        <f t="shared" si="11"/>
        <v>11.8424</v>
      </c>
      <c r="H82">
        <f t="shared" si="12"/>
        <v>15.554033339999998</v>
      </c>
      <c r="I82" s="16">
        <f t="shared" si="13"/>
        <v>3.9615531374392887E-4</v>
      </c>
      <c r="J82" s="16">
        <f t="shared" si="14"/>
        <v>1.0003961553137439</v>
      </c>
      <c r="K82">
        <f t="shared" si="16"/>
        <v>4.3629001918960374E-2</v>
      </c>
      <c r="L82" s="37">
        <f t="shared" si="17"/>
        <v>1.903489808444648E-3</v>
      </c>
      <c r="M82" s="8"/>
      <c r="N82" s="8"/>
      <c r="O82" s="8"/>
      <c r="P82" s="10">
        <v>41619</v>
      </c>
      <c r="Q82" s="8">
        <v>5.6850000000000005</v>
      </c>
      <c r="R82" s="8">
        <v>-1.4731369150779737E-2</v>
      </c>
      <c r="S82" s="8">
        <f t="shared" si="19"/>
        <v>0.98526863084922023</v>
      </c>
      <c r="T82" s="8">
        <f t="shared" si="18"/>
        <v>-1.5232967908494786E-2</v>
      </c>
    </row>
    <row r="83" spans="1:20" ht="15.75" x14ac:dyDescent="0.25">
      <c r="A83" s="5">
        <v>41465</v>
      </c>
      <c r="B83">
        <v>3.202</v>
      </c>
      <c r="C83">
        <f t="shared" si="15"/>
        <v>-3.5542168674698761E-2</v>
      </c>
      <c r="D83">
        <v>1.3793</v>
      </c>
      <c r="E83">
        <v>1.9171</v>
      </c>
      <c r="F83">
        <v>10.3718</v>
      </c>
      <c r="G83">
        <f t="shared" si="11"/>
        <v>12.2889</v>
      </c>
      <c r="H83">
        <f t="shared" si="12"/>
        <v>16.222923740000002</v>
      </c>
      <c r="I83" s="16">
        <f t="shared" si="13"/>
        <v>4.1197502275536202E-4</v>
      </c>
      <c r="J83" s="16">
        <f t="shared" si="14"/>
        <v>1.0004119750227554</v>
      </c>
      <c r="K83">
        <f t="shared" si="16"/>
        <v>-3.5954143697454123E-2</v>
      </c>
      <c r="L83" s="37">
        <f t="shared" si="17"/>
        <v>1.2927004490171801E-3</v>
      </c>
      <c r="M83" s="8"/>
      <c r="N83" s="8"/>
      <c r="O83" s="8"/>
      <c r="P83" s="10">
        <v>41620</v>
      </c>
      <c r="Q83" s="8">
        <v>5.5750000000000002</v>
      </c>
      <c r="R83" s="8">
        <v>-1.9349164467898031E-2</v>
      </c>
      <c r="S83" s="8">
        <f t="shared" si="19"/>
        <v>0.98065083553210197</v>
      </c>
      <c r="T83" s="8">
        <f t="shared" si="18"/>
        <v>-1.9883006463197187E-2</v>
      </c>
    </row>
    <row r="84" spans="1:20" ht="15.75" x14ac:dyDescent="0.25">
      <c r="A84" s="5">
        <v>41466</v>
      </c>
      <c r="B84">
        <v>3.19</v>
      </c>
      <c r="C84">
        <f t="shared" si="15"/>
        <v>-3.7476577139287977E-3</v>
      </c>
      <c r="D84">
        <v>1.3803000000000001</v>
      </c>
      <c r="E84">
        <v>1.9020999999999999</v>
      </c>
      <c r="F84">
        <v>10.326000000000001</v>
      </c>
      <c r="G84">
        <f t="shared" si="11"/>
        <v>12.228100000000001</v>
      </c>
      <c r="H84">
        <f t="shared" si="12"/>
        <v>16.155077800000001</v>
      </c>
      <c r="I84" s="16">
        <f t="shared" si="13"/>
        <v>4.1037456384263038E-4</v>
      </c>
      <c r="J84" s="16">
        <f t="shared" si="14"/>
        <v>1.0004103745638426</v>
      </c>
      <c r="K84">
        <f t="shared" si="16"/>
        <v>-4.1580322777714281E-3</v>
      </c>
      <c r="L84" s="37">
        <f t="shared" si="17"/>
        <v>1.7289232422989051E-5</v>
      </c>
      <c r="M84" s="8"/>
      <c r="N84" s="8"/>
      <c r="O84" s="8"/>
      <c r="P84" s="10">
        <v>41621</v>
      </c>
      <c r="Q84" s="8">
        <v>5.5049999999999999</v>
      </c>
      <c r="R84" s="8">
        <v>-1.2556053811659243E-2</v>
      </c>
      <c r="S84" s="8">
        <f t="shared" si="19"/>
        <v>0.98744394618834075</v>
      </c>
      <c r="T84" s="8">
        <f t="shared" si="18"/>
        <v>-1.3099726335316633E-2</v>
      </c>
    </row>
    <row r="85" spans="1:20" ht="15.75" x14ac:dyDescent="0.25">
      <c r="A85" s="5">
        <v>41467</v>
      </c>
      <c r="B85">
        <v>3.1480000000000001</v>
      </c>
      <c r="C85">
        <f t="shared" si="15"/>
        <v>-1.3166144200626902E-2</v>
      </c>
      <c r="D85">
        <v>1.3778000000000001</v>
      </c>
      <c r="E85">
        <v>1.8502999999999998</v>
      </c>
      <c r="F85">
        <v>10.334099999999999</v>
      </c>
      <c r="G85">
        <f t="shared" si="11"/>
        <v>12.1844</v>
      </c>
      <c r="H85">
        <f t="shared" si="12"/>
        <v>16.08862298</v>
      </c>
      <c r="I85" s="16">
        <f t="shared" si="13"/>
        <v>4.088060168581098E-4</v>
      </c>
      <c r="J85" s="16">
        <f t="shared" si="14"/>
        <v>1.0004088060168581</v>
      </c>
      <c r="K85">
        <f t="shared" si="16"/>
        <v>-1.3574950217485011E-2</v>
      </c>
      <c r="L85" s="37">
        <f t="shared" si="17"/>
        <v>1.8427927340719635E-4</v>
      </c>
      <c r="M85" s="8"/>
      <c r="N85" s="8"/>
      <c r="O85" s="8"/>
      <c r="P85" s="10">
        <v>41624</v>
      </c>
      <c r="Q85" s="8">
        <v>5.5</v>
      </c>
      <c r="R85" s="8">
        <v>-9.0826521344230583E-4</v>
      </c>
      <c r="S85" s="8">
        <f t="shared" si="19"/>
        <v>0.99909173478655766</v>
      </c>
      <c r="T85" s="8">
        <f t="shared" si="18"/>
        <v>-1.5066279590372994E-3</v>
      </c>
    </row>
    <row r="86" spans="1:20" ht="15.75" x14ac:dyDescent="0.25">
      <c r="A86" s="5">
        <v>41470</v>
      </c>
      <c r="B86">
        <v>3.1680000000000001</v>
      </c>
      <c r="C86">
        <f t="shared" si="15"/>
        <v>6.3532401524777687E-3</v>
      </c>
      <c r="D86">
        <v>1.3778000000000001</v>
      </c>
      <c r="E86">
        <v>1.87</v>
      </c>
      <c r="F86">
        <v>10.240500000000001</v>
      </c>
      <c r="G86">
        <f t="shared" si="11"/>
        <v>12.110500000000002</v>
      </c>
      <c r="H86">
        <f t="shared" si="12"/>
        <v>15.979360900000003</v>
      </c>
      <c r="I86" s="16">
        <f t="shared" si="13"/>
        <v>4.0622513370025537E-4</v>
      </c>
      <c r="J86" s="16">
        <f t="shared" si="14"/>
        <v>1.0004062251337003</v>
      </c>
      <c r="K86">
        <f t="shared" si="16"/>
        <v>5.9470150187775133E-3</v>
      </c>
      <c r="L86" s="37">
        <f t="shared" si="17"/>
        <v>3.536698763356531E-5</v>
      </c>
      <c r="M86" s="8"/>
      <c r="N86" s="8"/>
      <c r="O86" s="8"/>
      <c r="P86" s="10">
        <v>41625</v>
      </c>
      <c r="Q86" s="8">
        <v>5.4</v>
      </c>
      <c r="R86" s="8">
        <v>-1.8181818181818118E-2</v>
      </c>
      <c r="S86" s="8">
        <f t="shared" si="19"/>
        <v>0.98181818181818192</v>
      </c>
      <c r="T86" s="8">
        <f t="shared" si="18"/>
        <v>-1.8786118033531848E-2</v>
      </c>
    </row>
    <row r="87" spans="1:20" ht="15.75" x14ac:dyDescent="0.25">
      <c r="A87" s="5">
        <v>41471</v>
      </c>
      <c r="B87">
        <v>3.0819999999999999</v>
      </c>
      <c r="C87">
        <f t="shared" si="15"/>
        <v>-2.7146464646464738E-2</v>
      </c>
      <c r="D87">
        <v>1.3822999999999999</v>
      </c>
      <c r="E87">
        <v>1.8458999999999999</v>
      </c>
      <c r="F87">
        <v>10.120799999999999</v>
      </c>
      <c r="G87">
        <f t="shared" si="11"/>
        <v>11.966699999999999</v>
      </c>
      <c r="H87">
        <f t="shared" si="12"/>
        <v>15.835881839999997</v>
      </c>
      <c r="I87" s="16">
        <f t="shared" si="13"/>
        <v>4.0283232502913435E-4</v>
      </c>
      <c r="J87" s="16">
        <f t="shared" si="14"/>
        <v>1.0004028323250291</v>
      </c>
      <c r="K87">
        <f t="shared" si="16"/>
        <v>-2.7549296971493872E-2</v>
      </c>
      <c r="L87" s="37">
        <f t="shared" si="17"/>
        <v>7.589637636235615E-4</v>
      </c>
      <c r="M87" s="8"/>
      <c r="N87" s="8"/>
      <c r="O87" s="8"/>
      <c r="P87" s="10">
        <v>41626</v>
      </c>
      <c r="Q87" s="8">
        <v>5.585</v>
      </c>
      <c r="R87" s="8">
        <v>3.4259259259259184E-2</v>
      </c>
      <c r="S87" s="8">
        <f t="shared" si="19"/>
        <v>1.0342592592592592</v>
      </c>
      <c r="T87" s="8">
        <f t="shared" si="18"/>
        <v>3.3657353980014654E-2</v>
      </c>
    </row>
    <row r="88" spans="1:20" ht="15.75" x14ac:dyDescent="0.25">
      <c r="A88" s="5">
        <v>41472</v>
      </c>
      <c r="B88">
        <v>3.0979999999999999</v>
      </c>
      <c r="C88">
        <f t="shared" si="15"/>
        <v>5.1914341336794338E-3</v>
      </c>
      <c r="D88">
        <v>1.3841999999999999</v>
      </c>
      <c r="E88">
        <v>1.8346</v>
      </c>
      <c r="F88">
        <v>9.6432000000000002</v>
      </c>
      <c r="G88">
        <f t="shared" si="11"/>
        <v>11.4778</v>
      </c>
      <c r="H88">
        <f t="shared" si="12"/>
        <v>15.182717439999999</v>
      </c>
      <c r="I88" s="16">
        <f t="shared" si="13"/>
        <v>3.873339774458362E-4</v>
      </c>
      <c r="J88" s="16">
        <f t="shared" si="14"/>
        <v>1.0003873339774458</v>
      </c>
      <c r="K88">
        <f t="shared" si="16"/>
        <v>4.8041001562335976E-3</v>
      </c>
      <c r="L88" s="37">
        <f t="shared" si="17"/>
        <v>2.3079378311123676E-5</v>
      </c>
      <c r="M88" s="8"/>
      <c r="N88" s="8"/>
      <c r="O88" s="8"/>
      <c r="P88" s="10">
        <v>41627</v>
      </c>
      <c r="Q88" s="8">
        <v>5.65</v>
      </c>
      <c r="R88" s="8">
        <v>1.1638316920322363E-2</v>
      </c>
      <c r="S88" s="8">
        <f t="shared" si="19"/>
        <v>1.0116383169203225</v>
      </c>
      <c r="T88" s="8">
        <f t="shared" si="18"/>
        <v>1.1042079730738348E-2</v>
      </c>
    </row>
    <row r="89" spans="1:20" ht="15.75" x14ac:dyDescent="0.25">
      <c r="A89" s="5">
        <v>41473</v>
      </c>
      <c r="B89">
        <v>3.012</v>
      </c>
      <c r="C89">
        <f t="shared" si="15"/>
        <v>-2.7759845061329846E-2</v>
      </c>
      <c r="D89">
        <v>1.3839999999999999</v>
      </c>
      <c r="E89">
        <v>1.8054000000000001</v>
      </c>
      <c r="F89">
        <v>9.6204999999999998</v>
      </c>
      <c r="G89">
        <f t="shared" si="11"/>
        <v>11.4259</v>
      </c>
      <c r="H89">
        <f t="shared" si="12"/>
        <v>15.120172</v>
      </c>
      <c r="I89" s="16">
        <f t="shared" si="13"/>
        <v>3.8584529773832976E-4</v>
      </c>
      <c r="J89" s="16">
        <f t="shared" si="14"/>
        <v>1.0003858452977383</v>
      </c>
      <c r="K89">
        <f t="shared" si="16"/>
        <v>-2.8145690359068175E-2</v>
      </c>
      <c r="L89" s="37">
        <f t="shared" si="17"/>
        <v>7.9217988578854327E-4</v>
      </c>
      <c r="M89" s="8"/>
      <c r="N89" s="8"/>
      <c r="O89" s="8"/>
      <c r="P89" s="10">
        <v>41628</v>
      </c>
      <c r="Q89" s="8">
        <v>5.7249999999999996</v>
      </c>
      <c r="R89" s="8">
        <v>1.3274336283185714E-2</v>
      </c>
      <c r="S89" s="8">
        <f t="shared" si="19"/>
        <v>1.0132743362831858</v>
      </c>
      <c r="T89" s="8">
        <f t="shared" si="18"/>
        <v>1.2682954811820543E-2</v>
      </c>
    </row>
    <row r="90" spans="1:20" ht="15.75" x14ac:dyDescent="0.25">
      <c r="A90" s="5">
        <v>41474</v>
      </c>
      <c r="B90">
        <v>3.06</v>
      </c>
      <c r="C90">
        <f t="shared" si="15"/>
        <v>1.5936254980079695E-2</v>
      </c>
      <c r="D90">
        <v>1.3835999999999999</v>
      </c>
      <c r="E90">
        <v>1.7986</v>
      </c>
      <c r="F90">
        <v>9.7197999999999993</v>
      </c>
      <c r="G90">
        <f t="shared" si="11"/>
        <v>11.5184</v>
      </c>
      <c r="H90">
        <f t="shared" si="12"/>
        <v>15.24691528</v>
      </c>
      <c r="I90" s="16">
        <f t="shared" si="13"/>
        <v>3.8886114872127564E-4</v>
      </c>
      <c r="J90" s="16">
        <f t="shared" si="14"/>
        <v>1.0003888611487213</v>
      </c>
      <c r="K90">
        <f t="shared" si="16"/>
        <v>1.5547393831358419E-2</v>
      </c>
      <c r="L90" s="37">
        <f t="shared" si="17"/>
        <v>2.4172145494736182E-4</v>
      </c>
      <c r="M90" s="8"/>
      <c r="N90" s="8"/>
      <c r="O90" s="8"/>
      <c r="P90" s="10">
        <v>41631</v>
      </c>
      <c r="Q90" s="8">
        <v>5.75</v>
      </c>
      <c r="R90" s="8">
        <v>4.366812227074298E-3</v>
      </c>
      <c r="S90" s="8">
        <f t="shared" si="19"/>
        <v>1.0043668122270744</v>
      </c>
      <c r="T90" s="8">
        <f t="shared" si="18"/>
        <v>3.7877760901405232E-3</v>
      </c>
    </row>
    <row r="91" spans="1:20" ht="15.75" x14ac:dyDescent="0.25">
      <c r="A91" s="5">
        <v>41477</v>
      </c>
      <c r="B91">
        <v>3.0219999999999998</v>
      </c>
      <c r="C91">
        <f t="shared" si="15"/>
        <v>-1.2418300653594854E-2</v>
      </c>
      <c r="D91">
        <v>1.3820999999999999</v>
      </c>
      <c r="E91">
        <v>1.8027</v>
      </c>
      <c r="F91">
        <v>9.8963000000000001</v>
      </c>
      <c r="G91">
        <f t="shared" si="11"/>
        <v>11.699</v>
      </c>
      <c r="H91">
        <f t="shared" si="12"/>
        <v>15.480376229999999</v>
      </c>
      <c r="I91" s="16">
        <f t="shared" si="13"/>
        <v>3.9440769462073533E-4</v>
      </c>
      <c r="J91" s="16">
        <f t="shared" si="14"/>
        <v>1.0003944076946207</v>
      </c>
      <c r="K91">
        <f t="shared" si="16"/>
        <v>-1.2812708348215589E-2</v>
      </c>
      <c r="L91" s="37">
        <f t="shared" si="17"/>
        <v>1.6416549521643345E-4</v>
      </c>
      <c r="M91" s="8"/>
      <c r="N91" s="8"/>
      <c r="O91" s="8"/>
      <c r="P91" s="10">
        <v>41635</v>
      </c>
      <c r="Q91" s="8">
        <v>5.8650000000000002</v>
      </c>
      <c r="R91" s="8">
        <v>2.0000000000000039E-2</v>
      </c>
      <c r="S91" s="8">
        <f t="shared" si="19"/>
        <v>1.02</v>
      </c>
      <c r="T91" s="8">
        <f t="shared" si="18"/>
        <v>1.9423414546993832E-2</v>
      </c>
    </row>
    <row r="92" spans="1:20" ht="15.75" x14ac:dyDescent="0.25">
      <c r="A92" s="5">
        <v>41478</v>
      </c>
      <c r="B92">
        <v>3.0259999999999998</v>
      </c>
      <c r="C92">
        <f t="shared" si="15"/>
        <v>1.323626737260094E-3</v>
      </c>
      <c r="D92">
        <v>1.3792</v>
      </c>
      <c r="E92">
        <v>1.8326</v>
      </c>
      <c r="F92">
        <v>9.9255999999999993</v>
      </c>
      <c r="G92">
        <f t="shared" si="11"/>
        <v>11.758199999999999</v>
      </c>
      <c r="H92">
        <f t="shared" si="12"/>
        <v>15.521987519999998</v>
      </c>
      <c r="I92" s="16">
        <f t="shared" si="13"/>
        <v>3.9539511789876691E-4</v>
      </c>
      <c r="J92" s="16">
        <f t="shared" si="14"/>
        <v>1.0003953951178988</v>
      </c>
      <c r="K92">
        <f t="shared" si="16"/>
        <v>9.2823161936132705E-4</v>
      </c>
      <c r="L92" s="37">
        <f t="shared" si="17"/>
        <v>8.6161393918215157E-7</v>
      </c>
      <c r="M92" s="8"/>
      <c r="N92" s="8"/>
      <c r="O92" s="8"/>
      <c r="P92" s="10">
        <v>41638</v>
      </c>
      <c r="Q92" s="8">
        <v>5.82</v>
      </c>
      <c r="R92" s="8">
        <v>-7.6726342710997314E-3</v>
      </c>
      <c r="S92" s="8">
        <f t="shared" si="19"/>
        <v>0.99232736572890023</v>
      </c>
      <c r="T92" s="8">
        <f t="shared" si="18"/>
        <v>-8.2105175583732856E-3</v>
      </c>
    </row>
    <row r="93" spans="1:20" ht="15.75" x14ac:dyDescent="0.25">
      <c r="A93" s="5">
        <v>41479</v>
      </c>
      <c r="B93">
        <v>3.03</v>
      </c>
      <c r="C93">
        <f t="shared" si="15"/>
        <v>1.321877065432916E-3</v>
      </c>
      <c r="D93">
        <v>1.3775999999999999</v>
      </c>
      <c r="E93">
        <v>1.9116</v>
      </c>
      <c r="F93">
        <v>9.7324999999999999</v>
      </c>
      <c r="G93">
        <f t="shared" si="11"/>
        <v>11.6441</v>
      </c>
      <c r="H93">
        <f t="shared" si="12"/>
        <v>15.319091999999999</v>
      </c>
      <c r="I93" s="16">
        <f t="shared" si="13"/>
        <v>3.9057711294288033E-4</v>
      </c>
      <c r="J93" s="16">
        <f t="shared" si="14"/>
        <v>1.0003905771129429</v>
      </c>
      <c r="K93">
        <f t="shared" si="16"/>
        <v>9.3129995249003564E-4</v>
      </c>
      <c r="L93" s="37">
        <f t="shared" si="17"/>
        <v>8.6731960150794268E-7</v>
      </c>
      <c r="M93" s="8"/>
      <c r="N93" s="8"/>
      <c r="O93" s="8"/>
      <c r="P93" s="10">
        <v>41641</v>
      </c>
      <c r="Q93" s="8">
        <v>5.86</v>
      </c>
      <c r="R93" s="8">
        <v>6.8728522336769819E-3</v>
      </c>
      <c r="S93" s="8">
        <f t="shared" si="19"/>
        <v>1.006872852233677</v>
      </c>
      <c r="T93" s="8">
        <f t="shared" si="18"/>
        <v>6.3411176733390332E-3</v>
      </c>
    </row>
    <row r="94" spans="1:20" ht="15.75" x14ac:dyDescent="0.25">
      <c r="A94" s="5">
        <v>41480</v>
      </c>
      <c r="B94">
        <v>3.06</v>
      </c>
      <c r="C94">
        <f t="shared" si="15"/>
        <v>9.9009900990099844E-3</v>
      </c>
      <c r="D94">
        <v>1.3775999999999999</v>
      </c>
      <c r="E94">
        <v>1.9379</v>
      </c>
      <c r="F94">
        <v>9.7095000000000002</v>
      </c>
      <c r="G94">
        <f t="shared" si="11"/>
        <v>11.647400000000001</v>
      </c>
      <c r="H94">
        <f t="shared" si="12"/>
        <v>15.313707200000003</v>
      </c>
      <c r="I94" s="16">
        <f t="shared" si="13"/>
        <v>3.9044912908337004E-4</v>
      </c>
      <c r="J94" s="16">
        <f t="shared" si="14"/>
        <v>1.0003904491290834</v>
      </c>
      <c r="K94">
        <f t="shared" si="16"/>
        <v>9.5105409699266143E-3</v>
      </c>
      <c r="L94" s="37">
        <f t="shared" si="17"/>
        <v>9.0450389540652667E-5</v>
      </c>
      <c r="M94" s="8"/>
      <c r="N94" s="8"/>
      <c r="O94" s="8"/>
      <c r="P94" s="10">
        <v>41642</v>
      </c>
      <c r="Q94" s="8">
        <v>5.91</v>
      </c>
      <c r="R94" s="8">
        <v>8.5324232081910954E-3</v>
      </c>
      <c r="S94" s="8">
        <f t="shared" si="19"/>
        <v>1.0085324232081911</v>
      </c>
      <c r="T94" s="8">
        <f t="shared" si="18"/>
        <v>8.0001465759826449E-3</v>
      </c>
    </row>
    <row r="95" spans="1:20" ht="15.75" x14ac:dyDescent="0.25">
      <c r="A95" s="5">
        <v>41481</v>
      </c>
      <c r="B95">
        <v>3.008</v>
      </c>
      <c r="C95">
        <f t="shared" si="15"/>
        <v>-1.6993464052287598E-2</v>
      </c>
      <c r="D95">
        <v>1.3769</v>
      </c>
      <c r="E95">
        <v>1.9438</v>
      </c>
      <c r="F95">
        <v>9.7302999999999997</v>
      </c>
      <c r="G95">
        <f t="shared" si="11"/>
        <v>11.674099999999999</v>
      </c>
      <c r="H95">
        <f t="shared" si="12"/>
        <v>15.341450069999999</v>
      </c>
      <c r="I95" s="16">
        <f t="shared" si="13"/>
        <v>3.9110844723189153E-4</v>
      </c>
      <c r="J95" s="16">
        <f t="shared" si="14"/>
        <v>1.0003911084472319</v>
      </c>
      <c r="K95">
        <f t="shared" si="16"/>
        <v>-1.7384572499519489E-2</v>
      </c>
      <c r="L95" s="37">
        <f t="shared" si="17"/>
        <v>3.0222336099104929E-4</v>
      </c>
      <c r="M95" s="8"/>
      <c r="N95" s="8"/>
      <c r="O95" s="8"/>
      <c r="P95" s="10">
        <v>41646</v>
      </c>
      <c r="Q95" s="8">
        <v>5.92</v>
      </c>
      <c r="R95" s="8">
        <v>1.6920473773265291E-3</v>
      </c>
      <c r="S95" s="8">
        <f t="shared" si="19"/>
        <v>1.0016920473773265</v>
      </c>
      <c r="T95" s="8">
        <f t="shared" si="18"/>
        <v>1.1606895894999928E-3</v>
      </c>
    </row>
    <row r="96" spans="1:20" ht="15.75" x14ac:dyDescent="0.25">
      <c r="A96" s="5">
        <v>41484</v>
      </c>
      <c r="B96">
        <v>2.9939999999999998</v>
      </c>
      <c r="C96">
        <f t="shared" si="15"/>
        <v>-4.654255319149014E-3</v>
      </c>
      <c r="D96">
        <v>1.3780000000000001</v>
      </c>
      <c r="E96">
        <v>1.9422000000000001</v>
      </c>
      <c r="F96">
        <v>9.7827000000000002</v>
      </c>
      <c r="G96">
        <f t="shared" si="11"/>
        <v>11.7249</v>
      </c>
      <c r="H96">
        <f t="shared" si="12"/>
        <v>15.422760600000002</v>
      </c>
      <c r="I96" s="16">
        <f t="shared" si="13"/>
        <v>3.9303990727712623E-4</v>
      </c>
      <c r="J96" s="16">
        <f t="shared" si="14"/>
        <v>1.0003930399072771</v>
      </c>
      <c r="K96">
        <f t="shared" si="16"/>
        <v>-5.0472952264261402E-3</v>
      </c>
      <c r="L96" s="37">
        <f t="shared" si="17"/>
        <v>2.5475189102704103E-5</v>
      </c>
      <c r="M96" s="8"/>
      <c r="N96" s="8"/>
      <c r="O96" s="8"/>
      <c r="P96" s="10">
        <v>41647</v>
      </c>
      <c r="Q96" s="8">
        <v>5.9350000000000005</v>
      </c>
      <c r="R96" s="8">
        <v>2.5337837837838798E-3</v>
      </c>
      <c r="S96" s="8">
        <f t="shared" si="19"/>
        <v>1.0025337837837838</v>
      </c>
      <c r="T96" s="8">
        <f t="shared" si="18"/>
        <v>2.0026293083860139E-3</v>
      </c>
    </row>
    <row r="97" spans="1:20" ht="15.75" x14ac:dyDescent="0.25">
      <c r="A97" s="5">
        <v>41485</v>
      </c>
      <c r="B97">
        <v>3.02</v>
      </c>
      <c r="C97">
        <f t="shared" si="15"/>
        <v>8.6840347361390267E-3</v>
      </c>
      <c r="D97">
        <v>1.3820999999999999</v>
      </c>
      <c r="E97">
        <v>1.9441000000000002</v>
      </c>
      <c r="F97">
        <v>9.7945999999999991</v>
      </c>
      <c r="G97">
        <f t="shared" si="11"/>
        <v>11.7387</v>
      </c>
      <c r="H97">
        <f t="shared" si="12"/>
        <v>15.481216659999998</v>
      </c>
      <c r="I97" s="16">
        <f t="shared" si="13"/>
        <v>3.944276412801706E-4</v>
      </c>
      <c r="J97" s="16">
        <f t="shared" si="14"/>
        <v>1.0003944276412802</v>
      </c>
      <c r="K97">
        <f t="shared" si="16"/>
        <v>8.2896070948588561E-3</v>
      </c>
      <c r="L97" s="37">
        <f t="shared" si="17"/>
        <v>6.871758578713428E-5</v>
      </c>
      <c r="M97" s="8"/>
      <c r="N97" s="8"/>
      <c r="O97" s="8"/>
      <c r="P97" s="10">
        <v>41648</v>
      </c>
      <c r="Q97" s="8">
        <v>5.9950000000000001</v>
      </c>
      <c r="R97" s="8">
        <v>1.0109519797809538E-2</v>
      </c>
      <c r="S97" s="8">
        <f t="shared" si="19"/>
        <v>1.0101095197978096</v>
      </c>
      <c r="T97" s="8">
        <f t="shared" si="18"/>
        <v>9.5780603397636471E-3</v>
      </c>
    </row>
    <row r="98" spans="1:20" ht="15.75" x14ac:dyDescent="0.25">
      <c r="A98" s="5">
        <v>41486</v>
      </c>
      <c r="B98">
        <v>2.95</v>
      </c>
      <c r="C98">
        <f t="shared" si="15"/>
        <v>-2.3178807947019816E-2</v>
      </c>
      <c r="D98">
        <v>1.3815999999999999</v>
      </c>
      <c r="E98">
        <v>1.9316</v>
      </c>
      <c r="F98">
        <v>9.8355999999999995</v>
      </c>
      <c r="G98">
        <f t="shared" si="11"/>
        <v>11.767199999999999</v>
      </c>
      <c r="H98">
        <f t="shared" si="12"/>
        <v>15.520464959999998</v>
      </c>
      <c r="I98" s="16">
        <f t="shared" si="13"/>
        <v>3.9535899426446086E-4</v>
      </c>
      <c r="J98" s="16">
        <f t="shared" si="14"/>
        <v>1.0003953589942645</v>
      </c>
      <c r="K98">
        <f t="shared" si="16"/>
        <v>-2.3574166941284277E-2</v>
      </c>
      <c r="L98" s="37">
        <f t="shared" si="17"/>
        <v>5.5574134697554043E-4</v>
      </c>
      <c r="M98" s="8"/>
      <c r="N98" s="8"/>
      <c r="O98" s="8"/>
      <c r="P98" s="10">
        <v>41649</v>
      </c>
      <c r="Q98" s="8">
        <v>5.9950000000000001</v>
      </c>
      <c r="R98" s="8">
        <v>0</v>
      </c>
      <c r="S98" s="8">
        <f t="shared" si="19"/>
        <v>1</v>
      </c>
      <c r="T98" s="8">
        <f t="shared" si="18"/>
        <v>-5.3126132693437356E-4</v>
      </c>
    </row>
    <row r="99" spans="1:20" ht="15.75" x14ac:dyDescent="0.25">
      <c r="A99" s="5">
        <v>41487</v>
      </c>
      <c r="B99">
        <v>3.004</v>
      </c>
      <c r="C99">
        <f t="shared" si="15"/>
        <v>1.8305084745762652E-2</v>
      </c>
      <c r="D99">
        <v>1.3824000000000001</v>
      </c>
      <c r="E99">
        <v>1.9311</v>
      </c>
      <c r="F99">
        <v>9.7449999999999992</v>
      </c>
      <c r="G99">
        <f t="shared" si="11"/>
        <v>11.6761</v>
      </c>
      <c r="H99">
        <f t="shared" si="12"/>
        <v>15.402588</v>
      </c>
      <c r="I99" s="16">
        <f t="shared" si="13"/>
        <v>3.9256085151651021E-4</v>
      </c>
      <c r="J99" s="16">
        <f t="shared" si="14"/>
        <v>1.0003925608515165</v>
      </c>
      <c r="K99">
        <f t="shared" si="16"/>
        <v>1.7912523894246142E-2</v>
      </c>
      <c r="L99" s="37">
        <f t="shared" si="17"/>
        <v>3.2085851226193896E-4</v>
      </c>
      <c r="M99" s="8"/>
      <c r="N99" s="8"/>
      <c r="O99" s="8"/>
      <c r="P99" s="10">
        <v>41652</v>
      </c>
      <c r="Q99" s="8">
        <v>5.96</v>
      </c>
      <c r="R99" s="8">
        <v>-5.8381984987489807E-3</v>
      </c>
      <c r="S99" s="8">
        <f t="shared" si="19"/>
        <v>0.994161801501251</v>
      </c>
      <c r="T99" s="8">
        <f t="shared" si="18"/>
        <v>-6.3693653020968407E-3</v>
      </c>
    </row>
    <row r="100" spans="1:20" ht="15.75" x14ac:dyDescent="0.25">
      <c r="A100" s="5">
        <v>41488</v>
      </c>
      <c r="B100">
        <v>2.99</v>
      </c>
      <c r="C100">
        <f t="shared" si="15"/>
        <v>-4.6604527296936716E-3</v>
      </c>
      <c r="D100">
        <v>1.3809</v>
      </c>
      <c r="E100">
        <v>1.9177999999999999</v>
      </c>
      <c r="F100">
        <v>9.7264999999999997</v>
      </c>
      <c r="G100">
        <f t="shared" si="11"/>
        <v>11.644299999999999</v>
      </c>
      <c r="H100">
        <f t="shared" si="12"/>
        <v>15.34912385</v>
      </c>
      <c r="I100" s="16">
        <f t="shared" si="13"/>
        <v>3.9129078913746618E-4</v>
      </c>
      <c r="J100" s="16">
        <f t="shared" si="14"/>
        <v>1.0003912907891375</v>
      </c>
      <c r="K100">
        <f t="shared" si="16"/>
        <v>-5.0517435188311378E-3</v>
      </c>
      <c r="L100" s="37">
        <f t="shared" si="17"/>
        <v>2.5520112580052407E-5</v>
      </c>
      <c r="M100" s="8"/>
      <c r="N100" s="8"/>
      <c r="O100" s="8"/>
      <c r="P100" s="10">
        <v>41653</v>
      </c>
      <c r="Q100" s="8">
        <v>5.8100000000000005</v>
      </c>
      <c r="R100" s="8">
        <v>-2.516778523489924E-2</v>
      </c>
      <c r="S100" s="8">
        <f t="shared" si="19"/>
        <v>0.97483221476510074</v>
      </c>
      <c r="T100" s="8">
        <f t="shared" si="18"/>
        <v>-2.5710897271395947E-2</v>
      </c>
    </row>
    <row r="101" spans="1:20" ht="15.75" x14ac:dyDescent="0.25">
      <c r="A101" s="5">
        <v>41491</v>
      </c>
      <c r="B101">
        <v>3.052</v>
      </c>
      <c r="C101">
        <f t="shared" si="15"/>
        <v>2.07357859531772E-2</v>
      </c>
      <c r="D101">
        <v>1.3875</v>
      </c>
      <c r="E101">
        <v>1.96</v>
      </c>
      <c r="F101">
        <v>9.7210000000000001</v>
      </c>
      <c r="G101">
        <f t="shared" si="11"/>
        <v>11.681000000000001</v>
      </c>
      <c r="H101">
        <f t="shared" si="12"/>
        <v>15.4478875</v>
      </c>
      <c r="I101" s="16">
        <f t="shared" si="13"/>
        <v>3.9363650022194996E-4</v>
      </c>
      <c r="J101" s="16">
        <f t="shared" si="14"/>
        <v>1.0003936365002219</v>
      </c>
      <c r="K101">
        <f t="shared" si="16"/>
        <v>2.034214945295525E-2</v>
      </c>
      <c r="L101" s="37">
        <f t="shared" si="17"/>
        <v>4.1380304436636759E-4</v>
      </c>
      <c r="M101" s="8"/>
      <c r="N101" s="8"/>
      <c r="O101" s="8"/>
      <c r="P101" s="10">
        <v>41654</v>
      </c>
      <c r="Q101" s="8">
        <v>5.89</v>
      </c>
      <c r="R101" s="8">
        <v>1.3769363166953387E-2</v>
      </c>
      <c r="S101" s="8">
        <f t="shared" si="19"/>
        <v>1.0137693631669533</v>
      </c>
      <c r="T101" s="8">
        <f t="shared" si="18"/>
        <v>1.3235559716507984E-2</v>
      </c>
    </row>
    <row r="102" spans="1:20" ht="15.75" x14ac:dyDescent="0.25">
      <c r="A102" s="5">
        <v>41492</v>
      </c>
      <c r="B102">
        <v>3.0939999999999999</v>
      </c>
      <c r="C102">
        <f t="shared" si="15"/>
        <v>1.3761467889908197E-2</v>
      </c>
      <c r="D102">
        <v>1.4109</v>
      </c>
      <c r="E102">
        <v>1.9636</v>
      </c>
      <c r="F102">
        <v>9.8416999999999994</v>
      </c>
      <c r="G102">
        <f t="shared" si="11"/>
        <v>11.805299999999999</v>
      </c>
      <c r="H102">
        <f t="shared" si="12"/>
        <v>15.84925453</v>
      </c>
      <c r="I102" s="16">
        <f t="shared" si="13"/>
        <v>4.0314872229174625E-4</v>
      </c>
      <c r="J102" s="16">
        <f t="shared" si="14"/>
        <v>1.0004031487222917</v>
      </c>
      <c r="K102">
        <f t="shared" si="16"/>
        <v>1.3358319167616451E-2</v>
      </c>
      <c r="L102" s="37">
        <f t="shared" si="17"/>
        <v>1.7844469098390908E-4</v>
      </c>
      <c r="M102" s="8"/>
      <c r="N102" s="8"/>
      <c r="O102" s="8"/>
      <c r="P102" s="10">
        <v>41655</v>
      </c>
      <c r="Q102" s="8">
        <v>5.86</v>
      </c>
      <c r="R102" s="8">
        <v>-5.0933786078097391E-3</v>
      </c>
      <c r="S102" s="8">
        <f t="shared" si="19"/>
        <v>0.99490662139219022</v>
      </c>
      <c r="T102" s="8">
        <f t="shared" si="18"/>
        <v>-5.62299371722692E-3</v>
      </c>
    </row>
    <row r="103" spans="1:20" ht="15.75" x14ac:dyDescent="0.25">
      <c r="A103" s="5">
        <v>41493</v>
      </c>
      <c r="B103">
        <v>3.07</v>
      </c>
      <c r="C103">
        <f t="shared" si="15"/>
        <v>-7.7569489334195288E-3</v>
      </c>
      <c r="D103">
        <v>1.4260999999999999</v>
      </c>
      <c r="E103">
        <v>1.9523000000000001</v>
      </c>
      <c r="F103">
        <v>9.8887999999999998</v>
      </c>
      <c r="G103">
        <f t="shared" si="11"/>
        <v>11.841100000000001</v>
      </c>
      <c r="H103">
        <f t="shared" si="12"/>
        <v>16.05471768</v>
      </c>
      <c r="I103" s="16">
        <f t="shared" si="13"/>
        <v>4.0800539797691826E-4</v>
      </c>
      <c r="J103" s="16">
        <f t="shared" si="14"/>
        <v>1.0004080053979769</v>
      </c>
      <c r="K103">
        <f t="shared" si="16"/>
        <v>-8.1649543313964471E-3</v>
      </c>
      <c r="L103" s="37">
        <f t="shared" si="17"/>
        <v>6.6666479233789603E-5</v>
      </c>
      <c r="M103" s="8"/>
      <c r="N103" s="8"/>
      <c r="O103" s="8"/>
      <c r="P103" s="10">
        <v>41656</v>
      </c>
      <c r="Q103" s="8">
        <v>5.8250000000000002</v>
      </c>
      <c r="R103" s="8">
        <v>-5.9726962457338122E-3</v>
      </c>
      <c r="S103" s="8">
        <f t="shared" si="19"/>
        <v>0.99402730375426618</v>
      </c>
      <c r="T103" s="8">
        <f t="shared" si="18"/>
        <v>-6.490262535975279E-3</v>
      </c>
    </row>
    <row r="104" spans="1:20" ht="15.75" x14ac:dyDescent="0.25">
      <c r="A104" s="5">
        <v>41494</v>
      </c>
      <c r="B104">
        <v>3.0920000000000001</v>
      </c>
      <c r="C104">
        <f t="shared" si="15"/>
        <v>7.1661237785017075E-3</v>
      </c>
      <c r="D104">
        <v>1.4260999999999999</v>
      </c>
      <c r="E104">
        <v>1.9413</v>
      </c>
      <c r="F104">
        <v>9.8802000000000003</v>
      </c>
      <c r="G104">
        <f t="shared" si="11"/>
        <v>11.8215</v>
      </c>
      <c r="H104">
        <f t="shared" si="12"/>
        <v>16.03145322</v>
      </c>
      <c r="I104" s="16">
        <f t="shared" si="13"/>
        <v>4.0745591039148543E-4</v>
      </c>
      <c r="J104" s="16">
        <f t="shared" si="14"/>
        <v>1.0004074559103915</v>
      </c>
      <c r="K104">
        <f t="shared" si="16"/>
        <v>6.758667868110222E-3</v>
      </c>
      <c r="L104" s="37">
        <f t="shared" si="17"/>
        <v>4.5679591351425572E-5</v>
      </c>
      <c r="M104" s="8"/>
      <c r="N104" s="8"/>
      <c r="O104" s="8"/>
      <c r="P104" s="10">
        <v>41659</v>
      </c>
      <c r="Q104" s="8">
        <v>5.8</v>
      </c>
      <c r="R104" s="8">
        <v>-4.2918454935622925E-3</v>
      </c>
      <c r="S104" s="8">
        <f t="shared" si="19"/>
        <v>0.99570815450643768</v>
      </c>
      <c r="T104" s="8">
        <f t="shared" si="18"/>
        <v>-4.8225131405514616E-3</v>
      </c>
    </row>
    <row r="105" spans="1:20" ht="15.75" x14ac:dyDescent="0.25">
      <c r="A105" s="5">
        <v>41495</v>
      </c>
      <c r="B105">
        <v>3.1240000000000001</v>
      </c>
      <c r="C105">
        <f t="shared" si="15"/>
        <v>1.0349288486416568E-2</v>
      </c>
      <c r="D105">
        <v>1.4251</v>
      </c>
      <c r="E105">
        <v>1.9384000000000001</v>
      </c>
      <c r="F105">
        <v>9.8161000000000005</v>
      </c>
      <c r="G105">
        <f t="shared" si="11"/>
        <v>11.7545</v>
      </c>
      <c r="H105">
        <f t="shared" si="12"/>
        <v>15.927324110000001</v>
      </c>
      <c r="I105" s="16">
        <f t="shared" si="13"/>
        <v>4.0499511847436054E-4</v>
      </c>
      <c r="J105" s="16">
        <f t="shared" si="14"/>
        <v>1.0004049951184744</v>
      </c>
      <c r="K105">
        <f t="shared" si="16"/>
        <v>9.9442933679422078E-3</v>
      </c>
      <c r="L105" s="37">
        <f t="shared" si="17"/>
        <v>9.8888970587699383E-5</v>
      </c>
      <c r="M105" s="8"/>
      <c r="N105" s="8"/>
      <c r="O105" s="8"/>
      <c r="P105" s="10">
        <v>41660</v>
      </c>
      <c r="Q105" s="8">
        <v>5.7850000000000001</v>
      </c>
      <c r="R105" s="8">
        <v>-2.586206896551669E-3</v>
      </c>
      <c r="S105" s="8">
        <f t="shared" si="19"/>
        <v>0.99741379310344835</v>
      </c>
      <c r="T105" s="8">
        <f t="shared" si="18"/>
        <v>-3.1165427615027727E-3</v>
      </c>
    </row>
    <row r="106" spans="1:20" ht="15.75" x14ac:dyDescent="0.25">
      <c r="A106" s="5">
        <v>41498</v>
      </c>
      <c r="B106">
        <v>3.1280000000000001</v>
      </c>
      <c r="C106">
        <f t="shared" si="15"/>
        <v>1.2804097311139575E-3</v>
      </c>
      <c r="D106">
        <v>1.4370000000000001</v>
      </c>
      <c r="E106">
        <v>1.9525999999999999</v>
      </c>
      <c r="F106">
        <v>9.8155000000000001</v>
      </c>
      <c r="G106">
        <f t="shared" si="11"/>
        <v>11.7681</v>
      </c>
      <c r="H106">
        <f t="shared" si="12"/>
        <v>16.0574735</v>
      </c>
      <c r="I106" s="16">
        <f t="shared" si="13"/>
        <v>4.0807048092239562E-4</v>
      </c>
      <c r="J106" s="16">
        <f t="shared" si="14"/>
        <v>1.0004080704809224</v>
      </c>
      <c r="K106">
        <f t="shared" si="16"/>
        <v>8.7233925019156188E-4</v>
      </c>
      <c r="L106" s="37">
        <f t="shared" si="17"/>
        <v>7.6097576742477641E-7</v>
      </c>
      <c r="M106" s="8"/>
      <c r="N106" s="8"/>
      <c r="O106" s="8"/>
      <c r="P106" s="10">
        <v>41661</v>
      </c>
      <c r="Q106" s="8">
        <v>5.72</v>
      </c>
      <c r="R106" s="8">
        <v>-1.1235955056179843E-2</v>
      </c>
      <c r="S106" s="8">
        <f t="shared" si="19"/>
        <v>0.9887640449438202</v>
      </c>
      <c r="T106" s="8">
        <f t="shared" si="18"/>
        <v>-1.1792217063718398E-2</v>
      </c>
    </row>
    <row r="107" spans="1:20" ht="15.75" x14ac:dyDescent="0.25">
      <c r="A107" s="5">
        <v>41499</v>
      </c>
      <c r="B107">
        <v>3.1459999999999999</v>
      </c>
      <c r="C107">
        <f t="shared" si="15"/>
        <v>5.7544757033247424E-3</v>
      </c>
      <c r="D107">
        <v>1.4428000000000001</v>
      </c>
      <c r="E107">
        <v>2.0499000000000001</v>
      </c>
      <c r="F107">
        <v>9.8277999999999999</v>
      </c>
      <c r="G107">
        <f t="shared" si="11"/>
        <v>11.877700000000001</v>
      </c>
      <c r="H107">
        <f t="shared" si="12"/>
        <v>16.229449840000001</v>
      </c>
      <c r="I107" s="16">
        <f t="shared" si="13"/>
        <v>4.1212892175090943E-4</v>
      </c>
      <c r="J107" s="16">
        <f t="shared" si="14"/>
        <v>1.0004121289217509</v>
      </c>
      <c r="K107">
        <f t="shared" si="16"/>
        <v>5.342346781573833E-3</v>
      </c>
      <c r="L107" s="37">
        <f t="shared" si="17"/>
        <v>2.8540669134592293E-5</v>
      </c>
      <c r="M107" s="8"/>
      <c r="N107" s="8"/>
      <c r="O107" s="8"/>
      <c r="P107" s="10">
        <v>41662</v>
      </c>
      <c r="Q107" s="8">
        <v>5.1100000000000003</v>
      </c>
      <c r="R107" s="8">
        <v>-0.10664335664335654</v>
      </c>
      <c r="S107" s="8">
        <f t="shared" si="19"/>
        <v>0.89335664335664344</v>
      </c>
      <c r="T107" s="8">
        <f t="shared" si="18"/>
        <v>-0.10720316312784593</v>
      </c>
    </row>
    <row r="108" spans="1:20" ht="15.75" x14ac:dyDescent="0.25">
      <c r="A108" s="5">
        <v>41500</v>
      </c>
      <c r="B108">
        <v>3.1459999999999999</v>
      </c>
      <c r="C108">
        <f t="shared" si="15"/>
        <v>0</v>
      </c>
      <c r="D108">
        <v>1.4311</v>
      </c>
      <c r="E108">
        <v>2.0587</v>
      </c>
      <c r="F108">
        <v>9.7920999999999996</v>
      </c>
      <c r="G108">
        <f t="shared" si="11"/>
        <v>11.8508</v>
      </c>
      <c r="H108">
        <f t="shared" si="12"/>
        <v>16.072174310000001</v>
      </c>
      <c r="I108" s="16">
        <f t="shared" si="13"/>
        <v>4.0841763721832791E-4</v>
      </c>
      <c r="J108" s="16">
        <f t="shared" si="14"/>
        <v>1.0004084176372183</v>
      </c>
      <c r="K108">
        <f t="shared" si="16"/>
        <v>-4.0841763721832791E-4</v>
      </c>
      <c r="L108" s="37">
        <f t="shared" si="17"/>
        <v>1.6680496639100171E-7</v>
      </c>
      <c r="M108" s="8"/>
      <c r="N108" s="8"/>
      <c r="O108" s="8"/>
      <c r="P108" s="10">
        <v>41663</v>
      </c>
      <c r="Q108" s="8">
        <v>5.0650000000000004</v>
      </c>
      <c r="R108" s="8">
        <v>-8.8062622309197508E-3</v>
      </c>
      <c r="S108" s="8">
        <f t="shared" si="19"/>
        <v>0.99119373776908026</v>
      </c>
      <c r="T108" s="8">
        <f t="shared" si="18"/>
        <v>-9.340168369736071E-3</v>
      </c>
    </row>
    <row r="109" spans="1:20" ht="15.75" x14ac:dyDescent="0.25">
      <c r="A109" s="5">
        <v>41501</v>
      </c>
      <c r="B109">
        <v>3.1120000000000001</v>
      </c>
      <c r="C109">
        <f t="shared" si="15"/>
        <v>-1.080737444373802E-2</v>
      </c>
      <c r="D109">
        <v>1.431</v>
      </c>
      <c r="E109">
        <v>2.1219000000000001</v>
      </c>
      <c r="F109">
        <v>9.8539999999999992</v>
      </c>
      <c r="G109">
        <f t="shared" si="11"/>
        <v>11.975899999999999</v>
      </c>
      <c r="H109">
        <f t="shared" si="12"/>
        <v>16.222974000000001</v>
      </c>
      <c r="I109" s="16">
        <f t="shared" si="13"/>
        <v>4.119762080234679E-4</v>
      </c>
      <c r="J109" s="16">
        <f t="shared" si="14"/>
        <v>1.0004119762080235</v>
      </c>
      <c r="K109">
        <f t="shared" si="16"/>
        <v>-1.1219350651761488E-2</v>
      </c>
      <c r="L109" s="37">
        <f t="shared" si="17"/>
        <v>1.2587382904718093E-4</v>
      </c>
      <c r="M109" s="8"/>
      <c r="N109" s="8"/>
      <c r="O109" s="8"/>
      <c r="P109" s="10">
        <v>41666</v>
      </c>
      <c r="Q109" s="8">
        <v>5.1050000000000004</v>
      </c>
      <c r="R109" s="8">
        <v>7.8973346495557813E-3</v>
      </c>
      <c r="S109" s="8">
        <f t="shared" si="19"/>
        <v>1.0078973346495559</v>
      </c>
      <c r="T109" s="8">
        <f t="shared" si="18"/>
        <v>7.3712220752771892E-3</v>
      </c>
    </row>
    <row r="110" spans="1:20" ht="15.75" x14ac:dyDescent="0.25">
      <c r="A110" s="5">
        <v>41502</v>
      </c>
      <c r="B110">
        <v>3.1259999999999999</v>
      </c>
      <c r="C110">
        <f t="shared" si="15"/>
        <v>4.4987146529562308E-3</v>
      </c>
      <c r="D110">
        <v>1.431</v>
      </c>
      <c r="E110">
        <v>2.1208999999999998</v>
      </c>
      <c r="F110">
        <v>9.8152000000000008</v>
      </c>
      <c r="G110">
        <f t="shared" si="11"/>
        <v>11.9361</v>
      </c>
      <c r="H110">
        <f t="shared" si="12"/>
        <v>16.166451200000001</v>
      </c>
      <c r="I110" s="16">
        <f t="shared" si="13"/>
        <v>4.106429228847297E-4</v>
      </c>
      <c r="J110" s="16">
        <f t="shared" si="14"/>
        <v>1.0004106429228847</v>
      </c>
      <c r="K110">
        <f t="shared" si="16"/>
        <v>4.0880717300715011E-3</v>
      </c>
      <c r="L110" s="37">
        <f t="shared" si="17"/>
        <v>1.6712330470209796E-5</v>
      </c>
      <c r="M110" s="8"/>
      <c r="N110" s="8"/>
      <c r="O110" s="8"/>
      <c r="P110" s="10">
        <v>41667</v>
      </c>
      <c r="Q110" s="8">
        <v>5.1349999999999998</v>
      </c>
      <c r="R110" s="8">
        <v>5.8765915768852805E-3</v>
      </c>
      <c r="S110" s="8">
        <f t="shared" si="19"/>
        <v>1.0058765915768852</v>
      </c>
      <c r="T110" s="8">
        <f t="shared" si="18"/>
        <v>5.3566140434764585E-3</v>
      </c>
    </row>
    <row r="111" spans="1:20" ht="15.75" x14ac:dyDescent="0.25">
      <c r="A111" s="5">
        <v>41505</v>
      </c>
      <c r="B111">
        <v>3.0840000000000001</v>
      </c>
      <c r="C111">
        <f t="shared" si="15"/>
        <v>-1.343570057581568E-2</v>
      </c>
      <c r="D111">
        <v>1.4380999999999999</v>
      </c>
      <c r="E111">
        <v>2.1545000000000001</v>
      </c>
      <c r="F111">
        <v>9.8248999999999995</v>
      </c>
      <c r="G111">
        <f t="shared" si="11"/>
        <v>11.9794</v>
      </c>
      <c r="H111">
        <f t="shared" si="12"/>
        <v>16.283688689999998</v>
      </c>
      <c r="I111" s="16">
        <f t="shared" si="13"/>
        <v>4.1340765317987582E-4</v>
      </c>
      <c r="J111" s="16">
        <f t="shared" si="14"/>
        <v>1.0004134076531799</v>
      </c>
      <c r="K111">
        <f t="shared" si="16"/>
        <v>-1.3849108228995556E-2</v>
      </c>
      <c r="L111" s="37">
        <f t="shared" si="17"/>
        <v>1.9179779873843242E-4</v>
      </c>
      <c r="M111" s="8"/>
      <c r="N111" s="8"/>
      <c r="O111" s="8"/>
      <c r="P111" s="10">
        <v>41668</v>
      </c>
      <c r="Q111" s="8">
        <v>5.22</v>
      </c>
      <c r="R111" s="8">
        <v>1.6553067185978571E-2</v>
      </c>
      <c r="S111" s="8">
        <f t="shared" si="19"/>
        <v>1.0165530671859786</v>
      </c>
      <c r="T111" s="8">
        <f t="shared" si="18"/>
        <v>1.6034672602576822E-2</v>
      </c>
    </row>
    <row r="112" spans="1:20" ht="15.75" x14ac:dyDescent="0.25">
      <c r="A112" s="5">
        <v>41506</v>
      </c>
      <c r="B112">
        <v>3.0139999999999998</v>
      </c>
      <c r="C112">
        <f t="shared" si="15"/>
        <v>-2.269779507133602E-2</v>
      </c>
      <c r="D112">
        <v>1.4583999999999999</v>
      </c>
      <c r="E112">
        <v>2.1187999999999998</v>
      </c>
      <c r="F112">
        <v>9.8668999999999993</v>
      </c>
      <c r="G112">
        <f t="shared" si="11"/>
        <v>11.9857</v>
      </c>
      <c r="H112">
        <f t="shared" si="12"/>
        <v>16.508686959999999</v>
      </c>
      <c r="I112" s="16">
        <f t="shared" si="13"/>
        <v>4.1870585315839648E-4</v>
      </c>
      <c r="J112" s="16">
        <f t="shared" si="14"/>
        <v>1.0004187058531584</v>
      </c>
      <c r="K112">
        <f t="shared" si="16"/>
        <v>-2.3116500924494417E-2</v>
      </c>
      <c r="L112" s="37">
        <f t="shared" si="17"/>
        <v>5.3437261499215125E-4</v>
      </c>
      <c r="M112" s="8"/>
      <c r="N112" s="8"/>
      <c r="O112" s="8"/>
      <c r="P112" s="10">
        <v>41669</v>
      </c>
      <c r="Q112" s="8">
        <v>5.1950000000000003</v>
      </c>
      <c r="R112" s="8">
        <v>-4.7892720306512392E-3</v>
      </c>
      <c r="S112" s="8">
        <f t="shared" si="19"/>
        <v>0.99521072796934873</v>
      </c>
      <c r="T112" s="8">
        <f t="shared" si="18"/>
        <v>-5.3058429484049395E-3</v>
      </c>
    </row>
    <row r="113" spans="1:20" ht="15.75" x14ac:dyDescent="0.25">
      <c r="A113" s="5">
        <v>41507</v>
      </c>
      <c r="B113">
        <v>2.9619999999999997</v>
      </c>
      <c r="C113">
        <f t="shared" si="15"/>
        <v>-1.7252820172528219E-2</v>
      </c>
      <c r="D113">
        <v>1.4597</v>
      </c>
      <c r="E113">
        <v>2.1474000000000002</v>
      </c>
      <c r="F113">
        <v>9.9576999999999991</v>
      </c>
      <c r="G113">
        <f t="shared" si="11"/>
        <v>12.1051</v>
      </c>
      <c r="H113">
        <f t="shared" si="12"/>
        <v>16.68265469</v>
      </c>
      <c r="I113" s="16">
        <f t="shared" si="13"/>
        <v>4.2279540933742865E-4</v>
      </c>
      <c r="J113" s="16">
        <f t="shared" si="14"/>
        <v>1.0004227954093374</v>
      </c>
      <c r="K113">
        <f t="shared" si="16"/>
        <v>-1.7675615581865648E-2</v>
      </c>
      <c r="L113" s="37">
        <f t="shared" si="17"/>
        <v>3.124273861978917E-4</v>
      </c>
      <c r="M113" s="8"/>
      <c r="N113" s="8"/>
      <c r="O113" s="8"/>
      <c r="P113" s="10">
        <v>41670</v>
      </c>
      <c r="Q113" s="8">
        <v>5.1449999999999996</v>
      </c>
      <c r="R113" s="8">
        <v>-9.6246390760347852E-3</v>
      </c>
      <c r="S113" s="8">
        <f t="shared" si="19"/>
        <v>0.99037536092396516</v>
      </c>
      <c r="T113" s="8">
        <f t="shared" si="18"/>
        <v>-1.0139838599031841E-2</v>
      </c>
    </row>
    <row r="114" spans="1:20" ht="15.75" x14ac:dyDescent="0.25">
      <c r="A114" s="5">
        <v>41508</v>
      </c>
      <c r="B114">
        <v>3.0640000000000001</v>
      </c>
      <c r="C114">
        <f t="shared" si="15"/>
        <v>3.4436191762322862E-2</v>
      </c>
      <c r="D114">
        <v>1.4601999999999999</v>
      </c>
      <c r="E114">
        <v>2.1926999999999999</v>
      </c>
      <c r="F114">
        <v>9.8692999999999991</v>
      </c>
      <c r="G114">
        <f t="shared" si="11"/>
        <v>12.061999999999999</v>
      </c>
      <c r="H114">
        <f t="shared" si="12"/>
        <v>16.603851859999999</v>
      </c>
      <c r="I114" s="16">
        <f t="shared" si="13"/>
        <v>4.2094370126699587E-4</v>
      </c>
      <c r="J114" s="16">
        <f t="shared" si="14"/>
        <v>1.000420943701267</v>
      </c>
      <c r="K114">
        <f t="shared" si="16"/>
        <v>3.4015248061055867E-2</v>
      </c>
      <c r="L114" s="37">
        <f t="shared" si="17"/>
        <v>1.1570371006551648E-3</v>
      </c>
      <c r="M114" s="8"/>
      <c r="N114" s="8"/>
      <c r="O114" s="8"/>
      <c r="P114" s="10">
        <v>41673</v>
      </c>
      <c r="Q114" s="8">
        <v>5</v>
      </c>
      <c r="R114" s="8">
        <v>-2.8182701652089328E-2</v>
      </c>
      <c r="S114" s="8">
        <f t="shared" si="19"/>
        <v>0.97181729834791064</v>
      </c>
      <c r="T114" s="8">
        <f t="shared" si="18"/>
        <v>-2.8699933921806444E-2</v>
      </c>
    </row>
    <row r="115" spans="1:20" ht="15.75" x14ac:dyDescent="0.25">
      <c r="A115" s="5">
        <v>41509</v>
      </c>
      <c r="B115">
        <v>3.1019999999999999</v>
      </c>
      <c r="C115">
        <f t="shared" si="15"/>
        <v>1.2402088772845892E-2</v>
      </c>
      <c r="D115">
        <v>1.4621</v>
      </c>
      <c r="E115">
        <v>2.2073</v>
      </c>
      <c r="F115">
        <v>9.8104999999999993</v>
      </c>
      <c r="G115">
        <f t="shared" si="11"/>
        <v>12.017799999999999</v>
      </c>
      <c r="H115">
        <f t="shared" si="12"/>
        <v>16.551232049999999</v>
      </c>
      <c r="I115" s="16">
        <f t="shared" si="13"/>
        <v>4.1970654650502759E-4</v>
      </c>
      <c r="J115" s="16">
        <f t="shared" si="14"/>
        <v>1.000419706546505</v>
      </c>
      <c r="K115">
        <f t="shared" si="16"/>
        <v>1.1982382226340864E-2</v>
      </c>
      <c r="L115" s="37">
        <f t="shared" si="17"/>
        <v>1.4357748381812945E-4</v>
      </c>
      <c r="M115" s="8"/>
      <c r="N115" s="8"/>
      <c r="O115" s="8"/>
      <c r="P115" s="10">
        <v>41674</v>
      </c>
      <c r="Q115" s="8">
        <v>5.0199999999999996</v>
      </c>
      <c r="R115" s="8">
        <v>3.9999999999999151E-3</v>
      </c>
      <c r="S115" s="8">
        <f t="shared" si="19"/>
        <v>1.004</v>
      </c>
      <c r="T115" s="8">
        <f t="shared" si="18"/>
        <v>3.4828435614274959E-3</v>
      </c>
    </row>
    <row r="116" spans="1:20" ht="15.75" x14ac:dyDescent="0.25">
      <c r="A116" s="5">
        <v>41512</v>
      </c>
      <c r="B116">
        <v>3.0920000000000001</v>
      </c>
      <c r="C116">
        <f t="shared" si="15"/>
        <v>-3.2237266279818784E-3</v>
      </c>
      <c r="D116">
        <v>1.4616</v>
      </c>
      <c r="E116">
        <v>2.1665000000000001</v>
      </c>
      <c r="F116">
        <v>9.4667999999999992</v>
      </c>
      <c r="G116">
        <f t="shared" si="11"/>
        <v>11.633299999999998</v>
      </c>
      <c r="H116">
        <f t="shared" si="12"/>
        <v>16.00317488</v>
      </c>
      <c r="I116" s="16">
        <f t="shared" si="13"/>
        <v>4.0678785108627658E-4</v>
      </c>
      <c r="J116" s="16">
        <f t="shared" si="14"/>
        <v>1.0004067878510863</v>
      </c>
      <c r="K116">
        <f t="shared" si="16"/>
        <v>-3.630514479068155E-3</v>
      </c>
      <c r="L116" s="37">
        <f t="shared" si="17"/>
        <v>1.3180635382723517E-5</v>
      </c>
      <c r="M116" s="8"/>
      <c r="N116" s="8"/>
      <c r="O116" s="8"/>
      <c r="P116" s="10">
        <v>41675</v>
      </c>
      <c r="Q116" s="8">
        <v>5.0049999999999999</v>
      </c>
      <c r="R116" s="8">
        <v>-2.9880478087648769E-3</v>
      </c>
      <c r="S116" s="8">
        <f t="shared" si="19"/>
        <v>0.99701195219123517</v>
      </c>
      <c r="T116" s="8">
        <f t="shared" si="18"/>
        <v>-3.506921342856623E-3</v>
      </c>
    </row>
    <row r="117" spans="1:20" ht="15.75" x14ac:dyDescent="0.25">
      <c r="A117" s="5">
        <v>41513</v>
      </c>
      <c r="B117">
        <v>2.99</v>
      </c>
      <c r="C117">
        <f t="shared" si="15"/>
        <v>-3.2988357050452735E-2</v>
      </c>
      <c r="D117">
        <v>1.4628000000000001</v>
      </c>
      <c r="E117">
        <v>2.1240999999999999</v>
      </c>
      <c r="F117">
        <v>9.9021000000000008</v>
      </c>
      <c r="G117">
        <f t="shared" si="11"/>
        <v>12.026200000000001</v>
      </c>
      <c r="H117">
        <f t="shared" si="12"/>
        <v>16.608891880000002</v>
      </c>
      <c r="I117" s="16">
        <f t="shared" si="13"/>
        <v>4.2106216895509974E-4</v>
      </c>
      <c r="J117" s="16">
        <f t="shared" si="14"/>
        <v>1.0004210621689551</v>
      </c>
      <c r="K117">
        <f t="shared" si="16"/>
        <v>-3.3409419219407835E-2</v>
      </c>
      <c r="L117" s="37">
        <f t="shared" si="17"/>
        <v>1.1161892925781376E-3</v>
      </c>
      <c r="M117" s="8"/>
      <c r="N117" s="8"/>
      <c r="O117" s="8"/>
      <c r="P117" s="10">
        <v>41676</v>
      </c>
      <c r="Q117" s="8">
        <v>5.165</v>
      </c>
      <c r="R117" s="8">
        <v>3.1968031968031996E-2</v>
      </c>
      <c r="S117" s="8">
        <f t="shared" si="19"/>
        <v>1.031968031968032</v>
      </c>
      <c r="T117" s="8">
        <f t="shared" si="18"/>
        <v>3.1448389339168603E-2</v>
      </c>
    </row>
    <row r="118" spans="1:20" ht="15.75" x14ac:dyDescent="0.25">
      <c r="A118" s="5">
        <v>41514</v>
      </c>
      <c r="B118">
        <v>2.96</v>
      </c>
      <c r="C118">
        <f t="shared" si="15"/>
        <v>-1.0033444816053593E-2</v>
      </c>
      <c r="D118">
        <v>1.4666000000000001</v>
      </c>
      <c r="E118">
        <v>2.1461999999999999</v>
      </c>
      <c r="F118">
        <v>9.9933999999999994</v>
      </c>
      <c r="G118">
        <f t="shared" si="11"/>
        <v>12.1396</v>
      </c>
      <c r="H118">
        <f t="shared" si="12"/>
        <v>16.802520439999999</v>
      </c>
      <c r="I118" s="16">
        <f t="shared" si="13"/>
        <v>4.2560962357240939E-4</v>
      </c>
      <c r="J118" s="16">
        <f t="shared" si="14"/>
        <v>1.0004256096235724</v>
      </c>
      <c r="K118">
        <f t="shared" si="16"/>
        <v>-1.0459054439626003E-2</v>
      </c>
      <c r="L118" s="37">
        <f t="shared" si="17"/>
        <v>1.093918197710604E-4</v>
      </c>
      <c r="M118" s="8"/>
      <c r="N118" s="8"/>
      <c r="O118" s="8"/>
      <c r="P118" s="10">
        <v>41677</v>
      </c>
      <c r="Q118" s="8">
        <v>5.24</v>
      </c>
      <c r="R118" s="8">
        <v>1.4520813165537305E-2</v>
      </c>
      <c r="S118" s="8">
        <f t="shared" si="19"/>
        <v>1.0145208131655372</v>
      </c>
      <c r="T118" s="8">
        <f t="shared" si="18"/>
        <v>1.3998524707198623E-2</v>
      </c>
    </row>
    <row r="119" spans="1:20" ht="15.75" x14ac:dyDescent="0.25">
      <c r="A119" s="5">
        <v>41515</v>
      </c>
      <c r="B119">
        <v>2.992</v>
      </c>
      <c r="C119">
        <f t="shared" si="15"/>
        <v>1.081081081081082E-2</v>
      </c>
      <c r="D119">
        <v>1.4666000000000001</v>
      </c>
      <c r="E119">
        <v>2.1379999999999999</v>
      </c>
      <c r="F119">
        <v>9.9715000000000007</v>
      </c>
      <c r="G119">
        <f t="shared" si="11"/>
        <v>12.109500000000001</v>
      </c>
      <c r="H119">
        <f t="shared" si="12"/>
        <v>16.762201900000001</v>
      </c>
      <c r="I119" s="16">
        <f t="shared" si="13"/>
        <v>4.2466334440205422E-4</v>
      </c>
      <c r="J119" s="16">
        <f t="shared" si="14"/>
        <v>1.0004246633444021</v>
      </c>
      <c r="K119">
        <f t="shared" si="16"/>
        <v>1.0386147466408766E-2</v>
      </c>
      <c r="L119" s="37">
        <f t="shared" si="17"/>
        <v>1.0787205919398923E-4</v>
      </c>
      <c r="M119" s="8"/>
      <c r="N119" s="8"/>
      <c r="O119" s="8"/>
      <c r="P119" s="10">
        <v>41680</v>
      </c>
      <c r="Q119" s="8">
        <v>5.3849999999999998</v>
      </c>
      <c r="R119" s="8">
        <v>2.7671755725190757E-2</v>
      </c>
      <c r="S119" s="8">
        <f t="shared" si="19"/>
        <v>1.0276717557251906</v>
      </c>
      <c r="T119" s="8">
        <f t="shared" si="18"/>
        <v>2.7149065743474862E-2</v>
      </c>
    </row>
    <row r="120" spans="1:20" s="27" customFormat="1" ht="15.75" x14ac:dyDescent="0.25">
      <c r="A120" s="26">
        <v>41516</v>
      </c>
      <c r="B120" s="27">
        <v>2.9260000000000002</v>
      </c>
      <c r="C120" s="27">
        <f t="shared" si="15"/>
        <v>-2.2058823529411711E-2</v>
      </c>
      <c r="D120">
        <v>1.4666999999999999</v>
      </c>
      <c r="E120" s="27">
        <v>2.1375000000000002</v>
      </c>
      <c r="F120" s="27">
        <v>10.0518</v>
      </c>
      <c r="G120">
        <f t="shared" si="11"/>
        <v>12.189299999999999</v>
      </c>
      <c r="H120">
        <f t="shared" si="12"/>
        <v>16.880475059999998</v>
      </c>
      <c r="I120" s="16">
        <f t="shared" si="13"/>
        <v>4.2743830095126611E-4</v>
      </c>
      <c r="J120" s="38">
        <f t="shared" si="14"/>
        <v>1.0004274383009513</v>
      </c>
      <c r="K120" s="27">
        <f t="shared" si="16"/>
        <v>-2.2486261830362977E-2</v>
      </c>
      <c r="L120" s="39">
        <f t="shared" si="17"/>
        <v>5.0563197110363889E-4</v>
      </c>
      <c r="P120" s="10">
        <v>41681</v>
      </c>
      <c r="Q120" s="8">
        <v>5.375</v>
      </c>
      <c r="R120" s="8">
        <v>-1.8570102135561351E-3</v>
      </c>
      <c r="S120" s="8">
        <f t="shared" si="19"/>
        <v>0.99814298978644389</v>
      </c>
      <c r="T120" s="8">
        <f t="shared" si="18"/>
        <v>-2.3783262619404811E-3</v>
      </c>
    </row>
    <row r="121" spans="1:20" ht="15.75" x14ac:dyDescent="0.25">
      <c r="A121" s="5">
        <v>41519</v>
      </c>
      <c r="B121">
        <v>2.964</v>
      </c>
      <c r="C121">
        <f t="shared" si="15"/>
        <v>1.2987012987012922E-2</v>
      </c>
      <c r="D121">
        <v>1.4656</v>
      </c>
      <c r="E121">
        <v>2.1762000000000001</v>
      </c>
      <c r="F121">
        <v>9.9499999999999993</v>
      </c>
      <c r="G121">
        <f t="shared" si="11"/>
        <v>12.126199999999999</v>
      </c>
      <c r="H121">
        <f t="shared" si="12"/>
        <v>16.75892</v>
      </c>
      <c r="I121" s="16">
        <f t="shared" si="13"/>
        <v>4.2458630362052219E-4</v>
      </c>
      <c r="J121" s="16">
        <f t="shared" si="14"/>
        <v>1.0004245863036205</v>
      </c>
      <c r="K121">
        <f t="shared" si="16"/>
        <v>1.25624266833924E-2</v>
      </c>
      <c r="L121" s="37">
        <f t="shared" si="17"/>
        <v>1.5781456417560938E-4</v>
      </c>
      <c r="M121" s="8"/>
      <c r="N121" s="8"/>
      <c r="O121" s="8"/>
      <c r="P121" s="10">
        <v>41682</v>
      </c>
      <c r="Q121" s="8">
        <v>5.28</v>
      </c>
      <c r="R121" s="8">
        <v>-1.7674418604651118E-2</v>
      </c>
      <c r="S121" s="8">
        <f t="shared" si="19"/>
        <v>0.98232558139534887</v>
      </c>
      <c r="T121" s="8">
        <f t="shared" si="18"/>
        <v>-1.81984152865826E-2</v>
      </c>
    </row>
    <row r="122" spans="1:20" ht="15.75" x14ac:dyDescent="0.25">
      <c r="A122" s="5">
        <v>41520</v>
      </c>
      <c r="B122">
        <v>3.9699999999999998</v>
      </c>
      <c r="C122">
        <f t="shared" si="15"/>
        <v>0.33940620782726039</v>
      </c>
      <c r="D122">
        <v>1.4605999999999999</v>
      </c>
      <c r="E122">
        <v>2.2101999999999999</v>
      </c>
      <c r="F122">
        <v>9.8620000000000001</v>
      </c>
      <c r="G122">
        <f t="shared" si="11"/>
        <v>12.0722</v>
      </c>
      <c r="H122">
        <f t="shared" si="12"/>
        <v>16.614637199999997</v>
      </c>
      <c r="I122" s="16">
        <f t="shared" si="13"/>
        <v>4.2119720877398237E-4</v>
      </c>
      <c r="J122" s="16">
        <f t="shared" si="14"/>
        <v>1.000421197208774</v>
      </c>
      <c r="K122">
        <f t="shared" si="16"/>
        <v>0.3389850106184864</v>
      </c>
      <c r="L122" s="37">
        <f t="shared" si="17"/>
        <v>0.11491083742401534</v>
      </c>
      <c r="M122" s="8"/>
      <c r="N122" s="8"/>
      <c r="O122" s="8"/>
      <c r="P122" s="10">
        <v>41683</v>
      </c>
      <c r="Q122" s="8">
        <v>5.2750000000000004</v>
      </c>
      <c r="R122" s="8">
        <v>-9.4696969696967672E-4</v>
      </c>
      <c r="S122" s="8">
        <f t="shared" si="19"/>
        <v>0.99905303030303028</v>
      </c>
      <c r="T122" s="8">
        <f t="shared" si="18"/>
        <v>-9.4696969696967672E-4</v>
      </c>
    </row>
    <row r="123" spans="1:20" ht="15.75" x14ac:dyDescent="0.25">
      <c r="A123" s="5">
        <v>41521</v>
      </c>
      <c r="B123">
        <v>3.99</v>
      </c>
      <c r="C123">
        <f t="shared" si="15"/>
        <v>5.0377833753149784E-3</v>
      </c>
      <c r="D123">
        <v>1.5575999999999999</v>
      </c>
      <c r="E123">
        <v>2.2149999999999999</v>
      </c>
      <c r="F123">
        <v>9.8397000000000006</v>
      </c>
      <c r="G123">
        <f t="shared" si="11"/>
        <v>12.0547</v>
      </c>
      <c r="H123">
        <f t="shared" si="12"/>
        <v>17.541316719999998</v>
      </c>
      <c r="I123" s="16">
        <f t="shared" si="13"/>
        <v>4.4289179405421208E-4</v>
      </c>
      <c r="J123" s="16">
        <f t="shared" si="14"/>
        <v>1.0004428917940542</v>
      </c>
      <c r="K123">
        <f t="shared" si="16"/>
        <v>4.5948915812607663E-3</v>
      </c>
      <c r="L123" s="37">
        <f t="shared" si="17"/>
        <v>2.1113028643541067E-5</v>
      </c>
      <c r="M123" s="8"/>
      <c r="N123" s="8"/>
      <c r="O123" s="8"/>
      <c r="P123" s="10">
        <v>41684</v>
      </c>
      <c r="Q123" s="8">
        <v>5.2050000000000001</v>
      </c>
      <c r="R123" s="8">
        <v>-1.327014218009484E-2</v>
      </c>
      <c r="S123" s="8">
        <f t="shared" si="19"/>
        <v>0.98672985781990519</v>
      </c>
      <c r="T123" s="8">
        <f t="shared" si="18"/>
        <v>-1.327014218009484E-2</v>
      </c>
    </row>
    <row r="124" spans="1:20" ht="15.75" x14ac:dyDescent="0.25">
      <c r="A124" s="5">
        <v>41522</v>
      </c>
      <c r="B124">
        <v>4.2</v>
      </c>
      <c r="C124">
        <f t="shared" si="15"/>
        <v>5.2631578947368411E-2</v>
      </c>
      <c r="D124">
        <v>1.5573999999999999</v>
      </c>
      <c r="E124">
        <v>2.3169</v>
      </c>
      <c r="F124">
        <v>9.8442000000000007</v>
      </c>
      <c r="G124">
        <f t="shared" si="11"/>
        <v>12.161100000000001</v>
      </c>
      <c r="H124">
        <f t="shared" si="12"/>
        <v>17.64825708</v>
      </c>
      <c r="I124" s="16">
        <f t="shared" si="13"/>
        <v>4.453843997420659E-4</v>
      </c>
      <c r="J124" s="16">
        <f t="shared" si="14"/>
        <v>1.0004453843997421</v>
      </c>
      <c r="K124">
        <f t="shared" si="16"/>
        <v>5.2186194547626345E-2</v>
      </c>
      <c r="L124" s="37">
        <f t="shared" si="17"/>
        <v>2.7233989013627055E-3</v>
      </c>
      <c r="M124" s="8"/>
      <c r="N124" s="8"/>
      <c r="O124" s="8"/>
      <c r="P124" s="10">
        <v>41687</v>
      </c>
      <c r="Q124" s="8">
        <v>5.22</v>
      </c>
      <c r="R124" s="8">
        <v>2.8818443804033969E-3</v>
      </c>
      <c r="S124" s="8">
        <f t="shared" si="19"/>
        <v>1.0028818443804033</v>
      </c>
      <c r="T124" s="8">
        <f t="shared" si="18"/>
        <v>2.8818443804033969E-3</v>
      </c>
    </row>
    <row r="125" spans="1:20" ht="15.75" x14ac:dyDescent="0.25">
      <c r="A125" s="5">
        <v>41523</v>
      </c>
      <c r="B125">
        <v>4.12</v>
      </c>
      <c r="C125">
        <f t="shared" si="15"/>
        <v>-1.9047619047619063E-2</v>
      </c>
      <c r="D125">
        <v>1.5603</v>
      </c>
      <c r="E125">
        <v>2.2317999999999998</v>
      </c>
      <c r="F125">
        <v>9.9018999999999995</v>
      </c>
      <c r="G125">
        <f t="shared" si="11"/>
        <v>12.133699999999999</v>
      </c>
      <c r="H125">
        <f t="shared" si="12"/>
        <v>17.68173457</v>
      </c>
      <c r="I125" s="16">
        <f t="shared" si="13"/>
        <v>4.4616424116150633E-4</v>
      </c>
      <c r="J125" s="16">
        <f t="shared" si="14"/>
        <v>1.0004461642411615</v>
      </c>
      <c r="K125">
        <f t="shared" si="16"/>
        <v>-1.949378328878057E-2</v>
      </c>
      <c r="L125" s="37">
        <f t="shared" si="17"/>
        <v>3.8000758690994059E-4</v>
      </c>
      <c r="M125" s="8"/>
      <c r="N125" s="8"/>
      <c r="O125" s="8"/>
      <c r="P125" s="10">
        <v>41688</v>
      </c>
      <c r="Q125" s="8">
        <v>5.3449999999999998</v>
      </c>
      <c r="R125" s="8">
        <v>2.3946360153256706E-2</v>
      </c>
      <c r="S125" s="8">
        <f t="shared" si="19"/>
        <v>1.0239463601532568</v>
      </c>
      <c r="T125" s="8">
        <f t="shared" si="18"/>
        <v>2.3946360153256706E-2</v>
      </c>
    </row>
    <row r="126" spans="1:20" ht="15.75" x14ac:dyDescent="0.25">
      <c r="A126" s="5">
        <v>41526</v>
      </c>
      <c r="B126">
        <v>4.1959999999999997</v>
      </c>
      <c r="C126">
        <f t="shared" si="15"/>
        <v>1.8446601941747482E-2</v>
      </c>
      <c r="D126">
        <v>1.5628</v>
      </c>
      <c r="E126">
        <v>2.2452999999999999</v>
      </c>
      <c r="F126">
        <v>9.8753999999999991</v>
      </c>
      <c r="G126">
        <f t="shared" si="11"/>
        <v>12.120699999999999</v>
      </c>
      <c r="H126">
        <f t="shared" si="12"/>
        <v>17.678575119999998</v>
      </c>
      <c r="I126" s="16">
        <f t="shared" si="13"/>
        <v>4.4609065280587501E-4</v>
      </c>
      <c r="J126" s="16">
        <f t="shared" si="14"/>
        <v>1.0004460906528059</v>
      </c>
      <c r="K126">
        <f t="shared" si="16"/>
        <v>1.8000511288941607E-2</v>
      </c>
      <c r="L126" s="37">
        <f t="shared" si="17"/>
        <v>3.2401840666331422E-4</v>
      </c>
      <c r="M126" s="8"/>
      <c r="N126" s="8"/>
      <c r="O126" s="8"/>
      <c r="P126" s="10">
        <v>41689</v>
      </c>
      <c r="Q126" s="8">
        <v>5.3</v>
      </c>
      <c r="R126" s="8">
        <v>-8.4190832553788456E-3</v>
      </c>
      <c r="S126" s="8">
        <f t="shared" si="19"/>
        <v>0.99158091674462112</v>
      </c>
      <c r="T126" s="8">
        <f t="shared" si="18"/>
        <v>-8.4190832553788456E-3</v>
      </c>
    </row>
    <row r="127" spans="1:20" ht="15.75" x14ac:dyDescent="0.25">
      <c r="A127" s="5">
        <v>41527</v>
      </c>
      <c r="B127">
        <v>4.258</v>
      </c>
      <c r="C127">
        <f t="shared" si="15"/>
        <v>1.477597712106775E-2</v>
      </c>
      <c r="D127">
        <v>1.5731999999999999</v>
      </c>
      <c r="E127">
        <v>2.3058999999999998</v>
      </c>
      <c r="F127">
        <v>9.7616999999999994</v>
      </c>
      <c r="G127">
        <f t="shared" si="11"/>
        <v>12.067599999999999</v>
      </c>
      <c r="H127">
        <f t="shared" si="12"/>
        <v>17.66300644</v>
      </c>
      <c r="I127" s="16">
        <f t="shared" si="13"/>
        <v>4.4572800598952078E-4</v>
      </c>
      <c r="J127" s="16">
        <f t="shared" si="14"/>
        <v>1.0004457280059895</v>
      </c>
      <c r="K127">
        <f t="shared" si="16"/>
        <v>1.433024911507823E-2</v>
      </c>
      <c r="L127" s="37">
        <f t="shared" si="17"/>
        <v>2.0535603970020039E-4</v>
      </c>
      <c r="M127" s="8"/>
      <c r="N127" s="8"/>
      <c r="O127" s="8"/>
      <c r="P127" s="10">
        <v>41690</v>
      </c>
      <c r="Q127" s="8">
        <v>5.3</v>
      </c>
      <c r="R127" s="8">
        <v>0</v>
      </c>
      <c r="S127" s="8">
        <f t="shared" si="19"/>
        <v>1</v>
      </c>
      <c r="T127" s="8">
        <f t="shared" si="18"/>
        <v>0</v>
      </c>
    </row>
    <row r="128" spans="1:20" ht="15.75" x14ac:dyDescent="0.25">
      <c r="A128" s="5">
        <v>41528</v>
      </c>
      <c r="B128">
        <v>4.4240000000000004</v>
      </c>
      <c r="C128">
        <f t="shared" si="15"/>
        <v>3.8985439173320896E-2</v>
      </c>
      <c r="D128">
        <v>1.5737000000000001</v>
      </c>
      <c r="E128">
        <v>2.2717000000000001</v>
      </c>
      <c r="F128">
        <v>9.7307000000000006</v>
      </c>
      <c r="G128">
        <f t="shared" si="11"/>
        <v>12.002400000000002</v>
      </c>
      <c r="H128">
        <f t="shared" si="12"/>
        <v>17.584902590000006</v>
      </c>
      <c r="I128" s="16">
        <f t="shared" si="13"/>
        <v>4.439079826532577E-4</v>
      </c>
      <c r="J128" s="16">
        <f t="shared" si="14"/>
        <v>1.0004439079826533</v>
      </c>
      <c r="K128">
        <f t="shared" si="16"/>
        <v>3.8541531190667638E-2</v>
      </c>
      <c r="L128" s="37">
        <f t="shared" si="17"/>
        <v>1.4854496265212065E-3</v>
      </c>
      <c r="M128" s="8"/>
      <c r="N128" s="8"/>
      <c r="O128" s="8"/>
      <c r="P128" s="10">
        <v>41691</v>
      </c>
      <c r="Q128" s="8">
        <v>5.41</v>
      </c>
      <c r="R128" s="8">
        <v>2.0754716981132137E-2</v>
      </c>
      <c r="S128" s="8">
        <f t="shared" si="19"/>
        <v>1.0207547169811322</v>
      </c>
      <c r="T128" s="8">
        <f t="shared" si="18"/>
        <v>2.0754716981132137E-2</v>
      </c>
    </row>
    <row r="129" spans="1:20" ht="16.5" thickBot="1" x14ac:dyDescent="0.3">
      <c r="A129" s="5">
        <v>41529</v>
      </c>
      <c r="B129">
        <v>4.6820000000000004</v>
      </c>
      <c r="C129">
        <f t="shared" si="15"/>
        <v>5.8318264014466541E-2</v>
      </c>
      <c r="D129">
        <v>1.5758999999999999</v>
      </c>
      <c r="E129">
        <v>2.2334999999999998</v>
      </c>
      <c r="F129">
        <v>9.7630999999999997</v>
      </c>
      <c r="G129">
        <f t="shared" si="11"/>
        <v>11.996599999999999</v>
      </c>
      <c r="H129">
        <f t="shared" si="12"/>
        <v>17.619169289999999</v>
      </c>
      <c r="I129" s="16">
        <f t="shared" si="13"/>
        <v>4.4470663449591719E-4</v>
      </c>
      <c r="J129" s="16">
        <f t="shared" si="14"/>
        <v>1.0004447066344959</v>
      </c>
      <c r="K129">
        <f t="shared" si="16"/>
        <v>5.7873557379970623E-2</v>
      </c>
      <c r="L129" s="37">
        <f t="shared" si="17"/>
        <v>3.3493486438127521E-3</v>
      </c>
      <c r="M129" s="8"/>
      <c r="N129" s="8"/>
      <c r="O129" s="8"/>
      <c r="P129" s="13">
        <v>41694</v>
      </c>
      <c r="Q129" s="14">
        <v>5.5250000000000004</v>
      </c>
      <c r="R129" s="14">
        <v>2.1256931608133127E-2</v>
      </c>
      <c r="S129" s="14">
        <f t="shared" si="19"/>
        <v>1.021256931608133</v>
      </c>
      <c r="T129" s="8">
        <f t="shared" si="18"/>
        <v>2.1256931608133127E-2</v>
      </c>
    </row>
    <row r="130" spans="1:20" ht="15.75" x14ac:dyDescent="0.25">
      <c r="A130" s="5">
        <v>41530</v>
      </c>
      <c r="B130">
        <v>4.75</v>
      </c>
      <c r="C130">
        <f t="shared" si="15"/>
        <v>1.4523707817172065E-2</v>
      </c>
      <c r="D130">
        <v>1.5754000000000001</v>
      </c>
      <c r="E130">
        <v>2.2130999999999998</v>
      </c>
      <c r="F130">
        <v>9.8112999999999992</v>
      </c>
      <c r="G130">
        <f t="shared" si="11"/>
        <v>12.0244</v>
      </c>
      <c r="H130">
        <f t="shared" si="12"/>
        <v>17.669822020000002</v>
      </c>
      <c r="I130" s="16">
        <f t="shared" si="13"/>
        <v>4.458867696139901E-4</v>
      </c>
      <c r="J130" s="16">
        <f t="shared" si="14"/>
        <v>1.000445886769614</v>
      </c>
      <c r="K130">
        <f t="shared" si="16"/>
        <v>1.4077821047558075E-2</v>
      </c>
      <c r="L130" s="37">
        <f t="shared" si="17"/>
        <v>1.9818504544706912E-4</v>
      </c>
      <c r="M130" s="8"/>
      <c r="N130" s="8"/>
      <c r="O130" s="8"/>
      <c r="P130" s="8"/>
      <c r="Q130" s="8"/>
      <c r="R130" s="8"/>
      <c r="S130" s="8"/>
    </row>
    <row r="131" spans="1:20" ht="15.75" x14ac:dyDescent="0.25">
      <c r="A131" s="5">
        <v>41533</v>
      </c>
      <c r="B131">
        <v>4.74</v>
      </c>
      <c r="C131">
        <f t="shared" si="15"/>
        <v>-2.1052631578946921E-3</v>
      </c>
      <c r="D131">
        <v>1.5754000000000001</v>
      </c>
      <c r="E131">
        <v>2.1781000000000001</v>
      </c>
      <c r="F131">
        <v>9.7995000000000001</v>
      </c>
      <c r="G131">
        <f t="shared" si="11"/>
        <v>11.977600000000001</v>
      </c>
      <c r="H131">
        <f t="shared" si="12"/>
        <v>17.6162323</v>
      </c>
      <c r="I131" s="16">
        <f t="shared" si="13"/>
        <v>4.4463819134521465E-4</v>
      </c>
      <c r="J131" s="16">
        <f t="shared" si="14"/>
        <v>1.0004446381913452</v>
      </c>
      <c r="K131">
        <f t="shared" si="16"/>
        <v>-2.5499013492399068E-3</v>
      </c>
      <c r="L131" s="37">
        <f t="shared" si="17"/>
        <v>6.5019968908554966E-6</v>
      </c>
      <c r="M131" s="8"/>
      <c r="N131" s="8"/>
      <c r="O131" s="8"/>
      <c r="P131" s="8"/>
      <c r="Q131" s="8"/>
      <c r="R131" s="8"/>
      <c r="S131" s="8"/>
      <c r="T131" s="8"/>
    </row>
    <row r="132" spans="1:20" ht="15.75" x14ac:dyDescent="0.25">
      <c r="A132" s="5">
        <v>41534</v>
      </c>
      <c r="B132">
        <v>4.7519999999999998</v>
      </c>
      <c r="C132">
        <f t="shared" si="15"/>
        <v>2.5316455696201617E-3</v>
      </c>
      <c r="D132">
        <v>1.5878000000000001</v>
      </c>
      <c r="E132">
        <v>2.1880000000000002</v>
      </c>
      <c r="F132">
        <v>10.0265</v>
      </c>
      <c r="G132">
        <f t="shared" ref="G132:G195" si="20">F132+E132</f>
        <v>12.214500000000001</v>
      </c>
      <c r="H132">
        <f t="shared" ref="H132:H195" si="21">E132+D132*(G132-E132)</f>
        <v>18.108076700000002</v>
      </c>
      <c r="I132" s="16">
        <f t="shared" ref="I132:I195" si="22">(((H132/100)+1)^(1/365)-1)</f>
        <v>4.5607636444811028E-4</v>
      </c>
      <c r="J132" s="16">
        <f t="shared" ref="J132:J195" si="23">1+I132</f>
        <v>1.0004560763644481</v>
      </c>
      <c r="K132">
        <f t="shared" si="16"/>
        <v>2.0755692051720514E-3</v>
      </c>
      <c r="L132" s="37">
        <f t="shared" si="17"/>
        <v>4.3079875254585409E-6</v>
      </c>
      <c r="M132" s="8"/>
      <c r="N132" s="8"/>
      <c r="O132" s="8"/>
      <c r="P132" s="8"/>
      <c r="Q132" s="8"/>
      <c r="R132" s="8"/>
      <c r="S132" s="8"/>
      <c r="T132" s="8"/>
    </row>
    <row r="133" spans="1:20" ht="15.75" x14ac:dyDescent="0.25">
      <c r="A133" s="5">
        <v>41535</v>
      </c>
      <c r="B133">
        <v>4.9459999999999997</v>
      </c>
      <c r="C133">
        <f t="shared" ref="C133:C196" si="24">(B133-B132)/B132</f>
        <v>4.0824915824915819E-2</v>
      </c>
      <c r="D133">
        <v>1.5956999999999999</v>
      </c>
      <c r="E133">
        <v>2.2212999999999998</v>
      </c>
      <c r="F133">
        <v>9.9619999999999997</v>
      </c>
      <c r="G133">
        <f t="shared" si="20"/>
        <v>12.183299999999999</v>
      </c>
      <c r="H133">
        <f t="shared" si="21"/>
        <v>18.117663399999998</v>
      </c>
      <c r="I133" s="16">
        <f t="shared" si="22"/>
        <v>4.5629883735243126E-4</v>
      </c>
      <c r="J133" s="16">
        <f t="shared" si="23"/>
        <v>1.0004562988373524</v>
      </c>
      <c r="K133">
        <f t="shared" ref="K133:K196" si="25">C133-I133</f>
        <v>4.0368616987563388E-2</v>
      </c>
      <c r="L133" s="37">
        <f t="shared" ref="L133:L196" si="26">K133^2</f>
        <v>1.6296252374885913E-3</v>
      </c>
      <c r="M133" s="8"/>
      <c r="N133" s="8"/>
      <c r="O133" s="8"/>
      <c r="P133" s="8"/>
      <c r="Q133" s="8"/>
      <c r="R133" s="8"/>
      <c r="S133" s="8"/>
      <c r="T133" s="8"/>
    </row>
    <row r="134" spans="1:20" ht="15.75" x14ac:dyDescent="0.25">
      <c r="A134" s="5">
        <v>41536</v>
      </c>
      <c r="B134">
        <v>4.88</v>
      </c>
      <c r="C134">
        <f t="shared" si="24"/>
        <v>-1.33441164577436E-2</v>
      </c>
      <c r="D134">
        <v>1.5969</v>
      </c>
      <c r="E134">
        <v>2.1427</v>
      </c>
      <c r="F134">
        <v>9.9319000000000006</v>
      </c>
      <c r="G134">
        <f t="shared" si="20"/>
        <v>12.0746</v>
      </c>
      <c r="H134">
        <f t="shared" si="21"/>
        <v>18.002951110000001</v>
      </c>
      <c r="I134" s="16">
        <f t="shared" si="22"/>
        <v>4.536355945927717E-4</v>
      </c>
      <c r="J134" s="16">
        <f t="shared" si="23"/>
        <v>1.0004536355945928</v>
      </c>
      <c r="K134">
        <f t="shared" si="25"/>
        <v>-1.3797752052336371E-2</v>
      </c>
      <c r="L134" s="37">
        <f t="shared" si="26"/>
        <v>1.9037796169775256E-4</v>
      </c>
      <c r="M134" s="8"/>
      <c r="N134" s="8"/>
      <c r="O134" s="8"/>
      <c r="P134" s="8"/>
      <c r="Q134" s="8"/>
      <c r="R134" s="8"/>
      <c r="S134" s="8"/>
      <c r="T134" s="8"/>
    </row>
    <row r="135" spans="1:20" ht="15.75" x14ac:dyDescent="0.25">
      <c r="A135" s="5">
        <v>41537</v>
      </c>
      <c r="B135">
        <v>4.9320000000000004</v>
      </c>
      <c r="C135">
        <f t="shared" si="24"/>
        <v>1.0655737704918133E-2</v>
      </c>
      <c r="D135">
        <v>1.5963000000000001</v>
      </c>
      <c r="E135">
        <v>2.1743000000000001</v>
      </c>
      <c r="F135">
        <v>9.9314</v>
      </c>
      <c r="G135">
        <f t="shared" si="20"/>
        <v>12.105700000000001</v>
      </c>
      <c r="H135">
        <f t="shared" si="21"/>
        <v>18.027793819999999</v>
      </c>
      <c r="I135" s="16">
        <f t="shared" si="22"/>
        <v>4.5421257971844931E-4</v>
      </c>
      <c r="J135" s="16">
        <f t="shared" si="23"/>
        <v>1.0004542125797184</v>
      </c>
      <c r="K135">
        <f t="shared" si="25"/>
        <v>1.0201525125199683E-2</v>
      </c>
      <c r="L135" s="37">
        <f t="shared" si="26"/>
        <v>1.0407111488008041E-4</v>
      </c>
      <c r="M135" s="8"/>
      <c r="N135" s="8"/>
      <c r="O135" s="8"/>
      <c r="P135" s="8"/>
      <c r="Q135" s="8"/>
      <c r="R135" s="8"/>
      <c r="S135" s="8"/>
      <c r="T135" s="8"/>
    </row>
    <row r="136" spans="1:20" ht="15.75" x14ac:dyDescent="0.25">
      <c r="A136" s="5">
        <v>41540</v>
      </c>
      <c r="B136">
        <v>4.798</v>
      </c>
      <c r="C136">
        <f t="shared" si="24"/>
        <v>-2.7169505271695121E-2</v>
      </c>
      <c r="D136">
        <v>1.5973999999999999</v>
      </c>
      <c r="E136">
        <v>2.1520999999999999</v>
      </c>
      <c r="F136">
        <v>9.5373999999999999</v>
      </c>
      <c r="G136">
        <f t="shared" si="20"/>
        <v>11.689499999999999</v>
      </c>
      <c r="H136">
        <f t="shared" si="21"/>
        <v>17.387142759999996</v>
      </c>
      <c r="I136" s="16">
        <f t="shared" si="22"/>
        <v>4.3929426663869009E-4</v>
      </c>
      <c r="J136" s="16">
        <f t="shared" si="23"/>
        <v>1.0004392942666387</v>
      </c>
      <c r="K136">
        <f t="shared" si="25"/>
        <v>-2.7608799538333811E-2</v>
      </c>
      <c r="L136" s="37">
        <f t="shared" si="26"/>
        <v>7.6224581194790132E-4</v>
      </c>
      <c r="M136" s="8"/>
      <c r="N136" s="8"/>
      <c r="O136" s="8"/>
      <c r="P136" s="8"/>
      <c r="Q136" s="8"/>
      <c r="R136" s="8"/>
      <c r="S136" s="8"/>
      <c r="T136" s="8"/>
    </row>
    <row r="137" spans="1:20" ht="15.75" x14ac:dyDescent="0.25">
      <c r="A137" s="5">
        <v>41541</v>
      </c>
      <c r="B137">
        <v>4.9139999999999997</v>
      </c>
      <c r="C137">
        <f t="shared" si="24"/>
        <v>2.4176740308461789E-2</v>
      </c>
      <c r="D137">
        <v>1.6080000000000001</v>
      </c>
      <c r="E137">
        <v>2.0794000000000001</v>
      </c>
      <c r="F137">
        <v>10.3208</v>
      </c>
      <c r="G137">
        <f t="shared" si="20"/>
        <v>12.4002</v>
      </c>
      <c r="H137">
        <f t="shared" si="21"/>
        <v>18.675246400000002</v>
      </c>
      <c r="I137" s="16">
        <f t="shared" si="22"/>
        <v>4.6920745354950277E-4</v>
      </c>
      <c r="J137" s="16">
        <f t="shared" si="23"/>
        <v>1.0004692074535495</v>
      </c>
      <c r="K137">
        <f t="shared" si="25"/>
        <v>2.3707532854912287E-2</v>
      </c>
      <c r="L137" s="37">
        <f t="shared" si="26"/>
        <v>5.620471140667455E-4</v>
      </c>
      <c r="O137" s="8"/>
    </row>
    <row r="138" spans="1:20" ht="15.75" x14ac:dyDescent="0.25">
      <c r="A138" s="5">
        <v>41542</v>
      </c>
      <c r="B138">
        <v>4.8959999999999999</v>
      </c>
      <c r="C138">
        <f t="shared" si="24"/>
        <v>-3.6630036630036214E-3</v>
      </c>
      <c r="D138">
        <v>1.6076999999999999</v>
      </c>
      <c r="E138">
        <v>2.0630999999999999</v>
      </c>
      <c r="F138">
        <v>10.596500000000001</v>
      </c>
      <c r="G138">
        <f t="shared" si="20"/>
        <v>12.659600000000001</v>
      </c>
      <c r="H138">
        <f t="shared" si="21"/>
        <v>19.09909305</v>
      </c>
      <c r="I138" s="16">
        <f t="shared" si="22"/>
        <v>4.7897953795872361E-4</v>
      </c>
      <c r="J138" s="16">
        <f t="shared" si="23"/>
        <v>1.0004789795379587</v>
      </c>
      <c r="K138">
        <f t="shared" si="25"/>
        <v>-4.141983200962345E-3</v>
      </c>
      <c r="L138" s="37">
        <f t="shared" si="26"/>
        <v>1.7156024837054274E-5</v>
      </c>
      <c r="O138" s="8"/>
    </row>
    <row r="139" spans="1:20" ht="15.75" x14ac:dyDescent="0.25">
      <c r="A139" s="5">
        <v>41543</v>
      </c>
      <c r="B139">
        <v>4.9000000000000004</v>
      </c>
      <c r="C139">
        <f t="shared" si="24"/>
        <v>8.16993464052379E-4</v>
      </c>
      <c r="D139">
        <v>1.6071</v>
      </c>
      <c r="E139">
        <v>2.0775999999999999</v>
      </c>
      <c r="F139">
        <v>10.568300000000001</v>
      </c>
      <c r="G139">
        <f t="shared" si="20"/>
        <v>12.645900000000001</v>
      </c>
      <c r="H139">
        <f t="shared" si="21"/>
        <v>19.06191493</v>
      </c>
      <c r="I139" s="16">
        <f t="shared" si="22"/>
        <v>4.7812375884559444E-4</v>
      </c>
      <c r="J139" s="16">
        <f t="shared" si="23"/>
        <v>1.0004781237588456</v>
      </c>
      <c r="K139">
        <f t="shared" si="25"/>
        <v>3.3886970520678457E-4</v>
      </c>
      <c r="L139" s="37">
        <f t="shared" si="26"/>
        <v>1.1483267710693308E-7</v>
      </c>
      <c r="O139" s="8"/>
    </row>
    <row r="140" spans="1:20" ht="15.75" x14ac:dyDescent="0.25">
      <c r="A140" s="5">
        <v>41544</v>
      </c>
      <c r="B140">
        <v>4.91</v>
      </c>
      <c r="C140">
        <f t="shared" si="24"/>
        <v>2.0408163265305686E-3</v>
      </c>
      <c r="D140">
        <v>1.6067</v>
      </c>
      <c r="E140">
        <v>2.0299</v>
      </c>
      <c r="F140">
        <v>10.5755</v>
      </c>
      <c r="G140">
        <f t="shared" si="20"/>
        <v>12.605399999999999</v>
      </c>
      <c r="H140">
        <f t="shared" si="21"/>
        <v>19.021555850000002</v>
      </c>
      <c r="I140" s="16">
        <f t="shared" si="22"/>
        <v>4.7719445754879075E-4</v>
      </c>
      <c r="J140" s="16">
        <f t="shared" si="23"/>
        <v>1.0004771944575488</v>
      </c>
      <c r="K140">
        <f t="shared" si="25"/>
        <v>1.5636218689817779E-3</v>
      </c>
      <c r="L140" s="37">
        <f t="shared" si="26"/>
        <v>2.4449133491580683E-6</v>
      </c>
      <c r="O140" s="8"/>
    </row>
    <row r="141" spans="1:20" ht="15.75" x14ac:dyDescent="0.25">
      <c r="A141" s="5">
        <v>41547</v>
      </c>
      <c r="B141">
        <v>4.8579999999999997</v>
      </c>
      <c r="C141">
        <f t="shared" si="24"/>
        <v>-1.0590631364562217E-2</v>
      </c>
      <c r="D141">
        <v>1.6153999999999999</v>
      </c>
      <c r="E141">
        <v>2.0013000000000001</v>
      </c>
      <c r="F141">
        <v>10.313499999999999</v>
      </c>
      <c r="G141">
        <f t="shared" si="20"/>
        <v>12.3148</v>
      </c>
      <c r="H141">
        <f t="shared" si="21"/>
        <v>18.661727899999999</v>
      </c>
      <c r="I141" s="16">
        <f t="shared" si="22"/>
        <v>4.6889520250892325E-4</v>
      </c>
      <c r="J141" s="16">
        <f t="shared" si="23"/>
        <v>1.0004688952025089</v>
      </c>
      <c r="K141">
        <f t="shared" si="25"/>
        <v>-1.105952656707114E-2</v>
      </c>
      <c r="L141" s="37">
        <f t="shared" si="26"/>
        <v>1.2231312788775237E-4</v>
      </c>
      <c r="O141" s="8"/>
    </row>
    <row r="142" spans="1:20" ht="15.75" x14ac:dyDescent="0.25">
      <c r="A142" s="5">
        <v>41548</v>
      </c>
      <c r="B142">
        <v>4.97</v>
      </c>
      <c r="C142">
        <f t="shared" si="24"/>
        <v>2.3054755043227688E-2</v>
      </c>
      <c r="D142">
        <v>1.6221999999999999</v>
      </c>
      <c r="E142">
        <v>2.0194000000000001</v>
      </c>
      <c r="F142">
        <v>10.205399999999999</v>
      </c>
      <c r="G142">
        <f t="shared" si="20"/>
        <v>12.224799999999998</v>
      </c>
      <c r="H142">
        <f t="shared" si="21"/>
        <v>18.574599879999994</v>
      </c>
      <c r="I142" s="16">
        <f t="shared" si="22"/>
        <v>4.6688186327625836E-4</v>
      </c>
      <c r="J142" s="16">
        <f t="shared" si="23"/>
        <v>1.0004668818632763</v>
      </c>
      <c r="K142">
        <f t="shared" si="25"/>
        <v>2.258787317995143E-2</v>
      </c>
      <c r="L142" s="37">
        <f t="shared" si="26"/>
        <v>5.1021201479356916E-4</v>
      </c>
      <c r="O142" s="8"/>
    </row>
    <row r="143" spans="1:20" ht="15.75" x14ac:dyDescent="0.25">
      <c r="A143" s="5">
        <v>41549</v>
      </c>
      <c r="B143">
        <v>4.9219999999999997</v>
      </c>
      <c r="C143">
        <f t="shared" si="24"/>
        <v>-9.6579476861167086E-3</v>
      </c>
      <c r="D143">
        <v>1.6238000000000001</v>
      </c>
      <c r="E143">
        <v>2.0144000000000002</v>
      </c>
      <c r="F143">
        <v>10.2333</v>
      </c>
      <c r="G143">
        <f t="shared" si="20"/>
        <v>12.2477</v>
      </c>
      <c r="H143">
        <f t="shared" si="21"/>
        <v>18.631232539999999</v>
      </c>
      <c r="I143" s="16">
        <f t="shared" si="22"/>
        <v>4.6819068874603964E-4</v>
      </c>
      <c r="J143" s="16">
        <f t="shared" si="23"/>
        <v>1.000468190688746</v>
      </c>
      <c r="K143">
        <f t="shared" si="25"/>
        <v>-1.0126138374862748E-2</v>
      </c>
      <c r="L143" s="37">
        <f t="shared" si="26"/>
        <v>1.0253867838686797E-4</v>
      </c>
      <c r="O143" s="8"/>
    </row>
    <row r="144" spans="1:20" ht="15.75" x14ac:dyDescent="0.25">
      <c r="A144" s="5">
        <v>41550</v>
      </c>
      <c r="B144">
        <v>4.9139999999999997</v>
      </c>
      <c r="C144">
        <f t="shared" si="24"/>
        <v>-1.625355546525804E-3</v>
      </c>
      <c r="D144">
        <v>1.6240000000000001</v>
      </c>
      <c r="E144">
        <v>2.0122</v>
      </c>
      <c r="F144">
        <v>10.2041</v>
      </c>
      <c r="G144">
        <f t="shared" si="20"/>
        <v>12.2163</v>
      </c>
      <c r="H144">
        <f t="shared" si="21"/>
        <v>18.583658400000001</v>
      </c>
      <c r="I144" s="16">
        <f t="shared" si="22"/>
        <v>4.670912546995698E-4</v>
      </c>
      <c r="J144" s="16">
        <f t="shared" si="23"/>
        <v>1.0004670912546996</v>
      </c>
      <c r="K144">
        <f t="shared" si="25"/>
        <v>-2.0924468012253738E-3</v>
      </c>
      <c r="L144" s="37">
        <f t="shared" si="26"/>
        <v>4.3783336159582989E-6</v>
      </c>
      <c r="O144" s="8"/>
    </row>
    <row r="145" spans="1:15" ht="15.75" x14ac:dyDescent="0.25">
      <c r="A145" s="5">
        <v>41551</v>
      </c>
      <c r="B145">
        <v>4.9320000000000004</v>
      </c>
      <c r="C145">
        <f t="shared" si="24"/>
        <v>3.6630036630038022E-3</v>
      </c>
      <c r="D145">
        <v>1.6238999999999999</v>
      </c>
      <c r="E145">
        <v>2.0669</v>
      </c>
      <c r="F145">
        <v>10.2478</v>
      </c>
      <c r="G145">
        <f t="shared" si="20"/>
        <v>12.3147</v>
      </c>
      <c r="H145">
        <f t="shared" si="21"/>
        <v>18.708302419999999</v>
      </c>
      <c r="I145" s="16">
        <f t="shared" si="22"/>
        <v>4.6997083388866656E-4</v>
      </c>
      <c r="J145" s="16">
        <f t="shared" si="23"/>
        <v>1.0004699708338887</v>
      </c>
      <c r="K145">
        <f t="shared" si="25"/>
        <v>3.1930328291151357E-3</v>
      </c>
      <c r="L145" s="37">
        <f t="shared" si="26"/>
        <v>1.0195458647807008E-5</v>
      </c>
      <c r="O145" s="8"/>
    </row>
    <row r="146" spans="1:15" ht="15.75" x14ac:dyDescent="0.25">
      <c r="A146" s="5">
        <v>41554</v>
      </c>
      <c r="B146">
        <v>4.8920000000000003</v>
      </c>
      <c r="C146">
        <f t="shared" si="24"/>
        <v>-8.1103000811030071E-3</v>
      </c>
      <c r="D146">
        <v>1.6245000000000001</v>
      </c>
      <c r="E146">
        <v>2.04</v>
      </c>
      <c r="F146">
        <v>10.2159</v>
      </c>
      <c r="G146">
        <f t="shared" si="20"/>
        <v>12.2559</v>
      </c>
      <c r="H146">
        <f t="shared" si="21"/>
        <v>18.635729550000001</v>
      </c>
      <c r="I146" s="16">
        <f t="shared" si="22"/>
        <v>4.6829459149133612E-4</v>
      </c>
      <c r="J146" s="16">
        <f t="shared" si="23"/>
        <v>1.0004682945914913</v>
      </c>
      <c r="K146">
        <f t="shared" si="25"/>
        <v>-8.5785946725943432E-3</v>
      </c>
      <c r="L146" s="37">
        <f t="shared" si="26"/>
        <v>7.3592286556664041E-5</v>
      </c>
      <c r="O146" s="8"/>
    </row>
    <row r="147" spans="1:15" ht="15.75" x14ac:dyDescent="0.25">
      <c r="A147" s="5">
        <v>41555</v>
      </c>
      <c r="B147">
        <v>4.9399999999999995</v>
      </c>
      <c r="C147">
        <f t="shared" si="24"/>
        <v>9.8119378577267279E-3</v>
      </c>
      <c r="D147">
        <v>1.6318000000000001</v>
      </c>
      <c r="E147">
        <v>2.0425</v>
      </c>
      <c r="F147">
        <v>10.136200000000001</v>
      </c>
      <c r="G147">
        <f t="shared" si="20"/>
        <v>12.178700000000001</v>
      </c>
      <c r="H147">
        <f t="shared" si="21"/>
        <v>18.582751160000004</v>
      </c>
      <c r="I147" s="16">
        <f t="shared" si="22"/>
        <v>4.6707028419179508E-4</v>
      </c>
      <c r="J147" s="16">
        <f t="shared" si="23"/>
        <v>1.0004670702841918</v>
      </c>
      <c r="K147">
        <f t="shared" si="25"/>
        <v>9.3448675735349328E-3</v>
      </c>
      <c r="L147" s="37">
        <f t="shared" si="26"/>
        <v>8.7326549966904669E-5</v>
      </c>
      <c r="O147" s="8"/>
    </row>
    <row r="148" spans="1:15" ht="15.75" x14ac:dyDescent="0.25">
      <c r="A148" s="5">
        <v>41556</v>
      </c>
      <c r="B148">
        <v>4.7160000000000002</v>
      </c>
      <c r="C148">
        <f t="shared" si="24"/>
        <v>-4.5344129554655735E-2</v>
      </c>
      <c r="D148">
        <v>1.6360999999999999</v>
      </c>
      <c r="E148">
        <v>2.0442</v>
      </c>
      <c r="F148">
        <v>9.9537999999999993</v>
      </c>
      <c r="G148">
        <f t="shared" si="20"/>
        <v>11.997999999999999</v>
      </c>
      <c r="H148">
        <f t="shared" si="21"/>
        <v>18.329612179999998</v>
      </c>
      <c r="I148" s="16">
        <f t="shared" si="22"/>
        <v>4.6121281349598142E-4</v>
      </c>
      <c r="J148" s="16">
        <f t="shared" si="23"/>
        <v>1.000461212813496</v>
      </c>
      <c r="K148">
        <f t="shared" si="25"/>
        <v>-4.5805342368151716E-2</v>
      </c>
      <c r="L148" s="37">
        <f t="shared" si="26"/>
        <v>2.0981293894635948E-3</v>
      </c>
      <c r="O148" s="8"/>
    </row>
    <row r="149" spans="1:15" ht="15.75" x14ac:dyDescent="0.25">
      <c r="A149" s="5">
        <v>41557</v>
      </c>
      <c r="B149">
        <v>4.8940000000000001</v>
      </c>
      <c r="C149">
        <f t="shared" si="24"/>
        <v>3.7743850720949941E-2</v>
      </c>
      <c r="D149">
        <v>1.639</v>
      </c>
      <c r="E149">
        <v>2.0924999999999998</v>
      </c>
      <c r="F149">
        <v>9.9304000000000006</v>
      </c>
      <c r="G149">
        <f t="shared" si="20"/>
        <v>12.0229</v>
      </c>
      <c r="H149">
        <f t="shared" si="21"/>
        <v>18.368425600000002</v>
      </c>
      <c r="I149" s="16">
        <f t="shared" si="22"/>
        <v>4.6211174135568633E-4</v>
      </c>
      <c r="J149" s="16">
        <f t="shared" si="23"/>
        <v>1.0004621117413557</v>
      </c>
      <c r="K149">
        <f t="shared" si="25"/>
        <v>3.7281738979594255E-2</v>
      </c>
      <c r="L149" s="37">
        <f t="shared" si="26"/>
        <v>1.3899280613425976E-3</v>
      </c>
      <c r="O149" s="8"/>
    </row>
    <row r="150" spans="1:15" ht="15.75" x14ac:dyDescent="0.25">
      <c r="A150" s="5">
        <v>41558</v>
      </c>
      <c r="B150">
        <v>4.8860000000000001</v>
      </c>
      <c r="C150">
        <f t="shared" si="24"/>
        <v>-1.6346546791990205E-3</v>
      </c>
      <c r="D150">
        <v>1.6408</v>
      </c>
      <c r="E150">
        <v>2.0987</v>
      </c>
      <c r="F150">
        <v>9.9292999999999996</v>
      </c>
      <c r="G150">
        <f t="shared" si="20"/>
        <v>12.027999999999999</v>
      </c>
      <c r="H150">
        <f t="shared" si="21"/>
        <v>18.390695439999998</v>
      </c>
      <c r="I150" s="16">
        <f t="shared" si="22"/>
        <v>4.6262738333702202E-4</v>
      </c>
      <c r="J150" s="16">
        <f t="shared" si="23"/>
        <v>1.000462627383337</v>
      </c>
      <c r="K150">
        <f t="shared" si="25"/>
        <v>-2.0972820625360425E-3</v>
      </c>
      <c r="L150" s="37">
        <f t="shared" si="26"/>
        <v>4.398592049835437E-6</v>
      </c>
      <c r="O150" s="8"/>
    </row>
    <row r="151" spans="1:15" ht="15.75" x14ac:dyDescent="0.25">
      <c r="A151" s="5">
        <v>41561</v>
      </c>
      <c r="B151">
        <v>4.92</v>
      </c>
      <c r="C151">
        <f t="shared" si="24"/>
        <v>6.9586573884567763E-3</v>
      </c>
      <c r="D151">
        <v>1.6406000000000001</v>
      </c>
      <c r="E151">
        <v>2.1019000000000001</v>
      </c>
      <c r="F151">
        <v>9.9250000000000007</v>
      </c>
      <c r="G151">
        <f t="shared" si="20"/>
        <v>12.026900000000001</v>
      </c>
      <c r="H151">
        <f t="shared" si="21"/>
        <v>18.384855000000002</v>
      </c>
      <c r="I151" s="16">
        <f t="shared" si="22"/>
        <v>4.6249216154592432E-4</v>
      </c>
      <c r="J151" s="16">
        <f t="shared" si="23"/>
        <v>1.0004624921615459</v>
      </c>
      <c r="K151">
        <f t="shared" si="25"/>
        <v>6.496165226910852E-3</v>
      </c>
      <c r="L151" s="37">
        <f t="shared" si="26"/>
        <v>4.2200162655325721E-5</v>
      </c>
      <c r="O151" s="8"/>
    </row>
    <row r="152" spans="1:15" ht="15.75" x14ac:dyDescent="0.25">
      <c r="A152" s="5">
        <v>41562</v>
      </c>
      <c r="B152">
        <v>5.16</v>
      </c>
      <c r="C152">
        <f t="shared" si="24"/>
        <v>4.8780487804878092E-2</v>
      </c>
      <c r="D152">
        <v>1.6434</v>
      </c>
      <c r="E152">
        <v>2.1536</v>
      </c>
      <c r="F152">
        <v>9.8771000000000004</v>
      </c>
      <c r="G152">
        <f t="shared" si="20"/>
        <v>12.0307</v>
      </c>
      <c r="H152">
        <f t="shared" si="21"/>
        <v>18.385626139999999</v>
      </c>
      <c r="I152" s="16">
        <f t="shared" si="22"/>
        <v>4.625100158786033E-4</v>
      </c>
      <c r="J152" s="16">
        <f t="shared" si="23"/>
        <v>1.0004625100158786</v>
      </c>
      <c r="K152">
        <f t="shared" si="25"/>
        <v>4.8317977788999489E-2</v>
      </c>
      <c r="L152" s="37">
        <f t="shared" si="26"/>
        <v>2.3346269776182479E-3</v>
      </c>
      <c r="O152" s="8"/>
    </row>
    <row r="153" spans="1:15" ht="15.75" x14ac:dyDescent="0.25">
      <c r="A153" s="5">
        <v>41563</v>
      </c>
      <c r="B153">
        <v>5.21</v>
      </c>
      <c r="C153">
        <f t="shared" si="24"/>
        <v>9.6899224806201202E-3</v>
      </c>
      <c r="D153">
        <v>1.653</v>
      </c>
      <c r="E153">
        <v>2.1699000000000002</v>
      </c>
      <c r="F153">
        <v>9.8948999999999998</v>
      </c>
      <c r="G153">
        <f t="shared" si="20"/>
        <v>12.0648</v>
      </c>
      <c r="H153">
        <f t="shared" si="21"/>
        <v>18.526169699999997</v>
      </c>
      <c r="I153" s="16">
        <f t="shared" si="22"/>
        <v>4.6576210899718085E-4</v>
      </c>
      <c r="J153" s="16">
        <f t="shared" si="23"/>
        <v>1.0004657621089972</v>
      </c>
      <c r="K153">
        <f t="shared" si="25"/>
        <v>9.2241603716229394E-3</v>
      </c>
      <c r="L153" s="37">
        <f t="shared" si="26"/>
        <v>8.5085134561419044E-5</v>
      </c>
      <c r="O153" s="8"/>
    </row>
    <row r="154" spans="1:15" ht="15.75" x14ac:dyDescent="0.25">
      <c r="A154" s="5">
        <v>41564</v>
      </c>
      <c r="B154">
        <v>5.25</v>
      </c>
      <c r="C154">
        <f t="shared" si="24"/>
        <v>7.6775431861804289E-3</v>
      </c>
      <c r="D154">
        <v>1.6531</v>
      </c>
      <c r="E154">
        <v>2.1124000000000001</v>
      </c>
      <c r="F154">
        <v>9.8252000000000006</v>
      </c>
      <c r="G154">
        <f t="shared" si="20"/>
        <v>11.9376</v>
      </c>
      <c r="H154">
        <f t="shared" si="21"/>
        <v>18.354438119999998</v>
      </c>
      <c r="I154" s="16">
        <f t="shared" si="22"/>
        <v>4.6178782194017387E-4</v>
      </c>
      <c r="J154" s="16">
        <f t="shared" si="23"/>
        <v>1.0004617878219402</v>
      </c>
      <c r="K154">
        <f t="shared" si="25"/>
        <v>7.2157553642402551E-3</v>
      </c>
      <c r="L154" s="37">
        <f t="shared" si="26"/>
        <v>5.2067125476562017E-5</v>
      </c>
      <c r="O154" s="8"/>
    </row>
    <row r="155" spans="1:15" ht="15.75" x14ac:dyDescent="0.25">
      <c r="A155" s="5">
        <v>41565</v>
      </c>
      <c r="B155">
        <v>5.27</v>
      </c>
      <c r="C155">
        <f t="shared" si="24"/>
        <v>3.8095238095237284E-3</v>
      </c>
      <c r="D155">
        <v>1.6528</v>
      </c>
      <c r="E155">
        <v>2.0630000000000002</v>
      </c>
      <c r="F155">
        <v>9.7496000000000009</v>
      </c>
      <c r="G155">
        <f t="shared" si="20"/>
        <v>11.812600000000002</v>
      </c>
      <c r="H155">
        <f t="shared" si="21"/>
        <v>18.177138880000001</v>
      </c>
      <c r="I155" s="16">
        <f t="shared" si="22"/>
        <v>4.5767864754853171E-4</v>
      </c>
      <c r="J155" s="16">
        <f t="shared" si="23"/>
        <v>1.0004576786475485</v>
      </c>
      <c r="K155">
        <f t="shared" si="25"/>
        <v>3.3518451619751967E-3</v>
      </c>
      <c r="L155" s="37">
        <f t="shared" si="26"/>
        <v>1.1234865989856533E-5</v>
      </c>
      <c r="O155" s="8"/>
    </row>
    <row r="156" spans="1:15" ht="15.75" x14ac:dyDescent="0.25">
      <c r="A156" s="5">
        <v>41568</v>
      </c>
      <c r="B156">
        <v>5.2850000000000001</v>
      </c>
      <c r="C156">
        <f t="shared" si="24"/>
        <v>2.8462998102467872E-3</v>
      </c>
      <c r="D156">
        <v>1.6522000000000001</v>
      </c>
      <c r="E156">
        <v>2.0775999999999999</v>
      </c>
      <c r="F156">
        <v>9.8393999999999995</v>
      </c>
      <c r="G156">
        <f t="shared" si="20"/>
        <v>11.917</v>
      </c>
      <c r="H156">
        <f t="shared" si="21"/>
        <v>18.334256679999999</v>
      </c>
      <c r="I156" s="16">
        <f t="shared" si="22"/>
        <v>4.6132039668611569E-4</v>
      </c>
      <c r="J156" s="16">
        <f t="shared" si="23"/>
        <v>1.0004613203966861</v>
      </c>
      <c r="K156">
        <f t="shared" si="25"/>
        <v>2.3849794135606716E-3</v>
      </c>
      <c r="L156" s="37">
        <f t="shared" si="26"/>
        <v>5.6881268031082048E-6</v>
      </c>
      <c r="O156" s="8"/>
    </row>
    <row r="157" spans="1:15" ht="15.75" x14ac:dyDescent="0.25">
      <c r="A157" s="5">
        <v>41569</v>
      </c>
      <c r="B157">
        <v>5.2649999999999997</v>
      </c>
      <c r="C157">
        <f t="shared" si="24"/>
        <v>-3.784295175023739E-3</v>
      </c>
      <c r="D157">
        <v>1.6755</v>
      </c>
      <c r="E157">
        <v>2.0169000000000001</v>
      </c>
      <c r="F157">
        <v>9.8439999999999994</v>
      </c>
      <c r="G157">
        <f t="shared" si="20"/>
        <v>11.860899999999999</v>
      </c>
      <c r="H157">
        <f t="shared" si="21"/>
        <v>18.510521999999998</v>
      </c>
      <c r="I157" s="16">
        <f t="shared" si="22"/>
        <v>4.6540022096741573E-4</v>
      </c>
      <c r="J157" s="16">
        <f t="shared" si="23"/>
        <v>1.0004654002209674</v>
      </c>
      <c r="K157">
        <f t="shared" si="25"/>
        <v>-4.2496953959911543E-3</v>
      </c>
      <c r="L157" s="37">
        <f t="shared" si="26"/>
        <v>1.8059910958708414E-5</v>
      </c>
      <c r="O157" s="8"/>
    </row>
    <row r="158" spans="1:15" ht="15.75" x14ac:dyDescent="0.25">
      <c r="A158" s="5">
        <v>41570</v>
      </c>
      <c r="B158">
        <v>5.35</v>
      </c>
      <c r="C158">
        <f t="shared" si="24"/>
        <v>1.6144349477682805E-2</v>
      </c>
      <c r="D158">
        <v>1.6797</v>
      </c>
      <c r="E158">
        <v>1.9824999999999999</v>
      </c>
      <c r="F158">
        <v>9.8818000000000001</v>
      </c>
      <c r="G158">
        <f t="shared" si="20"/>
        <v>11.8643</v>
      </c>
      <c r="H158">
        <f t="shared" si="21"/>
        <v>18.580959460000003</v>
      </c>
      <c r="I158" s="16">
        <f t="shared" si="22"/>
        <v>4.6702886925742426E-4</v>
      </c>
      <c r="J158" s="16">
        <f t="shared" si="23"/>
        <v>1.0004670288692574</v>
      </c>
      <c r="K158">
        <f t="shared" si="25"/>
        <v>1.5677320608425381E-2</v>
      </c>
      <c r="L158" s="37">
        <f t="shared" si="26"/>
        <v>2.4577838145935915E-4</v>
      </c>
      <c r="O158" s="8"/>
    </row>
    <row r="159" spans="1:15" ht="15.75" x14ac:dyDescent="0.25">
      <c r="A159" s="5">
        <v>41571</v>
      </c>
      <c r="B159">
        <v>5.18</v>
      </c>
      <c r="C159">
        <f t="shared" si="24"/>
        <v>-3.1775700934579425E-2</v>
      </c>
      <c r="D159">
        <v>1.6778999999999999</v>
      </c>
      <c r="E159">
        <v>1.9809000000000001</v>
      </c>
      <c r="F159">
        <v>9.8473000000000006</v>
      </c>
      <c r="G159">
        <f t="shared" si="20"/>
        <v>11.828200000000001</v>
      </c>
      <c r="H159">
        <f t="shared" si="21"/>
        <v>18.503684669999998</v>
      </c>
      <c r="I159" s="16">
        <f t="shared" si="22"/>
        <v>4.6524207747200563E-4</v>
      </c>
      <c r="J159" s="16">
        <f t="shared" si="23"/>
        <v>1.000465242077472</v>
      </c>
      <c r="K159">
        <f t="shared" si="25"/>
        <v>-3.224094301205143E-2</v>
      </c>
      <c r="L159" s="37">
        <f t="shared" si="26"/>
        <v>1.0394784063063479E-3</v>
      </c>
      <c r="O159" s="8"/>
    </row>
    <row r="160" spans="1:15" ht="15.75" x14ac:dyDescent="0.25">
      <c r="A160" s="5">
        <v>41572</v>
      </c>
      <c r="B160">
        <v>5.0949999999999998</v>
      </c>
      <c r="C160">
        <f t="shared" si="24"/>
        <v>-1.6409266409266404E-2</v>
      </c>
      <c r="D160">
        <v>1.6774</v>
      </c>
      <c r="E160">
        <v>1.9792000000000001</v>
      </c>
      <c r="F160">
        <v>9.7909000000000006</v>
      </c>
      <c r="G160">
        <f t="shared" si="20"/>
        <v>11.770100000000001</v>
      </c>
      <c r="H160">
        <f t="shared" si="21"/>
        <v>18.402455660000001</v>
      </c>
      <c r="I160" s="16">
        <f t="shared" si="22"/>
        <v>4.628996436690791E-4</v>
      </c>
      <c r="J160" s="16">
        <f t="shared" si="23"/>
        <v>1.0004628996436691</v>
      </c>
      <c r="K160">
        <f t="shared" si="25"/>
        <v>-1.6872166052935483E-2</v>
      </c>
      <c r="L160" s="37">
        <f t="shared" si="26"/>
        <v>2.8466998731782855E-4</v>
      </c>
      <c r="O160" s="8"/>
    </row>
    <row r="161" spans="1:15" ht="15.75" x14ac:dyDescent="0.25">
      <c r="A161" s="5">
        <v>41575</v>
      </c>
      <c r="B161">
        <v>4.9960000000000004</v>
      </c>
      <c r="C161">
        <f t="shared" si="24"/>
        <v>-1.9430814524043046E-2</v>
      </c>
      <c r="D161">
        <v>1.6774</v>
      </c>
      <c r="E161">
        <v>1.9708999999999999</v>
      </c>
      <c r="F161">
        <v>9.7650000000000006</v>
      </c>
      <c r="G161">
        <f t="shared" si="20"/>
        <v>11.735900000000001</v>
      </c>
      <c r="H161">
        <f t="shared" si="21"/>
        <v>18.350711</v>
      </c>
      <c r="I161" s="16">
        <f t="shared" si="22"/>
        <v>4.6170150355862027E-4</v>
      </c>
      <c r="J161" s="16">
        <f t="shared" si="23"/>
        <v>1.0004617015035586</v>
      </c>
      <c r="K161">
        <f t="shared" si="25"/>
        <v>-1.9892516027601666E-2</v>
      </c>
      <c r="L161" s="37">
        <f t="shared" si="26"/>
        <v>3.9571219390838918E-4</v>
      </c>
      <c r="O161" s="8"/>
    </row>
    <row r="162" spans="1:15" ht="15.75" x14ac:dyDescent="0.25">
      <c r="A162" s="5">
        <v>41576</v>
      </c>
      <c r="B162">
        <v>5.3449999999999998</v>
      </c>
      <c r="C162">
        <f t="shared" si="24"/>
        <v>6.9855884707766075E-2</v>
      </c>
      <c r="D162">
        <v>1.6943000000000001</v>
      </c>
      <c r="E162">
        <v>1.9548999999999999</v>
      </c>
      <c r="F162">
        <v>9.7469999999999999</v>
      </c>
      <c r="G162">
        <f t="shared" si="20"/>
        <v>11.7019</v>
      </c>
      <c r="H162">
        <f t="shared" si="21"/>
        <v>18.469242099999999</v>
      </c>
      <c r="I162" s="16">
        <f t="shared" si="22"/>
        <v>4.644453023165962E-4</v>
      </c>
      <c r="J162" s="16">
        <f t="shared" si="23"/>
        <v>1.0004644453023166</v>
      </c>
      <c r="K162">
        <f t="shared" si="25"/>
        <v>6.9391439405449479E-2</v>
      </c>
      <c r="L162" s="37">
        <f t="shared" si="26"/>
        <v>4.8151718627601663E-3</v>
      </c>
      <c r="O162" s="8"/>
    </row>
    <row r="163" spans="1:15" ht="15.75" x14ac:dyDescent="0.25">
      <c r="A163" s="5">
        <v>41577</v>
      </c>
      <c r="B163">
        <v>5.59</v>
      </c>
      <c r="C163">
        <f t="shared" si="24"/>
        <v>4.5837231057062701E-2</v>
      </c>
      <c r="D163">
        <v>1.7195</v>
      </c>
      <c r="E163">
        <v>1.9111</v>
      </c>
      <c r="F163">
        <v>9.7279</v>
      </c>
      <c r="G163">
        <f t="shared" si="20"/>
        <v>11.638999999999999</v>
      </c>
      <c r="H163">
        <f t="shared" si="21"/>
        <v>18.638224050000002</v>
      </c>
      <c r="I163" s="16">
        <f t="shared" si="22"/>
        <v>4.683522248480898E-4</v>
      </c>
      <c r="J163" s="16">
        <f t="shared" si="23"/>
        <v>1.0004683522248481</v>
      </c>
      <c r="K163">
        <f t="shared" si="25"/>
        <v>4.5368878832214611E-2</v>
      </c>
      <c r="L163" s="37">
        <f t="shared" si="26"/>
        <v>2.0583351664921709E-3</v>
      </c>
      <c r="O163" s="8"/>
    </row>
    <row r="164" spans="1:15" ht="15.75" x14ac:dyDescent="0.25">
      <c r="A164" s="5">
        <v>41578</v>
      </c>
      <c r="B164">
        <v>5.57</v>
      </c>
      <c r="C164">
        <f t="shared" si="24"/>
        <v>-3.5778175313058271E-3</v>
      </c>
      <c r="D164">
        <v>1.7227999999999999</v>
      </c>
      <c r="E164">
        <v>1.8803000000000001</v>
      </c>
      <c r="F164">
        <v>9.7646999999999995</v>
      </c>
      <c r="G164">
        <f t="shared" si="20"/>
        <v>11.645</v>
      </c>
      <c r="H164">
        <f t="shared" si="21"/>
        <v>18.702925159999999</v>
      </c>
      <c r="I164" s="16">
        <f t="shared" si="22"/>
        <v>4.6984666838789657E-4</v>
      </c>
      <c r="J164" s="16">
        <f t="shared" si="23"/>
        <v>1.0004698466683879</v>
      </c>
      <c r="K164">
        <f t="shared" si="25"/>
        <v>-4.0476641996937237E-3</v>
      </c>
      <c r="L164" s="37">
        <f t="shared" si="26"/>
        <v>1.6383585473482231E-5</v>
      </c>
      <c r="O164" s="8"/>
    </row>
    <row r="165" spans="1:15" ht="15.75" x14ac:dyDescent="0.25">
      <c r="A165" s="5">
        <v>41579</v>
      </c>
      <c r="B165">
        <v>5.72</v>
      </c>
      <c r="C165">
        <f t="shared" si="24"/>
        <v>2.6929982046678538E-2</v>
      </c>
      <c r="D165">
        <v>1.7227999999999999</v>
      </c>
      <c r="E165">
        <v>1.8952</v>
      </c>
      <c r="F165">
        <v>9.8750999999999998</v>
      </c>
      <c r="G165">
        <f t="shared" si="20"/>
        <v>11.770299999999999</v>
      </c>
      <c r="H165">
        <f t="shared" si="21"/>
        <v>18.908022279999997</v>
      </c>
      <c r="I165" s="16">
        <f t="shared" si="22"/>
        <v>4.7457856651322849E-4</v>
      </c>
      <c r="J165" s="16">
        <f t="shared" si="23"/>
        <v>1.0004745785665132</v>
      </c>
      <c r="K165">
        <f t="shared" si="25"/>
        <v>2.6455403480165309E-2</v>
      </c>
      <c r="L165" s="37">
        <f t="shared" si="26"/>
        <v>6.9988837329834272E-4</v>
      </c>
      <c r="O165" s="8"/>
    </row>
    <row r="166" spans="1:15" ht="15.75" x14ac:dyDescent="0.25">
      <c r="A166" s="5">
        <v>41582</v>
      </c>
      <c r="B166">
        <v>5.78</v>
      </c>
      <c r="C166">
        <f t="shared" si="24"/>
        <v>1.0489510489510577E-2</v>
      </c>
      <c r="D166">
        <v>1.7278</v>
      </c>
      <c r="E166">
        <v>1.8864000000000001</v>
      </c>
      <c r="F166">
        <v>9.8447999999999993</v>
      </c>
      <c r="G166">
        <f t="shared" si="20"/>
        <v>11.731199999999999</v>
      </c>
      <c r="H166">
        <f t="shared" si="21"/>
        <v>18.896245440000001</v>
      </c>
      <c r="I166" s="16">
        <f t="shared" si="22"/>
        <v>4.7430707749884782E-4</v>
      </c>
      <c r="J166" s="16">
        <f t="shared" si="23"/>
        <v>1.0004743070774988</v>
      </c>
      <c r="K166">
        <f t="shared" si="25"/>
        <v>1.0015203412011729E-2</v>
      </c>
      <c r="L166" s="37">
        <f t="shared" si="26"/>
        <v>1.0030429938397137E-4</v>
      </c>
      <c r="O166" s="8"/>
    </row>
    <row r="167" spans="1:15" ht="15.75" x14ac:dyDescent="0.25">
      <c r="A167" s="5">
        <v>41583</v>
      </c>
      <c r="B167">
        <v>5.7750000000000004</v>
      </c>
      <c r="C167">
        <f t="shared" si="24"/>
        <v>-8.6505190311416834E-4</v>
      </c>
      <c r="D167">
        <v>1.7356</v>
      </c>
      <c r="E167">
        <v>1.9624000000000001</v>
      </c>
      <c r="F167">
        <v>9.8727</v>
      </c>
      <c r="G167">
        <f t="shared" si="20"/>
        <v>11.835100000000001</v>
      </c>
      <c r="H167">
        <f t="shared" si="21"/>
        <v>19.097458119999999</v>
      </c>
      <c r="I167" s="16">
        <f t="shared" si="22"/>
        <v>4.7894191016228937E-4</v>
      </c>
      <c r="J167" s="16">
        <f t="shared" si="23"/>
        <v>1.0004789419101623</v>
      </c>
      <c r="K167">
        <f t="shared" si="25"/>
        <v>-1.3439938132764578E-3</v>
      </c>
      <c r="L167" s="37">
        <f t="shared" si="26"/>
        <v>1.8063193701253943E-6</v>
      </c>
      <c r="O167" s="8"/>
    </row>
    <row r="168" spans="1:15" ht="15.75" x14ac:dyDescent="0.25">
      <c r="A168" s="5">
        <v>41584</v>
      </c>
      <c r="B168">
        <v>5.875</v>
      </c>
      <c r="C168">
        <f t="shared" si="24"/>
        <v>1.7316017316017254E-2</v>
      </c>
      <c r="D168">
        <v>1.7351000000000001</v>
      </c>
      <c r="E168">
        <v>1.9597</v>
      </c>
      <c r="F168">
        <v>9.8292999999999999</v>
      </c>
      <c r="G168">
        <f t="shared" si="20"/>
        <v>11.789</v>
      </c>
      <c r="H168">
        <f t="shared" si="21"/>
        <v>19.014518430000003</v>
      </c>
      <c r="I168" s="16">
        <f t="shared" si="22"/>
        <v>4.7703238294016792E-4</v>
      </c>
      <c r="J168" s="16">
        <f t="shared" si="23"/>
        <v>1.0004770323829402</v>
      </c>
      <c r="K168">
        <f t="shared" si="25"/>
        <v>1.6838984933077086E-2</v>
      </c>
      <c r="L168" s="37">
        <f t="shared" si="26"/>
        <v>2.8355141357639708E-4</v>
      </c>
      <c r="O168" s="8"/>
    </row>
    <row r="169" spans="1:15" ht="15.75" x14ac:dyDescent="0.25">
      <c r="A169" s="5">
        <v>41585</v>
      </c>
      <c r="B169">
        <v>5.7450000000000001</v>
      </c>
      <c r="C169">
        <f t="shared" si="24"/>
        <v>-2.2127659574468068E-2</v>
      </c>
      <c r="D169">
        <v>1.7349000000000001</v>
      </c>
      <c r="E169">
        <v>1.8982999999999999</v>
      </c>
      <c r="F169">
        <v>9.8343000000000007</v>
      </c>
      <c r="G169">
        <f t="shared" si="20"/>
        <v>11.732600000000001</v>
      </c>
      <c r="H169">
        <f t="shared" si="21"/>
        <v>18.959827070000003</v>
      </c>
      <c r="I169" s="16">
        <f t="shared" si="22"/>
        <v>4.7577249310948311E-4</v>
      </c>
      <c r="J169" s="16">
        <f t="shared" si="23"/>
        <v>1.0004757724931095</v>
      </c>
      <c r="K169">
        <f t="shared" si="25"/>
        <v>-2.2603432067577551E-2</v>
      </c>
      <c r="L169" s="37">
        <f t="shared" si="26"/>
        <v>5.109151412335932E-4</v>
      </c>
      <c r="O169" s="8"/>
    </row>
    <row r="170" spans="1:15" ht="15.75" x14ac:dyDescent="0.25">
      <c r="A170" s="5">
        <v>41586</v>
      </c>
      <c r="B170">
        <v>5.6749999999999998</v>
      </c>
      <c r="C170">
        <f t="shared" si="24"/>
        <v>-1.2184508268059231E-2</v>
      </c>
      <c r="D170">
        <v>1.7351999999999999</v>
      </c>
      <c r="E170">
        <v>1.9714</v>
      </c>
      <c r="F170">
        <v>9.8487000000000009</v>
      </c>
      <c r="G170">
        <f t="shared" si="20"/>
        <v>11.8201</v>
      </c>
      <c r="H170">
        <f t="shared" si="21"/>
        <v>19.060864240000001</v>
      </c>
      <c r="I170" s="16">
        <f t="shared" si="22"/>
        <v>4.7809956981992308E-4</v>
      </c>
      <c r="J170" s="16">
        <f t="shared" si="23"/>
        <v>1.0004780995698199</v>
      </c>
      <c r="K170">
        <f t="shared" si="25"/>
        <v>-1.2662607837879154E-2</v>
      </c>
      <c r="L170" s="37">
        <f t="shared" si="26"/>
        <v>1.603416372559186E-4</v>
      </c>
      <c r="O170" s="8"/>
    </row>
    <row r="171" spans="1:15" ht="15.75" x14ac:dyDescent="0.25">
      <c r="A171" s="5">
        <v>41589</v>
      </c>
      <c r="B171">
        <v>5.7850000000000001</v>
      </c>
      <c r="C171">
        <f t="shared" si="24"/>
        <v>1.9383259911894331E-2</v>
      </c>
      <c r="D171">
        <v>1.7357</v>
      </c>
      <c r="E171">
        <v>1.9679</v>
      </c>
      <c r="F171">
        <v>9.7794000000000008</v>
      </c>
      <c r="G171">
        <f t="shared" si="20"/>
        <v>11.747300000000001</v>
      </c>
      <c r="H171">
        <f t="shared" si="21"/>
        <v>18.942004580000003</v>
      </c>
      <c r="I171" s="16">
        <f t="shared" si="22"/>
        <v>4.7536180302931719E-4</v>
      </c>
      <c r="J171" s="16">
        <f t="shared" si="23"/>
        <v>1.0004753618030293</v>
      </c>
      <c r="K171">
        <f t="shared" si="25"/>
        <v>1.8907898108865014E-2</v>
      </c>
      <c r="L171" s="37">
        <f t="shared" si="26"/>
        <v>3.5750861089522116E-4</v>
      </c>
      <c r="O171" s="8"/>
    </row>
    <row r="172" spans="1:15" ht="15.75" x14ac:dyDescent="0.25">
      <c r="A172" s="5">
        <v>41590</v>
      </c>
      <c r="B172">
        <v>5.73</v>
      </c>
      <c r="C172">
        <f t="shared" si="24"/>
        <v>-9.507346585998222E-3</v>
      </c>
      <c r="D172">
        <v>1.7481</v>
      </c>
      <c r="E172">
        <v>2.0131999999999999</v>
      </c>
      <c r="F172">
        <v>9.8356999999999992</v>
      </c>
      <c r="G172">
        <f t="shared" si="20"/>
        <v>11.848899999999999</v>
      </c>
      <c r="H172">
        <f t="shared" si="21"/>
        <v>19.206987170000001</v>
      </c>
      <c r="I172" s="16">
        <f t="shared" si="22"/>
        <v>4.8146157536255174E-4</v>
      </c>
      <c r="J172" s="16">
        <f t="shared" si="23"/>
        <v>1.0004814615753626</v>
      </c>
      <c r="K172">
        <f t="shared" si="25"/>
        <v>-9.9888081613607738E-3</v>
      </c>
      <c r="L172" s="37">
        <f t="shared" si="26"/>
        <v>9.9776288484467598E-5</v>
      </c>
      <c r="O172" s="8"/>
    </row>
    <row r="173" spans="1:15" ht="15.75" x14ac:dyDescent="0.25">
      <c r="A173" s="5">
        <v>41591</v>
      </c>
      <c r="B173">
        <v>5.8449999999999998</v>
      </c>
      <c r="C173">
        <f t="shared" si="24"/>
        <v>2.0069808027923092E-2</v>
      </c>
      <c r="D173">
        <v>1.7454000000000001</v>
      </c>
      <c r="E173">
        <v>1.9582000000000002</v>
      </c>
      <c r="F173">
        <v>9.8531999999999993</v>
      </c>
      <c r="G173">
        <f t="shared" si="20"/>
        <v>11.811399999999999</v>
      </c>
      <c r="H173">
        <f t="shared" si="21"/>
        <v>19.15597528</v>
      </c>
      <c r="I173" s="16">
        <f t="shared" si="22"/>
        <v>4.8028835776325884E-4</v>
      </c>
      <c r="J173" s="16">
        <f t="shared" si="23"/>
        <v>1.0004802883577633</v>
      </c>
      <c r="K173">
        <f t="shared" si="25"/>
        <v>1.9589519670159834E-2</v>
      </c>
      <c r="L173" s="37">
        <f t="shared" si="26"/>
        <v>3.8374928090757906E-4</v>
      </c>
      <c r="O173" s="8"/>
    </row>
    <row r="174" spans="1:15" ht="15.75" x14ac:dyDescent="0.25">
      <c r="A174" s="5">
        <v>41592</v>
      </c>
      <c r="B174">
        <v>5.915</v>
      </c>
      <c r="C174">
        <f t="shared" si="24"/>
        <v>1.1976047904191666E-2</v>
      </c>
      <c r="D174">
        <v>1.7443</v>
      </c>
      <c r="E174">
        <v>1.917</v>
      </c>
      <c r="F174">
        <v>9.8086000000000002</v>
      </c>
      <c r="G174">
        <f t="shared" si="20"/>
        <v>11.7256</v>
      </c>
      <c r="H174">
        <f t="shared" si="21"/>
        <v>19.026140980000001</v>
      </c>
      <c r="I174" s="16">
        <f t="shared" si="22"/>
        <v>4.7730004979218421E-4</v>
      </c>
      <c r="J174" s="16">
        <f t="shared" si="23"/>
        <v>1.0004773000497922</v>
      </c>
      <c r="K174">
        <f t="shared" si="25"/>
        <v>1.1498747854399482E-2</v>
      </c>
      <c r="L174" s="37">
        <f t="shared" si="26"/>
        <v>1.3222120221905668E-4</v>
      </c>
      <c r="O174" s="8"/>
    </row>
    <row r="175" spans="1:15" ht="15.75" x14ac:dyDescent="0.25">
      <c r="A175" s="5">
        <v>41593</v>
      </c>
      <c r="B175">
        <v>5.93</v>
      </c>
      <c r="C175">
        <f t="shared" si="24"/>
        <v>2.5359256128486356E-3</v>
      </c>
      <c r="D175">
        <v>1.7442</v>
      </c>
      <c r="E175">
        <v>1.9237</v>
      </c>
      <c r="F175">
        <v>9.7865000000000002</v>
      </c>
      <c r="G175">
        <f t="shared" si="20"/>
        <v>11.7102</v>
      </c>
      <c r="H175">
        <f t="shared" si="21"/>
        <v>18.993313300000001</v>
      </c>
      <c r="I175" s="16">
        <f t="shared" si="22"/>
        <v>4.7654396248852926E-4</v>
      </c>
      <c r="J175" s="16">
        <f t="shared" si="23"/>
        <v>1.0004765439624885</v>
      </c>
      <c r="K175">
        <f t="shared" si="25"/>
        <v>2.0593816503601064E-3</v>
      </c>
      <c r="L175" s="37">
        <f t="shared" si="26"/>
        <v>4.241052781839915E-6</v>
      </c>
      <c r="O175" s="8"/>
    </row>
    <row r="176" spans="1:15" ht="15.75" x14ac:dyDescent="0.25">
      <c r="A176" s="5">
        <v>41596</v>
      </c>
      <c r="B176">
        <v>6</v>
      </c>
      <c r="C176">
        <f t="shared" si="24"/>
        <v>1.1804384485666152E-2</v>
      </c>
      <c r="D176">
        <v>1.7467000000000001</v>
      </c>
      <c r="E176">
        <v>1.9052</v>
      </c>
      <c r="F176">
        <v>9.6874000000000002</v>
      </c>
      <c r="G176">
        <f t="shared" si="20"/>
        <v>11.592600000000001</v>
      </c>
      <c r="H176">
        <f t="shared" si="21"/>
        <v>18.826181580000004</v>
      </c>
      <c r="I176" s="16">
        <f t="shared" si="22"/>
        <v>4.7269135550154218E-4</v>
      </c>
      <c r="J176" s="16">
        <f t="shared" si="23"/>
        <v>1.0004726913555015</v>
      </c>
      <c r="K176">
        <f t="shared" si="25"/>
        <v>1.133169313016461E-2</v>
      </c>
      <c r="L176" s="37">
        <f t="shared" si="26"/>
        <v>1.2840726919621982E-4</v>
      </c>
      <c r="O176" s="8"/>
    </row>
    <row r="177" spans="1:15" ht="15.75" x14ac:dyDescent="0.25">
      <c r="A177" s="5">
        <v>41597</v>
      </c>
      <c r="B177">
        <v>5.82</v>
      </c>
      <c r="C177">
        <f t="shared" si="24"/>
        <v>-2.9999999999999954E-2</v>
      </c>
      <c r="D177">
        <v>1.7555000000000001</v>
      </c>
      <c r="E177">
        <v>1.9419</v>
      </c>
      <c r="F177">
        <v>9.7028999999999996</v>
      </c>
      <c r="G177">
        <f t="shared" si="20"/>
        <v>11.6448</v>
      </c>
      <c r="H177">
        <f t="shared" si="21"/>
        <v>18.97534095</v>
      </c>
      <c r="I177" s="16">
        <f t="shared" si="22"/>
        <v>4.7612993510481871E-4</v>
      </c>
      <c r="J177" s="16">
        <f t="shared" si="23"/>
        <v>1.0004761299351048</v>
      </c>
      <c r="K177">
        <f t="shared" si="25"/>
        <v>-3.0476129935104773E-2</v>
      </c>
      <c r="L177" s="37">
        <f t="shared" si="26"/>
        <v>9.2879449582138919E-4</v>
      </c>
      <c r="O177" s="8"/>
    </row>
    <row r="178" spans="1:15" ht="15.75" x14ac:dyDescent="0.25">
      <c r="A178" s="5">
        <v>41598</v>
      </c>
      <c r="B178">
        <v>5.92</v>
      </c>
      <c r="C178">
        <f t="shared" si="24"/>
        <v>1.7182130584192379E-2</v>
      </c>
      <c r="D178">
        <v>1.7667000000000002</v>
      </c>
      <c r="E178">
        <v>1.9344999999999999</v>
      </c>
      <c r="F178">
        <v>9.7219999999999995</v>
      </c>
      <c r="G178">
        <f t="shared" si="20"/>
        <v>11.656499999999999</v>
      </c>
      <c r="H178">
        <f t="shared" si="21"/>
        <v>19.110357400000002</v>
      </c>
      <c r="I178" s="16">
        <f t="shared" si="22"/>
        <v>4.7923877216415889E-4</v>
      </c>
      <c r="J178" s="16">
        <f t="shared" si="23"/>
        <v>1.0004792387721642</v>
      </c>
      <c r="K178">
        <f t="shared" si="25"/>
        <v>1.670289181202822E-2</v>
      </c>
      <c r="L178" s="37">
        <f t="shared" si="26"/>
        <v>2.7898659488431938E-4</v>
      </c>
      <c r="O178" s="8"/>
    </row>
    <row r="179" spans="1:15" ht="15.75" x14ac:dyDescent="0.25">
      <c r="A179" s="5">
        <v>41599</v>
      </c>
      <c r="B179">
        <v>5.93</v>
      </c>
      <c r="C179">
        <f t="shared" si="24"/>
        <v>1.6891891891891533E-3</v>
      </c>
      <c r="D179">
        <v>1.7671000000000001</v>
      </c>
      <c r="E179">
        <v>1.9496</v>
      </c>
      <c r="F179">
        <v>9.7026000000000003</v>
      </c>
      <c r="G179">
        <f t="shared" si="20"/>
        <v>11.652200000000001</v>
      </c>
      <c r="H179">
        <f t="shared" si="21"/>
        <v>19.095064460000003</v>
      </c>
      <c r="I179" s="16">
        <f t="shared" si="22"/>
        <v>4.78886819320401E-4</v>
      </c>
      <c r="J179" s="16">
        <f t="shared" si="23"/>
        <v>1.0004788868193204</v>
      </c>
      <c r="K179">
        <f t="shared" si="25"/>
        <v>1.2103023698687523E-3</v>
      </c>
      <c r="L179" s="37">
        <f t="shared" si="26"/>
        <v>1.464831826509918E-6</v>
      </c>
      <c r="O179" s="8"/>
    </row>
    <row r="180" spans="1:15" ht="15.75" x14ac:dyDescent="0.25">
      <c r="A180" s="5">
        <v>41600</v>
      </c>
      <c r="B180">
        <v>5.9749999999999996</v>
      </c>
      <c r="C180">
        <f t="shared" si="24"/>
        <v>7.5885328836424841E-3</v>
      </c>
      <c r="D180">
        <v>1.7667000000000002</v>
      </c>
      <c r="E180">
        <v>1.9353</v>
      </c>
      <c r="F180">
        <v>9.6837999999999997</v>
      </c>
      <c r="G180">
        <f t="shared" si="20"/>
        <v>11.6191</v>
      </c>
      <c r="H180">
        <f t="shared" si="21"/>
        <v>19.043669460000004</v>
      </c>
      <c r="I180" s="16">
        <f t="shared" si="22"/>
        <v>4.7770368067734381E-4</v>
      </c>
      <c r="J180" s="16">
        <f t="shared" si="23"/>
        <v>1.0004777036806773</v>
      </c>
      <c r="K180">
        <f t="shared" si="25"/>
        <v>7.1108292029651403E-3</v>
      </c>
      <c r="L180" s="37">
        <f t="shared" si="26"/>
        <v>5.0563891953741854E-5</v>
      </c>
      <c r="O180" s="8"/>
    </row>
    <row r="181" spans="1:15" ht="15.75" x14ac:dyDescent="0.25">
      <c r="A181" s="5">
        <v>41603</v>
      </c>
      <c r="B181">
        <v>5.9649999999999999</v>
      </c>
      <c r="C181">
        <f t="shared" si="24"/>
        <v>-1.6736401673639811E-3</v>
      </c>
      <c r="D181">
        <v>1.7593999999999999</v>
      </c>
      <c r="E181">
        <v>1.9137999999999999</v>
      </c>
      <c r="F181">
        <v>9.6533999999999995</v>
      </c>
      <c r="G181">
        <f t="shared" si="20"/>
        <v>11.5672</v>
      </c>
      <c r="H181">
        <f t="shared" si="21"/>
        <v>18.897991959999995</v>
      </c>
      <c r="I181" s="16">
        <f t="shared" si="22"/>
        <v>4.7434734135043399E-4</v>
      </c>
      <c r="J181" s="16">
        <f t="shared" si="23"/>
        <v>1.0004743473413504</v>
      </c>
      <c r="K181">
        <f t="shared" si="25"/>
        <v>-2.1479875087144149E-3</v>
      </c>
      <c r="L181" s="37">
        <f t="shared" si="26"/>
        <v>4.6138503375931583E-6</v>
      </c>
      <c r="O181" s="8"/>
    </row>
    <row r="182" spans="1:15" ht="15.75" x14ac:dyDescent="0.25">
      <c r="A182" s="5">
        <v>41604</v>
      </c>
      <c r="B182">
        <v>5.95</v>
      </c>
      <c r="C182">
        <f t="shared" si="24"/>
        <v>-2.5146689019278591E-3</v>
      </c>
      <c r="D182">
        <v>1.7603</v>
      </c>
      <c r="E182">
        <v>1.8900000000000001</v>
      </c>
      <c r="F182">
        <v>9.7943999999999996</v>
      </c>
      <c r="G182">
        <f t="shared" si="20"/>
        <v>11.6844</v>
      </c>
      <c r="H182">
        <f t="shared" si="21"/>
        <v>19.131082320000001</v>
      </c>
      <c r="I182" s="16">
        <f t="shared" si="22"/>
        <v>4.7971566508375751E-4</v>
      </c>
      <c r="J182" s="16">
        <f t="shared" si="23"/>
        <v>1.0004797156650838</v>
      </c>
      <c r="K182">
        <f t="shared" si="25"/>
        <v>-2.9943845670116166E-3</v>
      </c>
      <c r="L182" s="37">
        <f t="shared" si="26"/>
        <v>8.9663389351573469E-6</v>
      </c>
      <c r="O182" s="8"/>
    </row>
    <row r="183" spans="1:15" ht="15.75" x14ac:dyDescent="0.25">
      <c r="A183" s="5">
        <v>41605</v>
      </c>
      <c r="B183">
        <v>5.9550000000000001</v>
      </c>
      <c r="C183">
        <f t="shared" si="24"/>
        <v>8.4033613445376357E-4</v>
      </c>
      <c r="D183">
        <v>1.7984</v>
      </c>
      <c r="E183">
        <v>1.9233</v>
      </c>
      <c r="F183">
        <v>9.7887000000000004</v>
      </c>
      <c r="G183">
        <f t="shared" si="20"/>
        <v>11.712</v>
      </c>
      <c r="H183">
        <f t="shared" si="21"/>
        <v>19.527298080000001</v>
      </c>
      <c r="I183" s="16">
        <f t="shared" si="22"/>
        <v>4.888169529424502E-4</v>
      </c>
      <c r="J183" s="16">
        <f t="shared" si="23"/>
        <v>1.0004888169529425</v>
      </c>
      <c r="K183">
        <f t="shared" si="25"/>
        <v>3.5151918151131336E-4</v>
      </c>
      <c r="L183" s="37">
        <f t="shared" si="26"/>
        <v>1.2356573497038368E-7</v>
      </c>
      <c r="O183" s="8"/>
    </row>
    <row r="184" spans="1:15" ht="15.75" x14ac:dyDescent="0.25">
      <c r="A184" s="5">
        <v>41606</v>
      </c>
      <c r="B184">
        <v>6</v>
      </c>
      <c r="C184">
        <f t="shared" si="24"/>
        <v>7.5566750629722798E-3</v>
      </c>
      <c r="D184">
        <v>1.7979000000000001</v>
      </c>
      <c r="E184">
        <v>1.9060000000000001</v>
      </c>
      <c r="F184">
        <v>9.7887000000000004</v>
      </c>
      <c r="G184">
        <f t="shared" si="20"/>
        <v>11.694700000000001</v>
      </c>
      <c r="H184">
        <f t="shared" si="21"/>
        <v>19.505103729999998</v>
      </c>
      <c r="I184" s="16">
        <f t="shared" si="22"/>
        <v>4.8830793286147589E-4</v>
      </c>
      <c r="J184" s="16">
        <f t="shared" si="23"/>
        <v>1.0004883079328615</v>
      </c>
      <c r="K184">
        <f t="shared" si="25"/>
        <v>7.068367130110804E-3</v>
      </c>
      <c r="L184" s="37">
        <f t="shared" si="26"/>
        <v>4.9961813886030841E-5</v>
      </c>
      <c r="O184" s="8"/>
    </row>
    <row r="185" spans="1:15" ht="15.75" x14ac:dyDescent="0.25">
      <c r="A185" s="5">
        <v>41607</v>
      </c>
      <c r="B185">
        <v>5.96</v>
      </c>
      <c r="C185">
        <f t="shared" si="24"/>
        <v>-6.6666666666666723E-3</v>
      </c>
      <c r="D185">
        <v>1.7979000000000001</v>
      </c>
      <c r="E185">
        <v>1.9055</v>
      </c>
      <c r="F185">
        <v>9.9169999999999998</v>
      </c>
      <c r="G185">
        <f t="shared" si="20"/>
        <v>11.8225</v>
      </c>
      <c r="H185">
        <f t="shared" si="21"/>
        <v>19.7352743</v>
      </c>
      <c r="I185" s="16">
        <f t="shared" si="22"/>
        <v>4.9358224393980521E-4</v>
      </c>
      <c r="J185" s="16">
        <f t="shared" si="23"/>
        <v>1.0004935822439398</v>
      </c>
      <c r="K185">
        <f t="shared" si="25"/>
        <v>-7.1602489106064775E-3</v>
      </c>
      <c r="L185" s="37">
        <f t="shared" si="26"/>
        <v>5.1269164461841247E-5</v>
      </c>
      <c r="O185" s="8"/>
    </row>
    <row r="186" spans="1:15" ht="15.75" x14ac:dyDescent="0.25">
      <c r="A186" s="5">
        <v>41610</v>
      </c>
      <c r="B186">
        <v>5.89</v>
      </c>
      <c r="C186">
        <f t="shared" si="24"/>
        <v>-1.1744966442953067E-2</v>
      </c>
      <c r="D186">
        <v>1.7976999999999999</v>
      </c>
      <c r="E186">
        <v>1.9405000000000001</v>
      </c>
      <c r="F186">
        <v>9.9615000000000009</v>
      </c>
      <c r="G186">
        <f t="shared" si="20"/>
        <v>11.902000000000001</v>
      </c>
      <c r="H186">
        <f t="shared" si="21"/>
        <v>19.848288549999999</v>
      </c>
      <c r="I186" s="16">
        <f t="shared" si="22"/>
        <v>4.9616824215070743E-4</v>
      </c>
      <c r="J186" s="16">
        <f t="shared" si="23"/>
        <v>1.0004961682421507</v>
      </c>
      <c r="K186">
        <f t="shared" si="25"/>
        <v>-1.2241134685103775E-2</v>
      </c>
      <c r="L186" s="37">
        <f t="shared" si="26"/>
        <v>1.498453783788507E-4</v>
      </c>
      <c r="O186" s="8"/>
    </row>
    <row r="187" spans="1:15" ht="15.75" x14ac:dyDescent="0.25">
      <c r="A187" s="5">
        <v>41611</v>
      </c>
      <c r="B187">
        <v>5.7149999999999999</v>
      </c>
      <c r="C187">
        <f t="shared" si="24"/>
        <v>-2.971137521222408E-2</v>
      </c>
      <c r="D187">
        <v>1.8228</v>
      </c>
      <c r="E187">
        <v>1.9135</v>
      </c>
      <c r="F187">
        <v>10.1045</v>
      </c>
      <c r="G187">
        <f t="shared" si="20"/>
        <v>12.018000000000001</v>
      </c>
      <c r="H187">
        <f t="shared" si="21"/>
        <v>20.331982600000003</v>
      </c>
      <c r="I187" s="16">
        <f t="shared" si="22"/>
        <v>5.0720874765364243E-4</v>
      </c>
      <c r="J187" s="16">
        <f t="shared" si="23"/>
        <v>1.0005072087476536</v>
      </c>
      <c r="K187">
        <f t="shared" si="25"/>
        <v>-3.0218583959877723E-2</v>
      </c>
      <c r="L187" s="37">
        <f t="shared" si="26"/>
        <v>9.1316281654017914E-4</v>
      </c>
      <c r="O187" s="8"/>
    </row>
    <row r="188" spans="1:15" ht="15.75" x14ac:dyDescent="0.25">
      <c r="A188" s="5">
        <v>41612</v>
      </c>
      <c r="B188">
        <v>5.7850000000000001</v>
      </c>
      <c r="C188">
        <f t="shared" si="24"/>
        <v>1.2248468941382377E-2</v>
      </c>
      <c r="D188">
        <v>1.8273000000000001</v>
      </c>
      <c r="E188">
        <v>1.9904999999999999</v>
      </c>
      <c r="F188">
        <v>10.148300000000001</v>
      </c>
      <c r="G188">
        <f t="shared" si="20"/>
        <v>12.1388</v>
      </c>
      <c r="H188">
        <f t="shared" si="21"/>
        <v>20.534488589999999</v>
      </c>
      <c r="I188" s="16">
        <f t="shared" si="22"/>
        <v>5.1181788850329646E-4</v>
      </c>
      <c r="J188" s="16">
        <f t="shared" si="23"/>
        <v>1.0005118178885033</v>
      </c>
      <c r="K188">
        <f t="shared" si="25"/>
        <v>1.173665105287908E-2</v>
      </c>
      <c r="L188" s="37">
        <f t="shared" si="26"/>
        <v>1.3774897793704762E-4</v>
      </c>
      <c r="O188" s="8"/>
    </row>
    <row r="189" spans="1:15" ht="15.75" x14ac:dyDescent="0.25">
      <c r="A189" s="5">
        <v>41613</v>
      </c>
      <c r="B189">
        <v>5.7249999999999996</v>
      </c>
      <c r="C189">
        <f t="shared" si="24"/>
        <v>-1.037165082108911E-2</v>
      </c>
      <c r="D189">
        <v>1.8260999999999998</v>
      </c>
      <c r="E189">
        <v>2.0326</v>
      </c>
      <c r="F189">
        <v>10.1275</v>
      </c>
      <c r="G189">
        <f t="shared" si="20"/>
        <v>12.1601</v>
      </c>
      <c r="H189">
        <f t="shared" si="21"/>
        <v>20.526427749999996</v>
      </c>
      <c r="I189" s="16">
        <f t="shared" si="22"/>
        <v>5.1163456725245027E-4</v>
      </c>
      <c r="J189" s="16">
        <f t="shared" si="23"/>
        <v>1.0005116345672525</v>
      </c>
      <c r="K189">
        <f t="shared" si="25"/>
        <v>-1.088328538834156E-2</v>
      </c>
      <c r="L189" s="37">
        <f t="shared" si="26"/>
        <v>1.1844590084408889E-4</v>
      </c>
      <c r="O189" s="8"/>
    </row>
    <row r="190" spans="1:15" ht="15.75" x14ac:dyDescent="0.25">
      <c r="A190" s="5">
        <v>41617</v>
      </c>
      <c r="B190">
        <v>5.91</v>
      </c>
      <c r="C190">
        <f t="shared" si="24"/>
        <v>3.2314410480349436E-2</v>
      </c>
      <c r="D190">
        <v>1.8264</v>
      </c>
      <c r="E190">
        <v>2.0274000000000001</v>
      </c>
      <c r="F190">
        <v>10.1432</v>
      </c>
      <c r="G190">
        <f t="shared" si="20"/>
        <v>12.1706</v>
      </c>
      <c r="H190">
        <f t="shared" si="21"/>
        <v>20.55294048</v>
      </c>
      <c r="I190" s="16">
        <f t="shared" si="22"/>
        <v>5.1223747909068251E-4</v>
      </c>
      <c r="J190" s="16">
        <f t="shared" si="23"/>
        <v>1.0005122374790907</v>
      </c>
      <c r="K190">
        <f t="shared" si="25"/>
        <v>3.1802173001258753E-2</v>
      </c>
      <c r="L190" s="37">
        <f t="shared" si="26"/>
        <v>1.0113782076019912E-3</v>
      </c>
      <c r="O190" s="8"/>
    </row>
    <row r="191" spans="1:15" ht="15.75" x14ac:dyDescent="0.25">
      <c r="A191" s="5">
        <v>41618</v>
      </c>
      <c r="B191">
        <v>5.77</v>
      </c>
      <c r="C191">
        <f t="shared" si="24"/>
        <v>-2.3688663282572006E-2</v>
      </c>
      <c r="D191">
        <v>1.8338999999999999</v>
      </c>
      <c r="E191">
        <v>2.0190000000000001</v>
      </c>
      <c r="F191">
        <v>10.1945</v>
      </c>
      <c r="G191">
        <f t="shared" si="20"/>
        <v>12.2135</v>
      </c>
      <c r="H191">
        <f t="shared" si="21"/>
        <v>20.71469355</v>
      </c>
      <c r="I191" s="16">
        <f t="shared" si="22"/>
        <v>5.1591295741348908E-4</v>
      </c>
      <c r="J191" s="16">
        <f t="shared" si="23"/>
        <v>1.0005159129574135</v>
      </c>
      <c r="K191">
        <f t="shared" si="25"/>
        <v>-2.4204576239985495E-2</v>
      </c>
      <c r="L191" s="37">
        <f t="shared" si="26"/>
        <v>5.8586151095727033E-4</v>
      </c>
      <c r="O191" s="8"/>
    </row>
    <row r="192" spans="1:15" ht="15.75" x14ac:dyDescent="0.25">
      <c r="A192" s="5">
        <v>41619</v>
      </c>
      <c r="B192">
        <v>5.6850000000000005</v>
      </c>
      <c r="C192">
        <f t="shared" si="24"/>
        <v>-1.4731369150779737E-2</v>
      </c>
      <c r="D192">
        <v>1.8439000000000001</v>
      </c>
      <c r="E192">
        <v>1.9933000000000001</v>
      </c>
      <c r="F192">
        <v>10.212400000000001</v>
      </c>
      <c r="G192">
        <f t="shared" si="20"/>
        <v>12.2057</v>
      </c>
      <c r="H192">
        <f t="shared" si="21"/>
        <v>20.823944360000002</v>
      </c>
      <c r="I192" s="16">
        <f t="shared" si="22"/>
        <v>5.1839266089670488E-4</v>
      </c>
      <c r="J192" s="16">
        <f t="shared" si="23"/>
        <v>1.0005183926608967</v>
      </c>
      <c r="K192">
        <f t="shared" si="25"/>
        <v>-1.5249761811676442E-2</v>
      </c>
      <c r="L192" s="37">
        <f t="shared" si="26"/>
        <v>2.3255523531286515E-4</v>
      </c>
      <c r="O192" s="8"/>
    </row>
    <row r="193" spans="1:15" ht="15.75" x14ac:dyDescent="0.25">
      <c r="A193" s="5">
        <v>41620</v>
      </c>
      <c r="B193">
        <v>5.5750000000000002</v>
      </c>
      <c r="C193">
        <f t="shared" si="24"/>
        <v>-1.9349164467898031E-2</v>
      </c>
      <c r="D193">
        <v>1.8444</v>
      </c>
      <c r="E193">
        <v>2.0202</v>
      </c>
      <c r="F193">
        <v>10.2753</v>
      </c>
      <c r="G193">
        <f t="shared" si="20"/>
        <v>12.295500000000001</v>
      </c>
      <c r="H193">
        <f t="shared" si="21"/>
        <v>20.97196332</v>
      </c>
      <c r="I193" s="16">
        <f t="shared" si="22"/>
        <v>5.2174873384958076E-4</v>
      </c>
      <c r="J193" s="16">
        <f t="shared" si="23"/>
        <v>1.0005217487338496</v>
      </c>
      <c r="K193">
        <f t="shared" si="25"/>
        <v>-1.9870913201747612E-2</v>
      </c>
      <c r="L193" s="37">
        <f t="shared" si="26"/>
        <v>3.9485319147138754E-4</v>
      </c>
      <c r="O193" s="8"/>
    </row>
    <row r="194" spans="1:15" ht="15.75" x14ac:dyDescent="0.25">
      <c r="A194" s="5">
        <v>41621</v>
      </c>
      <c r="B194">
        <v>5.5049999999999999</v>
      </c>
      <c r="C194">
        <f t="shared" si="24"/>
        <v>-1.2556053811659243E-2</v>
      </c>
      <c r="D194">
        <v>1.8441999999999998</v>
      </c>
      <c r="E194">
        <v>2.0167000000000002</v>
      </c>
      <c r="F194">
        <v>10.286300000000001</v>
      </c>
      <c r="G194">
        <f t="shared" si="20"/>
        <v>12.303000000000001</v>
      </c>
      <c r="H194">
        <f t="shared" si="21"/>
        <v>20.986694459999999</v>
      </c>
      <c r="I194" s="16">
        <f t="shared" si="22"/>
        <v>5.2208251278695883E-4</v>
      </c>
      <c r="J194" s="16">
        <f t="shared" si="23"/>
        <v>1.000522082512787</v>
      </c>
      <c r="K194">
        <f t="shared" si="25"/>
        <v>-1.3078136324446201E-2</v>
      </c>
      <c r="L194" s="37">
        <f t="shared" si="26"/>
        <v>1.7103764972079921E-4</v>
      </c>
      <c r="O194" s="8"/>
    </row>
    <row r="195" spans="1:15" ht="15.75" x14ac:dyDescent="0.25">
      <c r="A195" s="5">
        <v>41624</v>
      </c>
      <c r="B195">
        <v>5.5</v>
      </c>
      <c r="C195">
        <f t="shared" si="24"/>
        <v>-9.0826521344230583E-4</v>
      </c>
      <c r="D195">
        <v>1.8435000000000001</v>
      </c>
      <c r="E195">
        <v>2.0272000000000001</v>
      </c>
      <c r="F195">
        <v>10.2522</v>
      </c>
      <c r="G195">
        <f t="shared" si="20"/>
        <v>12.279400000000001</v>
      </c>
      <c r="H195">
        <f t="shared" si="21"/>
        <v>20.927130700000003</v>
      </c>
      <c r="I195" s="16">
        <f t="shared" si="22"/>
        <v>5.2073266455554545E-4</v>
      </c>
      <c r="J195" s="16">
        <f t="shared" si="23"/>
        <v>1.0005207326645555</v>
      </c>
      <c r="K195">
        <f t="shared" si="25"/>
        <v>-1.4289978779978513E-3</v>
      </c>
      <c r="L195" s="37">
        <f t="shared" si="26"/>
        <v>2.042034935322362E-6</v>
      </c>
      <c r="O195" s="8"/>
    </row>
    <row r="196" spans="1:15" ht="15.75" x14ac:dyDescent="0.25">
      <c r="A196" s="5">
        <v>41625</v>
      </c>
      <c r="B196">
        <v>5.4</v>
      </c>
      <c r="C196">
        <f t="shared" si="24"/>
        <v>-1.8181818181818118E-2</v>
      </c>
      <c r="D196">
        <v>1.8587</v>
      </c>
      <c r="E196">
        <v>2.0219</v>
      </c>
      <c r="F196">
        <v>10.2857</v>
      </c>
      <c r="G196">
        <f t="shared" ref="G196:G239" si="27">F196+E196</f>
        <v>12.307600000000001</v>
      </c>
      <c r="H196">
        <f t="shared" ref="H196:H239" si="28">E196+D196*(G196-E196)</f>
        <v>21.139930589999999</v>
      </c>
      <c r="I196" s="16">
        <f t="shared" ref="I196:I239" si="29">(((H196/100)+1)^(1/365)-1)</f>
        <v>5.25552143450847E-4</v>
      </c>
      <c r="J196" s="16">
        <f t="shared" ref="J196:J239" si="30">1+I196</f>
        <v>1.0005255521434508</v>
      </c>
      <c r="K196">
        <f t="shared" si="25"/>
        <v>-1.8707370325268965E-2</v>
      </c>
      <c r="L196" s="37">
        <f t="shared" si="26"/>
        <v>3.4996570448675386E-4</v>
      </c>
      <c r="O196" s="8"/>
    </row>
    <row r="197" spans="1:15" ht="15.75" x14ac:dyDescent="0.25">
      <c r="A197" s="5">
        <v>41626</v>
      </c>
      <c r="B197">
        <v>5.585</v>
      </c>
      <c r="C197">
        <f t="shared" ref="C197:C239" si="31">(B197-B196)/B196</f>
        <v>3.4259259259259184E-2</v>
      </c>
      <c r="D197">
        <v>1.8584000000000001</v>
      </c>
      <c r="E197">
        <v>2.0417999999999998</v>
      </c>
      <c r="F197">
        <v>10.2033</v>
      </c>
      <c r="G197">
        <f t="shared" si="27"/>
        <v>12.245100000000001</v>
      </c>
      <c r="H197">
        <f t="shared" si="28"/>
        <v>21.00361272</v>
      </c>
      <c r="I197" s="16">
        <f t="shared" si="29"/>
        <v>5.2246579760550915E-4</v>
      </c>
      <c r="J197" s="16">
        <f t="shared" si="30"/>
        <v>1.0005224657976055</v>
      </c>
      <c r="K197">
        <f t="shared" ref="K197:K239" si="32">C197-I197</f>
        <v>3.3736793461653675E-2</v>
      </c>
      <c r="L197" s="37">
        <f t="shared" ref="L197:L239" si="33">K197^2</f>
        <v>1.1381712330742781E-3</v>
      </c>
      <c r="O197" s="8"/>
    </row>
    <row r="198" spans="1:15" ht="15.75" x14ac:dyDescent="0.25">
      <c r="A198" s="5">
        <v>41627</v>
      </c>
      <c r="B198">
        <v>5.65</v>
      </c>
      <c r="C198">
        <f t="shared" si="31"/>
        <v>1.1638316920322363E-2</v>
      </c>
      <c r="D198">
        <v>1.8605</v>
      </c>
      <c r="E198">
        <v>2.0554000000000001</v>
      </c>
      <c r="F198">
        <v>10.126099999999999</v>
      </c>
      <c r="G198">
        <f t="shared" si="27"/>
        <v>12.1815</v>
      </c>
      <c r="H198">
        <f t="shared" si="28"/>
        <v>20.895009049999999</v>
      </c>
      <c r="I198" s="16">
        <f t="shared" si="29"/>
        <v>5.2000444077981989E-4</v>
      </c>
      <c r="J198" s="16">
        <f t="shared" si="30"/>
        <v>1.0005200044407798</v>
      </c>
      <c r="K198">
        <f t="shared" si="32"/>
        <v>1.1118312479542543E-2</v>
      </c>
      <c r="L198" s="37">
        <f t="shared" si="33"/>
        <v>1.2361687239275144E-4</v>
      </c>
      <c r="O198" s="8"/>
    </row>
    <row r="199" spans="1:15" ht="15.75" x14ac:dyDescent="0.25">
      <c r="A199" s="5">
        <v>41628</v>
      </c>
      <c r="B199">
        <v>5.7249999999999996</v>
      </c>
      <c r="C199">
        <f t="shared" si="31"/>
        <v>1.3274336283185714E-2</v>
      </c>
      <c r="D199">
        <v>1.8565</v>
      </c>
      <c r="E199">
        <v>2.0541</v>
      </c>
      <c r="F199">
        <v>9.7677999999999994</v>
      </c>
      <c r="G199">
        <f t="shared" si="27"/>
        <v>11.821899999999999</v>
      </c>
      <c r="H199">
        <f t="shared" si="28"/>
        <v>20.188020700000003</v>
      </c>
      <c r="I199" s="16">
        <f t="shared" si="29"/>
        <v>5.0392739383431362E-4</v>
      </c>
      <c r="J199" s="16">
        <f t="shared" si="30"/>
        <v>1.0005039273938343</v>
      </c>
      <c r="K199">
        <f t="shared" si="32"/>
        <v>1.27704088893514E-2</v>
      </c>
      <c r="L199" s="37">
        <f t="shared" si="33"/>
        <v>1.6308334320122526E-4</v>
      </c>
      <c r="O199" s="8"/>
    </row>
    <row r="200" spans="1:15" ht="15.75" x14ac:dyDescent="0.25">
      <c r="A200" s="5">
        <v>41631</v>
      </c>
      <c r="B200">
        <v>5.75</v>
      </c>
      <c r="C200">
        <f t="shared" si="31"/>
        <v>4.366812227074298E-3</v>
      </c>
      <c r="D200">
        <v>1.8795999999999999</v>
      </c>
      <c r="E200">
        <v>2.0668000000000002</v>
      </c>
      <c r="F200">
        <v>9.5867000000000004</v>
      </c>
      <c r="G200">
        <f t="shared" si="27"/>
        <v>11.653500000000001</v>
      </c>
      <c r="H200">
        <f t="shared" si="28"/>
        <v>20.085961319999999</v>
      </c>
      <c r="I200" s="16">
        <f t="shared" si="29"/>
        <v>5.0159875771504936E-4</v>
      </c>
      <c r="J200" s="16">
        <f t="shared" si="30"/>
        <v>1.000501598757715</v>
      </c>
      <c r="K200">
        <f t="shared" si="32"/>
        <v>3.8652134693592487E-3</v>
      </c>
      <c r="L200" s="37">
        <f t="shared" si="33"/>
        <v>1.493987516371616E-5</v>
      </c>
      <c r="O200" s="8"/>
    </row>
    <row r="201" spans="1:15" ht="15.75" x14ac:dyDescent="0.25">
      <c r="A201" s="5">
        <v>41635</v>
      </c>
      <c r="B201">
        <v>5.8650000000000002</v>
      </c>
      <c r="C201">
        <f t="shared" si="31"/>
        <v>2.0000000000000039E-2</v>
      </c>
      <c r="D201">
        <v>1.8826000000000001</v>
      </c>
      <c r="E201">
        <v>2.1394000000000002</v>
      </c>
      <c r="F201">
        <v>10.287599999999999</v>
      </c>
      <c r="G201">
        <f t="shared" si="27"/>
        <v>12.427</v>
      </c>
      <c r="H201">
        <f t="shared" si="28"/>
        <v>21.506835760000001</v>
      </c>
      <c r="I201" s="16">
        <f t="shared" si="29"/>
        <v>5.3384199529915577E-4</v>
      </c>
      <c r="J201" s="16">
        <f t="shared" si="30"/>
        <v>1.0005338419952992</v>
      </c>
      <c r="K201">
        <f t="shared" si="32"/>
        <v>1.9466158004700883E-2</v>
      </c>
      <c r="L201" s="37">
        <f t="shared" si="33"/>
        <v>3.7893130746398027E-4</v>
      </c>
      <c r="O201" s="8"/>
    </row>
    <row r="202" spans="1:15" ht="15.75" x14ac:dyDescent="0.25">
      <c r="A202" s="5">
        <v>41638</v>
      </c>
      <c r="B202">
        <v>5.82</v>
      </c>
      <c r="C202">
        <f t="shared" si="31"/>
        <v>-7.6726342710997314E-3</v>
      </c>
      <c r="D202">
        <v>1.8803999999999998</v>
      </c>
      <c r="E202">
        <v>2.1278999999999999</v>
      </c>
      <c r="F202">
        <v>10.5379</v>
      </c>
      <c r="G202">
        <f t="shared" si="27"/>
        <v>12.665800000000001</v>
      </c>
      <c r="H202">
        <f t="shared" si="28"/>
        <v>21.943367160000001</v>
      </c>
      <c r="I202" s="16">
        <f t="shared" si="29"/>
        <v>5.4367252365739027E-4</v>
      </c>
      <c r="J202" s="16">
        <f t="shared" si="30"/>
        <v>1.0005436725236574</v>
      </c>
      <c r="K202">
        <f t="shared" si="32"/>
        <v>-8.2163067947571208E-3</v>
      </c>
      <c r="L202" s="37">
        <f t="shared" si="33"/>
        <v>6.7507697345572037E-5</v>
      </c>
      <c r="O202" s="8"/>
    </row>
    <row r="203" spans="1:15" ht="15.75" x14ac:dyDescent="0.25">
      <c r="A203" s="5">
        <v>41641</v>
      </c>
      <c r="B203">
        <v>5.86</v>
      </c>
      <c r="C203">
        <f t="shared" si="31"/>
        <v>6.8728522336769819E-3</v>
      </c>
      <c r="D203">
        <v>1.8816000000000002</v>
      </c>
      <c r="E203">
        <v>2.1255000000000002</v>
      </c>
      <c r="F203">
        <v>11.8384</v>
      </c>
      <c r="G203">
        <f t="shared" si="27"/>
        <v>13.963900000000001</v>
      </c>
      <c r="H203">
        <f t="shared" si="28"/>
        <v>24.40063344</v>
      </c>
      <c r="I203" s="16">
        <f t="shared" si="29"/>
        <v>5.9836274559499358E-4</v>
      </c>
      <c r="J203" s="16">
        <f t="shared" si="30"/>
        <v>1.000598362745595</v>
      </c>
      <c r="K203">
        <f t="shared" si="32"/>
        <v>6.2744894880819883E-3</v>
      </c>
      <c r="L203" s="37">
        <f t="shared" si="33"/>
        <v>3.9369218336051369E-5</v>
      </c>
      <c r="O203" s="8"/>
    </row>
    <row r="204" spans="1:15" ht="15.75" x14ac:dyDescent="0.25">
      <c r="A204" s="5">
        <v>41642</v>
      </c>
      <c r="B204">
        <v>5.91</v>
      </c>
      <c r="C204">
        <f t="shared" si="31"/>
        <v>8.5324232081910954E-3</v>
      </c>
      <c r="D204">
        <v>1.8871</v>
      </c>
      <c r="E204">
        <v>2.1194999999999999</v>
      </c>
      <c r="F204">
        <v>11.95</v>
      </c>
      <c r="G204">
        <f t="shared" si="27"/>
        <v>14.0695</v>
      </c>
      <c r="H204">
        <f t="shared" si="28"/>
        <v>24.670344999999998</v>
      </c>
      <c r="I204" s="16">
        <f t="shared" si="29"/>
        <v>6.0429985171372991E-4</v>
      </c>
      <c r="J204" s="16">
        <f t="shared" si="30"/>
        <v>1.0006042998517137</v>
      </c>
      <c r="K204">
        <f t="shared" si="32"/>
        <v>7.9281233564773654E-3</v>
      </c>
      <c r="L204" s="37">
        <f t="shared" si="33"/>
        <v>6.2855139955521924E-5</v>
      </c>
      <c r="O204" s="8"/>
    </row>
    <row r="205" spans="1:15" ht="15.75" x14ac:dyDescent="0.25">
      <c r="A205" s="5">
        <v>41646</v>
      </c>
      <c r="B205">
        <v>5.92</v>
      </c>
      <c r="C205">
        <f t="shared" si="31"/>
        <v>1.6920473773265291E-3</v>
      </c>
      <c r="D205">
        <v>1.8879000000000001</v>
      </c>
      <c r="E205">
        <v>2.0649000000000002</v>
      </c>
      <c r="F205">
        <v>11.9162</v>
      </c>
      <c r="G205">
        <f t="shared" si="27"/>
        <v>13.9811</v>
      </c>
      <c r="H205">
        <f t="shared" si="28"/>
        <v>24.561493980000002</v>
      </c>
      <c r="I205" s="16">
        <f t="shared" si="29"/>
        <v>6.0190527924453008E-4</v>
      </c>
      <c r="J205" s="16">
        <f t="shared" si="30"/>
        <v>1.0006019052792445</v>
      </c>
      <c r="K205">
        <f t="shared" si="32"/>
        <v>1.090142098081999E-3</v>
      </c>
      <c r="L205" s="37">
        <f t="shared" si="33"/>
        <v>1.1884097940106227E-6</v>
      </c>
      <c r="O205" s="8"/>
    </row>
    <row r="206" spans="1:15" ht="15.75" x14ac:dyDescent="0.25">
      <c r="A206" s="5">
        <v>41647</v>
      </c>
      <c r="B206">
        <v>5.9350000000000005</v>
      </c>
      <c r="C206">
        <f t="shared" si="31"/>
        <v>2.5337837837838798E-3</v>
      </c>
      <c r="D206">
        <v>1.8860999999999999</v>
      </c>
      <c r="E206">
        <v>2.0869</v>
      </c>
      <c r="F206">
        <v>11.779500000000001</v>
      </c>
      <c r="G206">
        <f t="shared" si="27"/>
        <v>13.866400000000001</v>
      </c>
      <c r="H206">
        <f t="shared" si="28"/>
        <v>24.304214949999999</v>
      </c>
      <c r="I206" s="16">
        <f t="shared" si="29"/>
        <v>5.9623718958401462E-4</v>
      </c>
      <c r="J206" s="16">
        <f t="shared" si="30"/>
        <v>1.000596237189584</v>
      </c>
      <c r="K206">
        <f t="shared" si="32"/>
        <v>1.9375465941998652E-3</v>
      </c>
      <c r="L206" s="37">
        <f t="shared" si="33"/>
        <v>3.7540868046954968E-6</v>
      </c>
      <c r="O206" s="8"/>
    </row>
    <row r="207" spans="1:15" ht="15.75" x14ac:dyDescent="0.25">
      <c r="A207" s="5">
        <v>41648</v>
      </c>
      <c r="B207">
        <v>5.9950000000000001</v>
      </c>
      <c r="C207">
        <f t="shared" si="31"/>
        <v>1.0109519797809538E-2</v>
      </c>
      <c r="D207">
        <v>1.8860000000000001</v>
      </c>
      <c r="E207">
        <v>2.1112000000000002</v>
      </c>
      <c r="F207">
        <v>11.650600000000001</v>
      </c>
      <c r="G207">
        <f t="shared" si="27"/>
        <v>13.761800000000001</v>
      </c>
      <c r="H207">
        <f t="shared" si="28"/>
        <v>24.084231600000003</v>
      </c>
      <c r="I207" s="16">
        <f t="shared" si="29"/>
        <v>5.9138147136517105E-4</v>
      </c>
      <c r="J207" s="16">
        <f t="shared" si="30"/>
        <v>1.0005913814713652</v>
      </c>
      <c r="K207">
        <f t="shared" si="32"/>
        <v>9.518138326444367E-3</v>
      </c>
      <c r="L207" s="37">
        <f t="shared" si="33"/>
        <v>9.0594957201329179E-5</v>
      </c>
      <c r="O207" s="8"/>
    </row>
    <row r="208" spans="1:15" ht="15.75" x14ac:dyDescent="0.25">
      <c r="A208" s="5">
        <v>41649</v>
      </c>
      <c r="B208">
        <v>5.9950000000000001</v>
      </c>
      <c r="C208">
        <f t="shared" si="31"/>
        <v>0</v>
      </c>
      <c r="D208">
        <v>1.8860000000000001</v>
      </c>
      <c r="E208">
        <v>2.0459000000000001</v>
      </c>
      <c r="F208">
        <v>11.3896</v>
      </c>
      <c r="G208">
        <f t="shared" si="27"/>
        <v>13.435499999999999</v>
      </c>
      <c r="H208">
        <f t="shared" si="28"/>
        <v>23.5266856</v>
      </c>
      <c r="I208" s="16">
        <f t="shared" si="29"/>
        <v>5.7903613693377487E-4</v>
      </c>
      <c r="J208" s="16">
        <f t="shared" si="30"/>
        <v>1.0005790361369338</v>
      </c>
      <c r="K208">
        <f t="shared" si="32"/>
        <v>-5.7903613693377487E-4</v>
      </c>
      <c r="L208" s="37">
        <f t="shared" si="33"/>
        <v>3.352828478751893E-7</v>
      </c>
      <c r="O208" s="8"/>
    </row>
    <row r="209" spans="1:15" ht="15.75" x14ac:dyDescent="0.25">
      <c r="A209" s="5">
        <v>41652</v>
      </c>
      <c r="B209">
        <v>5.96</v>
      </c>
      <c r="C209">
        <f t="shared" si="31"/>
        <v>-5.8381984987489807E-3</v>
      </c>
      <c r="D209">
        <v>1.8843000000000001</v>
      </c>
      <c r="E209">
        <v>2.0246</v>
      </c>
      <c r="F209">
        <v>11.352600000000001</v>
      </c>
      <c r="G209">
        <f t="shared" si="27"/>
        <v>13.3772</v>
      </c>
      <c r="H209">
        <f t="shared" si="28"/>
        <v>23.416304180000001</v>
      </c>
      <c r="I209" s="16">
        <f t="shared" si="29"/>
        <v>5.7658545300620645E-4</v>
      </c>
      <c r="J209" s="16">
        <f t="shared" si="30"/>
        <v>1.0005765854530062</v>
      </c>
      <c r="K209">
        <f t="shared" si="32"/>
        <v>-6.4147839517551871E-3</v>
      </c>
      <c r="L209" s="37">
        <f t="shared" si="33"/>
        <v>4.1149453147695896E-5</v>
      </c>
      <c r="O209" s="8"/>
    </row>
    <row r="210" spans="1:15" ht="15.75" x14ac:dyDescent="0.25">
      <c r="A210" s="5">
        <v>41653</v>
      </c>
      <c r="B210">
        <v>5.8100000000000005</v>
      </c>
      <c r="C210">
        <f t="shared" si="31"/>
        <v>-2.516778523489924E-2</v>
      </c>
      <c r="D210">
        <v>1.8854</v>
      </c>
      <c r="E210">
        <v>2.0112000000000001</v>
      </c>
      <c r="F210">
        <v>10.4354</v>
      </c>
      <c r="G210">
        <f t="shared" si="27"/>
        <v>12.4466</v>
      </c>
      <c r="H210">
        <f t="shared" si="28"/>
        <v>21.686103159999998</v>
      </c>
      <c r="I210" s="16">
        <f t="shared" si="29"/>
        <v>5.3788328727355506E-4</v>
      </c>
      <c r="J210" s="16">
        <f t="shared" si="30"/>
        <v>1.0005378832872736</v>
      </c>
      <c r="K210">
        <f t="shared" si="32"/>
        <v>-2.5705668522172796E-2</v>
      </c>
      <c r="L210" s="37">
        <f t="shared" si="33"/>
        <v>6.6078139417182532E-4</v>
      </c>
      <c r="O210" s="8"/>
    </row>
    <row r="211" spans="1:15" ht="15.75" x14ac:dyDescent="0.25">
      <c r="A211" s="5">
        <v>41654</v>
      </c>
      <c r="B211">
        <v>5.89</v>
      </c>
      <c r="C211">
        <f t="shared" si="31"/>
        <v>1.3769363166953387E-2</v>
      </c>
      <c r="D211">
        <v>1.8837000000000002</v>
      </c>
      <c r="E211">
        <v>2.0283000000000002</v>
      </c>
      <c r="F211">
        <v>10.291</v>
      </c>
      <c r="G211">
        <f t="shared" si="27"/>
        <v>12.3193</v>
      </c>
      <c r="H211">
        <f t="shared" si="28"/>
        <v>21.413456700000005</v>
      </c>
      <c r="I211" s="16">
        <f t="shared" si="29"/>
        <v>5.3173456033794864E-4</v>
      </c>
      <c r="J211" s="16">
        <f t="shared" si="30"/>
        <v>1.0005317345603379</v>
      </c>
      <c r="K211">
        <f t="shared" si="32"/>
        <v>1.3237628606615438E-2</v>
      </c>
      <c r="L211" s="37">
        <f t="shared" si="33"/>
        <v>1.7523481112668339E-4</v>
      </c>
      <c r="O211" s="8"/>
    </row>
    <row r="212" spans="1:15" ht="15.75" x14ac:dyDescent="0.25">
      <c r="A212" s="5">
        <v>41655</v>
      </c>
      <c r="B212">
        <v>5.86</v>
      </c>
      <c r="C212">
        <f t="shared" si="31"/>
        <v>-5.0933786078097391E-3</v>
      </c>
      <c r="D212">
        <v>1.8829</v>
      </c>
      <c r="E212">
        <v>1.9872999999999998</v>
      </c>
      <c r="F212">
        <v>10.3299</v>
      </c>
      <c r="G212">
        <f t="shared" si="27"/>
        <v>12.3172</v>
      </c>
      <c r="H212">
        <f t="shared" si="28"/>
        <v>21.437468710000001</v>
      </c>
      <c r="I212" s="16">
        <f t="shared" si="29"/>
        <v>5.3227663220845045E-4</v>
      </c>
      <c r="J212" s="16">
        <f t="shared" si="30"/>
        <v>1.0005322766322085</v>
      </c>
      <c r="K212">
        <f t="shared" si="32"/>
        <v>-5.6256552400181896E-3</v>
      </c>
      <c r="L212" s="37">
        <f t="shared" si="33"/>
        <v>3.1647996879544113E-5</v>
      </c>
      <c r="O212" s="8"/>
    </row>
    <row r="213" spans="1:15" ht="15.75" x14ac:dyDescent="0.25">
      <c r="A213" s="5">
        <v>41656</v>
      </c>
      <c r="B213">
        <v>5.8250000000000002</v>
      </c>
      <c r="C213">
        <f t="shared" si="31"/>
        <v>-5.9726962457338122E-3</v>
      </c>
      <c r="D213">
        <v>1.883</v>
      </c>
      <c r="E213">
        <v>1.9531000000000001</v>
      </c>
      <c r="F213">
        <v>10.325900000000001</v>
      </c>
      <c r="G213">
        <f t="shared" si="27"/>
        <v>12.279</v>
      </c>
      <c r="H213">
        <f t="shared" si="28"/>
        <v>21.3967697</v>
      </c>
      <c r="I213" s="16">
        <f t="shared" si="29"/>
        <v>5.3135778782653631E-4</v>
      </c>
      <c r="J213" s="16">
        <f t="shared" si="30"/>
        <v>1.0005313577878265</v>
      </c>
      <c r="K213">
        <f t="shared" si="32"/>
        <v>-6.5040540335603485E-3</v>
      </c>
      <c r="L213" s="37">
        <f t="shared" si="33"/>
        <v>4.230271887147264E-5</v>
      </c>
      <c r="O213" s="8"/>
    </row>
    <row r="214" spans="1:15" ht="15.75" x14ac:dyDescent="0.25">
      <c r="A214" s="5">
        <v>41659</v>
      </c>
      <c r="B214">
        <v>5.8</v>
      </c>
      <c r="C214">
        <f t="shared" si="31"/>
        <v>-4.2918454935622925E-3</v>
      </c>
      <c r="D214">
        <v>1.8912</v>
      </c>
      <c r="E214">
        <v>1.9398</v>
      </c>
      <c r="F214">
        <v>10.2834</v>
      </c>
      <c r="G214">
        <f t="shared" si="27"/>
        <v>12.2232</v>
      </c>
      <c r="H214">
        <f t="shared" si="28"/>
        <v>21.387766079999999</v>
      </c>
      <c r="I214" s="16">
        <f t="shared" si="29"/>
        <v>5.3115447539786587E-4</v>
      </c>
      <c r="J214" s="16">
        <f t="shared" si="30"/>
        <v>1.0005311544753979</v>
      </c>
      <c r="K214">
        <f t="shared" si="32"/>
        <v>-4.8229999689601583E-3</v>
      </c>
      <c r="L214" s="37">
        <f t="shared" si="33"/>
        <v>2.3261328700589689E-5</v>
      </c>
      <c r="O214" s="8"/>
    </row>
    <row r="215" spans="1:15" ht="15.75" x14ac:dyDescent="0.25">
      <c r="A215" s="5">
        <v>41660</v>
      </c>
      <c r="B215">
        <v>5.7850000000000001</v>
      </c>
      <c r="C215">
        <f t="shared" si="31"/>
        <v>-2.586206896551669E-3</v>
      </c>
      <c r="D215">
        <v>1.8971</v>
      </c>
      <c r="E215">
        <v>1.9412</v>
      </c>
      <c r="F215">
        <v>10.2578</v>
      </c>
      <c r="G215">
        <f t="shared" si="27"/>
        <v>12.199</v>
      </c>
      <c r="H215">
        <f t="shared" si="28"/>
        <v>21.401272379999998</v>
      </c>
      <c r="I215" s="16">
        <f t="shared" si="29"/>
        <v>5.314594580458909E-4</v>
      </c>
      <c r="J215" s="16">
        <f t="shared" si="30"/>
        <v>1.0005314594580459</v>
      </c>
      <c r="K215">
        <f t="shared" si="32"/>
        <v>-3.1176663545975599E-3</v>
      </c>
      <c r="L215" s="37">
        <f t="shared" si="33"/>
        <v>9.719843498589638E-6</v>
      </c>
      <c r="O215" s="8"/>
    </row>
    <row r="216" spans="1:15" ht="15.75" x14ac:dyDescent="0.25">
      <c r="A216" s="5">
        <v>41661</v>
      </c>
      <c r="B216">
        <v>5.72</v>
      </c>
      <c r="C216">
        <f t="shared" si="31"/>
        <v>-1.1235955056179843E-2</v>
      </c>
      <c r="D216">
        <v>1.8965999999999998</v>
      </c>
      <c r="E216">
        <v>1.9679</v>
      </c>
      <c r="F216">
        <v>10.2418</v>
      </c>
      <c r="G216">
        <f t="shared" si="27"/>
        <v>12.2097</v>
      </c>
      <c r="H216">
        <f t="shared" si="28"/>
        <v>21.392497879999997</v>
      </c>
      <c r="I216" s="16">
        <f t="shared" si="29"/>
        <v>5.3126132693437356E-4</v>
      </c>
      <c r="J216" s="16">
        <f t="shared" si="30"/>
        <v>1.0005312613269344</v>
      </c>
      <c r="K216">
        <f t="shared" si="32"/>
        <v>-1.1767216383114216E-2</v>
      </c>
      <c r="L216" s="37">
        <f t="shared" si="33"/>
        <v>1.3846738140703161E-4</v>
      </c>
      <c r="O216" s="8"/>
    </row>
    <row r="217" spans="1:15" ht="15.75" x14ac:dyDescent="0.25">
      <c r="A217" s="5">
        <v>41662</v>
      </c>
      <c r="B217">
        <v>5.1100000000000003</v>
      </c>
      <c r="C217">
        <f t="shared" si="31"/>
        <v>-0.10664335664335654</v>
      </c>
      <c r="D217">
        <v>1.895</v>
      </c>
      <c r="E217">
        <v>1.9350000000000001</v>
      </c>
      <c r="F217">
        <v>10.265599999999999</v>
      </c>
      <c r="G217">
        <f t="shared" si="27"/>
        <v>12.2006</v>
      </c>
      <c r="H217">
        <f t="shared" si="28"/>
        <v>21.388311999999999</v>
      </c>
      <c r="I217" s="16">
        <f t="shared" si="29"/>
        <v>5.3116680334786004E-4</v>
      </c>
      <c r="J217" s="16">
        <f t="shared" si="30"/>
        <v>1.0005311668033479</v>
      </c>
      <c r="K217">
        <f t="shared" si="32"/>
        <v>-0.1071745234467044</v>
      </c>
      <c r="L217" s="37">
        <f t="shared" si="33"/>
        <v>1.1486378476028191E-2</v>
      </c>
      <c r="O217" s="8"/>
    </row>
    <row r="218" spans="1:15" ht="15.75" x14ac:dyDescent="0.25">
      <c r="A218" s="5">
        <v>41663</v>
      </c>
      <c r="B218">
        <v>5.0650000000000004</v>
      </c>
      <c r="C218">
        <f t="shared" si="31"/>
        <v>-8.8062622309197508E-3</v>
      </c>
      <c r="D218">
        <v>1.9135</v>
      </c>
      <c r="E218">
        <v>1.8839000000000001</v>
      </c>
      <c r="F218">
        <v>10.4701</v>
      </c>
      <c r="G218">
        <f t="shared" si="27"/>
        <v>12.354000000000001</v>
      </c>
      <c r="H218">
        <f t="shared" si="28"/>
        <v>21.91843635</v>
      </c>
      <c r="I218" s="16">
        <f t="shared" si="29"/>
        <v>5.4311203649670681E-4</v>
      </c>
      <c r="J218" s="16">
        <f t="shared" si="30"/>
        <v>1.0005431120364967</v>
      </c>
      <c r="K218">
        <f t="shared" si="32"/>
        <v>-9.3493742674164576E-3</v>
      </c>
      <c r="L218" s="37">
        <f t="shared" si="33"/>
        <v>8.7410799192229029E-5</v>
      </c>
      <c r="O218" s="8"/>
    </row>
    <row r="219" spans="1:15" ht="15.75" x14ac:dyDescent="0.25">
      <c r="A219" s="5">
        <v>41666</v>
      </c>
      <c r="B219">
        <v>5.1050000000000004</v>
      </c>
      <c r="C219">
        <f t="shared" si="31"/>
        <v>7.8973346495557813E-3</v>
      </c>
      <c r="D219">
        <v>1.8953</v>
      </c>
      <c r="E219">
        <v>1.8936999999999999</v>
      </c>
      <c r="F219">
        <v>10.3474</v>
      </c>
      <c r="G219">
        <f t="shared" si="27"/>
        <v>12.241099999999999</v>
      </c>
      <c r="H219">
        <f t="shared" si="28"/>
        <v>21.505127219999999</v>
      </c>
      <c r="I219" s="16">
        <f t="shared" si="29"/>
        <v>5.3380345044540256E-4</v>
      </c>
      <c r="J219" s="16">
        <f t="shared" si="30"/>
        <v>1.0005338034504454</v>
      </c>
      <c r="K219">
        <f t="shared" si="32"/>
        <v>7.3635311991103788E-3</v>
      </c>
      <c r="L219" s="37">
        <f t="shared" si="33"/>
        <v>5.422159172027193E-5</v>
      </c>
      <c r="O219" s="8"/>
    </row>
    <row r="220" spans="1:15" ht="15.75" x14ac:dyDescent="0.25">
      <c r="A220" s="5">
        <v>41667</v>
      </c>
      <c r="B220">
        <v>5.1349999999999998</v>
      </c>
      <c r="C220">
        <f t="shared" si="31"/>
        <v>5.8765915768852805E-3</v>
      </c>
      <c r="D220">
        <v>1.8862999999999999</v>
      </c>
      <c r="E220">
        <v>1.8944999999999999</v>
      </c>
      <c r="F220">
        <v>10.298</v>
      </c>
      <c r="G220">
        <f t="shared" si="27"/>
        <v>12.192499999999999</v>
      </c>
      <c r="H220">
        <f t="shared" si="28"/>
        <v>21.319617399999995</v>
      </c>
      <c r="I220" s="16">
        <f t="shared" si="29"/>
        <v>5.2961510941718082E-4</v>
      </c>
      <c r="J220" s="16">
        <f t="shared" si="30"/>
        <v>1.0005296151094172</v>
      </c>
      <c r="K220">
        <f t="shared" si="32"/>
        <v>5.3469764674680996E-3</v>
      </c>
      <c r="L220" s="37">
        <f t="shared" si="33"/>
        <v>2.8590157343657637E-5</v>
      </c>
      <c r="O220" s="8"/>
    </row>
    <row r="221" spans="1:15" ht="15.75" x14ac:dyDescent="0.25">
      <c r="A221" s="5">
        <v>41668</v>
      </c>
      <c r="B221">
        <v>5.22</v>
      </c>
      <c r="C221">
        <f t="shared" si="31"/>
        <v>1.6553067185978571E-2</v>
      </c>
      <c r="D221">
        <v>1.8862999999999999</v>
      </c>
      <c r="E221">
        <v>1.8618999999999999</v>
      </c>
      <c r="F221">
        <v>10.033200000000001</v>
      </c>
      <c r="G221">
        <f t="shared" si="27"/>
        <v>11.895100000000001</v>
      </c>
      <c r="H221">
        <f t="shared" si="28"/>
        <v>20.787525159999998</v>
      </c>
      <c r="I221" s="16">
        <f t="shared" si="29"/>
        <v>5.1756629024146683E-4</v>
      </c>
      <c r="J221" s="16">
        <f t="shared" si="30"/>
        <v>1.0005175662902415</v>
      </c>
      <c r="K221">
        <f t="shared" si="32"/>
        <v>1.6035500895737104E-2</v>
      </c>
      <c r="L221" s="37">
        <f t="shared" si="33"/>
        <v>2.5713728897718544E-4</v>
      </c>
      <c r="O221" s="8"/>
    </row>
    <row r="222" spans="1:15" ht="15.75" x14ac:dyDescent="0.25">
      <c r="A222" s="5">
        <v>41669</v>
      </c>
      <c r="B222">
        <v>5.1950000000000003</v>
      </c>
      <c r="C222">
        <f t="shared" si="31"/>
        <v>-4.7892720306512392E-3</v>
      </c>
      <c r="D222">
        <v>1.8852</v>
      </c>
      <c r="E222">
        <v>1.8378000000000001</v>
      </c>
      <c r="F222">
        <v>10.3588</v>
      </c>
      <c r="G222">
        <f t="shared" si="27"/>
        <v>12.1966</v>
      </c>
      <c r="H222">
        <f t="shared" si="28"/>
        <v>21.366209760000004</v>
      </c>
      <c r="I222" s="16">
        <f t="shared" si="29"/>
        <v>5.3066764698916913E-4</v>
      </c>
      <c r="J222" s="16">
        <f t="shared" si="30"/>
        <v>1.0005306676469892</v>
      </c>
      <c r="K222">
        <f t="shared" si="32"/>
        <v>-5.3199396776404083E-3</v>
      </c>
      <c r="L222" s="37">
        <f t="shared" si="33"/>
        <v>2.8301758173732731E-5</v>
      </c>
      <c r="O222" s="8"/>
    </row>
    <row r="223" spans="1:15" ht="15.75" x14ac:dyDescent="0.25">
      <c r="A223" s="5">
        <v>41670</v>
      </c>
      <c r="B223">
        <v>5.1449999999999996</v>
      </c>
      <c r="C223">
        <f t="shared" si="31"/>
        <v>-9.6246390760347852E-3</v>
      </c>
      <c r="D223">
        <v>1.8846000000000001</v>
      </c>
      <c r="E223">
        <v>1.7726</v>
      </c>
      <c r="F223">
        <v>10.3889</v>
      </c>
      <c r="G223">
        <f t="shared" si="27"/>
        <v>12.1615</v>
      </c>
      <c r="H223">
        <f t="shared" si="28"/>
        <v>21.35152094</v>
      </c>
      <c r="I223" s="16">
        <f t="shared" si="29"/>
        <v>5.3033586495110363E-4</v>
      </c>
      <c r="J223" s="16">
        <f t="shared" si="30"/>
        <v>1.0005303358649511</v>
      </c>
      <c r="K223">
        <f t="shared" si="32"/>
        <v>-1.0154974940985889E-2</v>
      </c>
      <c r="L223" s="37">
        <f t="shared" si="33"/>
        <v>1.0312351605205136E-4</v>
      </c>
      <c r="O223" s="8"/>
    </row>
    <row r="224" spans="1:15" ht="15.75" x14ac:dyDescent="0.25">
      <c r="A224" s="5">
        <v>41673</v>
      </c>
      <c r="B224">
        <v>5</v>
      </c>
      <c r="C224">
        <f t="shared" si="31"/>
        <v>-2.8182701652089328E-2</v>
      </c>
      <c r="D224">
        <v>1.8816000000000002</v>
      </c>
      <c r="E224">
        <v>1.7545999999999999</v>
      </c>
      <c r="F224">
        <v>11.027900000000001</v>
      </c>
      <c r="G224">
        <f t="shared" si="27"/>
        <v>12.782500000000001</v>
      </c>
      <c r="H224">
        <f t="shared" si="28"/>
        <v>22.504696640000002</v>
      </c>
      <c r="I224" s="16">
        <f t="shared" si="29"/>
        <v>5.5626200753855493E-4</v>
      </c>
      <c r="J224" s="16">
        <f t="shared" si="30"/>
        <v>1.0005562620075386</v>
      </c>
      <c r="K224">
        <f t="shared" si="32"/>
        <v>-2.8738963659627883E-2</v>
      </c>
      <c r="L224" s="37">
        <f t="shared" si="33"/>
        <v>8.2592803222941203E-4</v>
      </c>
      <c r="O224" s="8"/>
    </row>
    <row r="225" spans="1:15" ht="15.75" x14ac:dyDescent="0.25">
      <c r="A225" s="5">
        <v>41674</v>
      </c>
      <c r="B225">
        <v>5.0199999999999996</v>
      </c>
      <c r="C225">
        <f t="shared" si="31"/>
        <v>3.9999999999999151E-3</v>
      </c>
      <c r="D225">
        <v>1.897</v>
      </c>
      <c r="E225">
        <v>1.7704</v>
      </c>
      <c r="F225">
        <v>11.0136</v>
      </c>
      <c r="G225">
        <f t="shared" si="27"/>
        <v>12.784000000000001</v>
      </c>
      <c r="H225">
        <f t="shared" si="28"/>
        <v>22.663199200000001</v>
      </c>
      <c r="I225" s="16">
        <f t="shared" si="29"/>
        <v>5.5980648448938908E-4</v>
      </c>
      <c r="J225" s="16">
        <f t="shared" si="30"/>
        <v>1.0005598064844894</v>
      </c>
      <c r="K225">
        <f t="shared" si="32"/>
        <v>3.440193515510526E-3</v>
      </c>
      <c r="L225" s="37">
        <f t="shared" si="33"/>
        <v>1.1834931424160672E-5</v>
      </c>
      <c r="O225" s="8"/>
    </row>
    <row r="226" spans="1:15" ht="15.75" x14ac:dyDescent="0.25">
      <c r="A226" s="5">
        <v>41675</v>
      </c>
      <c r="B226">
        <v>5.0049999999999999</v>
      </c>
      <c r="C226">
        <f t="shared" si="31"/>
        <v>-2.9880478087648769E-3</v>
      </c>
      <c r="D226">
        <v>1.8946000000000001</v>
      </c>
      <c r="E226">
        <v>1.7633999999999999</v>
      </c>
      <c r="F226">
        <v>10.4224</v>
      </c>
      <c r="G226">
        <f t="shared" si="27"/>
        <v>12.1858</v>
      </c>
      <c r="H226">
        <f t="shared" si="28"/>
        <v>21.509679040000002</v>
      </c>
      <c r="I226" s="16">
        <f t="shared" si="29"/>
        <v>5.3390613881632021E-4</v>
      </c>
      <c r="J226" s="16">
        <f t="shared" si="30"/>
        <v>1.0005339061388163</v>
      </c>
      <c r="K226">
        <f t="shared" si="32"/>
        <v>-3.5219539475811971E-3</v>
      </c>
      <c r="L226" s="37">
        <f t="shared" si="33"/>
        <v>1.2404159608882777E-5</v>
      </c>
      <c r="O226" s="8"/>
    </row>
    <row r="227" spans="1:15" ht="15.75" x14ac:dyDescent="0.25">
      <c r="A227" s="5">
        <v>41676</v>
      </c>
      <c r="B227">
        <v>5.165</v>
      </c>
      <c r="C227">
        <f t="shared" si="31"/>
        <v>3.1968031968031996E-2</v>
      </c>
      <c r="D227">
        <v>1.8935</v>
      </c>
      <c r="E227">
        <v>1.819</v>
      </c>
      <c r="F227">
        <v>10.216900000000001</v>
      </c>
      <c r="G227">
        <f t="shared" si="27"/>
        <v>12.035900000000002</v>
      </c>
      <c r="H227">
        <f t="shared" si="28"/>
        <v>21.164700150000005</v>
      </c>
      <c r="I227" s="16">
        <f t="shared" si="29"/>
        <v>5.2611257427859215E-4</v>
      </c>
      <c r="J227" s="16">
        <f t="shared" si="30"/>
        <v>1.0005261125742786</v>
      </c>
      <c r="K227">
        <f t="shared" si="32"/>
        <v>3.1441919393753404E-2</v>
      </c>
      <c r="L227" s="37">
        <f t="shared" si="33"/>
        <v>9.8859429516328636E-4</v>
      </c>
      <c r="O227" s="8"/>
    </row>
    <row r="228" spans="1:15" ht="15.75" x14ac:dyDescent="0.25">
      <c r="A228" s="5">
        <v>41677</v>
      </c>
      <c r="B228">
        <v>5.24</v>
      </c>
      <c r="C228">
        <f t="shared" si="31"/>
        <v>1.4520813165537305E-2</v>
      </c>
      <c r="D228">
        <v>1.8873</v>
      </c>
      <c r="E228">
        <v>1.7833999999999999</v>
      </c>
      <c r="F228">
        <v>10.1258</v>
      </c>
      <c r="G228">
        <f t="shared" si="27"/>
        <v>11.9092</v>
      </c>
      <c r="H228">
        <f t="shared" si="28"/>
        <v>20.89382234</v>
      </c>
      <c r="I228" s="16">
        <f t="shared" si="29"/>
        <v>5.1997753340882191E-4</v>
      </c>
      <c r="J228" s="16">
        <f t="shared" si="30"/>
        <v>1.0005199775334088</v>
      </c>
      <c r="K228">
        <f t="shared" si="32"/>
        <v>1.4000835632128483E-2</v>
      </c>
      <c r="L228" s="37">
        <f t="shared" si="33"/>
        <v>1.9602339839787857E-4</v>
      </c>
      <c r="O228" s="8"/>
    </row>
    <row r="229" spans="1:15" ht="15.75" x14ac:dyDescent="0.25">
      <c r="A229" s="5">
        <v>41680</v>
      </c>
      <c r="B229">
        <v>5.3849999999999998</v>
      </c>
      <c r="C229">
        <f t="shared" si="31"/>
        <v>2.7671755725190757E-2</v>
      </c>
      <c r="D229">
        <v>1.8895</v>
      </c>
      <c r="E229">
        <v>1.8047</v>
      </c>
      <c r="F229">
        <v>10.065799999999999</v>
      </c>
      <c r="G229">
        <f t="shared" si="27"/>
        <v>11.8705</v>
      </c>
      <c r="H229">
        <f t="shared" si="28"/>
        <v>20.824029100000001</v>
      </c>
      <c r="I229" s="16">
        <f t="shared" si="29"/>
        <v>5.1839458340174893E-4</v>
      </c>
      <c r="J229" s="16">
        <f t="shared" si="30"/>
        <v>1.0005183945834017</v>
      </c>
      <c r="K229">
        <f t="shared" si="32"/>
        <v>2.7153361141789008E-2</v>
      </c>
      <c r="L229" s="37">
        <f t="shared" si="33"/>
        <v>7.3730502129641727E-4</v>
      </c>
      <c r="O229" s="8"/>
    </row>
    <row r="230" spans="1:15" ht="15.75" x14ac:dyDescent="0.25">
      <c r="A230" s="5">
        <v>41681</v>
      </c>
      <c r="B230">
        <v>5.375</v>
      </c>
      <c r="C230">
        <f t="shared" si="31"/>
        <v>-1.8570102135561351E-3</v>
      </c>
      <c r="D230">
        <v>1.8973</v>
      </c>
      <c r="E230">
        <v>1.8145</v>
      </c>
      <c r="F230">
        <v>9.9769000000000005</v>
      </c>
      <c r="G230">
        <f t="shared" si="27"/>
        <v>11.791400000000001</v>
      </c>
      <c r="H230">
        <f t="shared" si="28"/>
        <v>20.743672369999999</v>
      </c>
      <c r="I230" s="16">
        <f t="shared" si="29"/>
        <v>5.1657091775370034E-4</v>
      </c>
      <c r="J230" s="16">
        <f t="shared" si="30"/>
        <v>1.0005165709177537</v>
      </c>
      <c r="K230">
        <f t="shared" si="32"/>
        <v>-2.3735811313098354E-3</v>
      </c>
      <c r="L230" s="37">
        <f t="shared" si="33"/>
        <v>5.6338873869100786E-6</v>
      </c>
      <c r="O230" s="8"/>
    </row>
    <row r="231" spans="1:15" ht="15.75" x14ac:dyDescent="0.25">
      <c r="A231" s="5">
        <v>41682</v>
      </c>
      <c r="B231">
        <v>5.28</v>
      </c>
      <c r="C231">
        <f t="shared" si="31"/>
        <v>-1.7674418604651118E-2</v>
      </c>
      <c r="D231">
        <v>1.8951</v>
      </c>
      <c r="E231">
        <v>1.8403</v>
      </c>
      <c r="F231">
        <v>9.9429999999999996</v>
      </c>
      <c r="G231">
        <f t="shared" si="27"/>
        <v>11.783300000000001</v>
      </c>
      <c r="H231">
        <f t="shared" si="28"/>
        <v>20.683279300000002</v>
      </c>
      <c r="I231" s="16">
        <f t="shared" si="29"/>
        <v>5.1519952299705629E-4</v>
      </c>
      <c r="J231" s="16">
        <f t="shared" si="30"/>
        <v>1.0005151995229971</v>
      </c>
      <c r="K231">
        <f t="shared" si="32"/>
        <v>-1.8189618127648174E-2</v>
      </c>
      <c r="L231" s="37">
        <f t="shared" si="33"/>
        <v>3.3086220762966706E-4</v>
      </c>
      <c r="O231" s="8"/>
    </row>
    <row r="232" spans="1:15" ht="15.75" x14ac:dyDescent="0.25">
      <c r="A232" s="5">
        <v>41683</v>
      </c>
      <c r="B232">
        <v>5.2750000000000004</v>
      </c>
      <c r="C232">
        <f t="shared" si="31"/>
        <v>-9.4696969696967672E-4</v>
      </c>
      <c r="D232">
        <v>1.8954</v>
      </c>
      <c r="E232">
        <v>1.7972000000000001</v>
      </c>
      <c r="F232">
        <v>10.0114</v>
      </c>
      <c r="G232">
        <f t="shared" si="27"/>
        <v>11.8086</v>
      </c>
      <c r="H232">
        <f t="shared" si="28"/>
        <v>20.77280756</v>
      </c>
      <c r="I232" s="16">
        <f t="shared" si="29"/>
        <v>5.1723226971711611E-4</v>
      </c>
      <c r="J232" s="16">
        <f t="shared" si="30"/>
        <v>1.0005172322697171</v>
      </c>
      <c r="K232">
        <f t="shared" si="32"/>
        <v>-1.4642019666867927E-3</v>
      </c>
      <c r="L232" s="37">
        <f t="shared" si="33"/>
        <v>2.1438873992494716E-6</v>
      </c>
      <c r="O232" s="8"/>
    </row>
    <row r="233" spans="1:15" ht="15.75" x14ac:dyDescent="0.25">
      <c r="A233" s="5">
        <v>41684</v>
      </c>
      <c r="B233">
        <v>5.2050000000000001</v>
      </c>
      <c r="C233">
        <f t="shared" si="31"/>
        <v>-1.327014218009484E-2</v>
      </c>
      <c r="D233">
        <v>1.8954</v>
      </c>
      <c r="E233">
        <v>1.8058000000000001</v>
      </c>
      <c r="F233">
        <v>10.005100000000001</v>
      </c>
      <c r="G233">
        <f t="shared" si="27"/>
        <v>11.8109</v>
      </c>
      <c r="H233">
        <f t="shared" si="28"/>
        <v>20.769466540000003</v>
      </c>
      <c r="I233" s="16">
        <f t="shared" si="29"/>
        <v>5.1715643857241922E-4</v>
      </c>
      <c r="J233" s="16">
        <f t="shared" si="30"/>
        <v>1.0005171564385724</v>
      </c>
      <c r="K233">
        <f t="shared" si="32"/>
        <v>-1.378729861866726E-2</v>
      </c>
      <c r="L233" s="37">
        <f t="shared" si="33"/>
        <v>1.9008960320030413E-4</v>
      </c>
      <c r="O233" s="8"/>
    </row>
    <row r="234" spans="1:15" ht="15.75" x14ac:dyDescent="0.25">
      <c r="A234" s="5">
        <v>41687</v>
      </c>
      <c r="B234">
        <v>5.22</v>
      </c>
      <c r="C234">
        <f t="shared" si="31"/>
        <v>2.8818443804033969E-3</v>
      </c>
      <c r="D234">
        <v>1.8957000000000002</v>
      </c>
      <c r="E234">
        <v>1.8052999999999999</v>
      </c>
      <c r="F234">
        <v>10.043699999999999</v>
      </c>
      <c r="G234">
        <f t="shared" si="27"/>
        <v>11.849</v>
      </c>
      <c r="H234">
        <f t="shared" si="28"/>
        <v>20.845142090000003</v>
      </c>
      <c r="I234" s="16">
        <f t="shared" si="29"/>
        <v>5.1887353409174608E-4</v>
      </c>
      <c r="J234" s="16">
        <f t="shared" si="30"/>
        <v>1.0005188735340917</v>
      </c>
      <c r="K234">
        <f t="shared" si="32"/>
        <v>2.3629708463116508E-3</v>
      </c>
      <c r="L234" s="37">
        <f t="shared" si="33"/>
        <v>5.5836312205187996E-6</v>
      </c>
      <c r="O234" s="8"/>
    </row>
    <row r="235" spans="1:15" ht="15.75" x14ac:dyDescent="0.25">
      <c r="A235" s="5">
        <v>41688</v>
      </c>
      <c r="B235">
        <v>5.3449999999999998</v>
      </c>
      <c r="C235">
        <f t="shared" si="31"/>
        <v>2.3946360153256706E-2</v>
      </c>
      <c r="D235">
        <v>1.8946000000000001</v>
      </c>
      <c r="E235">
        <v>1.7902</v>
      </c>
      <c r="F235">
        <v>10.0754</v>
      </c>
      <c r="G235">
        <f t="shared" si="27"/>
        <v>11.865600000000001</v>
      </c>
      <c r="H235">
        <f t="shared" si="28"/>
        <v>20.87905284</v>
      </c>
      <c r="I235" s="16">
        <f t="shared" si="29"/>
        <v>5.1964262886339263E-4</v>
      </c>
      <c r="J235" s="16">
        <f t="shared" si="30"/>
        <v>1.0005196426288634</v>
      </c>
      <c r="K235">
        <f t="shared" si="32"/>
        <v>2.3426717524393313E-2</v>
      </c>
      <c r="L235" s="37">
        <f t="shared" si="33"/>
        <v>5.4881109396771681E-4</v>
      </c>
      <c r="O235" s="8"/>
    </row>
    <row r="236" spans="1:15" ht="15.75" x14ac:dyDescent="0.25">
      <c r="A236" s="5">
        <v>41689</v>
      </c>
      <c r="B236">
        <v>5.3</v>
      </c>
      <c r="C236">
        <f t="shared" si="31"/>
        <v>-8.4190832553788456E-3</v>
      </c>
      <c r="D236">
        <v>1.8982999999999999</v>
      </c>
      <c r="E236">
        <v>1.9733000000000001</v>
      </c>
      <c r="F236">
        <v>10.020799999999999</v>
      </c>
      <c r="G236">
        <f t="shared" si="27"/>
        <v>11.9941</v>
      </c>
      <c r="H236">
        <f t="shared" si="28"/>
        <v>20.995784639999997</v>
      </c>
      <c r="I236" s="16">
        <f t="shared" si="29"/>
        <v>5.222884583386822E-4</v>
      </c>
      <c r="J236" s="16">
        <f t="shared" si="30"/>
        <v>1.0005222884583387</v>
      </c>
      <c r="K236">
        <f t="shared" si="32"/>
        <v>-8.9413717137175278E-3</v>
      </c>
      <c r="L236" s="37">
        <f t="shared" si="33"/>
        <v>7.994812812286792E-5</v>
      </c>
      <c r="O236" s="8"/>
    </row>
    <row r="237" spans="1:15" ht="15.75" x14ac:dyDescent="0.25">
      <c r="A237" s="5">
        <v>41690</v>
      </c>
      <c r="B237">
        <v>5.3</v>
      </c>
      <c r="C237">
        <f t="shared" si="31"/>
        <v>0</v>
      </c>
      <c r="D237">
        <v>1.8978999999999999</v>
      </c>
      <c r="E237">
        <v>2.0068000000000001</v>
      </c>
      <c r="F237">
        <v>10.0146</v>
      </c>
      <c r="G237">
        <f t="shared" si="27"/>
        <v>12.0214</v>
      </c>
      <c r="H237">
        <f t="shared" si="28"/>
        <v>21.013509339999999</v>
      </c>
      <c r="I237" s="16">
        <f t="shared" si="29"/>
        <v>5.2268998171589587E-4</v>
      </c>
      <c r="J237" s="16">
        <f t="shared" si="30"/>
        <v>1.0005226899817159</v>
      </c>
      <c r="K237">
        <f t="shared" si="32"/>
        <v>-5.2268998171589587E-4</v>
      </c>
      <c r="L237" s="37">
        <f t="shared" si="33"/>
        <v>2.7320481698616355E-7</v>
      </c>
      <c r="O237" s="8"/>
    </row>
    <row r="238" spans="1:15" ht="15.75" x14ac:dyDescent="0.25">
      <c r="A238" s="5">
        <v>41691</v>
      </c>
      <c r="B238">
        <v>5.41</v>
      </c>
      <c r="C238">
        <f t="shared" si="31"/>
        <v>2.0754716981132137E-2</v>
      </c>
      <c r="D238">
        <v>1.8978999999999999</v>
      </c>
      <c r="E238">
        <v>1.9826000000000001</v>
      </c>
      <c r="F238">
        <v>9.9954000000000001</v>
      </c>
      <c r="G238">
        <f t="shared" si="27"/>
        <v>11.978</v>
      </c>
      <c r="H238">
        <f t="shared" si="28"/>
        <v>20.952869660000001</v>
      </c>
      <c r="I238" s="16">
        <f t="shared" si="29"/>
        <v>5.2131604838434598E-4</v>
      </c>
      <c r="J238" s="16">
        <f t="shared" si="30"/>
        <v>1.0005213160483843</v>
      </c>
      <c r="K238">
        <f t="shared" si="32"/>
        <v>2.0233400932747791E-2</v>
      </c>
      <c r="L238" s="37">
        <f t="shared" si="33"/>
        <v>4.0939051330531918E-4</v>
      </c>
      <c r="O238" s="8"/>
    </row>
    <row r="239" spans="1:15" ht="15.75" x14ac:dyDescent="0.25">
      <c r="A239" s="5">
        <v>41694</v>
      </c>
      <c r="B239">
        <v>5.5250000000000004</v>
      </c>
      <c r="C239">
        <f t="shared" si="31"/>
        <v>2.1256931608133127E-2</v>
      </c>
      <c r="D239">
        <v>1.9008</v>
      </c>
      <c r="E239">
        <v>1.9925000000000002</v>
      </c>
      <c r="F239">
        <v>10.0372</v>
      </c>
      <c r="G239">
        <f t="shared" si="27"/>
        <v>12.0297</v>
      </c>
      <c r="H239">
        <f t="shared" si="28"/>
        <v>21.071209760000002</v>
      </c>
      <c r="I239" s="16">
        <f t="shared" si="29"/>
        <v>5.239966819314823E-4</v>
      </c>
      <c r="J239" s="16">
        <f t="shared" si="30"/>
        <v>1.0005239966819315</v>
      </c>
      <c r="K239">
        <f t="shared" si="32"/>
        <v>2.0732934926201645E-2</v>
      </c>
      <c r="L239" s="37">
        <f t="shared" si="33"/>
        <v>4.2985459065411201E-4</v>
      </c>
      <c r="O239" s="8"/>
    </row>
    <row r="240" spans="1:15" ht="15.75" x14ac:dyDescent="0.25">
      <c r="A240" s="5"/>
      <c r="I240" s="16"/>
      <c r="J240" s="16"/>
    </row>
    <row r="241" spans="1:10" ht="15.75" x14ac:dyDescent="0.25">
      <c r="A241" s="5"/>
      <c r="I241" s="16"/>
      <c r="J241" s="16"/>
    </row>
    <row r="242" spans="1:10" ht="15.75" x14ac:dyDescent="0.25">
      <c r="A242" s="5"/>
      <c r="I242" s="16"/>
      <c r="J242" s="16"/>
    </row>
    <row r="243" spans="1:10" ht="15.75" x14ac:dyDescent="0.25">
      <c r="A243" s="5"/>
      <c r="I243" s="16"/>
      <c r="J243" s="16"/>
    </row>
    <row r="244" spans="1:10" ht="15.75" x14ac:dyDescent="0.25">
      <c r="A244" s="5"/>
      <c r="I244" s="16"/>
      <c r="J244" s="16"/>
    </row>
  </sheetData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44"/>
  <sheetViews>
    <sheetView topLeftCell="K104" workbookViewId="0">
      <selection activeCell="X126" sqref="X126"/>
    </sheetView>
  </sheetViews>
  <sheetFormatPr defaultRowHeight="15" x14ac:dyDescent="0.25"/>
  <cols>
    <col min="1" max="1" width="13.28515625" customWidth="1"/>
    <col min="2" max="2" width="9.5703125" customWidth="1"/>
    <col min="4" max="4" width="11.42578125"/>
    <col min="9" max="9" width="39.42578125" customWidth="1"/>
    <col min="10" max="10" width="10.85546875" customWidth="1"/>
    <col min="12" max="12" width="10.7109375" style="36" customWidth="1"/>
    <col min="13" max="13" width="27.28515625" customWidth="1"/>
    <col min="16" max="18" width="22.140625" customWidth="1"/>
    <col min="19" max="19" width="29.7109375" customWidth="1"/>
    <col min="20" max="20" width="12" customWidth="1"/>
    <col min="21" max="21" width="10.7109375" customWidth="1"/>
    <col min="22" max="22" width="17.42578125" customWidth="1"/>
  </cols>
  <sheetData>
    <row r="1" spans="1:28" ht="15.75" thickBot="1" x14ac:dyDescent="0.3">
      <c r="A1" t="s">
        <v>34</v>
      </c>
      <c r="V1" t="s">
        <v>54</v>
      </c>
      <c r="W1" t="s">
        <v>69</v>
      </c>
      <c r="X1" t="s">
        <v>70</v>
      </c>
      <c r="Y1" t="s">
        <v>71</v>
      </c>
      <c r="Z1" t="s">
        <v>54</v>
      </c>
      <c r="AA1" t="s">
        <v>69</v>
      </c>
      <c r="AB1" t="s">
        <v>70</v>
      </c>
    </row>
    <row r="2" spans="1:28" x14ac:dyDescent="0.25">
      <c r="A2" t="s">
        <v>7</v>
      </c>
      <c r="B2" t="s">
        <v>8</v>
      </c>
      <c r="C2" t="s">
        <v>19</v>
      </c>
      <c r="D2" t="s">
        <v>43</v>
      </c>
      <c r="E2" t="s">
        <v>11</v>
      </c>
      <c r="F2" t="s">
        <v>12</v>
      </c>
      <c r="G2" t="s">
        <v>66</v>
      </c>
      <c r="H2" t="s">
        <v>67</v>
      </c>
      <c r="I2" t="s">
        <v>35</v>
      </c>
      <c r="J2" t="s">
        <v>36</v>
      </c>
      <c r="K2" t="s">
        <v>64</v>
      </c>
      <c r="L2" s="37" t="s">
        <v>63</v>
      </c>
      <c r="M2" s="6" t="s">
        <v>46</v>
      </c>
      <c r="N2" s="8">
        <f>SUM(L4:L120)/(COUNT(F4:F120)-2)</f>
        <v>5.4330811406433062E-4</v>
      </c>
      <c r="O2" s="12" t="s">
        <v>65</v>
      </c>
      <c r="P2" s="8"/>
      <c r="Q2" s="12" t="s">
        <v>56</v>
      </c>
      <c r="R2" s="12" t="s">
        <v>57</v>
      </c>
      <c r="S2" s="12" t="s">
        <v>58</v>
      </c>
      <c r="T2" s="12" t="s">
        <v>59</v>
      </c>
      <c r="U2" s="12" t="s">
        <v>68</v>
      </c>
      <c r="V2" s="12" t="s">
        <v>60</v>
      </c>
      <c r="W2" s="12"/>
      <c r="X2" s="12"/>
      <c r="Y2" s="12"/>
      <c r="Z2" s="12" t="s">
        <v>61</v>
      </c>
      <c r="AA2" s="12"/>
      <c r="AB2" s="8"/>
    </row>
    <row r="3" spans="1:28" ht="15.75" x14ac:dyDescent="0.25">
      <c r="A3" s="4">
        <v>41346</v>
      </c>
      <c r="B3">
        <v>2.6760000000000002</v>
      </c>
      <c r="C3">
        <v>0</v>
      </c>
      <c r="D3">
        <v>1.3934</v>
      </c>
      <c r="E3">
        <v>1.655</v>
      </c>
      <c r="F3">
        <v>10.468400000000001</v>
      </c>
      <c r="G3">
        <f>F3+E3</f>
        <v>12.1234</v>
      </c>
      <c r="H3">
        <f>E3+D3*(G3-E3)</f>
        <v>16.241668560000001</v>
      </c>
      <c r="I3" s="16">
        <f>(((H3/100)+1)^(1/365)-1)</f>
        <v>4.1241704138217372E-4</v>
      </c>
      <c r="J3" s="16">
        <f>1+I3</f>
        <v>1.0004124170413822</v>
      </c>
      <c r="L3" s="37"/>
      <c r="M3" s="20" t="s">
        <v>47</v>
      </c>
      <c r="N3" s="8">
        <f>SQRT(N2)</f>
        <v>2.3308970677924212E-2</v>
      </c>
      <c r="O3" s="8"/>
      <c r="P3" s="8"/>
      <c r="Q3" s="8"/>
      <c r="R3" s="8"/>
      <c r="S3" s="8"/>
      <c r="T3" s="8"/>
      <c r="V3" t="s">
        <v>28</v>
      </c>
      <c r="W3">
        <f>1+I3</f>
        <v>1.0004124170413822</v>
      </c>
    </row>
    <row r="4" spans="1:28" ht="15.75" x14ac:dyDescent="0.25">
      <c r="A4" s="5">
        <v>41347</v>
      </c>
      <c r="B4">
        <v>2.68</v>
      </c>
      <c r="C4">
        <f>(B4-B3)/B3</f>
        <v>1.4947683109118098E-3</v>
      </c>
      <c r="D4">
        <v>1.3936999999999999</v>
      </c>
      <c r="E4">
        <v>1.6475</v>
      </c>
      <c r="F4">
        <v>10.4472</v>
      </c>
      <c r="G4">
        <f t="shared" ref="G4:G67" si="0">F4+E4</f>
        <v>12.0947</v>
      </c>
      <c r="H4">
        <f t="shared" ref="H4:H67" si="1">E4+D4*(G4-E4)</f>
        <v>16.207762639999999</v>
      </c>
      <c r="I4" s="16">
        <f t="shared" ref="I4:I67" si="2">(((H4/100)+1)^(1/365)-1)</f>
        <v>4.1161745925211157E-4</v>
      </c>
      <c r="J4" s="16">
        <f t="shared" ref="J4:J67" si="3">1+I4</f>
        <v>1.0004116174592521</v>
      </c>
      <c r="K4">
        <f>C4-I4</f>
        <v>1.0831508516596982E-3</v>
      </c>
      <c r="L4" s="37">
        <f>K4^2</f>
        <v>1.1732157674511295E-6</v>
      </c>
      <c r="M4" s="8"/>
      <c r="N4" s="8"/>
      <c r="O4" s="8">
        <f>C4/$N$3</f>
        <v>6.4128456445633447E-2</v>
      </c>
      <c r="P4" s="8"/>
      <c r="Q4" s="8">
        <f>O4</f>
        <v>6.4128456445633447E-2</v>
      </c>
      <c r="R4" s="8">
        <f>RANK(Q4,$Q$4:$Q$121)</f>
        <v>62</v>
      </c>
      <c r="S4" s="8">
        <f>O4</f>
        <v>6.4128456445633447E-2</v>
      </c>
      <c r="T4" s="8">
        <f>RANK(S4,$S$4:$S$121)</f>
        <v>62</v>
      </c>
      <c r="U4">
        <v>1</v>
      </c>
      <c r="V4">
        <f>R4/(COUNT($U$4:$U$121)+1)-0.5</f>
        <v>2.1008403361344574E-2</v>
      </c>
      <c r="W4">
        <f>SUM($V$4:V4)/U4</f>
        <v>2.1008403361344574E-2</v>
      </c>
      <c r="X4">
        <f>(U4/11)*W4^2</f>
        <v>4.012300107208673E-5</v>
      </c>
      <c r="Z4">
        <f>T4/(COUNT($O$4:$O$121)+1)-0.5</f>
        <v>2.1008403361344574E-2</v>
      </c>
      <c r="AA4">
        <f>SUM($Z$4:Z4)/U4</f>
        <v>2.1008403361344574E-2</v>
      </c>
      <c r="AB4">
        <f>(U4/11)*AA4^2</f>
        <v>4.012300107208673E-5</v>
      </c>
    </row>
    <row r="5" spans="1:28" ht="15.75" x14ac:dyDescent="0.25">
      <c r="A5" s="5">
        <v>41348</v>
      </c>
      <c r="B5">
        <v>2.58</v>
      </c>
      <c r="C5">
        <f t="shared" ref="C5:C68" si="4">(B5-B4)/B4</f>
        <v>-3.7313432835820927E-2</v>
      </c>
      <c r="D5">
        <v>1.3936999999999999</v>
      </c>
      <c r="E5">
        <v>1.6475</v>
      </c>
      <c r="F5">
        <v>10.4887</v>
      </c>
      <c r="G5">
        <f t="shared" si="0"/>
        <v>12.136199999999999</v>
      </c>
      <c r="H5">
        <f t="shared" si="1"/>
        <v>16.265601189999998</v>
      </c>
      <c r="I5" s="16">
        <f t="shared" si="2"/>
        <v>4.1298128962985459E-4</v>
      </c>
      <c r="J5" s="16">
        <f t="shared" si="3"/>
        <v>1.0004129812896299</v>
      </c>
      <c r="K5">
        <f t="shared" ref="K5:K68" si="5">C5-I5</f>
        <v>-3.7726414125450781E-2</v>
      </c>
      <c r="L5" s="37">
        <f t="shared" ref="L5:L68" si="6">K5^2</f>
        <v>1.4232823227650123E-3</v>
      </c>
      <c r="M5" s="8"/>
      <c r="N5" s="8"/>
      <c r="O5" s="8">
        <f t="shared" ref="O5:O68" si="7">C5/$N$3</f>
        <v>-1.6008185582883872</v>
      </c>
      <c r="P5" s="8"/>
      <c r="Q5" s="8">
        <f t="shared" ref="Q5:Q68" si="8">O5</f>
        <v>-1.6008185582883872</v>
      </c>
      <c r="R5" s="8">
        <f t="shared" ref="R5:R68" si="9">RANK(Q5,$Q$4:$Q$121)</f>
        <v>111</v>
      </c>
      <c r="S5" s="8">
        <f t="shared" ref="S5:S68" si="10">O5</f>
        <v>-1.6008185582883872</v>
      </c>
      <c r="T5" s="8">
        <f t="shared" ref="T5:T68" si="11">RANK(S5,$S$4:$S$121)</f>
        <v>111</v>
      </c>
      <c r="U5">
        <v>2</v>
      </c>
      <c r="V5">
        <f t="shared" ref="V5:V68" si="12">R5/(COUNT($U$4:$U$121)+1)-0.5</f>
        <v>0.4327731092436975</v>
      </c>
      <c r="W5">
        <f>SUM($V$4:V5)/U5</f>
        <v>0.22689075630252103</v>
      </c>
      <c r="X5">
        <f t="shared" ref="X5:X68" si="13">(U5/11)*W5^2</f>
        <v>9.3598936900963613E-3</v>
      </c>
      <c r="Z5">
        <f t="shared" ref="Z5:Z68" si="14">T5/(COUNT($O$4:$O$121)+1)-0.5</f>
        <v>0.4327731092436975</v>
      </c>
      <c r="AA5">
        <f>SUM($Z$4:Z5)/U5</f>
        <v>0.22689075630252103</v>
      </c>
      <c r="AB5">
        <f t="shared" ref="AB5:AB68" si="15">(U5/11)*AA5^2</f>
        <v>9.3598936900963613E-3</v>
      </c>
    </row>
    <row r="6" spans="1:28" ht="15.75" x14ac:dyDescent="0.25">
      <c r="A6" s="5">
        <v>41351</v>
      </c>
      <c r="B6">
        <v>2.58</v>
      </c>
      <c r="C6">
        <f t="shared" si="4"/>
        <v>0</v>
      </c>
      <c r="D6">
        <v>1.3946000000000001</v>
      </c>
      <c r="E6">
        <v>1.6</v>
      </c>
      <c r="F6">
        <v>10.2234</v>
      </c>
      <c r="G6">
        <f t="shared" si="0"/>
        <v>11.823399999999999</v>
      </c>
      <c r="H6">
        <f t="shared" si="1"/>
        <v>15.857553640000001</v>
      </c>
      <c r="I6" s="16">
        <f t="shared" si="2"/>
        <v>4.0334506055739183E-4</v>
      </c>
      <c r="J6" s="16">
        <f t="shared" si="3"/>
        <v>1.0004033450605574</v>
      </c>
      <c r="K6">
        <f t="shared" si="5"/>
        <v>-4.0334506055739183E-4</v>
      </c>
      <c r="L6" s="37">
        <f t="shared" si="6"/>
        <v>1.6268723787604609E-7</v>
      </c>
      <c r="M6" s="8"/>
      <c r="N6" s="8"/>
      <c r="O6" s="8">
        <f t="shared" si="7"/>
        <v>0</v>
      </c>
      <c r="P6" s="8"/>
      <c r="Q6" s="8">
        <f t="shared" si="8"/>
        <v>0</v>
      </c>
      <c r="R6" s="8">
        <f t="shared" si="9"/>
        <v>66</v>
      </c>
      <c r="S6" s="8">
        <f t="shared" si="10"/>
        <v>0</v>
      </c>
      <c r="T6" s="8">
        <f t="shared" si="11"/>
        <v>66</v>
      </c>
      <c r="U6">
        <v>3</v>
      </c>
      <c r="V6">
        <f t="shared" si="12"/>
        <v>5.4621848739495826E-2</v>
      </c>
      <c r="W6">
        <f>SUM($V$4:V6)/U6</f>
        <v>0.16946778711484597</v>
      </c>
      <c r="X6">
        <f t="shared" si="13"/>
        <v>7.8325447826189335E-3</v>
      </c>
      <c r="Z6">
        <f t="shared" si="14"/>
        <v>5.4621848739495826E-2</v>
      </c>
      <c r="AA6">
        <f>SUM($Z$4:Z6)/U6</f>
        <v>0.16946778711484597</v>
      </c>
      <c r="AB6">
        <f t="shared" si="15"/>
        <v>7.8325447826189335E-3</v>
      </c>
    </row>
    <row r="7" spans="1:28" ht="15.75" x14ac:dyDescent="0.25">
      <c r="A7" s="5">
        <v>41352</v>
      </c>
      <c r="B7">
        <v>2.5880000000000001</v>
      </c>
      <c r="C7">
        <f t="shared" si="4"/>
        <v>3.1007751937984522E-3</v>
      </c>
      <c r="D7">
        <v>1.3937999999999999</v>
      </c>
      <c r="E7">
        <v>1.5566</v>
      </c>
      <c r="F7">
        <v>10.124000000000001</v>
      </c>
      <c r="G7">
        <f t="shared" si="0"/>
        <v>11.6806</v>
      </c>
      <c r="H7">
        <f t="shared" si="1"/>
        <v>15.667431199999999</v>
      </c>
      <c r="I7" s="16">
        <f t="shared" si="2"/>
        <v>3.988436678619145E-4</v>
      </c>
      <c r="J7" s="16">
        <f t="shared" si="3"/>
        <v>1.0003988436678619</v>
      </c>
      <c r="K7">
        <f t="shared" si="5"/>
        <v>2.7019315259365377E-3</v>
      </c>
      <c r="L7" s="37">
        <f t="shared" si="6"/>
        <v>7.3004339708497466E-6</v>
      </c>
      <c r="M7" s="8"/>
      <c r="N7" s="8"/>
      <c r="O7" s="8">
        <f t="shared" si="7"/>
        <v>0.13302926313838381</v>
      </c>
      <c r="P7" s="8"/>
      <c r="Q7" s="8">
        <f t="shared" si="8"/>
        <v>0.13302926313838381</v>
      </c>
      <c r="R7" s="8">
        <f t="shared" si="9"/>
        <v>59</v>
      </c>
      <c r="S7" s="8">
        <f t="shared" si="10"/>
        <v>0.13302926313838381</v>
      </c>
      <c r="T7" s="8">
        <f t="shared" si="11"/>
        <v>59</v>
      </c>
      <c r="U7">
        <v>4</v>
      </c>
      <c r="V7">
        <f t="shared" si="12"/>
        <v>-4.2016806722688926E-3</v>
      </c>
      <c r="W7">
        <f>SUM($V$4:V7)/U7</f>
        <v>0.12605042016806725</v>
      </c>
      <c r="X7">
        <f t="shared" si="13"/>
        <v>5.777712154380471E-3</v>
      </c>
      <c r="Z7">
        <f t="shared" si="14"/>
        <v>-4.2016806722688926E-3</v>
      </c>
      <c r="AA7">
        <f>SUM($Z$4:Z7)/U7</f>
        <v>0.12605042016806725</v>
      </c>
      <c r="AB7">
        <f t="shared" si="15"/>
        <v>5.777712154380471E-3</v>
      </c>
    </row>
    <row r="8" spans="1:28" ht="15.75" x14ac:dyDescent="0.25">
      <c r="A8" s="5">
        <v>41353</v>
      </c>
      <c r="B8">
        <v>2.6080000000000001</v>
      </c>
      <c r="C8">
        <f t="shared" si="4"/>
        <v>7.7279752704791415E-3</v>
      </c>
      <c r="D8">
        <v>1.3974</v>
      </c>
      <c r="E8">
        <v>1.5931</v>
      </c>
      <c r="F8">
        <v>10.0829</v>
      </c>
      <c r="G8">
        <f t="shared" si="0"/>
        <v>11.676</v>
      </c>
      <c r="H8">
        <f t="shared" si="1"/>
        <v>15.68294446</v>
      </c>
      <c r="I8" s="16">
        <f t="shared" si="2"/>
        <v>3.9921124056752078E-4</v>
      </c>
      <c r="J8" s="16">
        <f t="shared" si="3"/>
        <v>1.0003992112405675</v>
      </c>
      <c r="K8">
        <f t="shared" si="5"/>
        <v>7.3287640299116207E-3</v>
      </c>
      <c r="L8" s="37">
        <f t="shared" si="6"/>
        <v>5.3710782206126421E-5</v>
      </c>
      <c r="M8" s="8"/>
      <c r="N8" s="8"/>
      <c r="O8" s="8">
        <f t="shared" si="7"/>
        <v>0.33154511099017603</v>
      </c>
      <c r="P8" s="8"/>
      <c r="Q8" s="8">
        <f t="shared" si="8"/>
        <v>0.33154511099017603</v>
      </c>
      <c r="R8" s="8">
        <f t="shared" si="9"/>
        <v>45</v>
      </c>
      <c r="S8" s="8">
        <f t="shared" si="10"/>
        <v>0.33154511099017603</v>
      </c>
      <c r="T8" s="8">
        <f t="shared" si="11"/>
        <v>45</v>
      </c>
      <c r="U8">
        <v>5</v>
      </c>
      <c r="V8">
        <f t="shared" si="12"/>
        <v>-0.12184873949579833</v>
      </c>
      <c r="W8">
        <f>SUM($V$4:V8)/U8</f>
        <v>7.6470588235294137E-2</v>
      </c>
      <c r="X8">
        <f t="shared" si="13"/>
        <v>2.6580685750235938E-3</v>
      </c>
      <c r="Z8">
        <f t="shared" si="14"/>
        <v>-0.12184873949579833</v>
      </c>
      <c r="AA8">
        <f>SUM($Z$4:Z8)/U8</f>
        <v>7.6470588235294137E-2</v>
      </c>
      <c r="AB8">
        <f t="shared" si="15"/>
        <v>2.6580685750235938E-3</v>
      </c>
    </row>
    <row r="9" spans="1:28" ht="15.75" x14ac:dyDescent="0.25">
      <c r="A9" s="5">
        <v>41354</v>
      </c>
      <c r="B9">
        <v>2.6360000000000001</v>
      </c>
      <c r="C9">
        <f t="shared" si="4"/>
        <v>1.0736196319018414E-2</v>
      </c>
      <c r="D9">
        <v>1.3975</v>
      </c>
      <c r="E9">
        <v>1.5617000000000001</v>
      </c>
      <c r="F9">
        <v>10.0669</v>
      </c>
      <c r="G9">
        <f t="shared" si="0"/>
        <v>11.6286</v>
      </c>
      <c r="H9">
        <f t="shared" si="1"/>
        <v>15.630192750000001</v>
      </c>
      <c r="I9" s="16">
        <f t="shared" si="2"/>
        <v>3.9796113568457692E-4</v>
      </c>
      <c r="J9" s="16">
        <f t="shared" si="3"/>
        <v>1.0003979611356846</v>
      </c>
      <c r="K9">
        <f t="shared" si="5"/>
        <v>1.0338235183333837E-2</v>
      </c>
      <c r="L9" s="37">
        <f t="shared" si="6"/>
        <v>1.0687910670592162E-4</v>
      </c>
      <c r="M9" s="8"/>
      <c r="N9" s="8"/>
      <c r="O9" s="8">
        <f t="shared" si="7"/>
        <v>0.46060362198604515</v>
      </c>
      <c r="P9" s="8"/>
      <c r="Q9" s="8">
        <f t="shared" si="8"/>
        <v>0.46060362198604515</v>
      </c>
      <c r="R9" s="8">
        <f t="shared" si="9"/>
        <v>37</v>
      </c>
      <c r="S9" s="8">
        <f t="shared" si="10"/>
        <v>0.46060362198604515</v>
      </c>
      <c r="T9" s="8">
        <f t="shared" si="11"/>
        <v>37</v>
      </c>
      <c r="U9">
        <v>6</v>
      </c>
      <c r="V9">
        <f t="shared" si="12"/>
        <v>-0.18907563025210083</v>
      </c>
      <c r="W9">
        <f>SUM($V$4:V9)/U9</f>
        <v>3.2212885154061642E-2</v>
      </c>
      <c r="X9">
        <f t="shared" si="13"/>
        <v>5.6600180179023534E-4</v>
      </c>
      <c r="Z9">
        <f t="shared" si="14"/>
        <v>-0.18907563025210083</v>
      </c>
      <c r="AA9">
        <f>SUM($Z$4:Z9)/U9</f>
        <v>3.2212885154061642E-2</v>
      </c>
      <c r="AB9">
        <f t="shared" si="15"/>
        <v>5.6600180179023534E-4</v>
      </c>
    </row>
    <row r="10" spans="1:28" ht="15.75" x14ac:dyDescent="0.25">
      <c r="A10" s="5">
        <v>41355</v>
      </c>
      <c r="B10">
        <v>2.5720000000000001</v>
      </c>
      <c r="C10">
        <f t="shared" si="4"/>
        <v>-2.4279210925644938E-2</v>
      </c>
      <c r="D10">
        <v>1.3969</v>
      </c>
      <c r="E10">
        <v>1.5810999999999999</v>
      </c>
      <c r="F10">
        <v>10.0837</v>
      </c>
      <c r="G10">
        <f t="shared" si="0"/>
        <v>11.6648</v>
      </c>
      <c r="H10">
        <f t="shared" si="1"/>
        <v>15.66702053</v>
      </c>
      <c r="I10" s="16">
        <f t="shared" si="2"/>
        <v>3.9883393673867396E-4</v>
      </c>
      <c r="J10" s="16">
        <f t="shared" si="3"/>
        <v>1.0003988339367387</v>
      </c>
      <c r="K10">
        <f t="shared" si="5"/>
        <v>-2.4678044862383612E-2</v>
      </c>
      <c r="L10" s="37">
        <f t="shared" si="6"/>
        <v>6.0900589822981824E-4</v>
      </c>
      <c r="M10" s="8"/>
      <c r="N10" s="8"/>
      <c r="O10" s="8">
        <f t="shared" si="7"/>
        <v>-1.041625186333931</v>
      </c>
      <c r="P10" s="8"/>
      <c r="Q10" s="8">
        <f t="shared" si="8"/>
        <v>-1.041625186333931</v>
      </c>
      <c r="R10" s="8">
        <f t="shared" si="9"/>
        <v>104</v>
      </c>
      <c r="S10" s="8">
        <f t="shared" si="10"/>
        <v>-1.041625186333931</v>
      </c>
      <c r="T10" s="8">
        <f t="shared" si="11"/>
        <v>104</v>
      </c>
      <c r="U10">
        <v>7</v>
      </c>
      <c r="V10">
        <f t="shared" si="12"/>
        <v>0.37394957983193278</v>
      </c>
      <c r="W10">
        <f>SUM($V$4:V10)/U10</f>
        <v>8.1032412965186082E-2</v>
      </c>
      <c r="X10">
        <f t="shared" si="13"/>
        <v>4.178523968793018E-3</v>
      </c>
      <c r="Z10">
        <f t="shared" si="14"/>
        <v>0.37394957983193278</v>
      </c>
      <c r="AA10">
        <f>SUM($Z$4:Z10)/U10</f>
        <v>8.1032412965186082E-2</v>
      </c>
      <c r="AB10">
        <f t="shared" si="15"/>
        <v>4.178523968793018E-3</v>
      </c>
    </row>
    <row r="11" spans="1:28" ht="15.75" x14ac:dyDescent="0.25">
      <c r="A11" s="5">
        <v>41358</v>
      </c>
      <c r="B11">
        <v>2.4699999999999998</v>
      </c>
      <c r="C11">
        <f t="shared" si="4"/>
        <v>-3.9657853810264508E-2</v>
      </c>
      <c r="D11">
        <v>1.3978999999999999</v>
      </c>
      <c r="E11">
        <v>1.5406</v>
      </c>
      <c r="F11">
        <v>9.8496000000000006</v>
      </c>
      <c r="G11">
        <f t="shared" si="0"/>
        <v>11.3902</v>
      </c>
      <c r="H11">
        <f t="shared" si="1"/>
        <v>15.30935584</v>
      </c>
      <c r="I11" s="16">
        <f t="shared" si="2"/>
        <v>3.903457032747859E-4</v>
      </c>
      <c r="J11" s="16">
        <f t="shared" si="3"/>
        <v>1.0003903457032748</v>
      </c>
      <c r="K11">
        <f t="shared" si="5"/>
        <v>-4.0048199513539294E-2</v>
      </c>
      <c r="L11" s="37">
        <f t="shared" si="6"/>
        <v>1.6038582842762489E-3</v>
      </c>
      <c r="M11" s="8"/>
      <c r="N11" s="8"/>
      <c r="O11" s="8">
        <f t="shared" si="7"/>
        <v>-1.7013987600844265</v>
      </c>
      <c r="P11" s="8"/>
      <c r="Q11" s="8">
        <f t="shared" si="8"/>
        <v>-1.7013987600844265</v>
      </c>
      <c r="R11" s="8">
        <f t="shared" si="9"/>
        <v>113</v>
      </c>
      <c r="S11" s="8">
        <f t="shared" si="10"/>
        <v>-1.7013987600844265</v>
      </c>
      <c r="T11" s="8">
        <f t="shared" si="11"/>
        <v>113</v>
      </c>
      <c r="U11">
        <v>8</v>
      </c>
      <c r="V11">
        <f t="shared" si="12"/>
        <v>0.44957983193277307</v>
      </c>
      <c r="W11">
        <f>SUM($V$4:V11)/U11</f>
        <v>0.12710084033613445</v>
      </c>
      <c r="X11">
        <f t="shared" si="13"/>
        <v>1.1748817173928394E-2</v>
      </c>
      <c r="Z11">
        <f t="shared" si="14"/>
        <v>0.44957983193277307</v>
      </c>
      <c r="AA11">
        <f>SUM($Z$4:Z11)/U11</f>
        <v>0.12710084033613445</v>
      </c>
      <c r="AB11">
        <f t="shared" si="15"/>
        <v>1.1748817173928394E-2</v>
      </c>
    </row>
    <row r="12" spans="1:28" ht="15.75" x14ac:dyDescent="0.25">
      <c r="A12" s="5">
        <v>41359</v>
      </c>
      <c r="B12">
        <v>2.5300000000000002</v>
      </c>
      <c r="C12">
        <f t="shared" si="4"/>
        <v>2.4291497975708707E-2</v>
      </c>
      <c r="D12">
        <v>1.3988</v>
      </c>
      <c r="E12">
        <v>1.5667</v>
      </c>
      <c r="F12">
        <v>11.639099999999999</v>
      </c>
      <c r="G12">
        <f t="shared" si="0"/>
        <v>13.2058</v>
      </c>
      <c r="H12">
        <f t="shared" si="1"/>
        <v>17.84747308</v>
      </c>
      <c r="I12" s="16">
        <f t="shared" si="2"/>
        <v>4.5002178102526713E-4</v>
      </c>
      <c r="J12" s="16">
        <f t="shared" si="3"/>
        <v>1.0004500217810253</v>
      </c>
      <c r="K12">
        <f t="shared" si="5"/>
        <v>2.384147619468344E-2</v>
      </c>
      <c r="L12" s="37">
        <f t="shared" si="6"/>
        <v>5.6841598714165711E-4</v>
      </c>
      <c r="M12" s="8"/>
      <c r="N12" s="8"/>
      <c r="O12" s="8">
        <f t="shared" si="7"/>
        <v>1.0421523245861319</v>
      </c>
      <c r="P12" s="8"/>
      <c r="Q12" s="8">
        <f t="shared" si="8"/>
        <v>1.0421523245861319</v>
      </c>
      <c r="R12" s="8">
        <f t="shared" si="9"/>
        <v>18</v>
      </c>
      <c r="S12" s="8">
        <f t="shared" si="10"/>
        <v>1.0421523245861319</v>
      </c>
      <c r="T12" s="8">
        <f t="shared" si="11"/>
        <v>18</v>
      </c>
      <c r="U12">
        <v>9</v>
      </c>
      <c r="V12">
        <f t="shared" si="12"/>
        <v>-0.34873949579831931</v>
      </c>
      <c r="W12">
        <f>SUM($V$4:V12)/U12</f>
        <v>7.42296918767507E-2</v>
      </c>
      <c r="X12">
        <f t="shared" si="13"/>
        <v>4.5082204004596492E-3</v>
      </c>
      <c r="Z12">
        <f t="shared" si="14"/>
        <v>-0.34873949579831931</v>
      </c>
      <c r="AA12">
        <f>SUM($Z$4:Z12)/U12</f>
        <v>7.42296918767507E-2</v>
      </c>
      <c r="AB12">
        <f t="shared" si="15"/>
        <v>4.5082204004596492E-3</v>
      </c>
    </row>
    <row r="13" spans="1:28" ht="15.75" x14ac:dyDescent="0.25">
      <c r="A13" s="5">
        <v>41360</v>
      </c>
      <c r="B13">
        <v>2.5380000000000003</v>
      </c>
      <c r="C13">
        <f t="shared" si="4"/>
        <v>3.162055335968382E-3</v>
      </c>
      <c r="D13">
        <v>1.3969</v>
      </c>
      <c r="E13">
        <v>1.5143</v>
      </c>
      <c r="F13">
        <v>11.8004</v>
      </c>
      <c r="G13">
        <f t="shared" si="0"/>
        <v>13.3147</v>
      </c>
      <c r="H13">
        <f t="shared" si="1"/>
        <v>17.998278759999998</v>
      </c>
      <c r="I13" s="16">
        <f t="shared" si="2"/>
        <v>4.5352706324996994E-4</v>
      </c>
      <c r="J13" s="16">
        <f t="shared" si="3"/>
        <v>1.00045352706325</v>
      </c>
      <c r="K13">
        <f t="shared" si="5"/>
        <v>2.7085282727184121E-3</v>
      </c>
      <c r="L13" s="37">
        <f t="shared" si="6"/>
        <v>7.3361254041149849E-6</v>
      </c>
      <c r="M13" s="8"/>
      <c r="N13" s="8"/>
      <c r="O13" s="8">
        <f t="shared" si="7"/>
        <v>0.13565829995930048</v>
      </c>
      <c r="P13" s="8"/>
      <c r="Q13" s="8">
        <f t="shared" si="8"/>
        <v>0.13565829995930048</v>
      </c>
      <c r="R13" s="8">
        <f t="shared" si="9"/>
        <v>58</v>
      </c>
      <c r="S13" s="8">
        <f t="shared" si="10"/>
        <v>0.13565829995930048</v>
      </c>
      <c r="T13" s="8">
        <f t="shared" si="11"/>
        <v>58</v>
      </c>
      <c r="U13">
        <v>10</v>
      </c>
      <c r="V13">
        <f t="shared" si="12"/>
        <v>-1.2605042016806733E-2</v>
      </c>
      <c r="W13">
        <f>SUM($V$4:V13)/U13</f>
        <v>6.5546218487394947E-2</v>
      </c>
      <c r="X13">
        <f t="shared" si="13"/>
        <v>3.9057334163611953E-3</v>
      </c>
      <c r="Z13">
        <f t="shared" si="14"/>
        <v>-1.2605042016806733E-2</v>
      </c>
      <c r="AA13">
        <f>SUM($Z$4:Z13)/U13</f>
        <v>6.5546218487394947E-2</v>
      </c>
      <c r="AB13">
        <f t="shared" si="15"/>
        <v>3.9057334163611953E-3</v>
      </c>
    </row>
    <row r="14" spans="1:28" ht="15.75" x14ac:dyDescent="0.25">
      <c r="A14" s="5">
        <v>41361</v>
      </c>
      <c r="B14">
        <v>2.524</v>
      </c>
      <c r="C14">
        <f t="shared" si="4"/>
        <v>-5.5161544523247572E-3</v>
      </c>
      <c r="D14">
        <v>1.3955</v>
      </c>
      <c r="E14">
        <v>1.5467</v>
      </c>
      <c r="F14">
        <v>11.738099999999999</v>
      </c>
      <c r="G14">
        <f t="shared" si="0"/>
        <v>13.284799999999999</v>
      </c>
      <c r="H14">
        <f t="shared" si="1"/>
        <v>17.927218549999999</v>
      </c>
      <c r="I14" s="16">
        <f t="shared" si="2"/>
        <v>4.518759178724352E-4</v>
      </c>
      <c r="J14" s="16">
        <f t="shared" si="3"/>
        <v>1.0004518759178724</v>
      </c>
      <c r="K14">
        <f t="shared" si="5"/>
        <v>-5.9680303701971924E-3</v>
      </c>
      <c r="L14" s="37">
        <f t="shared" si="6"/>
        <v>3.5617386499596035E-5</v>
      </c>
      <c r="M14" s="8"/>
      <c r="N14" s="8"/>
      <c r="O14" s="8">
        <f t="shared" si="7"/>
        <v>-0.23665371279346431</v>
      </c>
      <c r="P14" s="8"/>
      <c r="Q14" s="8">
        <f t="shared" si="8"/>
        <v>-0.23665371279346431</v>
      </c>
      <c r="R14" s="8">
        <f t="shared" si="9"/>
        <v>80</v>
      </c>
      <c r="S14" s="8">
        <f t="shared" si="10"/>
        <v>-0.23665371279346431</v>
      </c>
      <c r="T14" s="8">
        <f t="shared" si="11"/>
        <v>80</v>
      </c>
      <c r="U14">
        <v>11</v>
      </c>
      <c r="V14">
        <f t="shared" si="12"/>
        <v>0.17226890756302526</v>
      </c>
      <c r="W14">
        <f>SUM($V$4:V14)/U14</f>
        <v>7.5248281130634073E-2</v>
      </c>
      <c r="X14">
        <f t="shared" si="13"/>
        <v>5.6623038131149396E-3</v>
      </c>
      <c r="Z14">
        <f t="shared" si="14"/>
        <v>0.17226890756302526</v>
      </c>
      <c r="AA14">
        <f>SUM($Z$4:Z14)/U14</f>
        <v>7.5248281130634073E-2</v>
      </c>
      <c r="AB14">
        <f t="shared" si="15"/>
        <v>5.6623038131149396E-3</v>
      </c>
    </row>
    <row r="15" spans="1:28" ht="15.75" x14ac:dyDescent="0.25">
      <c r="A15" s="5">
        <v>41366</v>
      </c>
      <c r="B15">
        <v>2.512</v>
      </c>
      <c r="C15">
        <f t="shared" si="4"/>
        <v>-4.754358161648182E-3</v>
      </c>
      <c r="D15">
        <v>1.3951</v>
      </c>
      <c r="E15">
        <v>1.5552000000000001</v>
      </c>
      <c r="F15">
        <v>11.616</v>
      </c>
      <c r="G15">
        <f t="shared" si="0"/>
        <v>13.171199999999999</v>
      </c>
      <c r="H15">
        <f t="shared" si="1"/>
        <v>17.760681599999998</v>
      </c>
      <c r="I15" s="16">
        <f t="shared" si="2"/>
        <v>4.4800239713693735E-4</v>
      </c>
      <c r="J15" s="16">
        <f t="shared" si="3"/>
        <v>1.0004480023971369</v>
      </c>
      <c r="K15">
        <f t="shared" si="5"/>
        <v>-5.2023605587851194E-3</v>
      </c>
      <c r="L15" s="37">
        <f t="shared" si="6"/>
        <v>2.7064555383603019E-5</v>
      </c>
      <c r="M15" s="8"/>
      <c r="N15" s="8"/>
      <c r="O15" s="8">
        <f t="shared" si="7"/>
        <v>-0.20397117604815584</v>
      </c>
      <c r="P15" s="8"/>
      <c r="Q15" s="8">
        <f t="shared" si="8"/>
        <v>-0.20397117604815584</v>
      </c>
      <c r="R15" s="8">
        <f t="shared" si="9"/>
        <v>78</v>
      </c>
      <c r="S15" s="8">
        <f t="shared" si="10"/>
        <v>-0.20397117604815584</v>
      </c>
      <c r="T15" s="8">
        <f t="shared" si="11"/>
        <v>78</v>
      </c>
      <c r="U15">
        <v>12</v>
      </c>
      <c r="V15">
        <f t="shared" si="12"/>
        <v>0.15546218487394958</v>
      </c>
      <c r="W15">
        <f>SUM($V$4:V15)/U15</f>
        <v>8.1932773109243698E-2</v>
      </c>
      <c r="X15">
        <f t="shared" si="13"/>
        <v>7.3232501556772444E-3</v>
      </c>
      <c r="Z15">
        <f t="shared" si="14"/>
        <v>0.15546218487394958</v>
      </c>
      <c r="AA15">
        <f>SUM($Z$4:Z15)/U15</f>
        <v>8.1932773109243698E-2</v>
      </c>
      <c r="AB15">
        <f t="shared" si="15"/>
        <v>7.3232501556772444E-3</v>
      </c>
    </row>
    <row r="16" spans="1:28" ht="15.75" x14ac:dyDescent="0.25">
      <c r="A16" s="5">
        <v>41367</v>
      </c>
      <c r="B16">
        <v>2.548</v>
      </c>
      <c r="C16">
        <f t="shared" si="4"/>
        <v>1.4331210191082815E-2</v>
      </c>
      <c r="D16">
        <v>1.3937999999999999</v>
      </c>
      <c r="E16">
        <v>1.5232000000000001</v>
      </c>
      <c r="F16">
        <v>11.632300000000001</v>
      </c>
      <c r="G16">
        <f t="shared" si="0"/>
        <v>13.1555</v>
      </c>
      <c r="H16">
        <f t="shared" si="1"/>
        <v>17.73629974</v>
      </c>
      <c r="I16" s="16">
        <f t="shared" si="2"/>
        <v>4.4743483551701324E-4</v>
      </c>
      <c r="J16" s="16">
        <f t="shared" si="3"/>
        <v>1.000447434835517</v>
      </c>
      <c r="K16">
        <f t="shared" si="5"/>
        <v>1.3883775355565802E-2</v>
      </c>
      <c r="L16" s="37">
        <f t="shared" si="6"/>
        <v>1.9275921812381629E-4</v>
      </c>
      <c r="M16" s="8"/>
      <c r="N16" s="8"/>
      <c r="O16" s="8">
        <f t="shared" si="7"/>
        <v>0.61483668194133601</v>
      </c>
      <c r="P16" s="8"/>
      <c r="Q16" s="8">
        <f t="shared" si="8"/>
        <v>0.61483668194133601</v>
      </c>
      <c r="R16" s="8">
        <f t="shared" si="9"/>
        <v>30</v>
      </c>
      <c r="S16" s="8">
        <f t="shared" si="10"/>
        <v>0.61483668194133601</v>
      </c>
      <c r="T16" s="8">
        <f t="shared" si="11"/>
        <v>30</v>
      </c>
      <c r="U16">
        <v>13</v>
      </c>
      <c r="V16">
        <f t="shared" si="12"/>
        <v>-0.24789915966386555</v>
      </c>
      <c r="W16">
        <f>SUM($V$4:V16)/U16</f>
        <v>5.6561085972850672E-2</v>
      </c>
      <c r="X16">
        <f t="shared" si="13"/>
        <v>3.7808212548696971E-3</v>
      </c>
      <c r="Z16">
        <f t="shared" si="14"/>
        <v>-0.24789915966386555</v>
      </c>
      <c r="AA16">
        <f>SUM($Z$4:Z16)/U16</f>
        <v>5.6561085972850672E-2</v>
      </c>
      <c r="AB16">
        <f t="shared" si="15"/>
        <v>3.7808212548696971E-3</v>
      </c>
    </row>
    <row r="17" spans="1:28" ht="15.75" x14ac:dyDescent="0.25">
      <c r="A17" s="5">
        <v>41368</v>
      </c>
      <c r="B17">
        <v>2.6</v>
      </c>
      <c r="C17">
        <f t="shared" si="4"/>
        <v>2.0408163265306142E-2</v>
      </c>
      <c r="D17">
        <v>1.3938999999999999</v>
      </c>
      <c r="E17">
        <v>1.4579</v>
      </c>
      <c r="F17">
        <v>11.5952</v>
      </c>
      <c r="G17">
        <f t="shared" si="0"/>
        <v>13.053100000000001</v>
      </c>
      <c r="H17">
        <f t="shared" si="1"/>
        <v>17.620449279999999</v>
      </c>
      <c r="I17" s="16">
        <f t="shared" si="2"/>
        <v>4.447364626474215E-4</v>
      </c>
      <c r="J17" s="16">
        <f t="shared" si="3"/>
        <v>1.0004447364626474</v>
      </c>
      <c r="K17">
        <f t="shared" si="5"/>
        <v>1.996342680265872E-2</v>
      </c>
      <c r="L17" s="37">
        <f t="shared" si="6"/>
        <v>3.9853840970511259E-4</v>
      </c>
      <c r="M17" s="8"/>
      <c r="N17" s="8"/>
      <c r="O17" s="8">
        <f t="shared" si="7"/>
        <v>0.87554974208426084</v>
      </c>
      <c r="P17" s="8"/>
      <c r="Q17" s="8">
        <f t="shared" si="8"/>
        <v>0.87554974208426084</v>
      </c>
      <c r="R17" s="8">
        <f t="shared" si="9"/>
        <v>21</v>
      </c>
      <c r="S17" s="8">
        <f t="shared" si="10"/>
        <v>0.87554974208426084</v>
      </c>
      <c r="T17" s="8">
        <f t="shared" si="11"/>
        <v>21</v>
      </c>
      <c r="U17">
        <v>14</v>
      </c>
      <c r="V17">
        <f t="shared" si="12"/>
        <v>-0.32352941176470584</v>
      </c>
      <c r="W17">
        <f>SUM($V$4:V17)/U17</f>
        <v>2.9411764705882353E-2</v>
      </c>
      <c r="X17">
        <f t="shared" si="13"/>
        <v>1.100975149418056E-3</v>
      </c>
      <c r="Z17">
        <f t="shared" si="14"/>
        <v>-0.32352941176470584</v>
      </c>
      <c r="AA17">
        <f>SUM($Z$4:Z17)/U17</f>
        <v>2.9411764705882353E-2</v>
      </c>
      <c r="AB17">
        <f t="shared" si="15"/>
        <v>1.100975149418056E-3</v>
      </c>
    </row>
    <row r="18" spans="1:28" ht="15.75" x14ac:dyDescent="0.25">
      <c r="A18" s="5">
        <v>41369</v>
      </c>
      <c r="B18">
        <v>2.56</v>
      </c>
      <c r="C18">
        <f t="shared" si="4"/>
        <v>-1.5384615384615398E-2</v>
      </c>
      <c r="D18">
        <v>1.3913</v>
      </c>
      <c r="E18">
        <v>1.3974</v>
      </c>
      <c r="F18">
        <v>11.7552</v>
      </c>
      <c r="G18">
        <f t="shared" si="0"/>
        <v>13.1526</v>
      </c>
      <c r="H18">
        <f t="shared" si="1"/>
        <v>17.752409760000003</v>
      </c>
      <c r="I18" s="16">
        <f t="shared" si="2"/>
        <v>4.4780985814951713E-4</v>
      </c>
      <c r="J18" s="16">
        <f t="shared" si="3"/>
        <v>1.0004478098581495</v>
      </c>
      <c r="K18">
        <f t="shared" si="5"/>
        <v>-1.5832425242764916E-2</v>
      </c>
      <c r="L18" s="37">
        <f t="shared" si="6"/>
        <v>2.5066568906773973E-4</v>
      </c>
      <c r="M18" s="8"/>
      <c r="N18" s="8"/>
      <c r="O18" s="8">
        <f t="shared" si="7"/>
        <v>-0.66002980557121194</v>
      </c>
      <c r="P18" s="8"/>
      <c r="Q18" s="8">
        <f t="shared" si="8"/>
        <v>-0.66002980557121194</v>
      </c>
      <c r="R18" s="8">
        <f t="shared" si="9"/>
        <v>93</v>
      </c>
      <c r="S18" s="8">
        <f t="shared" si="10"/>
        <v>-0.66002980557121194</v>
      </c>
      <c r="T18" s="8">
        <f t="shared" si="11"/>
        <v>93</v>
      </c>
      <c r="U18">
        <v>15</v>
      </c>
      <c r="V18">
        <f t="shared" si="12"/>
        <v>0.28151260504201681</v>
      </c>
      <c r="W18">
        <f>SUM($V$4:V18)/U18</f>
        <v>4.6218487394957979E-2</v>
      </c>
      <c r="X18">
        <f t="shared" si="13"/>
        <v>2.9129298778334855E-3</v>
      </c>
      <c r="Z18">
        <f t="shared" si="14"/>
        <v>0.28151260504201681</v>
      </c>
      <c r="AA18">
        <f>SUM($Z$4:Z18)/U18</f>
        <v>4.6218487394957979E-2</v>
      </c>
      <c r="AB18">
        <f t="shared" si="15"/>
        <v>2.9129298778334855E-3</v>
      </c>
    </row>
    <row r="19" spans="1:28" ht="15.75" x14ac:dyDescent="0.25">
      <c r="A19" s="5">
        <v>41372</v>
      </c>
      <c r="B19">
        <v>2.5099999999999998</v>
      </c>
      <c r="C19">
        <f t="shared" si="4"/>
        <v>-1.9531250000000104E-2</v>
      </c>
      <c r="D19">
        <v>1.3902999999999999</v>
      </c>
      <c r="E19">
        <v>1.4227000000000001</v>
      </c>
      <c r="F19">
        <v>12.117599999999999</v>
      </c>
      <c r="G19">
        <f t="shared" si="0"/>
        <v>13.5403</v>
      </c>
      <c r="H19">
        <f t="shared" si="1"/>
        <v>18.269799279999997</v>
      </c>
      <c r="I19" s="16">
        <f t="shared" si="2"/>
        <v>4.5982695689383846E-4</v>
      </c>
      <c r="J19" s="16">
        <f t="shared" si="3"/>
        <v>1.0004598269568938</v>
      </c>
      <c r="K19">
        <f t="shared" si="5"/>
        <v>-1.9991076956893943E-2</v>
      </c>
      <c r="L19" s="37">
        <f t="shared" si="6"/>
        <v>3.9964315789645598E-4</v>
      </c>
      <c r="M19" s="8"/>
      <c r="N19" s="8"/>
      <c r="O19" s="8">
        <f t="shared" si="7"/>
        <v>-0.83792846410408139</v>
      </c>
      <c r="P19" s="8"/>
      <c r="Q19" s="8">
        <f t="shared" si="8"/>
        <v>-0.83792846410408139</v>
      </c>
      <c r="R19" s="8">
        <f t="shared" si="9"/>
        <v>98</v>
      </c>
      <c r="S19" s="8">
        <f t="shared" si="10"/>
        <v>-0.83792846410408139</v>
      </c>
      <c r="T19" s="8">
        <f t="shared" si="11"/>
        <v>98</v>
      </c>
      <c r="U19">
        <v>16</v>
      </c>
      <c r="V19">
        <f t="shared" si="12"/>
        <v>0.32352941176470584</v>
      </c>
      <c r="W19">
        <f>SUM($V$4:V19)/U19</f>
        <v>6.3550420168067223E-2</v>
      </c>
      <c r="X19">
        <f t="shared" si="13"/>
        <v>5.8744085869641971E-3</v>
      </c>
      <c r="Z19">
        <f t="shared" si="14"/>
        <v>0.32352941176470584</v>
      </c>
      <c r="AA19">
        <f>SUM($Z$4:Z19)/U19</f>
        <v>6.3550420168067223E-2</v>
      </c>
      <c r="AB19">
        <f t="shared" si="15"/>
        <v>5.8744085869641971E-3</v>
      </c>
    </row>
    <row r="20" spans="1:28" ht="15.75" x14ac:dyDescent="0.25">
      <c r="A20" s="5">
        <v>41373</v>
      </c>
      <c r="B20">
        <v>2.524</v>
      </c>
      <c r="C20">
        <f t="shared" si="4"/>
        <v>5.5776892430279825E-3</v>
      </c>
      <c r="D20">
        <v>1.3921999999999999</v>
      </c>
      <c r="E20">
        <v>1.4674</v>
      </c>
      <c r="F20">
        <v>11.978899999999999</v>
      </c>
      <c r="G20">
        <f t="shared" si="0"/>
        <v>13.446299999999999</v>
      </c>
      <c r="H20">
        <f t="shared" si="1"/>
        <v>18.144424579999999</v>
      </c>
      <c r="I20" s="16">
        <f t="shared" si="2"/>
        <v>4.5691977302730891E-4</v>
      </c>
      <c r="J20" s="16">
        <f t="shared" si="3"/>
        <v>1.0004569197730273</v>
      </c>
      <c r="K20">
        <f t="shared" si="5"/>
        <v>5.1207694700006736E-3</v>
      </c>
      <c r="L20" s="37">
        <f t="shared" si="6"/>
        <v>2.6222279964890979E-5</v>
      </c>
      <c r="M20" s="8"/>
      <c r="N20" s="8"/>
      <c r="O20" s="8">
        <f t="shared" si="7"/>
        <v>0.23929367452980577</v>
      </c>
      <c r="P20" s="8"/>
      <c r="Q20" s="8">
        <f t="shared" si="8"/>
        <v>0.23929367452980577</v>
      </c>
      <c r="R20" s="8">
        <f t="shared" si="9"/>
        <v>52</v>
      </c>
      <c r="S20" s="8">
        <f t="shared" si="10"/>
        <v>0.23929367452980577</v>
      </c>
      <c r="T20" s="8">
        <f t="shared" si="11"/>
        <v>52</v>
      </c>
      <c r="U20">
        <v>17</v>
      </c>
      <c r="V20">
        <f t="shared" si="12"/>
        <v>-6.3025210084033612E-2</v>
      </c>
      <c r="W20">
        <f>SUM($V$4:V20)/U20</f>
        <v>5.6104794859120115E-2</v>
      </c>
      <c r="X20">
        <f t="shared" si="13"/>
        <v>4.8647014641024699E-3</v>
      </c>
      <c r="Z20">
        <f t="shared" si="14"/>
        <v>-6.3025210084033612E-2</v>
      </c>
      <c r="AA20">
        <f>SUM($Z$4:Z20)/U20</f>
        <v>5.6104794859120115E-2</v>
      </c>
      <c r="AB20">
        <f t="shared" si="15"/>
        <v>4.8647014641024699E-3</v>
      </c>
    </row>
    <row r="21" spans="1:28" ht="15.75" x14ac:dyDescent="0.25">
      <c r="A21" s="5">
        <v>41374</v>
      </c>
      <c r="B21">
        <v>2.6059999999999999</v>
      </c>
      <c r="C21">
        <f t="shared" si="4"/>
        <v>3.2488114104595824E-2</v>
      </c>
      <c r="D21">
        <v>1.3921000000000001</v>
      </c>
      <c r="E21">
        <v>1.5116000000000001</v>
      </c>
      <c r="F21">
        <v>12.0502</v>
      </c>
      <c r="G21">
        <f t="shared" si="0"/>
        <v>13.5618</v>
      </c>
      <c r="H21">
        <f t="shared" si="1"/>
        <v>18.286683420000003</v>
      </c>
      <c r="I21" s="16">
        <f t="shared" si="2"/>
        <v>4.6021823086817015E-4</v>
      </c>
      <c r="J21" s="16">
        <f t="shared" si="3"/>
        <v>1.0004602182308682</v>
      </c>
      <c r="K21">
        <f t="shared" si="5"/>
        <v>3.2027895873727653E-2</v>
      </c>
      <c r="L21" s="37">
        <f t="shared" si="6"/>
        <v>1.0257861140983409E-3</v>
      </c>
      <c r="M21" s="8"/>
      <c r="N21" s="8"/>
      <c r="O21" s="8">
        <f t="shared" si="7"/>
        <v>1.3938030363290612</v>
      </c>
      <c r="P21" s="8"/>
      <c r="Q21" s="8">
        <f t="shared" si="8"/>
        <v>1.3938030363290612</v>
      </c>
      <c r="R21" s="8">
        <f t="shared" si="9"/>
        <v>15</v>
      </c>
      <c r="S21" s="8">
        <f t="shared" si="10"/>
        <v>1.3938030363290612</v>
      </c>
      <c r="T21" s="8">
        <f t="shared" si="11"/>
        <v>15</v>
      </c>
      <c r="U21">
        <v>18</v>
      </c>
      <c r="V21">
        <f t="shared" si="12"/>
        <v>-0.37394957983193278</v>
      </c>
      <c r="W21">
        <f>SUM($V$4:V21)/U21</f>
        <v>3.2212885154061621E-2</v>
      </c>
      <c r="X21">
        <f t="shared" si="13"/>
        <v>1.6980054053707043E-3</v>
      </c>
      <c r="Z21">
        <f t="shared" si="14"/>
        <v>-0.37394957983193278</v>
      </c>
      <c r="AA21">
        <f>SUM($Z$4:Z21)/U21</f>
        <v>3.2212885154061621E-2</v>
      </c>
      <c r="AB21">
        <f t="shared" si="15"/>
        <v>1.6980054053707043E-3</v>
      </c>
    </row>
    <row r="22" spans="1:28" ht="15.75" x14ac:dyDescent="0.25">
      <c r="A22" s="5">
        <v>41375</v>
      </c>
      <c r="B22">
        <v>2.6579999999999999</v>
      </c>
      <c r="C22">
        <f t="shared" si="4"/>
        <v>1.9953952417498099E-2</v>
      </c>
      <c r="D22">
        <v>1.3936999999999999</v>
      </c>
      <c r="E22">
        <v>1.4984999999999999</v>
      </c>
      <c r="F22">
        <v>12.1557</v>
      </c>
      <c r="G22">
        <f t="shared" si="0"/>
        <v>13.654199999999999</v>
      </c>
      <c r="H22">
        <f t="shared" si="1"/>
        <v>18.439899089999997</v>
      </c>
      <c r="I22" s="16">
        <f t="shared" si="2"/>
        <v>4.6376631527089707E-4</v>
      </c>
      <c r="J22" s="16">
        <f t="shared" si="3"/>
        <v>1.0004637663152709</v>
      </c>
      <c r="K22">
        <f t="shared" si="5"/>
        <v>1.9490186102227202E-2</v>
      </c>
      <c r="L22" s="37">
        <f t="shared" si="6"/>
        <v>3.7986735429945039E-4</v>
      </c>
      <c r="M22" s="8"/>
      <c r="N22" s="8"/>
      <c r="O22" s="8">
        <f t="shared" si="7"/>
        <v>0.85606321674240082</v>
      </c>
      <c r="P22" s="8"/>
      <c r="Q22" s="8">
        <f t="shared" si="8"/>
        <v>0.85606321674240082</v>
      </c>
      <c r="R22" s="8">
        <f t="shared" si="9"/>
        <v>22</v>
      </c>
      <c r="S22" s="8">
        <f t="shared" si="10"/>
        <v>0.85606321674240082</v>
      </c>
      <c r="T22" s="8">
        <f t="shared" si="11"/>
        <v>22</v>
      </c>
      <c r="U22">
        <v>19</v>
      </c>
      <c r="V22">
        <f t="shared" si="12"/>
        <v>-0.31512605042016806</v>
      </c>
      <c r="W22">
        <f>SUM($V$4:V22)/U22</f>
        <v>1.3931888544891639E-2</v>
      </c>
      <c r="X22">
        <f t="shared" si="13"/>
        <v>3.3525935001076128E-4</v>
      </c>
      <c r="Z22">
        <f t="shared" si="14"/>
        <v>-0.31512605042016806</v>
      </c>
      <c r="AA22">
        <f>SUM($Z$4:Z22)/U22</f>
        <v>1.3931888544891639E-2</v>
      </c>
      <c r="AB22">
        <f t="shared" si="15"/>
        <v>3.3525935001076128E-4</v>
      </c>
    </row>
    <row r="23" spans="1:28" ht="15.75" x14ac:dyDescent="0.25">
      <c r="A23" s="5">
        <v>41376</v>
      </c>
      <c r="B23">
        <v>2.6179999999999999</v>
      </c>
      <c r="C23">
        <f t="shared" si="4"/>
        <v>-1.5048908954100841E-2</v>
      </c>
      <c r="D23">
        <v>1.3942999999999999</v>
      </c>
      <c r="E23">
        <v>1.4689000000000001</v>
      </c>
      <c r="F23">
        <v>11.943200000000001</v>
      </c>
      <c r="G23">
        <f t="shared" si="0"/>
        <v>13.412100000000001</v>
      </c>
      <c r="H23">
        <f t="shared" si="1"/>
        <v>18.12130376</v>
      </c>
      <c r="I23" s="16">
        <f t="shared" si="2"/>
        <v>4.5638331232744633E-4</v>
      </c>
      <c r="J23" s="16">
        <f t="shared" si="3"/>
        <v>1.0004563833123274</v>
      </c>
      <c r="K23">
        <f t="shared" si="5"/>
        <v>-1.5505292266428288E-2</v>
      </c>
      <c r="L23" s="37">
        <f t="shared" si="6"/>
        <v>2.4041408826736086E-4</v>
      </c>
      <c r="M23" s="8"/>
      <c r="N23" s="8"/>
      <c r="O23" s="8">
        <f t="shared" si="7"/>
        <v>-0.64562734931721266</v>
      </c>
      <c r="P23" s="8"/>
      <c r="Q23" s="8">
        <f t="shared" si="8"/>
        <v>-0.64562734931721266</v>
      </c>
      <c r="R23" s="8">
        <f t="shared" si="9"/>
        <v>92</v>
      </c>
      <c r="S23" s="8">
        <f t="shared" si="10"/>
        <v>-0.64562734931721266</v>
      </c>
      <c r="T23" s="8">
        <f t="shared" si="11"/>
        <v>92</v>
      </c>
      <c r="U23">
        <v>20</v>
      </c>
      <c r="V23">
        <f t="shared" si="12"/>
        <v>0.27310924369747902</v>
      </c>
      <c r="W23">
        <f>SUM($V$4:V23)/U23</f>
        <v>2.6890756302521007E-2</v>
      </c>
      <c r="X23">
        <f t="shared" si="13"/>
        <v>1.314750499130133E-3</v>
      </c>
      <c r="Z23">
        <f t="shared" si="14"/>
        <v>0.27310924369747902</v>
      </c>
      <c r="AA23">
        <f>SUM($Z$4:Z23)/U23</f>
        <v>2.6890756302521007E-2</v>
      </c>
      <c r="AB23">
        <f t="shared" si="15"/>
        <v>1.314750499130133E-3</v>
      </c>
    </row>
    <row r="24" spans="1:28" ht="15.75" x14ac:dyDescent="0.25">
      <c r="A24" s="5">
        <v>41379</v>
      </c>
      <c r="B24">
        <v>2.5840000000000001</v>
      </c>
      <c r="C24">
        <f t="shared" si="4"/>
        <v>-1.2987012987012915E-2</v>
      </c>
      <c r="D24">
        <v>1.3932</v>
      </c>
      <c r="E24">
        <v>1.4483999999999999</v>
      </c>
      <c r="F24">
        <v>12.4732</v>
      </c>
      <c r="G24">
        <f t="shared" si="0"/>
        <v>13.9216</v>
      </c>
      <c r="H24">
        <f t="shared" si="1"/>
        <v>18.826062239999999</v>
      </c>
      <c r="I24" s="16">
        <f t="shared" si="2"/>
        <v>4.7268860262650314E-4</v>
      </c>
      <c r="J24" s="16">
        <f t="shared" si="3"/>
        <v>1.0004726886026265</v>
      </c>
      <c r="K24">
        <f t="shared" si="5"/>
        <v>-1.3459701589639418E-2</v>
      </c>
      <c r="L24" s="37">
        <f t="shared" si="6"/>
        <v>1.8116356688214187E-4</v>
      </c>
      <c r="M24" s="8"/>
      <c r="N24" s="8"/>
      <c r="O24" s="8">
        <f t="shared" si="7"/>
        <v>-0.55716801768998059</v>
      </c>
      <c r="P24" s="8"/>
      <c r="Q24" s="8">
        <f t="shared" si="8"/>
        <v>-0.55716801768998059</v>
      </c>
      <c r="R24" s="8">
        <f t="shared" si="9"/>
        <v>88</v>
      </c>
      <c r="S24" s="8">
        <f t="shared" si="10"/>
        <v>-0.55716801768998059</v>
      </c>
      <c r="T24" s="8">
        <f t="shared" si="11"/>
        <v>88</v>
      </c>
      <c r="U24">
        <v>21</v>
      </c>
      <c r="V24">
        <f t="shared" si="12"/>
        <v>0.23949579831932777</v>
      </c>
      <c r="W24">
        <f>SUM($V$4:V24)/U24</f>
        <v>3.701480592236895E-2</v>
      </c>
      <c r="X24">
        <f t="shared" si="13"/>
        <v>2.6156375460803117E-3</v>
      </c>
      <c r="Z24">
        <f t="shared" si="14"/>
        <v>0.23949579831932777</v>
      </c>
      <c r="AA24">
        <f>SUM($Z$4:Z24)/U24</f>
        <v>3.701480592236895E-2</v>
      </c>
      <c r="AB24">
        <f t="shared" si="15"/>
        <v>2.6156375460803117E-3</v>
      </c>
    </row>
    <row r="25" spans="1:28" ht="15.75" x14ac:dyDescent="0.25">
      <c r="A25" s="5">
        <v>41380</v>
      </c>
      <c r="B25">
        <v>2.5979999999999999</v>
      </c>
      <c r="C25">
        <f t="shared" si="4"/>
        <v>5.4179566563466678E-3</v>
      </c>
      <c r="D25">
        <v>1.3938999999999999</v>
      </c>
      <c r="E25">
        <v>1.4699</v>
      </c>
      <c r="F25">
        <v>12.652100000000001</v>
      </c>
      <c r="G25">
        <f t="shared" si="0"/>
        <v>14.122</v>
      </c>
      <c r="H25">
        <f t="shared" si="1"/>
        <v>19.10566219</v>
      </c>
      <c r="I25" s="16">
        <f t="shared" si="2"/>
        <v>4.7913072105076893E-4</v>
      </c>
      <c r="J25" s="16">
        <f t="shared" si="3"/>
        <v>1.0004791307210508</v>
      </c>
      <c r="K25">
        <f t="shared" si="5"/>
        <v>4.9388259352958989E-3</v>
      </c>
      <c r="L25" s="37">
        <f t="shared" si="6"/>
        <v>2.439200161915141E-5</v>
      </c>
      <c r="M25" s="8"/>
      <c r="N25" s="8"/>
      <c r="O25" s="8">
        <f t="shared" si="7"/>
        <v>0.23244083710131322</v>
      </c>
      <c r="P25" s="8"/>
      <c r="Q25" s="8">
        <f t="shared" si="8"/>
        <v>0.23244083710131322</v>
      </c>
      <c r="R25" s="8">
        <f t="shared" si="9"/>
        <v>54</v>
      </c>
      <c r="S25" s="8">
        <f t="shared" si="10"/>
        <v>0.23244083710131322</v>
      </c>
      <c r="T25" s="8">
        <f t="shared" si="11"/>
        <v>54</v>
      </c>
      <c r="U25">
        <v>22</v>
      </c>
      <c r="V25">
        <f t="shared" si="12"/>
        <v>-4.6218487394957986E-2</v>
      </c>
      <c r="W25">
        <f>SUM($V$4:V25)/U25</f>
        <v>3.3231474407945001E-2</v>
      </c>
      <c r="X25">
        <f t="shared" si="13"/>
        <v>2.2086617826518073E-3</v>
      </c>
      <c r="Z25">
        <f t="shared" si="14"/>
        <v>-4.6218487394957986E-2</v>
      </c>
      <c r="AA25">
        <f>SUM($Z$4:Z25)/U25</f>
        <v>3.3231474407945001E-2</v>
      </c>
      <c r="AB25">
        <f t="shared" si="15"/>
        <v>2.2086617826518073E-3</v>
      </c>
    </row>
    <row r="26" spans="1:28" ht="15.75" x14ac:dyDescent="0.25">
      <c r="A26" s="5">
        <v>41381</v>
      </c>
      <c r="B26">
        <v>2.6339999999999999</v>
      </c>
      <c r="C26">
        <f t="shared" si="4"/>
        <v>1.3856812933025417E-2</v>
      </c>
      <c r="D26">
        <v>1.3904000000000001</v>
      </c>
      <c r="E26">
        <v>1.4283999999999999</v>
      </c>
      <c r="F26">
        <v>12.8217</v>
      </c>
      <c r="G26">
        <f t="shared" si="0"/>
        <v>14.2501</v>
      </c>
      <c r="H26">
        <f t="shared" si="1"/>
        <v>19.255691680000002</v>
      </c>
      <c r="I26" s="16">
        <f t="shared" si="2"/>
        <v>4.8258125862443713E-4</v>
      </c>
      <c r="J26" s="16">
        <f t="shared" si="3"/>
        <v>1.0004825812586244</v>
      </c>
      <c r="K26">
        <f t="shared" si="5"/>
        <v>1.337423167440098E-2</v>
      </c>
      <c r="L26" s="37">
        <f t="shared" si="6"/>
        <v>1.7887007288055044E-4</v>
      </c>
      <c r="M26" s="8"/>
      <c r="N26" s="8"/>
      <c r="O26" s="8">
        <f t="shared" si="7"/>
        <v>0.59448412049139188</v>
      </c>
      <c r="P26" s="8"/>
      <c r="Q26" s="8">
        <f t="shared" si="8"/>
        <v>0.59448412049139188</v>
      </c>
      <c r="R26" s="8">
        <f t="shared" si="9"/>
        <v>31</v>
      </c>
      <c r="S26" s="8">
        <f t="shared" si="10"/>
        <v>0.59448412049139188</v>
      </c>
      <c r="T26" s="8">
        <f t="shared" si="11"/>
        <v>31</v>
      </c>
      <c r="U26">
        <v>23</v>
      </c>
      <c r="V26">
        <f t="shared" si="12"/>
        <v>-0.23949579831932771</v>
      </c>
      <c r="W26">
        <f>SUM($V$4:V26)/U26</f>
        <v>2.1373766898063577E-2</v>
      </c>
      <c r="X26">
        <f t="shared" si="13"/>
        <v>9.5520654204485833E-4</v>
      </c>
      <c r="Z26">
        <f t="shared" si="14"/>
        <v>-0.23949579831932771</v>
      </c>
      <c r="AA26">
        <f>SUM($Z$4:Z26)/U26</f>
        <v>2.1373766898063577E-2</v>
      </c>
      <c r="AB26">
        <f t="shared" si="15"/>
        <v>9.5520654204485833E-4</v>
      </c>
    </row>
    <row r="27" spans="1:28" ht="15.75" x14ac:dyDescent="0.25">
      <c r="A27" s="5">
        <v>41382</v>
      </c>
      <c r="B27">
        <v>2.4159999999999999</v>
      </c>
      <c r="C27">
        <f t="shared" si="4"/>
        <v>-8.2763857251328773E-2</v>
      </c>
      <c r="D27">
        <v>1.3884000000000001</v>
      </c>
      <c r="E27">
        <v>1.4255</v>
      </c>
      <c r="F27">
        <v>11.107799999999999</v>
      </c>
      <c r="G27">
        <f t="shared" si="0"/>
        <v>12.533299999999999</v>
      </c>
      <c r="H27">
        <f t="shared" si="1"/>
        <v>16.84756952</v>
      </c>
      <c r="I27" s="16">
        <f t="shared" si="2"/>
        <v>4.2666654363099354E-4</v>
      </c>
      <c r="J27" s="16">
        <f t="shared" si="3"/>
        <v>1.000426666543631</v>
      </c>
      <c r="K27">
        <f t="shared" si="5"/>
        <v>-8.3190523794959767E-2</v>
      </c>
      <c r="L27" s="37">
        <f t="shared" si="6"/>
        <v>6.9206632492797675E-3</v>
      </c>
      <c r="M27" s="8"/>
      <c r="N27" s="8"/>
      <c r="O27" s="8">
        <f t="shared" si="7"/>
        <v>-3.5507298196446717</v>
      </c>
      <c r="P27" s="8"/>
      <c r="Q27" s="8">
        <f t="shared" si="8"/>
        <v>-3.5507298196446717</v>
      </c>
      <c r="R27" s="8">
        <f t="shared" si="9"/>
        <v>118</v>
      </c>
      <c r="S27" s="8">
        <f t="shared" si="10"/>
        <v>-3.5507298196446717</v>
      </c>
      <c r="T27" s="8">
        <f t="shared" si="11"/>
        <v>118</v>
      </c>
      <c r="U27">
        <v>24</v>
      </c>
      <c r="V27">
        <f t="shared" si="12"/>
        <v>0.49159663865546221</v>
      </c>
      <c r="W27">
        <f>SUM($V$4:V27)/U27</f>
        <v>4.0966386554621849E-2</v>
      </c>
      <c r="X27">
        <f t="shared" si="13"/>
        <v>3.6616250778386222E-3</v>
      </c>
      <c r="Z27">
        <f t="shared" si="14"/>
        <v>0.49159663865546221</v>
      </c>
      <c r="AA27">
        <f>SUM($Z$4:Z27)/U27</f>
        <v>4.0966386554621849E-2</v>
      </c>
      <c r="AB27">
        <f t="shared" si="15"/>
        <v>3.6616250778386222E-3</v>
      </c>
    </row>
    <row r="28" spans="1:28" ht="15.75" x14ac:dyDescent="0.25">
      <c r="A28" s="5">
        <v>41383</v>
      </c>
      <c r="B28">
        <v>2.3119999999999998</v>
      </c>
      <c r="C28">
        <f t="shared" si="4"/>
        <v>-4.3046357615894079E-2</v>
      </c>
      <c r="D28">
        <v>1.3931</v>
      </c>
      <c r="E28">
        <v>1.4408000000000001</v>
      </c>
      <c r="F28">
        <v>10.7967</v>
      </c>
      <c r="G28">
        <f t="shared" si="0"/>
        <v>12.237499999999999</v>
      </c>
      <c r="H28">
        <f t="shared" si="1"/>
        <v>16.481682769999999</v>
      </c>
      <c r="I28" s="16">
        <f t="shared" si="2"/>
        <v>4.180705046958888E-4</v>
      </c>
      <c r="J28" s="16">
        <f t="shared" si="3"/>
        <v>1.0004180705046959</v>
      </c>
      <c r="K28">
        <f t="shared" si="5"/>
        <v>-4.3464428120589968E-2</v>
      </c>
      <c r="L28" s="37">
        <f t="shared" si="6"/>
        <v>1.8891565118499319E-3</v>
      </c>
      <c r="M28" s="8"/>
      <c r="N28" s="8"/>
      <c r="O28" s="8">
        <f t="shared" si="7"/>
        <v>-1.8467721381048812</v>
      </c>
      <c r="P28" s="8"/>
      <c r="Q28" s="8">
        <f t="shared" si="8"/>
        <v>-1.8467721381048812</v>
      </c>
      <c r="R28" s="8">
        <f t="shared" si="9"/>
        <v>115</v>
      </c>
      <c r="S28" s="8">
        <f t="shared" si="10"/>
        <v>-1.8467721381048812</v>
      </c>
      <c r="T28" s="8">
        <f t="shared" si="11"/>
        <v>115</v>
      </c>
      <c r="U28">
        <v>25</v>
      </c>
      <c r="V28">
        <f t="shared" si="12"/>
        <v>0.46638655462184875</v>
      </c>
      <c r="W28">
        <f>SUM($V$4:V28)/U28</f>
        <v>5.7983193277310933E-2</v>
      </c>
      <c r="X28">
        <f t="shared" si="13"/>
        <v>7.6410243241681729E-3</v>
      </c>
      <c r="Z28">
        <f t="shared" si="14"/>
        <v>0.46638655462184875</v>
      </c>
      <c r="AA28">
        <f>SUM($Z$4:Z28)/U28</f>
        <v>5.7983193277310933E-2</v>
      </c>
      <c r="AB28">
        <f t="shared" si="15"/>
        <v>7.6410243241681729E-3</v>
      </c>
    </row>
    <row r="29" spans="1:28" ht="15.75" x14ac:dyDescent="0.25">
      <c r="A29" s="5">
        <v>41386</v>
      </c>
      <c r="B29">
        <v>2.3919999999999999</v>
      </c>
      <c r="C29">
        <f t="shared" si="4"/>
        <v>3.4602076124567505E-2</v>
      </c>
      <c r="D29">
        <v>1.3956</v>
      </c>
      <c r="E29">
        <v>1.4157999999999999</v>
      </c>
      <c r="F29">
        <v>10.6561</v>
      </c>
      <c r="G29">
        <f t="shared" si="0"/>
        <v>12.071899999999999</v>
      </c>
      <c r="H29">
        <f t="shared" si="1"/>
        <v>16.287453159999998</v>
      </c>
      <c r="I29" s="16">
        <f t="shared" si="2"/>
        <v>4.1349638199239536E-4</v>
      </c>
      <c r="J29" s="16">
        <f t="shared" si="3"/>
        <v>1.0004134963819924</v>
      </c>
      <c r="K29">
        <f t="shared" si="5"/>
        <v>3.4188579742575109E-2</v>
      </c>
      <c r="L29" s="37">
        <f t="shared" si="6"/>
        <v>1.1688589848144171E-3</v>
      </c>
      <c r="M29" s="8"/>
      <c r="N29" s="8"/>
      <c r="O29" s="8">
        <f t="shared" si="7"/>
        <v>1.4844961024958054</v>
      </c>
      <c r="P29" s="8"/>
      <c r="Q29" s="8">
        <f t="shared" si="8"/>
        <v>1.4844961024958054</v>
      </c>
      <c r="R29" s="8">
        <f t="shared" si="9"/>
        <v>12</v>
      </c>
      <c r="S29" s="8">
        <f t="shared" si="10"/>
        <v>1.4844961024958054</v>
      </c>
      <c r="T29" s="8">
        <f t="shared" si="11"/>
        <v>12</v>
      </c>
      <c r="U29">
        <v>26</v>
      </c>
      <c r="V29">
        <f t="shared" si="12"/>
        <v>-0.39915966386554624</v>
      </c>
      <c r="W29">
        <f>SUM($V$4:V29)/U29</f>
        <v>4.0400775694893351E-2</v>
      </c>
      <c r="X29">
        <f t="shared" si="13"/>
        <v>3.8579808723160202E-3</v>
      </c>
      <c r="Z29">
        <f t="shared" si="14"/>
        <v>-0.39915966386554624</v>
      </c>
      <c r="AA29">
        <f>SUM($Z$4:Z29)/U29</f>
        <v>4.0400775694893351E-2</v>
      </c>
      <c r="AB29">
        <f t="shared" si="15"/>
        <v>3.8579808723160202E-3</v>
      </c>
    </row>
    <row r="30" spans="1:28" ht="15.75" x14ac:dyDescent="0.25">
      <c r="A30" s="5">
        <v>41387</v>
      </c>
      <c r="B30">
        <v>2.4119999999999999</v>
      </c>
      <c r="C30">
        <f t="shared" si="4"/>
        <v>8.3612040133779347E-3</v>
      </c>
      <c r="D30">
        <v>1.3956999999999999</v>
      </c>
      <c r="E30">
        <v>1.4224999999999999</v>
      </c>
      <c r="F30">
        <v>10.107100000000001</v>
      </c>
      <c r="G30">
        <f t="shared" si="0"/>
        <v>11.5296</v>
      </c>
      <c r="H30">
        <f t="shared" si="1"/>
        <v>15.528979469999999</v>
      </c>
      <c r="I30" s="16">
        <f t="shared" si="2"/>
        <v>3.9556099994153548E-4</v>
      </c>
      <c r="J30" s="16">
        <f t="shared" si="3"/>
        <v>1.0003955609999415</v>
      </c>
      <c r="K30">
        <f t="shared" si="5"/>
        <v>7.9656430134363992E-3</v>
      </c>
      <c r="L30" s="37">
        <f t="shared" si="6"/>
        <v>6.345146861750812E-5</v>
      </c>
      <c r="M30" s="8"/>
      <c r="N30" s="8"/>
      <c r="O30" s="8">
        <f t="shared" si="7"/>
        <v>0.3587118508539196</v>
      </c>
      <c r="P30" s="8"/>
      <c r="Q30" s="8">
        <f t="shared" si="8"/>
        <v>0.3587118508539196</v>
      </c>
      <c r="R30" s="8">
        <f t="shared" si="9"/>
        <v>43</v>
      </c>
      <c r="S30" s="8">
        <f t="shared" si="10"/>
        <v>0.3587118508539196</v>
      </c>
      <c r="T30" s="8">
        <f t="shared" si="11"/>
        <v>43</v>
      </c>
      <c r="U30">
        <v>27</v>
      </c>
      <c r="V30">
        <f t="shared" si="12"/>
        <v>-0.13865546218487396</v>
      </c>
      <c r="W30">
        <f>SUM($V$4:V30)/U30</f>
        <v>3.3769063180827896E-2</v>
      </c>
      <c r="X30">
        <f t="shared" si="13"/>
        <v>2.7990399962718317E-3</v>
      </c>
      <c r="Z30">
        <f t="shared" si="14"/>
        <v>-0.13865546218487396</v>
      </c>
      <c r="AA30">
        <f>SUM($Z$4:Z30)/U30</f>
        <v>3.3769063180827896E-2</v>
      </c>
      <c r="AB30">
        <f t="shared" si="15"/>
        <v>2.7990399962718317E-3</v>
      </c>
    </row>
    <row r="31" spans="1:28" ht="15.75" x14ac:dyDescent="0.25">
      <c r="A31" s="5">
        <v>41388</v>
      </c>
      <c r="B31">
        <v>2.4540000000000002</v>
      </c>
      <c r="C31">
        <f t="shared" si="4"/>
        <v>1.7412935323383193E-2</v>
      </c>
      <c r="D31">
        <v>1.3883000000000001</v>
      </c>
      <c r="E31">
        <v>1.407</v>
      </c>
      <c r="F31">
        <v>10.063800000000001</v>
      </c>
      <c r="G31">
        <f t="shared" si="0"/>
        <v>11.470800000000001</v>
      </c>
      <c r="H31">
        <f t="shared" si="1"/>
        <v>15.378573540000001</v>
      </c>
      <c r="I31" s="16">
        <f t="shared" si="2"/>
        <v>3.9199045096993679E-4</v>
      </c>
      <c r="J31" s="16">
        <f t="shared" si="3"/>
        <v>1.0003919904509699</v>
      </c>
      <c r="K31">
        <f t="shared" si="5"/>
        <v>1.7020944872413256E-2</v>
      </c>
      <c r="L31" s="37">
        <f t="shared" si="6"/>
        <v>2.8971256434973108E-4</v>
      </c>
      <c r="M31" s="8"/>
      <c r="N31" s="8"/>
      <c r="O31" s="8">
        <f t="shared" si="7"/>
        <v>0.74704866053458474</v>
      </c>
      <c r="P31" s="8"/>
      <c r="Q31" s="8">
        <f t="shared" si="8"/>
        <v>0.74704866053458474</v>
      </c>
      <c r="R31" s="8">
        <f t="shared" si="9"/>
        <v>24</v>
      </c>
      <c r="S31" s="8">
        <f t="shared" si="10"/>
        <v>0.74704866053458474</v>
      </c>
      <c r="T31" s="8">
        <f t="shared" si="11"/>
        <v>24</v>
      </c>
      <c r="U31">
        <v>28</v>
      </c>
      <c r="V31">
        <f t="shared" si="12"/>
        <v>-0.29831932773109243</v>
      </c>
      <c r="W31">
        <f>SUM($V$4:V31)/U31</f>
        <v>2.1908763505402169E-2</v>
      </c>
      <c r="X31">
        <f t="shared" si="13"/>
        <v>1.2218027012179976E-3</v>
      </c>
      <c r="Z31">
        <f t="shared" si="14"/>
        <v>-0.29831932773109243</v>
      </c>
      <c r="AA31">
        <f>SUM($Z$4:Z31)/U31</f>
        <v>2.1908763505402169E-2</v>
      </c>
      <c r="AB31">
        <f t="shared" si="15"/>
        <v>1.2218027012179976E-3</v>
      </c>
    </row>
    <row r="32" spans="1:28" ht="15.75" x14ac:dyDescent="0.25">
      <c r="A32" s="5">
        <v>41389</v>
      </c>
      <c r="B32">
        <v>2.5419999999999998</v>
      </c>
      <c r="C32">
        <f t="shared" si="4"/>
        <v>3.5859820700896342E-2</v>
      </c>
      <c r="D32">
        <v>1.3888</v>
      </c>
      <c r="E32">
        <v>1.4161000000000001</v>
      </c>
      <c r="F32">
        <v>9.7773000000000003</v>
      </c>
      <c r="G32">
        <f t="shared" si="0"/>
        <v>11.1934</v>
      </c>
      <c r="H32">
        <f t="shared" si="1"/>
        <v>14.99481424</v>
      </c>
      <c r="I32" s="16">
        <f t="shared" si="2"/>
        <v>3.8285915623048616E-4</v>
      </c>
      <c r="J32" s="16">
        <f t="shared" si="3"/>
        <v>1.0003828591562305</v>
      </c>
      <c r="K32">
        <f t="shared" si="5"/>
        <v>3.5476961544665855E-2</v>
      </c>
      <c r="L32" s="37">
        <f t="shared" si="6"/>
        <v>1.2586148004416998E-3</v>
      </c>
      <c r="M32" s="8"/>
      <c r="N32" s="8"/>
      <c r="O32" s="8">
        <f t="shared" si="7"/>
        <v>1.5384557815270223</v>
      </c>
      <c r="P32" s="8"/>
      <c r="Q32" s="8">
        <f t="shared" si="8"/>
        <v>1.5384557815270223</v>
      </c>
      <c r="R32" s="8">
        <f t="shared" si="9"/>
        <v>11</v>
      </c>
      <c r="S32" s="8">
        <f t="shared" si="10"/>
        <v>1.5384557815270223</v>
      </c>
      <c r="T32" s="8">
        <f t="shared" si="11"/>
        <v>11</v>
      </c>
      <c r="U32">
        <v>29</v>
      </c>
      <c r="V32">
        <f t="shared" si="12"/>
        <v>-0.40756302521008403</v>
      </c>
      <c r="W32">
        <f>SUM($V$4:V32)/U32</f>
        <v>7.0993914807302326E-3</v>
      </c>
      <c r="X32">
        <f t="shared" si="13"/>
        <v>1.3287631113666228E-4</v>
      </c>
      <c r="Z32">
        <f t="shared" si="14"/>
        <v>-0.40756302521008403</v>
      </c>
      <c r="AA32">
        <f>SUM($Z$4:Z32)/U32</f>
        <v>7.0993914807302326E-3</v>
      </c>
      <c r="AB32">
        <f t="shared" si="15"/>
        <v>1.3287631113666228E-4</v>
      </c>
    </row>
    <row r="33" spans="1:28" ht="15.75" x14ac:dyDescent="0.25">
      <c r="A33" s="5">
        <v>41390</v>
      </c>
      <c r="B33">
        <v>2.504</v>
      </c>
      <c r="C33">
        <f t="shared" si="4"/>
        <v>-1.4948859166010941E-2</v>
      </c>
      <c r="D33">
        <v>1.3905000000000001</v>
      </c>
      <c r="E33">
        <v>1.3796999999999999</v>
      </c>
      <c r="F33">
        <v>9.7309999999999999</v>
      </c>
      <c r="G33">
        <f t="shared" si="0"/>
        <v>11.1107</v>
      </c>
      <c r="H33">
        <f t="shared" si="1"/>
        <v>14.910655500000001</v>
      </c>
      <c r="I33" s="16">
        <f t="shared" si="2"/>
        <v>3.8085259287012896E-4</v>
      </c>
      <c r="J33" s="16">
        <f t="shared" si="3"/>
        <v>1.0003808525928701</v>
      </c>
      <c r="K33">
        <f t="shared" si="5"/>
        <v>-1.532971175888107E-2</v>
      </c>
      <c r="L33" s="37">
        <f t="shared" si="6"/>
        <v>2.3500006261037657E-4</v>
      </c>
      <c r="M33" s="8"/>
      <c r="N33" s="8"/>
      <c r="O33" s="8">
        <f t="shared" si="7"/>
        <v>-0.64133501957548544</v>
      </c>
      <c r="P33" s="8"/>
      <c r="Q33" s="8">
        <f t="shared" si="8"/>
        <v>-0.64133501957548544</v>
      </c>
      <c r="R33" s="8">
        <f t="shared" si="9"/>
        <v>91</v>
      </c>
      <c r="S33" s="8">
        <f t="shared" si="10"/>
        <v>-0.64133501957548544</v>
      </c>
      <c r="T33" s="8">
        <f t="shared" si="11"/>
        <v>91</v>
      </c>
      <c r="U33">
        <v>30</v>
      </c>
      <c r="V33">
        <f t="shared" si="12"/>
        <v>0.26470588235294112</v>
      </c>
      <c r="W33">
        <f>SUM($V$4:V33)/U33</f>
        <v>1.5686274509803928E-2</v>
      </c>
      <c r="X33">
        <f t="shared" si="13"/>
        <v>6.7107056726433941E-4</v>
      </c>
      <c r="Z33">
        <f t="shared" si="14"/>
        <v>0.26470588235294112</v>
      </c>
      <c r="AA33">
        <f>SUM($Z$4:Z33)/U33</f>
        <v>1.5686274509803928E-2</v>
      </c>
      <c r="AB33">
        <f t="shared" si="15"/>
        <v>6.7107056726433941E-4</v>
      </c>
    </row>
    <row r="34" spans="1:28" ht="15.75" x14ac:dyDescent="0.25">
      <c r="A34" s="5">
        <v>41393</v>
      </c>
      <c r="B34">
        <v>2.5300000000000002</v>
      </c>
      <c r="C34">
        <f t="shared" si="4"/>
        <v>1.0383386581469747E-2</v>
      </c>
      <c r="D34">
        <v>1.3908</v>
      </c>
      <c r="E34">
        <v>1.3694999999999999</v>
      </c>
      <c r="F34">
        <v>9.7270000000000003</v>
      </c>
      <c r="G34">
        <f t="shared" si="0"/>
        <v>11.096500000000001</v>
      </c>
      <c r="H34">
        <f t="shared" si="1"/>
        <v>14.897811600000001</v>
      </c>
      <c r="I34" s="16">
        <f t="shared" si="2"/>
        <v>3.8054623197814053E-4</v>
      </c>
      <c r="J34" s="16">
        <f t="shared" si="3"/>
        <v>1.0003805462319781</v>
      </c>
      <c r="K34">
        <f t="shared" si="5"/>
        <v>1.0002840349491606E-2</v>
      </c>
      <c r="L34" s="37">
        <f t="shared" si="6"/>
        <v>1.0005681505741737E-4</v>
      </c>
      <c r="M34" s="8"/>
      <c r="N34" s="8"/>
      <c r="O34" s="8">
        <f t="shared" si="7"/>
        <v>0.44546740072498314</v>
      </c>
      <c r="P34" s="8"/>
      <c r="Q34" s="8">
        <f t="shared" si="8"/>
        <v>0.44546740072498314</v>
      </c>
      <c r="R34" s="8">
        <f t="shared" si="9"/>
        <v>38</v>
      </c>
      <c r="S34" s="8">
        <f t="shared" si="10"/>
        <v>0.44546740072498314</v>
      </c>
      <c r="T34" s="8">
        <f t="shared" si="11"/>
        <v>38</v>
      </c>
      <c r="U34">
        <v>31</v>
      </c>
      <c r="V34">
        <f t="shared" si="12"/>
        <v>-0.18067226890756305</v>
      </c>
      <c r="W34">
        <f>SUM($V$4:V34)/U34</f>
        <v>9.3521279479533807E-3</v>
      </c>
      <c r="X34">
        <f t="shared" si="13"/>
        <v>2.4648465561832839E-4</v>
      </c>
      <c r="Z34">
        <f t="shared" si="14"/>
        <v>-0.18067226890756305</v>
      </c>
      <c r="AA34">
        <f>SUM($Z$4:Z34)/U34</f>
        <v>9.3521279479533807E-3</v>
      </c>
      <c r="AB34">
        <f t="shared" si="15"/>
        <v>2.4648465561832839E-4</v>
      </c>
    </row>
    <row r="35" spans="1:28" ht="15.75" x14ac:dyDescent="0.25">
      <c r="A35" s="5">
        <v>41394</v>
      </c>
      <c r="B35">
        <v>2.544</v>
      </c>
      <c r="C35">
        <f t="shared" si="4"/>
        <v>5.5335968379445809E-3</v>
      </c>
      <c r="D35">
        <v>1.3895</v>
      </c>
      <c r="E35">
        <v>1.3776999999999999</v>
      </c>
      <c r="F35">
        <v>9.6913</v>
      </c>
      <c r="G35">
        <f t="shared" si="0"/>
        <v>11.068999999999999</v>
      </c>
      <c r="H35">
        <f t="shared" si="1"/>
        <v>14.843761349999998</v>
      </c>
      <c r="I35" s="16">
        <f t="shared" si="2"/>
        <v>3.7925661656856846E-4</v>
      </c>
      <c r="J35" s="16">
        <f t="shared" si="3"/>
        <v>1.0003792566165686</v>
      </c>
      <c r="K35">
        <f t="shared" si="5"/>
        <v>5.1543402213760125E-3</v>
      </c>
      <c r="L35" s="37">
        <f t="shared" si="6"/>
        <v>2.6567223117694522E-5</v>
      </c>
      <c r="M35" s="8"/>
      <c r="N35" s="8"/>
      <c r="O35" s="8">
        <f t="shared" si="7"/>
        <v>0.23740202492877208</v>
      </c>
      <c r="P35" s="8"/>
      <c r="Q35" s="8">
        <f t="shared" si="8"/>
        <v>0.23740202492877208</v>
      </c>
      <c r="R35" s="8">
        <f t="shared" si="9"/>
        <v>53</v>
      </c>
      <c r="S35" s="8">
        <f t="shared" si="10"/>
        <v>0.23740202492877208</v>
      </c>
      <c r="T35" s="8">
        <f t="shared" si="11"/>
        <v>53</v>
      </c>
      <c r="U35">
        <v>32</v>
      </c>
      <c r="V35">
        <f t="shared" si="12"/>
        <v>-5.4621848739495771E-2</v>
      </c>
      <c r="W35">
        <f>SUM($V$4:V35)/U35</f>
        <v>7.3529411764705951E-3</v>
      </c>
      <c r="X35">
        <f t="shared" si="13"/>
        <v>1.5728216420257975E-4</v>
      </c>
      <c r="Z35">
        <f t="shared" si="14"/>
        <v>-5.4621848739495771E-2</v>
      </c>
      <c r="AA35">
        <f>SUM($Z$4:Z35)/U35</f>
        <v>7.3529411764705951E-3</v>
      </c>
      <c r="AB35">
        <f t="shared" si="15"/>
        <v>1.5728216420257975E-4</v>
      </c>
    </row>
    <row r="36" spans="1:28" ht="15.75" x14ac:dyDescent="0.25">
      <c r="A36" s="5">
        <v>41396</v>
      </c>
      <c r="B36">
        <v>2.4939999999999998</v>
      </c>
      <c r="C36">
        <f t="shared" si="4"/>
        <v>-1.9654088050314569E-2</v>
      </c>
      <c r="D36">
        <v>1.3889</v>
      </c>
      <c r="E36">
        <v>1.3273999999999999</v>
      </c>
      <c r="F36">
        <v>9.7629000000000001</v>
      </c>
      <c r="G36">
        <f t="shared" si="0"/>
        <v>11.090299999999999</v>
      </c>
      <c r="H36">
        <f t="shared" si="1"/>
        <v>14.887091809999998</v>
      </c>
      <c r="I36" s="16">
        <f t="shared" si="2"/>
        <v>3.8029051056320817E-4</v>
      </c>
      <c r="J36" s="16">
        <f t="shared" si="3"/>
        <v>1.0003802905105632</v>
      </c>
      <c r="K36">
        <f t="shared" si="5"/>
        <v>-2.0034378560877777E-2</v>
      </c>
      <c r="L36" s="37">
        <f t="shared" si="6"/>
        <v>4.0137632432055912E-4</v>
      </c>
      <c r="M36" s="8"/>
      <c r="N36" s="8"/>
      <c r="O36" s="8">
        <f t="shared" si="7"/>
        <v>-0.84319845444435859</v>
      </c>
      <c r="P36" s="8"/>
      <c r="Q36" s="8">
        <f t="shared" si="8"/>
        <v>-0.84319845444435859</v>
      </c>
      <c r="R36" s="8">
        <f t="shared" si="9"/>
        <v>99</v>
      </c>
      <c r="S36" s="8">
        <f t="shared" si="10"/>
        <v>-0.84319845444435859</v>
      </c>
      <c r="T36" s="8">
        <f t="shared" si="11"/>
        <v>99</v>
      </c>
      <c r="U36">
        <v>33</v>
      </c>
      <c r="V36">
        <f t="shared" si="12"/>
        <v>0.33193277310924374</v>
      </c>
      <c r="W36">
        <f>SUM($V$4:V36)/U36</f>
        <v>1.7188693659281901E-2</v>
      </c>
      <c r="X36">
        <f t="shared" si="13"/>
        <v>8.8635356913791354E-4</v>
      </c>
      <c r="Z36">
        <f t="shared" si="14"/>
        <v>0.33193277310924374</v>
      </c>
      <c r="AA36">
        <f>SUM($Z$4:Z36)/U36</f>
        <v>1.7188693659281901E-2</v>
      </c>
      <c r="AB36">
        <f t="shared" si="15"/>
        <v>8.8635356913791354E-4</v>
      </c>
    </row>
    <row r="37" spans="1:28" ht="15.75" x14ac:dyDescent="0.25">
      <c r="A37" s="5">
        <v>41397</v>
      </c>
      <c r="B37">
        <v>2.5339999999999998</v>
      </c>
      <c r="C37">
        <f t="shared" si="4"/>
        <v>1.6038492381716136E-2</v>
      </c>
      <c r="D37">
        <v>1.3894</v>
      </c>
      <c r="E37">
        <v>1.3906000000000001</v>
      </c>
      <c r="F37">
        <v>9.6965000000000003</v>
      </c>
      <c r="G37">
        <f t="shared" si="0"/>
        <v>11.0871</v>
      </c>
      <c r="H37">
        <f t="shared" si="1"/>
        <v>14.862917100000001</v>
      </c>
      <c r="I37" s="16">
        <f t="shared" si="2"/>
        <v>3.7971373364742433E-4</v>
      </c>
      <c r="J37" s="16">
        <f t="shared" si="3"/>
        <v>1.0003797137336474</v>
      </c>
      <c r="K37">
        <f t="shared" si="5"/>
        <v>1.5658778648068711E-2</v>
      </c>
      <c r="L37" s="37">
        <f t="shared" si="6"/>
        <v>2.4519734874921256E-4</v>
      </c>
      <c r="M37" s="8"/>
      <c r="N37" s="8"/>
      <c r="O37" s="8">
        <f t="shared" si="7"/>
        <v>0.6880823955433647</v>
      </c>
      <c r="P37" s="8"/>
      <c r="Q37" s="8">
        <f t="shared" si="8"/>
        <v>0.6880823955433647</v>
      </c>
      <c r="R37" s="8">
        <f t="shared" si="9"/>
        <v>25</v>
      </c>
      <c r="S37" s="8">
        <f t="shared" si="10"/>
        <v>0.6880823955433647</v>
      </c>
      <c r="T37" s="8">
        <f t="shared" si="11"/>
        <v>25</v>
      </c>
      <c r="U37">
        <v>34</v>
      </c>
      <c r="V37">
        <f t="shared" si="12"/>
        <v>-0.28991596638655459</v>
      </c>
      <c r="W37">
        <f>SUM($V$4:V37)/U37</f>
        <v>8.156203657933769E-3</v>
      </c>
      <c r="X37">
        <f t="shared" si="13"/>
        <v>2.0561857961177586E-4</v>
      </c>
      <c r="Z37">
        <f t="shared" si="14"/>
        <v>-0.28991596638655459</v>
      </c>
      <c r="AA37">
        <f>SUM($Z$4:Z37)/U37</f>
        <v>8.156203657933769E-3</v>
      </c>
      <c r="AB37">
        <f t="shared" si="15"/>
        <v>2.0561857961177586E-4</v>
      </c>
    </row>
    <row r="38" spans="1:28" ht="15.75" x14ac:dyDescent="0.25">
      <c r="A38" s="5">
        <v>41400</v>
      </c>
      <c r="B38">
        <v>2.6019999999999999</v>
      </c>
      <c r="C38">
        <f t="shared" si="4"/>
        <v>2.683504340962907E-2</v>
      </c>
      <c r="D38">
        <v>1.3906000000000001</v>
      </c>
      <c r="E38">
        <v>1.3923000000000001</v>
      </c>
      <c r="F38">
        <v>9.6272000000000002</v>
      </c>
      <c r="G38">
        <f t="shared" si="0"/>
        <v>11.019500000000001</v>
      </c>
      <c r="H38">
        <f t="shared" si="1"/>
        <v>14.779884320000001</v>
      </c>
      <c r="I38" s="16">
        <f t="shared" si="2"/>
        <v>3.7773175788746727E-4</v>
      </c>
      <c r="J38" s="16">
        <f t="shared" si="3"/>
        <v>1.0003777317578875</v>
      </c>
      <c r="K38">
        <f t="shared" si="5"/>
        <v>2.6457311651741602E-2</v>
      </c>
      <c r="L38" s="37">
        <f t="shared" si="6"/>
        <v>6.999893398373819E-4</v>
      </c>
      <c r="M38" s="8"/>
      <c r="N38" s="8"/>
      <c r="O38" s="8">
        <f t="shared" si="7"/>
        <v>1.1512753514699119</v>
      </c>
      <c r="P38" s="8"/>
      <c r="Q38" s="8">
        <f t="shared" si="8"/>
        <v>1.1512753514699119</v>
      </c>
      <c r="R38" s="8">
        <f t="shared" si="9"/>
        <v>16</v>
      </c>
      <c r="S38" s="8">
        <f t="shared" si="10"/>
        <v>1.1512753514699119</v>
      </c>
      <c r="T38" s="8">
        <f t="shared" si="11"/>
        <v>16</v>
      </c>
      <c r="U38">
        <v>35</v>
      </c>
      <c r="V38">
        <f t="shared" si="12"/>
        <v>-0.36554621848739499</v>
      </c>
      <c r="W38">
        <f>SUM($V$4:V38)/U38</f>
        <v>-2.5210084033613386E-3</v>
      </c>
      <c r="X38">
        <f t="shared" si="13"/>
        <v>2.0221992540331545E-5</v>
      </c>
      <c r="Z38">
        <f t="shared" si="14"/>
        <v>-0.36554621848739499</v>
      </c>
      <c r="AA38">
        <f>SUM($Z$4:Z38)/U38</f>
        <v>-2.5210084033613386E-3</v>
      </c>
      <c r="AB38">
        <f t="shared" si="15"/>
        <v>2.0221992540331545E-5</v>
      </c>
    </row>
    <row r="39" spans="1:28" ht="15.75" x14ac:dyDescent="0.25">
      <c r="A39" s="5">
        <v>41401</v>
      </c>
      <c r="B39">
        <v>2.71</v>
      </c>
      <c r="C39">
        <f t="shared" si="4"/>
        <v>4.1506533435818643E-2</v>
      </c>
      <c r="D39">
        <v>1.3848</v>
      </c>
      <c r="E39">
        <v>1.4229000000000001</v>
      </c>
      <c r="F39">
        <v>9.5920000000000005</v>
      </c>
      <c r="G39">
        <f t="shared" si="0"/>
        <v>11.014900000000001</v>
      </c>
      <c r="H39">
        <f t="shared" si="1"/>
        <v>14.705901600000001</v>
      </c>
      <c r="I39" s="16">
        <f t="shared" si="2"/>
        <v>3.7596460029165613E-4</v>
      </c>
      <c r="J39" s="16">
        <f t="shared" si="3"/>
        <v>1.0003759646002917</v>
      </c>
      <c r="K39">
        <f t="shared" si="5"/>
        <v>4.1130568835526987E-2</v>
      </c>
      <c r="L39" s="37">
        <f t="shared" si="6"/>
        <v>1.6917236927340238E-3</v>
      </c>
      <c r="M39" s="8"/>
      <c r="N39" s="8"/>
      <c r="O39" s="8">
        <f t="shared" si="7"/>
        <v>1.7807106975825937</v>
      </c>
      <c r="P39" s="8"/>
      <c r="Q39" s="8">
        <f t="shared" si="8"/>
        <v>1.7807106975825937</v>
      </c>
      <c r="R39" s="8">
        <f t="shared" si="9"/>
        <v>7</v>
      </c>
      <c r="S39" s="8">
        <f t="shared" si="10"/>
        <v>1.7807106975825937</v>
      </c>
      <c r="T39" s="8">
        <f t="shared" si="11"/>
        <v>8</v>
      </c>
      <c r="U39">
        <v>36</v>
      </c>
      <c r="V39">
        <f t="shared" si="12"/>
        <v>-0.44117647058823528</v>
      </c>
      <c r="W39">
        <f>SUM($V$4:V39)/U39</f>
        <v>-1.4705882352941171E-2</v>
      </c>
      <c r="X39">
        <f t="shared" si="13"/>
        <v>7.0776973891160694E-4</v>
      </c>
      <c r="Z39">
        <f t="shared" si="14"/>
        <v>-0.4327731092436975</v>
      </c>
      <c r="AA39">
        <f>SUM($Z$4:Z39)/U39</f>
        <v>-1.4472455648926233E-2</v>
      </c>
      <c r="AB39">
        <f t="shared" si="15"/>
        <v>6.8547918276044785E-4</v>
      </c>
    </row>
    <row r="40" spans="1:28" ht="15.75" x14ac:dyDescent="0.25">
      <c r="A40" s="5">
        <v>41402</v>
      </c>
      <c r="B40">
        <v>2.718</v>
      </c>
      <c r="C40">
        <f t="shared" si="4"/>
        <v>2.9520295202952055E-3</v>
      </c>
      <c r="D40">
        <v>1.3871</v>
      </c>
      <c r="E40">
        <v>1.4022999999999999</v>
      </c>
      <c r="F40">
        <v>9.5404</v>
      </c>
      <c r="G40">
        <f t="shared" si="0"/>
        <v>10.9427</v>
      </c>
      <c r="H40">
        <f t="shared" si="1"/>
        <v>14.63578884</v>
      </c>
      <c r="I40" s="16">
        <f t="shared" si="2"/>
        <v>3.7428883155521397E-4</v>
      </c>
      <c r="J40" s="16">
        <f t="shared" si="3"/>
        <v>1.0003742888315552</v>
      </c>
      <c r="K40">
        <f t="shared" si="5"/>
        <v>2.5777406887399915E-3</v>
      </c>
      <c r="L40" s="37">
        <f t="shared" si="6"/>
        <v>6.6447470583857256E-6</v>
      </c>
      <c r="M40" s="8"/>
      <c r="N40" s="8"/>
      <c r="O40" s="8">
        <f t="shared" si="7"/>
        <v>0.12664778557085984</v>
      </c>
      <c r="P40" s="8"/>
      <c r="Q40" s="8">
        <f t="shared" si="8"/>
        <v>0.12664778557085984</v>
      </c>
      <c r="R40" s="8">
        <f t="shared" si="9"/>
        <v>60</v>
      </c>
      <c r="S40" s="8">
        <f t="shared" si="10"/>
        <v>0.12664778557085984</v>
      </c>
      <c r="T40" s="8">
        <f t="shared" si="11"/>
        <v>60</v>
      </c>
      <c r="U40">
        <v>37</v>
      </c>
      <c r="V40">
        <f t="shared" si="12"/>
        <v>4.2016806722688926E-3</v>
      </c>
      <c r="W40">
        <f>SUM($V$4:V40)/U40</f>
        <v>-1.4194867136043602E-2</v>
      </c>
      <c r="X40">
        <f t="shared" si="13"/>
        <v>6.7775339648794872E-4</v>
      </c>
      <c r="Z40">
        <f t="shared" si="14"/>
        <v>4.2016806722688926E-3</v>
      </c>
      <c r="AA40">
        <f>SUM($Z$4:Z40)/U40</f>
        <v>-1.3967749261866905E-2</v>
      </c>
      <c r="AB40">
        <f t="shared" si="15"/>
        <v>6.5623879266983533E-4</v>
      </c>
    </row>
    <row r="41" spans="1:28" ht="15.75" x14ac:dyDescent="0.25">
      <c r="A41" s="5">
        <v>41404</v>
      </c>
      <c r="B41">
        <v>2.82</v>
      </c>
      <c r="C41">
        <f t="shared" si="4"/>
        <v>3.7527593818984496E-2</v>
      </c>
      <c r="D41">
        <v>1.3860000000000001</v>
      </c>
      <c r="E41">
        <v>1.52</v>
      </c>
      <c r="F41">
        <v>9.4718999999999998</v>
      </c>
      <c r="G41">
        <f t="shared" si="0"/>
        <v>10.991899999999999</v>
      </c>
      <c r="H41">
        <f t="shared" si="1"/>
        <v>14.6480534</v>
      </c>
      <c r="I41" s="16">
        <f t="shared" si="2"/>
        <v>3.7458204119045213E-4</v>
      </c>
      <c r="J41" s="16">
        <f t="shared" si="3"/>
        <v>1.0003745820411905</v>
      </c>
      <c r="K41">
        <f t="shared" si="5"/>
        <v>3.7153011777794044E-2</v>
      </c>
      <c r="L41" s="37">
        <f t="shared" si="6"/>
        <v>1.3803462841609029E-3</v>
      </c>
      <c r="M41" s="8"/>
      <c r="N41" s="8"/>
      <c r="O41" s="8">
        <f t="shared" si="7"/>
        <v>1.6100064793734825</v>
      </c>
      <c r="P41" s="8"/>
      <c r="Q41" s="8">
        <f t="shared" si="8"/>
        <v>1.6100064793734825</v>
      </c>
      <c r="R41" s="8">
        <f t="shared" si="9"/>
        <v>8</v>
      </c>
      <c r="S41" s="8">
        <f t="shared" si="10"/>
        <v>1.6100064793734825</v>
      </c>
      <c r="T41" s="8">
        <f t="shared" si="11"/>
        <v>9</v>
      </c>
      <c r="U41">
        <v>38</v>
      </c>
      <c r="V41">
        <f t="shared" si="12"/>
        <v>-0.4327731092436975</v>
      </c>
      <c r="W41">
        <f>SUM($V$4:V41)/U41</f>
        <v>-2.5210084033613439E-2</v>
      </c>
      <c r="X41">
        <f t="shared" si="13"/>
        <v>2.1955306186645773E-3</v>
      </c>
      <c r="Z41">
        <f t="shared" si="14"/>
        <v>-0.42436974789915966</v>
      </c>
      <c r="AA41">
        <f>SUM($Z$4:Z41)/U41</f>
        <v>-2.4767801857585134E-2</v>
      </c>
      <c r="AB41">
        <f t="shared" si="15"/>
        <v>2.1191702124137009E-3</v>
      </c>
    </row>
    <row r="42" spans="1:28" ht="15.75" x14ac:dyDescent="0.25">
      <c r="A42" s="5">
        <v>41407</v>
      </c>
      <c r="B42">
        <v>2.9420000000000002</v>
      </c>
      <c r="C42">
        <f t="shared" si="4"/>
        <v>4.3262411347517848E-2</v>
      </c>
      <c r="D42">
        <v>1.3874</v>
      </c>
      <c r="E42">
        <v>1.5954999999999999</v>
      </c>
      <c r="F42">
        <v>9.5456000000000003</v>
      </c>
      <c r="G42">
        <f t="shared" si="0"/>
        <v>11.1411</v>
      </c>
      <c r="H42">
        <f t="shared" si="1"/>
        <v>14.839065439999999</v>
      </c>
      <c r="I42" s="16">
        <f t="shared" si="2"/>
        <v>3.7914454562582023E-4</v>
      </c>
      <c r="J42" s="16">
        <f t="shared" si="3"/>
        <v>1.0003791445456258</v>
      </c>
      <c r="K42">
        <f t="shared" si="5"/>
        <v>4.2883266801892028E-2</v>
      </c>
      <c r="L42" s="37">
        <f t="shared" si="6"/>
        <v>1.8389745716022548E-3</v>
      </c>
      <c r="M42" s="8"/>
      <c r="N42" s="8"/>
      <c r="O42" s="8">
        <f t="shared" si="7"/>
        <v>1.8560412617658584</v>
      </c>
      <c r="P42" s="8"/>
      <c r="Q42" s="8">
        <f t="shared" si="8"/>
        <v>1.8560412617658584</v>
      </c>
      <c r="R42" s="8">
        <f t="shared" si="9"/>
        <v>6</v>
      </c>
      <c r="S42" s="8">
        <f t="shared" si="10"/>
        <v>1.8560412617658584</v>
      </c>
      <c r="T42" s="8">
        <f t="shared" si="11"/>
        <v>7</v>
      </c>
      <c r="U42">
        <v>39</v>
      </c>
      <c r="V42">
        <f t="shared" si="12"/>
        <v>-0.44957983193277312</v>
      </c>
      <c r="W42">
        <f>SUM($V$4:V42)/U42</f>
        <v>-3.6091359620771382E-2</v>
      </c>
      <c r="X42">
        <f t="shared" si="13"/>
        <v>4.6182603028870938E-3</v>
      </c>
      <c r="Z42">
        <f t="shared" si="14"/>
        <v>-0.44117647058823528</v>
      </c>
      <c r="AA42">
        <f>SUM($Z$4:Z42)/U42</f>
        <v>-3.5444947209653084E-2</v>
      </c>
      <c r="AB42">
        <f t="shared" si="15"/>
        <v>4.4543115477371506E-3</v>
      </c>
    </row>
    <row r="43" spans="1:28" ht="15.75" x14ac:dyDescent="0.25">
      <c r="A43" s="5">
        <v>41408</v>
      </c>
      <c r="B43">
        <v>2.79</v>
      </c>
      <c r="C43">
        <f t="shared" si="4"/>
        <v>-5.1665533650577883E-2</v>
      </c>
      <c r="D43">
        <v>1.3872</v>
      </c>
      <c r="E43">
        <v>1.6071</v>
      </c>
      <c r="F43">
        <v>9.5668000000000006</v>
      </c>
      <c r="G43">
        <f t="shared" si="0"/>
        <v>11.1739</v>
      </c>
      <c r="H43">
        <f t="shared" si="1"/>
        <v>14.878164959999999</v>
      </c>
      <c r="I43" s="16">
        <f t="shared" si="2"/>
        <v>3.8007754171087704E-4</v>
      </c>
      <c r="J43" s="16">
        <f t="shared" si="3"/>
        <v>1.0003800775417109</v>
      </c>
      <c r="K43">
        <f t="shared" si="5"/>
        <v>-5.204561119228876E-2</v>
      </c>
      <c r="L43" s="37">
        <f t="shared" si="6"/>
        <v>2.7087456443788929E-3</v>
      </c>
      <c r="M43" s="8"/>
      <c r="N43" s="8"/>
      <c r="O43" s="8">
        <f t="shared" si="7"/>
        <v>-2.2165514884580468</v>
      </c>
      <c r="P43" s="8"/>
      <c r="Q43" s="8">
        <f t="shared" si="8"/>
        <v>-2.2165514884580468</v>
      </c>
      <c r="R43" s="8">
        <f t="shared" si="9"/>
        <v>117</v>
      </c>
      <c r="S43" s="8">
        <f t="shared" si="10"/>
        <v>-2.2165514884580468</v>
      </c>
      <c r="T43" s="8">
        <f t="shared" si="11"/>
        <v>117</v>
      </c>
      <c r="U43">
        <v>40</v>
      </c>
      <c r="V43">
        <f t="shared" si="12"/>
        <v>0.48319327731092432</v>
      </c>
      <c r="W43">
        <f>SUM($V$4:V43)/U43</f>
        <v>-2.3109243697478989E-2</v>
      </c>
      <c r="X43">
        <f t="shared" si="13"/>
        <v>1.9419532518889903E-3</v>
      </c>
      <c r="Z43">
        <f t="shared" si="14"/>
        <v>0.48319327731092432</v>
      </c>
      <c r="AA43">
        <f>SUM($Z$4:Z43)/U43</f>
        <v>-2.2478991596638652E-2</v>
      </c>
      <c r="AB43">
        <f t="shared" si="15"/>
        <v>1.837472957097277E-3</v>
      </c>
    </row>
    <row r="44" spans="1:28" ht="15.75" x14ac:dyDescent="0.25">
      <c r="A44" s="5">
        <v>41409</v>
      </c>
      <c r="B44">
        <v>2.92</v>
      </c>
      <c r="C44">
        <f t="shared" si="4"/>
        <v>4.6594982078853008E-2</v>
      </c>
      <c r="D44">
        <v>1.3877999999999999</v>
      </c>
      <c r="E44">
        <v>1.6105</v>
      </c>
      <c r="F44">
        <v>9.5121000000000002</v>
      </c>
      <c r="G44">
        <f t="shared" si="0"/>
        <v>11.1226</v>
      </c>
      <c r="H44">
        <f t="shared" si="1"/>
        <v>14.811392379999999</v>
      </c>
      <c r="I44" s="16">
        <f t="shared" si="2"/>
        <v>3.7848401723650227E-4</v>
      </c>
      <c r="J44" s="16">
        <f t="shared" si="3"/>
        <v>1.0003784840172365</v>
      </c>
      <c r="K44">
        <f t="shared" si="5"/>
        <v>4.6216498061616505E-2</v>
      </c>
      <c r="L44" s="37">
        <f t="shared" si="6"/>
        <v>2.1359646930794022E-3</v>
      </c>
      <c r="M44" s="8"/>
      <c r="N44" s="8"/>
      <c r="O44" s="8">
        <f t="shared" si="7"/>
        <v>1.9990150025364628</v>
      </c>
      <c r="P44" s="8"/>
      <c r="Q44" s="8">
        <f t="shared" si="8"/>
        <v>1.9990150025364628</v>
      </c>
      <c r="R44" s="8">
        <f t="shared" si="9"/>
        <v>3</v>
      </c>
      <c r="S44" s="8">
        <f t="shared" si="10"/>
        <v>1.9990150025364628</v>
      </c>
      <c r="T44" s="8">
        <f t="shared" si="11"/>
        <v>4</v>
      </c>
      <c r="U44">
        <v>41</v>
      </c>
      <c r="V44">
        <f t="shared" si="12"/>
        <v>-0.47478991596638653</v>
      </c>
      <c r="W44">
        <f>SUM($V$4:V44)/U44</f>
        <v>-3.4125845460135272E-2</v>
      </c>
      <c r="X44">
        <f t="shared" si="13"/>
        <v>4.3406824057391309E-3</v>
      </c>
      <c r="Z44">
        <f t="shared" si="14"/>
        <v>-0.46638655462184875</v>
      </c>
      <c r="AA44">
        <f>SUM($Z$4:Z44)/U44</f>
        <v>-3.3306005328960851E-2</v>
      </c>
      <c r="AB44">
        <f t="shared" si="15"/>
        <v>4.1346263299894097E-3</v>
      </c>
    </row>
    <row r="45" spans="1:28" ht="15.75" x14ac:dyDescent="0.25">
      <c r="A45" s="5">
        <v>41410</v>
      </c>
      <c r="B45">
        <v>2.91</v>
      </c>
      <c r="C45">
        <f t="shared" si="4"/>
        <v>-3.4246575342465023E-3</v>
      </c>
      <c r="D45">
        <v>1.3900999999999999</v>
      </c>
      <c r="E45">
        <v>1.5548</v>
      </c>
      <c r="F45">
        <v>9.4909999999999997</v>
      </c>
      <c r="G45">
        <f t="shared" si="0"/>
        <v>11.0458</v>
      </c>
      <c r="H45">
        <f t="shared" si="1"/>
        <v>14.748239099999999</v>
      </c>
      <c r="I45" s="16">
        <f t="shared" si="2"/>
        <v>3.7697601651309753E-4</v>
      </c>
      <c r="J45" s="16">
        <f t="shared" si="3"/>
        <v>1.0003769760165131</v>
      </c>
      <c r="K45">
        <f t="shared" si="5"/>
        <v>-3.8016335507595998E-3</v>
      </c>
      <c r="L45" s="37">
        <f t="shared" si="6"/>
        <v>1.4452417654261043E-5</v>
      </c>
      <c r="M45" s="8"/>
      <c r="N45" s="8"/>
      <c r="O45" s="8">
        <f t="shared" si="7"/>
        <v>-0.1469244430209857</v>
      </c>
      <c r="P45" s="8"/>
      <c r="Q45" s="8">
        <f t="shared" si="8"/>
        <v>-0.1469244430209857</v>
      </c>
      <c r="R45" s="8">
        <f t="shared" si="9"/>
        <v>74</v>
      </c>
      <c r="S45" s="8">
        <f t="shared" si="10"/>
        <v>-0.1469244430209857</v>
      </c>
      <c r="T45" s="8">
        <f t="shared" si="11"/>
        <v>74</v>
      </c>
      <c r="U45">
        <v>42</v>
      </c>
      <c r="V45">
        <f t="shared" si="12"/>
        <v>0.12184873949579833</v>
      </c>
      <c r="W45">
        <f>SUM($V$4:V45)/U45</f>
        <v>-3.0412164865946376E-2</v>
      </c>
      <c r="X45">
        <f t="shared" si="13"/>
        <v>3.5314354924551937E-3</v>
      </c>
      <c r="Z45">
        <f t="shared" si="14"/>
        <v>0.12184873949579833</v>
      </c>
      <c r="AA45">
        <f>SUM($Z$4:Z45)/U45</f>
        <v>-2.9611844737895153E-2</v>
      </c>
      <c r="AB45">
        <f t="shared" si="15"/>
        <v>3.3480160589827975E-3</v>
      </c>
    </row>
    <row r="46" spans="1:28" ht="15.75" x14ac:dyDescent="0.25">
      <c r="A46" s="5">
        <v>41411</v>
      </c>
      <c r="B46">
        <v>2.91</v>
      </c>
      <c r="C46">
        <f t="shared" si="4"/>
        <v>0</v>
      </c>
      <c r="D46">
        <v>1.3900999999999999</v>
      </c>
      <c r="E46">
        <v>1.5449000000000002</v>
      </c>
      <c r="F46">
        <v>9.4634</v>
      </c>
      <c r="G46">
        <f t="shared" si="0"/>
        <v>11.0083</v>
      </c>
      <c r="H46">
        <f t="shared" si="1"/>
        <v>14.699972339999999</v>
      </c>
      <c r="I46" s="16">
        <f t="shared" si="2"/>
        <v>3.7582292428406383E-4</v>
      </c>
      <c r="J46" s="16">
        <f t="shared" si="3"/>
        <v>1.0003758229242841</v>
      </c>
      <c r="K46">
        <f t="shared" si="5"/>
        <v>-3.7582292428406383E-4</v>
      </c>
      <c r="L46" s="37">
        <f t="shared" si="6"/>
        <v>1.4124287041742516E-7</v>
      </c>
      <c r="M46" s="8"/>
      <c r="N46" s="8"/>
      <c r="O46" s="8">
        <f t="shared" si="7"/>
        <v>0</v>
      </c>
      <c r="P46" s="8"/>
      <c r="Q46" s="8">
        <f t="shared" si="8"/>
        <v>0</v>
      </c>
      <c r="R46" s="8">
        <f t="shared" si="9"/>
        <v>66</v>
      </c>
      <c r="S46" s="8">
        <f t="shared" si="10"/>
        <v>0</v>
      </c>
      <c r="T46" s="8">
        <f t="shared" si="11"/>
        <v>66</v>
      </c>
      <c r="U46">
        <v>43</v>
      </c>
      <c r="V46">
        <f t="shared" si="12"/>
        <v>5.4621848739495826E-2</v>
      </c>
      <c r="W46">
        <f>SUM($V$4:V46)/U46</f>
        <v>-2.8434629665819812E-2</v>
      </c>
      <c r="X46">
        <f t="shared" si="13"/>
        <v>3.160610096544524E-3</v>
      </c>
      <c r="Z46">
        <f t="shared" si="14"/>
        <v>5.4621848739495826E-2</v>
      </c>
      <c r="AA46">
        <f>SUM($Z$4:Z46)/U46</f>
        <v>-2.765292163376978E-2</v>
      </c>
      <c r="AB46">
        <f t="shared" si="15"/>
        <v>2.9892195654533404E-3</v>
      </c>
    </row>
    <row r="47" spans="1:28" ht="15.75" x14ac:dyDescent="0.25">
      <c r="A47" s="5">
        <v>41414</v>
      </c>
      <c r="B47">
        <v>2.93</v>
      </c>
      <c r="C47">
        <f t="shared" si="4"/>
        <v>6.8728522336769819E-3</v>
      </c>
      <c r="D47">
        <v>1.3902000000000001</v>
      </c>
      <c r="E47">
        <v>1.5834999999999999</v>
      </c>
      <c r="F47">
        <v>9.4290000000000003</v>
      </c>
      <c r="G47">
        <f t="shared" si="0"/>
        <v>11.012499999999999</v>
      </c>
      <c r="H47">
        <f t="shared" si="1"/>
        <v>14.691695799999998</v>
      </c>
      <c r="I47" s="16">
        <f t="shared" si="2"/>
        <v>3.7562514925615353E-4</v>
      </c>
      <c r="J47" s="16">
        <f t="shared" si="3"/>
        <v>1.0003756251492562</v>
      </c>
      <c r="K47">
        <f t="shared" si="5"/>
        <v>6.4972270844208284E-3</v>
      </c>
      <c r="L47" s="37">
        <f t="shared" si="6"/>
        <v>4.221395978653158E-5</v>
      </c>
      <c r="M47" s="8"/>
      <c r="N47" s="8"/>
      <c r="O47" s="8">
        <f t="shared" si="7"/>
        <v>0.29485867602837645</v>
      </c>
      <c r="P47" s="8"/>
      <c r="Q47" s="8">
        <f t="shared" si="8"/>
        <v>0.29485867602837645</v>
      </c>
      <c r="R47" s="8">
        <f t="shared" si="9"/>
        <v>48</v>
      </c>
      <c r="S47" s="8">
        <f t="shared" si="10"/>
        <v>0.29485867602837645</v>
      </c>
      <c r="T47" s="8">
        <f t="shared" si="11"/>
        <v>48</v>
      </c>
      <c r="U47">
        <v>44</v>
      </c>
      <c r="V47">
        <f t="shared" si="12"/>
        <v>-9.6638655462184864E-2</v>
      </c>
      <c r="W47">
        <f>SUM($V$4:V47)/U47</f>
        <v>-2.9984721161191743E-2</v>
      </c>
      <c r="X47">
        <f t="shared" si="13"/>
        <v>3.5963340124576795E-3</v>
      </c>
      <c r="Z47">
        <f t="shared" si="14"/>
        <v>-9.6638655462184864E-2</v>
      </c>
      <c r="AA47">
        <f>SUM($Z$4:Z47)/U47</f>
        <v>-2.9220779220779217E-2</v>
      </c>
      <c r="AB47">
        <f t="shared" si="15"/>
        <v>3.4154157530780897E-3</v>
      </c>
    </row>
    <row r="48" spans="1:28" ht="15.75" x14ac:dyDescent="0.25">
      <c r="A48" s="5">
        <v>41415</v>
      </c>
      <c r="B48">
        <v>2.9279999999999999</v>
      </c>
      <c r="C48">
        <f t="shared" si="4"/>
        <v>-6.8259385665536644E-4</v>
      </c>
      <c r="D48">
        <v>1.3906000000000001</v>
      </c>
      <c r="E48">
        <v>1.6051</v>
      </c>
      <c r="F48">
        <v>9.4116999999999997</v>
      </c>
      <c r="G48">
        <f t="shared" si="0"/>
        <v>11.0168</v>
      </c>
      <c r="H48">
        <f t="shared" si="1"/>
        <v>14.693010020000001</v>
      </c>
      <c r="I48" s="16">
        <f t="shared" si="2"/>
        <v>3.7565655462179492E-4</v>
      </c>
      <c r="J48" s="16">
        <f t="shared" si="3"/>
        <v>1.0003756565546218</v>
      </c>
      <c r="K48">
        <f t="shared" si="5"/>
        <v>-1.0582504112771614E-3</v>
      </c>
      <c r="L48" s="37">
        <f t="shared" si="6"/>
        <v>1.1198939329682811E-6</v>
      </c>
      <c r="M48" s="8"/>
      <c r="N48" s="8"/>
      <c r="O48" s="8">
        <f t="shared" si="7"/>
        <v>-2.9284598882002414E-2</v>
      </c>
      <c r="P48" s="8"/>
      <c r="Q48" s="8">
        <f t="shared" si="8"/>
        <v>-2.9284598882002414E-2</v>
      </c>
      <c r="R48" s="8">
        <f t="shared" si="9"/>
        <v>70</v>
      </c>
      <c r="S48" s="8">
        <f t="shared" si="10"/>
        <v>-2.9284598882002414E-2</v>
      </c>
      <c r="T48" s="8">
        <f t="shared" si="11"/>
        <v>70</v>
      </c>
      <c r="U48">
        <v>45</v>
      </c>
      <c r="V48">
        <f t="shared" si="12"/>
        <v>8.8235294117647078E-2</v>
      </c>
      <c r="W48">
        <f>SUM($V$4:V48)/U48</f>
        <v>-2.735760971055088E-2</v>
      </c>
      <c r="X48">
        <f t="shared" si="13"/>
        <v>3.0617951280333864E-3</v>
      </c>
      <c r="Z48">
        <f t="shared" si="14"/>
        <v>8.8235294117647078E-2</v>
      </c>
      <c r="AA48">
        <f>SUM($Z$4:Z48)/U48</f>
        <v>-2.6610644257703077E-2</v>
      </c>
      <c r="AB48">
        <f t="shared" si="15"/>
        <v>2.8968806774046507E-3</v>
      </c>
    </row>
    <row r="49" spans="1:28" ht="15.75" x14ac:dyDescent="0.25">
      <c r="A49" s="5">
        <v>41416</v>
      </c>
      <c r="B49">
        <v>2.9140000000000001</v>
      </c>
      <c r="C49">
        <f t="shared" si="4"/>
        <v>-4.7814207650272505E-3</v>
      </c>
      <c r="D49">
        <v>1.3906000000000001</v>
      </c>
      <c r="E49">
        <v>1.6118000000000001</v>
      </c>
      <c r="F49">
        <v>9.3856999999999999</v>
      </c>
      <c r="G49">
        <f t="shared" si="0"/>
        <v>10.9975</v>
      </c>
      <c r="H49">
        <f t="shared" si="1"/>
        <v>14.663554420000001</v>
      </c>
      <c r="I49" s="16">
        <f t="shared" si="2"/>
        <v>3.7495258033803935E-4</v>
      </c>
      <c r="J49" s="16">
        <f t="shared" si="3"/>
        <v>1.000374952580338</v>
      </c>
      <c r="K49">
        <f t="shared" si="5"/>
        <v>-5.1563733453652899E-3</v>
      </c>
      <c r="L49" s="37">
        <f t="shared" si="6"/>
        <v>2.6588186076793632E-5</v>
      </c>
      <c r="M49" s="8"/>
      <c r="N49" s="8"/>
      <c r="O49" s="8">
        <f t="shared" si="7"/>
        <v>-0.20513221416318078</v>
      </c>
      <c r="P49" s="8"/>
      <c r="Q49" s="8">
        <f t="shared" si="8"/>
        <v>-0.20513221416318078</v>
      </c>
      <c r="R49" s="8">
        <f t="shared" si="9"/>
        <v>79</v>
      </c>
      <c r="S49" s="8">
        <f t="shared" si="10"/>
        <v>-0.20513221416318078</v>
      </c>
      <c r="T49" s="8">
        <f t="shared" si="11"/>
        <v>79</v>
      </c>
      <c r="U49">
        <v>46</v>
      </c>
      <c r="V49">
        <f t="shared" si="12"/>
        <v>0.16386554621848737</v>
      </c>
      <c r="W49">
        <f>SUM($V$4:V49)/U49</f>
        <v>-2.3200584581658745E-2</v>
      </c>
      <c r="X49">
        <f t="shared" si="13"/>
        <v>2.250935249710206E-3</v>
      </c>
      <c r="Z49">
        <f t="shared" si="14"/>
        <v>0.16386554621848737</v>
      </c>
      <c r="AA49">
        <f>SUM($Z$4:Z49)/U49</f>
        <v>-2.2469857508220677E-2</v>
      </c>
      <c r="AB49">
        <f t="shared" si="15"/>
        <v>2.1113769851116445E-3</v>
      </c>
    </row>
    <row r="50" spans="1:28" ht="15.75" x14ac:dyDescent="0.25">
      <c r="A50" s="5">
        <v>41417</v>
      </c>
      <c r="B50">
        <v>2.7880000000000003</v>
      </c>
      <c r="C50">
        <f t="shared" si="4"/>
        <v>-4.3239533287577174E-2</v>
      </c>
      <c r="D50">
        <v>1.3905000000000001</v>
      </c>
      <c r="E50">
        <v>1.639</v>
      </c>
      <c r="F50">
        <v>9.5459999999999994</v>
      </c>
      <c r="G50">
        <f t="shared" si="0"/>
        <v>11.184999999999999</v>
      </c>
      <c r="H50">
        <f t="shared" si="1"/>
        <v>14.912712999999998</v>
      </c>
      <c r="I50" s="16">
        <f t="shared" si="2"/>
        <v>3.8090166649862311E-4</v>
      </c>
      <c r="J50" s="16">
        <f t="shared" si="3"/>
        <v>1.0003809016664986</v>
      </c>
      <c r="K50">
        <f t="shared" si="5"/>
        <v>-4.3620434954075797E-2</v>
      </c>
      <c r="L50" s="37">
        <f t="shared" si="6"/>
        <v>1.9027423455827575E-3</v>
      </c>
      <c r="M50" s="8"/>
      <c r="N50" s="8"/>
      <c r="O50" s="8">
        <f t="shared" si="7"/>
        <v>-1.8550597486713165</v>
      </c>
      <c r="P50" s="8"/>
      <c r="Q50" s="8">
        <f t="shared" si="8"/>
        <v>-1.8550597486713165</v>
      </c>
      <c r="R50" s="8">
        <f t="shared" si="9"/>
        <v>116</v>
      </c>
      <c r="S50" s="8">
        <f t="shared" si="10"/>
        <v>-1.8550597486713165</v>
      </c>
      <c r="T50" s="8">
        <f t="shared" si="11"/>
        <v>116</v>
      </c>
      <c r="U50">
        <v>47</v>
      </c>
      <c r="V50">
        <f t="shared" si="12"/>
        <v>0.47478991596638653</v>
      </c>
      <c r="W50">
        <f>SUM($V$4:V50)/U50</f>
        <v>-1.2605042016806718E-2</v>
      </c>
      <c r="X50">
        <f t="shared" si="13"/>
        <v>6.7888117813970448E-4</v>
      </c>
      <c r="Z50">
        <f t="shared" si="14"/>
        <v>0.47478991596638653</v>
      </c>
      <c r="AA50">
        <f>SUM($Z$4:Z50)/U50</f>
        <v>-1.1889862327909886E-2</v>
      </c>
      <c r="AB50">
        <f t="shared" si="15"/>
        <v>6.0403043911841663E-4</v>
      </c>
    </row>
    <row r="51" spans="1:28" ht="15.75" x14ac:dyDescent="0.25">
      <c r="A51" s="5">
        <v>41418</v>
      </c>
      <c r="B51">
        <v>2.7800000000000002</v>
      </c>
      <c r="C51">
        <f t="shared" si="4"/>
        <v>-2.8694404591104758E-3</v>
      </c>
      <c r="D51">
        <v>1.3919999999999999</v>
      </c>
      <c r="E51">
        <v>1.6335</v>
      </c>
      <c r="F51">
        <v>9.5595999999999997</v>
      </c>
      <c r="G51">
        <f t="shared" si="0"/>
        <v>11.193099999999999</v>
      </c>
      <c r="H51">
        <f t="shared" si="1"/>
        <v>14.940463199999998</v>
      </c>
      <c r="I51" s="16">
        <f t="shared" si="2"/>
        <v>3.8156345356776811E-4</v>
      </c>
      <c r="J51" s="16">
        <f t="shared" si="3"/>
        <v>1.0003815634535678</v>
      </c>
      <c r="K51">
        <f t="shared" si="5"/>
        <v>-3.2510039126782439E-3</v>
      </c>
      <c r="L51" s="37">
        <f t="shared" si="6"/>
        <v>1.0569026440249251E-5</v>
      </c>
      <c r="M51" s="8"/>
      <c r="N51" s="8"/>
      <c r="O51" s="8">
        <f t="shared" si="7"/>
        <v>-0.12310455484111557</v>
      </c>
      <c r="P51" s="8"/>
      <c r="Q51" s="8">
        <f t="shared" si="8"/>
        <v>-0.12310455484111557</v>
      </c>
      <c r="R51" s="8">
        <f t="shared" si="9"/>
        <v>72</v>
      </c>
      <c r="S51" s="8">
        <f t="shared" si="10"/>
        <v>-0.12310455484111557</v>
      </c>
      <c r="T51" s="8">
        <f t="shared" si="11"/>
        <v>72</v>
      </c>
      <c r="U51">
        <v>48</v>
      </c>
      <c r="V51">
        <f t="shared" si="12"/>
        <v>0.10504201680672265</v>
      </c>
      <c r="W51">
        <f>SUM($V$4:V51)/U51</f>
        <v>-1.0154061624649857E-2</v>
      </c>
      <c r="X51">
        <f t="shared" si="13"/>
        <v>4.4991258535499729E-4</v>
      </c>
      <c r="Z51">
        <f t="shared" si="14"/>
        <v>0.10504201680672265</v>
      </c>
      <c r="AA51">
        <f>SUM($Z$4:Z51)/U51</f>
        <v>-9.4537815126050414E-3</v>
      </c>
      <c r="AB51">
        <f t="shared" si="15"/>
        <v>3.8999557042068158E-4</v>
      </c>
    </row>
    <row r="52" spans="1:28" ht="15.75" x14ac:dyDescent="0.25">
      <c r="A52" s="5">
        <v>41421</v>
      </c>
      <c r="B52">
        <v>2.786</v>
      </c>
      <c r="C52">
        <f t="shared" si="4"/>
        <v>2.1582733812948859E-3</v>
      </c>
      <c r="D52">
        <v>1.3919999999999999</v>
      </c>
      <c r="E52">
        <v>1.663</v>
      </c>
      <c r="F52">
        <v>9.5395000000000003</v>
      </c>
      <c r="G52">
        <f t="shared" si="0"/>
        <v>11.202500000000001</v>
      </c>
      <c r="H52">
        <f t="shared" si="1"/>
        <v>14.941984</v>
      </c>
      <c r="I52" s="16">
        <f t="shared" si="2"/>
        <v>3.8159971701712259E-4</v>
      </c>
      <c r="J52" s="16">
        <f t="shared" si="3"/>
        <v>1.0003815997170171</v>
      </c>
      <c r="K52">
        <f t="shared" si="5"/>
        <v>1.7766736642777633E-3</v>
      </c>
      <c r="L52" s="37">
        <f t="shared" si="6"/>
        <v>3.1565693093381744E-6</v>
      </c>
      <c r="M52" s="8"/>
      <c r="N52" s="8"/>
      <c r="O52" s="8">
        <f t="shared" si="7"/>
        <v>9.2594109414662992E-2</v>
      </c>
      <c r="P52" s="8"/>
      <c r="Q52" s="8">
        <f t="shared" si="8"/>
        <v>9.2594109414662992E-2</v>
      </c>
      <c r="R52" s="8">
        <f t="shared" si="9"/>
        <v>61</v>
      </c>
      <c r="S52" s="8">
        <f t="shared" si="10"/>
        <v>9.2594109414662992E-2</v>
      </c>
      <c r="T52" s="8">
        <f t="shared" si="11"/>
        <v>61</v>
      </c>
      <c r="U52">
        <v>49</v>
      </c>
      <c r="V52">
        <f t="shared" si="12"/>
        <v>1.2605042016806678E-2</v>
      </c>
      <c r="W52">
        <f>SUM($V$4:V52)/U52</f>
        <v>-9.6895901217629882E-3</v>
      </c>
      <c r="X52">
        <f t="shared" si="13"/>
        <v>4.1822906178732514E-4</v>
      </c>
      <c r="Z52">
        <f t="shared" si="14"/>
        <v>1.2605042016806678E-2</v>
      </c>
      <c r="AA52">
        <f>SUM($Z$4:Z52)/U52</f>
        <v>-9.00360144057623E-3</v>
      </c>
      <c r="AB52">
        <f t="shared" si="15"/>
        <v>3.6110700964877922E-4</v>
      </c>
    </row>
    <row r="53" spans="1:28" ht="15.75" x14ac:dyDescent="0.25">
      <c r="A53" s="5">
        <v>41422</v>
      </c>
      <c r="B53">
        <v>2.8040000000000003</v>
      </c>
      <c r="C53">
        <f t="shared" si="4"/>
        <v>6.4608758076095613E-3</v>
      </c>
      <c r="D53">
        <v>1.3915999999999999</v>
      </c>
      <c r="E53">
        <v>1.7095</v>
      </c>
      <c r="F53">
        <v>9.4835999999999991</v>
      </c>
      <c r="G53">
        <f t="shared" si="0"/>
        <v>11.193099999999999</v>
      </c>
      <c r="H53">
        <f t="shared" si="1"/>
        <v>14.906877759999999</v>
      </c>
      <c r="I53" s="16">
        <f t="shared" si="2"/>
        <v>3.8076248735219309E-4</v>
      </c>
      <c r="J53" s="16">
        <f t="shared" si="3"/>
        <v>1.0003807624873522</v>
      </c>
      <c r="K53">
        <f t="shared" si="5"/>
        <v>6.0801133202573682E-3</v>
      </c>
      <c r="L53" s="37">
        <f t="shared" si="6"/>
        <v>3.6967777987171078E-5</v>
      </c>
      <c r="M53" s="8"/>
      <c r="N53" s="8"/>
      <c r="O53" s="8">
        <f t="shared" si="7"/>
        <v>0.27718408920255833</v>
      </c>
      <c r="P53" s="8"/>
      <c r="Q53" s="8">
        <f t="shared" si="8"/>
        <v>0.27718408920255833</v>
      </c>
      <c r="R53" s="8">
        <f t="shared" si="9"/>
        <v>49</v>
      </c>
      <c r="S53" s="8">
        <f t="shared" si="10"/>
        <v>0.27718408920255833</v>
      </c>
      <c r="T53" s="8">
        <f t="shared" si="11"/>
        <v>49</v>
      </c>
      <c r="U53">
        <v>50</v>
      </c>
      <c r="V53">
        <f t="shared" si="12"/>
        <v>-8.8235294117647078E-2</v>
      </c>
      <c r="W53">
        <f>SUM($V$4:V53)/U53</f>
        <v>-1.126050420168067E-2</v>
      </c>
      <c r="X53">
        <f t="shared" si="13"/>
        <v>5.763588858003092E-4</v>
      </c>
      <c r="Z53">
        <f t="shared" si="14"/>
        <v>-8.8235294117647078E-2</v>
      </c>
      <c r="AA53">
        <f>SUM($Z$4:Z53)/U53</f>
        <v>-1.0588235294117647E-2</v>
      </c>
      <c r="AB53">
        <f t="shared" si="15"/>
        <v>5.0959421201635731E-4</v>
      </c>
    </row>
    <row r="54" spans="1:28" ht="15.75" x14ac:dyDescent="0.25">
      <c r="A54" s="5">
        <v>41423</v>
      </c>
      <c r="B54">
        <v>2.7800000000000002</v>
      </c>
      <c r="C54">
        <f t="shared" si="4"/>
        <v>-8.559201141226826E-3</v>
      </c>
      <c r="D54">
        <v>1.3912</v>
      </c>
      <c r="E54">
        <v>1.7558</v>
      </c>
      <c r="F54">
        <v>9.5657999999999994</v>
      </c>
      <c r="G54">
        <f t="shared" si="0"/>
        <v>11.3216</v>
      </c>
      <c r="H54">
        <f t="shared" si="1"/>
        <v>15.063740960000001</v>
      </c>
      <c r="I54" s="16">
        <f t="shared" si="2"/>
        <v>3.8450145802237934E-4</v>
      </c>
      <c r="J54" s="16">
        <f t="shared" si="3"/>
        <v>1.0003845014580224</v>
      </c>
      <c r="K54">
        <f t="shared" si="5"/>
        <v>-8.9437025992492054E-3</v>
      </c>
      <c r="L54" s="37">
        <f t="shared" si="6"/>
        <v>7.9989816183816993E-5</v>
      </c>
      <c r="M54" s="8"/>
      <c r="N54" s="8"/>
      <c r="O54" s="8">
        <f t="shared" si="7"/>
        <v>-0.36720631123077413</v>
      </c>
      <c r="P54" s="8"/>
      <c r="Q54" s="8">
        <f t="shared" si="8"/>
        <v>-0.36720631123077413</v>
      </c>
      <c r="R54" s="8">
        <f t="shared" si="9"/>
        <v>82</v>
      </c>
      <c r="S54" s="8">
        <f t="shared" si="10"/>
        <v>-0.36720631123077413</v>
      </c>
      <c r="T54" s="8">
        <f t="shared" si="11"/>
        <v>82</v>
      </c>
      <c r="U54">
        <v>51</v>
      </c>
      <c r="V54">
        <f t="shared" si="12"/>
        <v>0.18907563025210083</v>
      </c>
      <c r="W54">
        <f>SUM($V$4:V54)/U54</f>
        <v>-7.3323447025869151E-3</v>
      </c>
      <c r="X54">
        <f t="shared" si="13"/>
        <v>2.4926611097411585E-4</v>
      </c>
      <c r="Z54">
        <f t="shared" si="14"/>
        <v>0.18907563025210083</v>
      </c>
      <c r="AA54">
        <f>SUM($Z$4:Z54)/U54</f>
        <v>-6.6732575383094414E-3</v>
      </c>
      <c r="AB54">
        <f t="shared" si="15"/>
        <v>2.064682431638903E-4</v>
      </c>
    </row>
    <row r="55" spans="1:28" ht="15.75" x14ac:dyDescent="0.25">
      <c r="A55" s="5">
        <v>41424</v>
      </c>
      <c r="B55">
        <v>2.6920000000000002</v>
      </c>
      <c r="C55">
        <f t="shared" si="4"/>
        <v>-3.1654676258992834E-2</v>
      </c>
      <c r="D55">
        <v>1.3905000000000001</v>
      </c>
      <c r="E55">
        <v>1.7467999999999999</v>
      </c>
      <c r="F55">
        <v>9.5335999999999999</v>
      </c>
      <c r="G55">
        <f t="shared" si="0"/>
        <v>11.2804</v>
      </c>
      <c r="H55">
        <f t="shared" si="1"/>
        <v>15.003270800000001</v>
      </c>
      <c r="I55" s="16">
        <f t="shared" si="2"/>
        <v>3.830607016495069E-4</v>
      </c>
      <c r="J55" s="16">
        <f t="shared" si="3"/>
        <v>1.0003830607016495</v>
      </c>
      <c r="K55">
        <f t="shared" si="5"/>
        <v>-3.2037736960642341E-2</v>
      </c>
      <c r="L55" s="37">
        <f t="shared" si="6"/>
        <v>1.0264165895593083E-3</v>
      </c>
      <c r="M55" s="8"/>
      <c r="N55" s="8"/>
      <c r="O55" s="8">
        <f t="shared" si="7"/>
        <v>-1.3580469380817743</v>
      </c>
      <c r="P55" s="8"/>
      <c r="Q55" s="8">
        <f t="shared" si="8"/>
        <v>-1.3580469380817743</v>
      </c>
      <c r="R55" s="8">
        <f t="shared" si="9"/>
        <v>108</v>
      </c>
      <c r="S55" s="8">
        <f t="shared" si="10"/>
        <v>-1.3580469380817743</v>
      </c>
      <c r="T55" s="8">
        <f t="shared" si="11"/>
        <v>108</v>
      </c>
      <c r="U55">
        <v>52</v>
      </c>
      <c r="V55">
        <f t="shared" si="12"/>
        <v>0.40756302521008403</v>
      </c>
      <c r="W55">
        <f>SUM($V$4:V55)/U55</f>
        <v>6.464124111182954E-4</v>
      </c>
      <c r="X55">
        <f t="shared" si="13"/>
        <v>1.975286206625813E-6</v>
      </c>
      <c r="Z55">
        <f t="shared" si="14"/>
        <v>0.40756302521008403</v>
      </c>
      <c r="AA55">
        <f>SUM($Z$4:Z55)/U55</f>
        <v>1.2928248222365867E-3</v>
      </c>
      <c r="AB55">
        <f t="shared" si="15"/>
        <v>7.901144826503203E-6</v>
      </c>
    </row>
    <row r="56" spans="1:28" ht="15.75" x14ac:dyDescent="0.25">
      <c r="A56" s="5">
        <v>41425</v>
      </c>
      <c r="B56">
        <v>2.6419999999999999</v>
      </c>
      <c r="C56">
        <f t="shared" si="4"/>
        <v>-1.8573551263001583E-2</v>
      </c>
      <c r="D56">
        <v>1.3913</v>
      </c>
      <c r="E56">
        <v>1.7362</v>
      </c>
      <c r="F56">
        <v>9.5991</v>
      </c>
      <c r="G56">
        <f t="shared" si="0"/>
        <v>11.3353</v>
      </c>
      <c r="H56">
        <f t="shared" si="1"/>
        <v>15.091427830000001</v>
      </c>
      <c r="I56" s="16">
        <f t="shared" si="2"/>
        <v>3.8516087080275874E-4</v>
      </c>
      <c r="J56" s="16">
        <f t="shared" si="3"/>
        <v>1.0003851608708028</v>
      </c>
      <c r="K56">
        <f t="shared" si="5"/>
        <v>-1.8958712133804342E-2</v>
      </c>
      <c r="L56" s="37">
        <f t="shared" si="6"/>
        <v>3.5943276577245995E-4</v>
      </c>
      <c r="M56" s="8"/>
      <c r="N56" s="8"/>
      <c r="O56" s="8">
        <f t="shared" si="7"/>
        <v>-0.79684133287758108</v>
      </c>
      <c r="P56" s="8"/>
      <c r="Q56" s="8">
        <f t="shared" si="8"/>
        <v>-0.79684133287758108</v>
      </c>
      <c r="R56" s="8">
        <f t="shared" si="9"/>
        <v>97</v>
      </c>
      <c r="S56" s="8">
        <f t="shared" si="10"/>
        <v>-0.79684133287758108</v>
      </c>
      <c r="T56" s="8">
        <f t="shared" si="11"/>
        <v>97</v>
      </c>
      <c r="U56">
        <v>53</v>
      </c>
      <c r="V56">
        <f t="shared" si="12"/>
        <v>0.31512605042016806</v>
      </c>
      <c r="W56">
        <f>SUM($V$4:V56)/U56</f>
        <v>6.5799904867607437E-3</v>
      </c>
      <c r="X56">
        <f t="shared" si="13"/>
        <v>2.086093240646073E-4</v>
      </c>
      <c r="Z56">
        <f t="shared" si="14"/>
        <v>0.31512605042016806</v>
      </c>
      <c r="AA56">
        <f>SUM($Z$4:Z56)/U56</f>
        <v>7.2142064372918971E-3</v>
      </c>
      <c r="AB56">
        <f t="shared" si="15"/>
        <v>2.5076118632298033E-4</v>
      </c>
    </row>
    <row r="57" spans="1:28" ht="15.75" x14ac:dyDescent="0.25">
      <c r="A57" s="5">
        <v>41428</v>
      </c>
      <c r="B57">
        <v>2.64</v>
      </c>
      <c r="C57">
        <f t="shared" si="4"/>
        <v>-7.5700227100672964E-4</v>
      </c>
      <c r="D57">
        <v>1.3787</v>
      </c>
      <c r="E57">
        <v>1.7577</v>
      </c>
      <c r="F57">
        <v>9.6433</v>
      </c>
      <c r="G57">
        <f t="shared" si="0"/>
        <v>11.401</v>
      </c>
      <c r="H57">
        <f t="shared" si="1"/>
        <v>15.052917710000001</v>
      </c>
      <c r="I57" s="16">
        <f t="shared" si="2"/>
        <v>3.8424363976963249E-4</v>
      </c>
      <c r="J57" s="16">
        <f t="shared" si="3"/>
        <v>1.0003842436397696</v>
      </c>
      <c r="K57">
        <f t="shared" si="5"/>
        <v>-1.1412459107763622E-3</v>
      </c>
      <c r="L57" s="37">
        <f t="shared" si="6"/>
        <v>1.3024422288637685E-6</v>
      </c>
      <c r="M57" s="8"/>
      <c r="N57" s="8"/>
      <c r="O57" s="8">
        <f t="shared" si="7"/>
        <v>-3.2476864013719922E-2</v>
      </c>
      <c r="P57" s="8"/>
      <c r="Q57" s="8">
        <f t="shared" si="8"/>
        <v>-3.2476864013719922E-2</v>
      </c>
      <c r="R57" s="8">
        <f t="shared" si="9"/>
        <v>71</v>
      </c>
      <c r="S57" s="8">
        <f t="shared" si="10"/>
        <v>-3.2476864013719922E-2</v>
      </c>
      <c r="T57" s="8">
        <f t="shared" si="11"/>
        <v>71</v>
      </c>
      <c r="U57">
        <v>54</v>
      </c>
      <c r="V57">
        <f t="shared" si="12"/>
        <v>9.6638655462184864E-2</v>
      </c>
      <c r="W57">
        <f>SUM($V$4:V57)/U57</f>
        <v>8.2477435418611897E-3</v>
      </c>
      <c r="X57">
        <f t="shared" si="13"/>
        <v>3.3394225188589999E-4</v>
      </c>
      <c r="Z57">
        <f t="shared" si="14"/>
        <v>9.6638655462184864E-2</v>
      </c>
      <c r="AA57">
        <f>SUM($Z$4:Z57)/U57</f>
        <v>8.8702147525676935E-3</v>
      </c>
      <c r="AB57">
        <f t="shared" si="15"/>
        <v>3.8625075698728686E-4</v>
      </c>
    </row>
    <row r="58" spans="1:28" ht="15.75" x14ac:dyDescent="0.25">
      <c r="A58" s="5">
        <v>41429</v>
      </c>
      <c r="B58">
        <v>2.706</v>
      </c>
      <c r="C58">
        <f t="shared" si="4"/>
        <v>2.4999999999999935E-2</v>
      </c>
      <c r="D58">
        <v>1.3747</v>
      </c>
      <c r="E58">
        <v>1.7741</v>
      </c>
      <c r="F58">
        <v>9.6594999999999995</v>
      </c>
      <c r="G58">
        <f t="shared" si="0"/>
        <v>11.4336</v>
      </c>
      <c r="H58">
        <f t="shared" si="1"/>
        <v>15.05301465</v>
      </c>
      <c r="I58" s="16">
        <f t="shared" si="2"/>
        <v>3.8424594906327769E-4</v>
      </c>
      <c r="J58" s="16">
        <f t="shared" si="3"/>
        <v>1.0003842459490633</v>
      </c>
      <c r="K58">
        <f t="shared" si="5"/>
        <v>2.4615754050936658E-2</v>
      </c>
      <c r="L58" s="37">
        <f t="shared" si="6"/>
        <v>6.0593534749620449E-4</v>
      </c>
      <c r="M58" s="8"/>
      <c r="N58" s="8"/>
      <c r="O58" s="8">
        <f t="shared" si="7"/>
        <v>1.0725484340532156</v>
      </c>
      <c r="P58" s="8"/>
      <c r="Q58" s="8">
        <f t="shared" si="8"/>
        <v>1.0725484340532156</v>
      </c>
      <c r="R58" s="8">
        <f t="shared" si="9"/>
        <v>17</v>
      </c>
      <c r="S58" s="8">
        <f t="shared" si="10"/>
        <v>1.0725484340532156</v>
      </c>
      <c r="T58" s="8">
        <f t="shared" si="11"/>
        <v>17</v>
      </c>
      <c r="U58">
        <v>55</v>
      </c>
      <c r="V58">
        <f t="shared" si="12"/>
        <v>-0.35714285714285715</v>
      </c>
      <c r="W58">
        <f>SUM($V$4:V58)/U58</f>
        <v>1.6042780748663115E-3</v>
      </c>
      <c r="X58">
        <f t="shared" si="13"/>
        <v>1.2868540707483791E-5</v>
      </c>
      <c r="Z58">
        <f t="shared" si="14"/>
        <v>-0.35714285714285715</v>
      </c>
      <c r="AA58">
        <f>SUM($Z$4:Z58)/U58</f>
        <v>2.2154316271963321E-3</v>
      </c>
      <c r="AB58">
        <f t="shared" si="15"/>
        <v>2.4540686473908939E-5</v>
      </c>
    </row>
    <row r="59" spans="1:28" ht="15.75" x14ac:dyDescent="0.25">
      <c r="A59" s="5">
        <v>41430</v>
      </c>
      <c r="B59">
        <v>2.6459999999999999</v>
      </c>
      <c r="C59">
        <f t="shared" si="4"/>
        <v>-2.2172949002217314E-2</v>
      </c>
      <c r="D59">
        <v>1.3748</v>
      </c>
      <c r="E59">
        <v>1.7461</v>
      </c>
      <c r="F59">
        <v>9.7852999999999994</v>
      </c>
      <c r="G59">
        <f t="shared" si="0"/>
        <v>11.5314</v>
      </c>
      <c r="H59">
        <f t="shared" si="1"/>
        <v>15.19893044</v>
      </c>
      <c r="I59" s="16">
        <f t="shared" si="2"/>
        <v>3.8771974074069959E-4</v>
      </c>
      <c r="J59" s="16">
        <f t="shared" si="3"/>
        <v>1.0003877197407407</v>
      </c>
      <c r="K59">
        <f t="shared" si="5"/>
        <v>-2.2560668742958014E-2</v>
      </c>
      <c r="L59" s="37">
        <f t="shared" si="6"/>
        <v>5.089837741294827E-4</v>
      </c>
      <c r="M59" s="8"/>
      <c r="N59" s="8"/>
      <c r="O59" s="8">
        <f t="shared" si="7"/>
        <v>-0.95126246922680213</v>
      </c>
      <c r="P59" s="8"/>
      <c r="Q59" s="8">
        <f t="shared" si="8"/>
        <v>-0.95126246922680213</v>
      </c>
      <c r="R59" s="8">
        <f t="shared" si="9"/>
        <v>101</v>
      </c>
      <c r="S59" s="8">
        <f t="shared" si="10"/>
        <v>-0.95126246922680213</v>
      </c>
      <c r="T59" s="8">
        <f t="shared" si="11"/>
        <v>101</v>
      </c>
      <c r="U59">
        <v>56</v>
      </c>
      <c r="V59">
        <f t="shared" si="12"/>
        <v>0.34873949579831931</v>
      </c>
      <c r="W59">
        <f>SUM($V$4:V59)/U59</f>
        <v>7.8031212484994004E-3</v>
      </c>
      <c r="X59">
        <f t="shared" si="13"/>
        <v>3.09978842568349E-4</v>
      </c>
      <c r="Z59">
        <f t="shared" si="14"/>
        <v>0.34873949579831931</v>
      </c>
      <c r="AA59">
        <f>SUM($Z$4:Z59)/U59</f>
        <v>8.4033613445378148E-3</v>
      </c>
      <c r="AB59">
        <f t="shared" si="15"/>
        <v>3.5950208960589582E-4</v>
      </c>
    </row>
    <row r="60" spans="1:28" ht="15.75" x14ac:dyDescent="0.25">
      <c r="A60" s="5">
        <v>41431</v>
      </c>
      <c r="B60">
        <v>2.6459999999999999</v>
      </c>
      <c r="C60">
        <f t="shared" si="4"/>
        <v>0</v>
      </c>
      <c r="D60">
        <v>1.3744000000000001</v>
      </c>
      <c r="E60">
        <v>1.7659</v>
      </c>
      <c r="F60">
        <v>9.8376999999999999</v>
      </c>
      <c r="G60">
        <f t="shared" si="0"/>
        <v>11.6036</v>
      </c>
      <c r="H60">
        <f t="shared" si="1"/>
        <v>15.286834880000001</v>
      </c>
      <c r="I60" s="16">
        <f t="shared" si="2"/>
        <v>3.8981034899521205E-4</v>
      </c>
      <c r="J60" s="16">
        <f t="shared" si="3"/>
        <v>1.0003898103489952</v>
      </c>
      <c r="K60">
        <f t="shared" si="5"/>
        <v>-3.8981034899521205E-4</v>
      </c>
      <c r="L60" s="37">
        <f t="shared" si="6"/>
        <v>1.5195210818376902E-7</v>
      </c>
      <c r="M60" s="8"/>
      <c r="N60" s="8"/>
      <c r="O60" s="8">
        <f t="shared" si="7"/>
        <v>0</v>
      </c>
      <c r="P60" s="8"/>
      <c r="Q60" s="8">
        <f t="shared" si="8"/>
        <v>0</v>
      </c>
      <c r="R60" s="8">
        <f t="shared" si="9"/>
        <v>66</v>
      </c>
      <c r="S60" s="8">
        <f t="shared" si="10"/>
        <v>0</v>
      </c>
      <c r="T60" s="8">
        <f t="shared" si="11"/>
        <v>66</v>
      </c>
      <c r="U60">
        <v>57</v>
      </c>
      <c r="V60">
        <f t="shared" si="12"/>
        <v>5.4621848739495826E-2</v>
      </c>
      <c r="W60">
        <f>SUM($V$4:V60)/U60</f>
        <v>8.6245024325519691E-3</v>
      </c>
      <c r="X60">
        <f t="shared" si="13"/>
        <v>3.8543421871985498E-4</v>
      </c>
      <c r="Z60">
        <f t="shared" si="14"/>
        <v>5.4621848739495826E-2</v>
      </c>
      <c r="AA60">
        <f>SUM($Z$4:Z60)/U60</f>
        <v>9.2142120005897082E-3</v>
      </c>
      <c r="AB60">
        <f t="shared" si="15"/>
        <v>4.3994518719393176E-4</v>
      </c>
    </row>
    <row r="61" spans="1:28" ht="15.75" x14ac:dyDescent="0.25">
      <c r="A61" s="5">
        <v>41432</v>
      </c>
      <c r="B61">
        <v>2.67</v>
      </c>
      <c r="C61">
        <f t="shared" si="4"/>
        <v>9.0702947845805078E-3</v>
      </c>
      <c r="D61">
        <v>1.3740999999999999</v>
      </c>
      <c r="E61">
        <v>1.7983</v>
      </c>
      <c r="F61">
        <v>9.7683999999999997</v>
      </c>
      <c r="G61">
        <f t="shared" si="0"/>
        <v>11.566699999999999</v>
      </c>
      <c r="H61">
        <f t="shared" si="1"/>
        <v>15.221058439999998</v>
      </c>
      <c r="I61" s="16">
        <f t="shared" si="2"/>
        <v>3.8824615495802739E-4</v>
      </c>
      <c r="J61" s="16">
        <f t="shared" si="3"/>
        <v>1.000388246154958</v>
      </c>
      <c r="K61">
        <f t="shared" si="5"/>
        <v>8.6820486296224804E-3</v>
      </c>
      <c r="L61" s="37">
        <f t="shared" si="6"/>
        <v>7.5377968407129586E-5</v>
      </c>
      <c r="M61" s="8"/>
      <c r="N61" s="8"/>
      <c r="O61" s="8">
        <f t="shared" si="7"/>
        <v>0.38913321870411594</v>
      </c>
      <c r="P61" s="8"/>
      <c r="Q61" s="8">
        <f t="shared" si="8"/>
        <v>0.38913321870411594</v>
      </c>
      <c r="R61" s="8">
        <f t="shared" si="9"/>
        <v>41</v>
      </c>
      <c r="S61" s="8">
        <f t="shared" si="10"/>
        <v>0.38913321870411594</v>
      </c>
      <c r="T61" s="8">
        <f t="shared" si="11"/>
        <v>41</v>
      </c>
      <c r="U61">
        <v>58</v>
      </c>
      <c r="V61">
        <f t="shared" si="12"/>
        <v>-0.15546218487394958</v>
      </c>
      <c r="W61">
        <f>SUM($V$4:V61)/U61</f>
        <v>5.7954216169226322E-3</v>
      </c>
      <c r="X61">
        <f t="shared" si="13"/>
        <v>1.770946254216236E-4</v>
      </c>
      <c r="Z61">
        <f t="shared" si="14"/>
        <v>-0.15546218487394958</v>
      </c>
      <c r="AA61">
        <f>SUM($Z$4:Z61)/U61</f>
        <v>6.374963778614893E-3</v>
      </c>
      <c r="AB61">
        <f t="shared" si="15"/>
        <v>2.1428449676016444E-4</v>
      </c>
    </row>
    <row r="62" spans="1:28" ht="15.75" x14ac:dyDescent="0.25">
      <c r="A62" s="5">
        <v>41435</v>
      </c>
      <c r="B62">
        <v>2.7039999999999997</v>
      </c>
      <c r="C62">
        <f t="shared" si="4"/>
        <v>1.2734082397003674E-2</v>
      </c>
      <c r="D62">
        <v>1.3738999999999999</v>
      </c>
      <c r="E62">
        <v>1.8667</v>
      </c>
      <c r="F62">
        <v>9.7796000000000003</v>
      </c>
      <c r="G62">
        <f t="shared" si="0"/>
        <v>11.6463</v>
      </c>
      <c r="H62">
        <f t="shared" si="1"/>
        <v>15.302892439999999</v>
      </c>
      <c r="I62" s="16">
        <f t="shared" si="2"/>
        <v>3.9019207001200762E-4</v>
      </c>
      <c r="J62" s="16">
        <f t="shared" si="3"/>
        <v>1.000390192070012</v>
      </c>
      <c r="K62">
        <f t="shared" si="5"/>
        <v>1.2343890326991666E-2</v>
      </c>
      <c r="L62" s="37">
        <f t="shared" si="6"/>
        <v>1.5237162840479843E-4</v>
      </c>
      <c r="M62" s="8"/>
      <c r="N62" s="8"/>
      <c r="O62" s="8">
        <f t="shared" si="7"/>
        <v>0.54631680536043781</v>
      </c>
      <c r="P62" s="8"/>
      <c r="Q62" s="8">
        <f t="shared" si="8"/>
        <v>0.54631680536043781</v>
      </c>
      <c r="R62" s="8">
        <f t="shared" si="9"/>
        <v>33</v>
      </c>
      <c r="S62" s="8">
        <f t="shared" si="10"/>
        <v>0.54631680536043781</v>
      </c>
      <c r="T62" s="8">
        <f t="shared" si="11"/>
        <v>33</v>
      </c>
      <c r="U62">
        <v>59</v>
      </c>
      <c r="V62">
        <f t="shared" si="12"/>
        <v>-0.22268907563025209</v>
      </c>
      <c r="W62">
        <f>SUM($V$4:V62)/U62</f>
        <v>1.9228030195128916E-3</v>
      </c>
      <c r="X62">
        <f t="shared" si="13"/>
        <v>1.9830283241729609E-5</v>
      </c>
      <c r="Z62">
        <f t="shared" si="14"/>
        <v>-0.22268907563025209</v>
      </c>
      <c r="AA62">
        <f>SUM($Z$4:Z62)/U62</f>
        <v>2.492522432701893E-3</v>
      </c>
      <c r="AB62">
        <f t="shared" si="15"/>
        <v>3.3322492415800691E-5</v>
      </c>
    </row>
    <row r="63" spans="1:28" ht="15.75" x14ac:dyDescent="0.25">
      <c r="A63" s="5">
        <v>41436</v>
      </c>
      <c r="B63">
        <v>2.6339999999999999</v>
      </c>
      <c r="C63">
        <f t="shared" si="4"/>
        <v>-2.5887573964496986E-2</v>
      </c>
      <c r="D63">
        <v>1.3755999999999999</v>
      </c>
      <c r="E63">
        <v>1.8982999999999999</v>
      </c>
      <c r="F63">
        <v>9.8734000000000002</v>
      </c>
      <c r="G63">
        <f t="shared" si="0"/>
        <v>11.771699999999999</v>
      </c>
      <c r="H63">
        <f t="shared" si="1"/>
        <v>15.480149040000001</v>
      </c>
      <c r="I63" s="16">
        <f t="shared" si="2"/>
        <v>3.9440230249709884E-4</v>
      </c>
      <c r="J63" s="16">
        <f t="shared" si="3"/>
        <v>1.0003944023024971</v>
      </c>
      <c r="K63">
        <f t="shared" si="5"/>
        <v>-2.6281976266994085E-2</v>
      </c>
      <c r="L63" s="37">
        <f t="shared" si="6"/>
        <v>6.9074227649884037E-4</v>
      </c>
      <c r="M63" s="8"/>
      <c r="N63" s="8"/>
      <c r="O63" s="8">
        <f t="shared" si="7"/>
        <v>-1.1106270766823245</v>
      </c>
      <c r="P63" s="8"/>
      <c r="Q63" s="8">
        <f t="shared" si="8"/>
        <v>-1.1106270766823245</v>
      </c>
      <c r="R63" s="8">
        <f t="shared" si="9"/>
        <v>105</v>
      </c>
      <c r="S63" s="8">
        <f t="shared" si="10"/>
        <v>-1.1106270766823245</v>
      </c>
      <c r="T63" s="8">
        <f t="shared" si="11"/>
        <v>105</v>
      </c>
      <c r="U63">
        <v>60</v>
      </c>
      <c r="V63">
        <f t="shared" si="12"/>
        <v>0.38235294117647056</v>
      </c>
      <c r="W63">
        <f>SUM($V$4:V63)/U63</f>
        <v>8.2633053221288534E-3</v>
      </c>
      <c r="X63">
        <f t="shared" si="13"/>
        <v>3.7244844461848927E-4</v>
      </c>
      <c r="Z63">
        <f t="shared" si="14"/>
        <v>0.38235294117647056</v>
      </c>
      <c r="AA63">
        <f>SUM($Z$4:Z63)/U63</f>
        <v>8.823529411764704E-3</v>
      </c>
      <c r="AB63">
        <f t="shared" si="15"/>
        <v>4.2466184334696426E-4</v>
      </c>
    </row>
    <row r="64" spans="1:28" ht="15.75" x14ac:dyDescent="0.25">
      <c r="A64" s="5">
        <v>41437</v>
      </c>
      <c r="B64">
        <v>2.61</v>
      </c>
      <c r="C64">
        <f t="shared" si="4"/>
        <v>-9.1116173120729012E-3</v>
      </c>
      <c r="D64">
        <v>1.3763000000000001</v>
      </c>
      <c r="E64">
        <v>1.8675999999999999</v>
      </c>
      <c r="F64">
        <v>9.8610000000000007</v>
      </c>
      <c r="G64">
        <f t="shared" si="0"/>
        <v>11.7286</v>
      </c>
      <c r="H64">
        <f t="shared" si="1"/>
        <v>15.439294300000002</v>
      </c>
      <c r="I64" s="16">
        <f t="shared" si="2"/>
        <v>3.9343248474987824E-4</v>
      </c>
      <c r="J64" s="16">
        <f t="shared" si="3"/>
        <v>1.0003934324847499</v>
      </c>
      <c r="K64">
        <f t="shared" si="5"/>
        <v>-9.5050497968227794E-3</v>
      </c>
      <c r="L64" s="37">
        <f t="shared" si="6"/>
        <v>9.0345971640080761E-5</v>
      </c>
      <c r="M64" s="8"/>
      <c r="N64" s="8"/>
      <c r="O64" s="8">
        <f t="shared" si="7"/>
        <v>-0.39090603519023942</v>
      </c>
      <c r="P64" s="8"/>
      <c r="Q64" s="8">
        <f t="shared" si="8"/>
        <v>-0.39090603519023942</v>
      </c>
      <c r="R64" s="8">
        <f t="shared" si="9"/>
        <v>83</v>
      </c>
      <c r="S64" s="8">
        <f t="shared" si="10"/>
        <v>-0.39090603519023942</v>
      </c>
      <c r="T64" s="8">
        <f t="shared" si="11"/>
        <v>83</v>
      </c>
      <c r="U64">
        <v>61</v>
      </c>
      <c r="V64">
        <f t="shared" si="12"/>
        <v>0.19747899159663862</v>
      </c>
      <c r="W64">
        <f>SUM($V$4:V64)/U64</f>
        <v>1.1365201818432291E-2</v>
      </c>
      <c r="X64">
        <f t="shared" si="13"/>
        <v>7.1629423225413598E-4</v>
      </c>
      <c r="Z64">
        <f t="shared" si="14"/>
        <v>0.19747899159663862</v>
      </c>
      <c r="AA64">
        <f>SUM($Z$4:Z64)/U64</f>
        <v>1.1916241906598703E-2</v>
      </c>
      <c r="AB64">
        <f t="shared" si="15"/>
        <v>7.8743691743375687E-4</v>
      </c>
    </row>
    <row r="65" spans="1:28" ht="15.75" x14ac:dyDescent="0.25">
      <c r="A65" s="5">
        <v>41438</v>
      </c>
      <c r="B65">
        <v>2.63</v>
      </c>
      <c r="C65">
        <f t="shared" si="4"/>
        <v>7.662835249042153E-3</v>
      </c>
      <c r="D65">
        <v>1.3759999999999999</v>
      </c>
      <c r="E65">
        <v>1.8254999999999999</v>
      </c>
      <c r="F65">
        <v>9.8438999999999997</v>
      </c>
      <c r="G65">
        <f t="shared" si="0"/>
        <v>11.6694</v>
      </c>
      <c r="H65">
        <f t="shared" si="1"/>
        <v>15.370706399999998</v>
      </c>
      <c r="I65" s="16">
        <f t="shared" si="2"/>
        <v>3.9180356193524446E-4</v>
      </c>
      <c r="J65" s="16">
        <f t="shared" si="3"/>
        <v>1.0003918035619352</v>
      </c>
      <c r="K65">
        <f t="shared" si="5"/>
        <v>7.2710316871069085E-3</v>
      </c>
      <c r="L65" s="37">
        <f t="shared" si="6"/>
        <v>5.2867901794912738E-5</v>
      </c>
      <c r="M65" s="8"/>
      <c r="N65" s="8"/>
      <c r="O65" s="8">
        <f t="shared" si="7"/>
        <v>0.32875047787071865</v>
      </c>
      <c r="P65" s="8"/>
      <c r="Q65" s="8">
        <f t="shared" si="8"/>
        <v>0.32875047787071865</v>
      </c>
      <c r="R65" s="8">
        <f t="shared" si="9"/>
        <v>46</v>
      </c>
      <c r="S65" s="8">
        <f t="shared" si="10"/>
        <v>0.32875047787071865</v>
      </c>
      <c r="T65" s="8">
        <f t="shared" si="11"/>
        <v>46</v>
      </c>
      <c r="U65">
        <v>62</v>
      </c>
      <c r="V65">
        <f t="shared" si="12"/>
        <v>-0.11344537815126049</v>
      </c>
      <c r="W65">
        <f>SUM($V$4:V65)/U65</f>
        <v>9.3521279479533738E-3</v>
      </c>
      <c r="X65">
        <f t="shared" si="13"/>
        <v>4.9296931123665602E-4</v>
      </c>
      <c r="Z65">
        <f t="shared" si="14"/>
        <v>-0.11344537815126049</v>
      </c>
      <c r="AA65">
        <f>SUM($Z$4:Z65)/U65</f>
        <v>9.8942802927622624E-3</v>
      </c>
      <c r="AB65">
        <f t="shared" si="15"/>
        <v>5.5178186506619174E-4</v>
      </c>
    </row>
    <row r="66" spans="1:28" ht="15.75" x14ac:dyDescent="0.25">
      <c r="A66" s="5">
        <v>41439</v>
      </c>
      <c r="B66">
        <v>2.754</v>
      </c>
      <c r="C66">
        <f t="shared" si="4"/>
        <v>4.7148288973384071E-2</v>
      </c>
      <c r="D66">
        <v>1.3761000000000001</v>
      </c>
      <c r="E66">
        <v>1.7635999999999998</v>
      </c>
      <c r="F66">
        <v>9.8270999999999997</v>
      </c>
      <c r="G66">
        <f t="shared" si="0"/>
        <v>11.5907</v>
      </c>
      <c r="H66">
        <f t="shared" si="1"/>
        <v>15.28667231</v>
      </c>
      <c r="I66" s="16">
        <f t="shared" si="2"/>
        <v>3.8980648410280594E-4</v>
      </c>
      <c r="J66" s="16">
        <f t="shared" si="3"/>
        <v>1.0003898064841028</v>
      </c>
      <c r="K66">
        <f t="shared" si="5"/>
        <v>4.6758482489281265E-2</v>
      </c>
      <c r="L66" s="37">
        <f t="shared" si="6"/>
        <v>2.1863556847004227E-3</v>
      </c>
      <c r="M66" s="8"/>
      <c r="N66" s="8"/>
      <c r="O66" s="8">
        <f t="shared" si="7"/>
        <v>2.0227529402676687</v>
      </c>
      <c r="P66" s="8"/>
      <c r="Q66" s="8">
        <f t="shared" si="8"/>
        <v>2.0227529402676687</v>
      </c>
      <c r="R66" s="8">
        <f t="shared" si="9"/>
        <v>2</v>
      </c>
      <c r="S66" s="8">
        <f t="shared" si="10"/>
        <v>2.0227529402676687</v>
      </c>
      <c r="T66" s="8">
        <f t="shared" si="11"/>
        <v>3</v>
      </c>
      <c r="U66">
        <v>63</v>
      </c>
      <c r="V66">
        <f t="shared" si="12"/>
        <v>-0.48319327731092437</v>
      </c>
      <c r="W66">
        <f>SUM($V$4:V66)/U66</f>
        <v>1.5339469120981715E-3</v>
      </c>
      <c r="X66">
        <f t="shared" si="13"/>
        <v>1.3476233375957954E-5</v>
      </c>
      <c r="Z66">
        <f t="shared" si="14"/>
        <v>-0.47478991596638653</v>
      </c>
      <c r="AA66">
        <f>SUM($Z$4:Z66)/U66</f>
        <v>2.2008803521408539E-3</v>
      </c>
      <c r="AB66">
        <f t="shared" si="15"/>
        <v>2.774218931269981E-5</v>
      </c>
    </row>
    <row r="67" spans="1:28" ht="15.75" x14ac:dyDescent="0.25">
      <c r="A67" s="5">
        <v>41442</v>
      </c>
      <c r="B67">
        <v>2.7960000000000003</v>
      </c>
      <c r="C67">
        <f t="shared" si="4"/>
        <v>1.5250544662309462E-2</v>
      </c>
      <c r="D67">
        <v>1.3787</v>
      </c>
      <c r="E67">
        <v>1.7682</v>
      </c>
      <c r="F67">
        <v>9.7574000000000005</v>
      </c>
      <c r="G67">
        <f t="shared" si="0"/>
        <v>11.525600000000001</v>
      </c>
      <c r="H67">
        <f t="shared" si="1"/>
        <v>15.220727380000001</v>
      </c>
      <c r="I67" s="16">
        <f t="shared" si="2"/>
        <v>3.8823827994671767E-4</v>
      </c>
      <c r="J67" s="16">
        <f t="shared" si="3"/>
        <v>1.0003882382799467</v>
      </c>
      <c r="K67">
        <f t="shared" si="5"/>
        <v>1.4862306382362744E-2</v>
      </c>
      <c r="L67" s="37">
        <f t="shared" si="6"/>
        <v>2.2088815100322037E-4</v>
      </c>
      <c r="M67" s="8"/>
      <c r="N67" s="8"/>
      <c r="O67" s="8">
        <f t="shared" si="7"/>
        <v>0.65427791184074735</v>
      </c>
      <c r="P67" s="8"/>
      <c r="Q67" s="8">
        <f t="shared" si="8"/>
        <v>0.65427791184074735</v>
      </c>
      <c r="R67" s="8">
        <f t="shared" si="9"/>
        <v>28</v>
      </c>
      <c r="S67" s="8">
        <f t="shared" si="10"/>
        <v>0.65427791184074735</v>
      </c>
      <c r="T67" s="8">
        <f t="shared" si="11"/>
        <v>28</v>
      </c>
      <c r="U67">
        <v>64</v>
      </c>
      <c r="V67">
        <f t="shared" si="12"/>
        <v>-0.26470588235294118</v>
      </c>
      <c r="W67">
        <f>SUM($V$4:V67)/U67</f>
        <v>-2.6260504201680683E-3</v>
      </c>
      <c r="X67">
        <f t="shared" si="13"/>
        <v>4.0123001072086622E-5</v>
      </c>
      <c r="Z67">
        <f t="shared" si="14"/>
        <v>-0.26470588235294118</v>
      </c>
      <c r="AA67">
        <f>SUM($Z$4:Z67)/U67</f>
        <v>-1.969537815126053E-3</v>
      </c>
      <c r="AB67">
        <f t="shared" si="15"/>
        <v>2.2569188103048766E-5</v>
      </c>
    </row>
    <row r="68" spans="1:28" ht="15.75" x14ac:dyDescent="0.25">
      <c r="A68" s="5">
        <v>41443</v>
      </c>
      <c r="B68">
        <v>2.76</v>
      </c>
      <c r="C68">
        <f t="shared" si="4"/>
        <v>-1.2875536480686864E-2</v>
      </c>
      <c r="D68">
        <v>1.3774999999999999</v>
      </c>
      <c r="E68">
        <v>1.8103</v>
      </c>
      <c r="F68">
        <v>9.7665000000000006</v>
      </c>
      <c r="G68">
        <f t="shared" ref="G68:G131" si="16">F68+E68</f>
        <v>11.5768</v>
      </c>
      <c r="H68">
        <f t="shared" ref="H68:H131" si="17">E68+D68*(G68-E68)</f>
        <v>15.26365375</v>
      </c>
      <c r="I68" s="16">
        <f t="shared" ref="I68:I131" si="18">(((H68/100)+1)^(1/365)-1)</f>
        <v>3.8925919262911002E-4</v>
      </c>
      <c r="J68" s="16">
        <f t="shared" ref="J68:J131" si="19">1+I68</f>
        <v>1.0003892591926291</v>
      </c>
      <c r="K68">
        <f t="shared" si="5"/>
        <v>-1.3264795673315974E-2</v>
      </c>
      <c r="L68" s="37">
        <f t="shared" si="6"/>
        <v>1.7595480425482217E-4</v>
      </c>
      <c r="M68" s="8"/>
      <c r="N68" s="8"/>
      <c r="O68" s="8">
        <f t="shared" si="7"/>
        <v>-0.55238545959823138</v>
      </c>
      <c r="P68" s="8"/>
      <c r="Q68" s="8">
        <f t="shared" si="8"/>
        <v>-0.55238545959823138</v>
      </c>
      <c r="R68" s="8">
        <f t="shared" si="9"/>
        <v>87</v>
      </c>
      <c r="S68" s="8">
        <f t="shared" si="10"/>
        <v>-0.55238545959823138</v>
      </c>
      <c r="T68" s="8">
        <f t="shared" si="11"/>
        <v>87</v>
      </c>
      <c r="U68">
        <v>65</v>
      </c>
      <c r="V68">
        <f t="shared" si="12"/>
        <v>0.23109243697478987</v>
      </c>
      <c r="W68">
        <f>SUM($V$4:V68)/U68</f>
        <v>9.696186166774385E-4</v>
      </c>
      <c r="X68">
        <f t="shared" si="13"/>
        <v>5.555492456135046E-6</v>
      </c>
      <c r="Z68">
        <f t="shared" si="14"/>
        <v>0.23109243697478987</v>
      </c>
      <c r="AA68">
        <f>SUM($Z$4:Z68)/U68</f>
        <v>1.6160310277957305E-3</v>
      </c>
      <c r="AB68">
        <f t="shared" si="15"/>
        <v>1.5431923489264011E-5</v>
      </c>
    </row>
    <row r="69" spans="1:28" ht="15.75" x14ac:dyDescent="0.25">
      <c r="A69" s="5">
        <v>41444</v>
      </c>
      <c r="B69">
        <v>2.8540000000000001</v>
      </c>
      <c r="C69">
        <f t="shared" ref="C69:C132" si="20">(B69-B68)/B68</f>
        <v>3.4057971014492865E-2</v>
      </c>
      <c r="D69">
        <v>1.3768</v>
      </c>
      <c r="E69">
        <v>1.8054000000000001</v>
      </c>
      <c r="F69">
        <v>9.8439999999999994</v>
      </c>
      <c r="G69">
        <f t="shared" si="16"/>
        <v>11.6494</v>
      </c>
      <c r="H69">
        <f t="shared" si="17"/>
        <v>15.3586192</v>
      </c>
      <c r="I69" s="16">
        <f t="shared" si="18"/>
        <v>3.9151639786161319E-4</v>
      </c>
      <c r="J69" s="16">
        <f t="shared" si="19"/>
        <v>1.0003915163978616</v>
      </c>
      <c r="K69">
        <f t="shared" ref="K69:K132" si="21">C69-I69</f>
        <v>3.3666454616631251E-2</v>
      </c>
      <c r="L69" s="37">
        <f t="shared" ref="L69:L132" si="22">K69^2</f>
        <v>1.1334301664536917E-3</v>
      </c>
      <c r="M69" s="8"/>
      <c r="N69" s="8"/>
      <c r="O69" s="8">
        <f t="shared" ref="O69:O132" si="23">C69/$N$3</f>
        <v>1.4611529391449691</v>
      </c>
      <c r="P69" s="8"/>
      <c r="Q69" s="8">
        <f t="shared" ref="Q69:Q120" si="24">O69</f>
        <v>1.4611529391449691</v>
      </c>
      <c r="R69" s="8">
        <f t="shared" ref="R69:R121" si="25">RANK(Q69,$Q$4:$Q$121)</f>
        <v>14</v>
      </c>
      <c r="S69" s="8">
        <f t="shared" ref="S69:S120" si="26">O69</f>
        <v>1.4611529391449691</v>
      </c>
      <c r="T69" s="8">
        <f t="shared" ref="T69:T121" si="27">RANK(S69,$S$4:$S$121)</f>
        <v>14</v>
      </c>
      <c r="U69">
        <v>66</v>
      </c>
      <c r="V69">
        <f t="shared" ref="V69:V121" si="28">R69/(COUNT($U$4:$U$121)+1)-0.5</f>
        <v>-0.38235294117647056</v>
      </c>
      <c r="W69">
        <f>SUM($V$4:V69)/U69</f>
        <v>-4.8382989559460163E-3</v>
      </c>
      <c r="X69">
        <f t="shared" ref="X69:X121" si="29">(U69/11)*W69^2</f>
        <v>1.4045482072264987E-4</v>
      </c>
      <c r="Z69">
        <f t="shared" ref="Z69:Z121" si="30">T69/(COUNT($O$4:$O$121)+1)-0.5</f>
        <v>-0.38235294117647056</v>
      </c>
      <c r="AA69">
        <f>SUM($Z$4:Z69)/U69</f>
        <v>-4.20168067226891E-3</v>
      </c>
      <c r="AB69">
        <f t="shared" ref="AB69:AB121" si="31">(U69/11)*AA69^2</f>
        <v>1.0592472283030871E-4</v>
      </c>
    </row>
    <row r="70" spans="1:28" ht="15.75" x14ac:dyDescent="0.25">
      <c r="A70" s="5">
        <v>41445</v>
      </c>
      <c r="B70">
        <v>3</v>
      </c>
      <c r="C70">
        <f t="shared" si="20"/>
        <v>5.1156271899088966E-2</v>
      </c>
      <c r="D70">
        <v>1.3756999999999999</v>
      </c>
      <c r="E70">
        <v>1.9420999999999999</v>
      </c>
      <c r="F70">
        <v>10.029</v>
      </c>
      <c r="G70">
        <f t="shared" si="16"/>
        <v>11.9711</v>
      </c>
      <c r="H70">
        <f t="shared" si="17"/>
        <v>15.738995299999999</v>
      </c>
      <c r="I70" s="16">
        <f t="shared" si="18"/>
        <v>4.0053890513336299E-4</v>
      </c>
      <c r="J70" s="16">
        <f t="shared" si="19"/>
        <v>1.0004005389051334</v>
      </c>
      <c r="K70">
        <f t="shared" si="21"/>
        <v>5.0755732993955603E-2</v>
      </c>
      <c r="L70" s="37">
        <f t="shared" si="22"/>
        <v>2.5761444317537133E-3</v>
      </c>
      <c r="M70" s="8"/>
      <c r="N70" s="8"/>
      <c r="O70" s="8">
        <f t="shared" si="23"/>
        <v>2.1947031726947417</v>
      </c>
      <c r="P70" s="8"/>
      <c r="Q70" s="8">
        <f t="shared" si="24"/>
        <v>2.1947031726947417</v>
      </c>
      <c r="R70" s="8">
        <f t="shared" si="25"/>
        <v>1</v>
      </c>
      <c r="S70" s="8">
        <f t="shared" si="26"/>
        <v>2.1947031726947417</v>
      </c>
      <c r="T70" s="8">
        <f t="shared" si="27"/>
        <v>2</v>
      </c>
      <c r="U70">
        <v>67</v>
      </c>
      <c r="V70">
        <f t="shared" si="28"/>
        <v>-0.49159663865546216</v>
      </c>
      <c r="W70">
        <f>SUM($V$4:V70)/U70</f>
        <v>-1.210334880220745E-2</v>
      </c>
      <c r="X70">
        <f t="shared" si="29"/>
        <v>8.9226368175173332E-4</v>
      </c>
      <c r="Z70">
        <f t="shared" si="30"/>
        <v>-0.48319327731092437</v>
      </c>
      <c r="AA70">
        <f>SUM($Z$4:Z70)/U70</f>
        <v>-1.1350808980308545E-2</v>
      </c>
      <c r="AB70">
        <f t="shared" si="31"/>
        <v>7.8475799290903263E-4</v>
      </c>
    </row>
    <row r="71" spans="1:28" ht="15.75" x14ac:dyDescent="0.25">
      <c r="A71" s="5">
        <v>41449</v>
      </c>
      <c r="B71">
        <v>2.88</v>
      </c>
      <c r="C71">
        <f t="shared" si="20"/>
        <v>-4.0000000000000036E-2</v>
      </c>
      <c r="D71">
        <v>1.3648</v>
      </c>
      <c r="E71">
        <v>2.1391999999999998</v>
      </c>
      <c r="F71">
        <v>10.2158</v>
      </c>
      <c r="G71">
        <f t="shared" si="16"/>
        <v>12.355</v>
      </c>
      <c r="H71">
        <f t="shared" si="17"/>
        <v>16.081723840000002</v>
      </c>
      <c r="I71" s="16">
        <f t="shared" si="18"/>
        <v>4.0864312371269307E-4</v>
      </c>
      <c r="J71" s="16">
        <f t="shared" si="19"/>
        <v>1.0004086431237127</v>
      </c>
      <c r="K71">
        <f t="shared" si="21"/>
        <v>-4.0408643123712729E-2</v>
      </c>
      <c r="L71" s="37">
        <f t="shared" si="22"/>
        <v>1.632858439099576E-3</v>
      </c>
      <c r="M71" s="8"/>
      <c r="N71" s="8"/>
      <c r="O71" s="8">
        <f t="shared" si="23"/>
        <v>-1.7160774944851511</v>
      </c>
      <c r="P71" s="8"/>
      <c r="Q71" s="8">
        <f t="shared" si="24"/>
        <v>-1.7160774944851511</v>
      </c>
      <c r="R71" s="8">
        <f t="shared" si="25"/>
        <v>114</v>
      </c>
      <c r="S71" s="8">
        <f t="shared" si="26"/>
        <v>-1.7160774944851511</v>
      </c>
      <c r="T71" s="8">
        <f t="shared" si="27"/>
        <v>114</v>
      </c>
      <c r="U71">
        <v>68</v>
      </c>
      <c r="V71">
        <f t="shared" si="28"/>
        <v>0.45798319327731096</v>
      </c>
      <c r="W71">
        <f>SUM($V$4:V71)/U71</f>
        <v>-5.1903114186851208E-3</v>
      </c>
      <c r="X71">
        <f t="shared" si="29"/>
        <v>1.6653405621449584E-4</v>
      </c>
      <c r="Z71">
        <f t="shared" si="30"/>
        <v>0.45798319327731096</v>
      </c>
      <c r="AA71">
        <f>SUM($Z$4:Z71)/U71</f>
        <v>-4.4488383588729627E-3</v>
      </c>
      <c r="AB71">
        <f t="shared" si="31"/>
        <v>1.2235155150452766E-4</v>
      </c>
    </row>
    <row r="72" spans="1:28" ht="15.75" x14ac:dyDescent="0.25">
      <c r="A72" s="5">
        <v>41450</v>
      </c>
      <c r="B72">
        <v>2.8919999999999999</v>
      </c>
      <c r="C72">
        <f t="shared" si="20"/>
        <v>4.1666666666666709E-3</v>
      </c>
      <c r="D72">
        <v>1.3637000000000001</v>
      </c>
      <c r="E72">
        <v>2.1234000000000002</v>
      </c>
      <c r="F72">
        <v>10.6128</v>
      </c>
      <c r="G72">
        <f t="shared" si="16"/>
        <v>12.7362</v>
      </c>
      <c r="H72">
        <f t="shared" si="17"/>
        <v>16.59607536</v>
      </c>
      <c r="I72" s="16">
        <f t="shared" si="18"/>
        <v>4.207609015021152E-4</v>
      </c>
      <c r="J72" s="16">
        <f t="shared" si="19"/>
        <v>1.0004207609015021</v>
      </c>
      <c r="K72">
        <f t="shared" si="21"/>
        <v>3.7459057651645557E-3</v>
      </c>
      <c r="L72" s="37">
        <f t="shared" si="22"/>
        <v>1.4031810001493056E-5</v>
      </c>
      <c r="M72" s="8"/>
      <c r="N72" s="8"/>
      <c r="O72" s="8">
        <f t="shared" si="23"/>
        <v>0.17875807234220326</v>
      </c>
      <c r="P72" s="8"/>
      <c r="Q72" s="8">
        <f t="shared" si="24"/>
        <v>0.17875807234220326</v>
      </c>
      <c r="R72" s="8">
        <f t="shared" si="25"/>
        <v>57</v>
      </c>
      <c r="S72" s="8">
        <f t="shared" si="26"/>
        <v>0.17875807234220326</v>
      </c>
      <c r="T72" s="8">
        <f t="shared" si="27"/>
        <v>57</v>
      </c>
      <c r="U72">
        <v>69</v>
      </c>
      <c r="V72">
        <f t="shared" si="28"/>
        <v>-2.1008403361344519E-2</v>
      </c>
      <c r="W72">
        <f>SUM($V$4:V72)/U72</f>
        <v>-5.4195591279990246E-3</v>
      </c>
      <c r="X72">
        <f t="shared" si="29"/>
        <v>1.8424016898086824E-4</v>
      </c>
      <c r="Z72">
        <f t="shared" si="30"/>
        <v>-2.1008403361344519E-2</v>
      </c>
      <c r="AA72">
        <f>SUM($Z$4:Z72)/U72</f>
        <v>-4.6888320545609569E-3</v>
      </c>
      <c r="AB72">
        <f t="shared" si="31"/>
        <v>1.3790682513414583E-4</v>
      </c>
    </row>
    <row r="73" spans="1:28" ht="15.75" x14ac:dyDescent="0.25">
      <c r="A73" s="5">
        <v>41451</v>
      </c>
      <c r="B73">
        <v>2.9340000000000002</v>
      </c>
      <c r="C73">
        <f t="shared" si="20"/>
        <v>1.4522821576763576E-2</v>
      </c>
      <c r="D73">
        <v>1.3632</v>
      </c>
      <c r="E73">
        <v>2.0592000000000001</v>
      </c>
      <c r="F73">
        <v>10.5479</v>
      </c>
      <c r="G73">
        <f t="shared" si="16"/>
        <v>12.607100000000001</v>
      </c>
      <c r="H73">
        <f t="shared" si="17"/>
        <v>16.438097280000001</v>
      </c>
      <c r="I73" s="16">
        <f t="shared" si="18"/>
        <v>4.1704472522563485E-4</v>
      </c>
      <c r="J73" s="16">
        <f t="shared" si="19"/>
        <v>1.0004170447252256</v>
      </c>
      <c r="K73">
        <f t="shared" si="21"/>
        <v>1.4105776851537941E-2</v>
      </c>
      <c r="L73" s="37">
        <f t="shared" si="22"/>
        <v>1.9897294058538365E-4</v>
      </c>
      <c r="M73" s="8"/>
      <c r="N73" s="8"/>
      <c r="O73" s="8">
        <f t="shared" si="23"/>
        <v>0.62305718160768264</v>
      </c>
      <c r="P73" s="8"/>
      <c r="Q73" s="8">
        <f t="shared" si="24"/>
        <v>0.62305718160768264</v>
      </c>
      <c r="R73" s="8">
        <f t="shared" si="25"/>
        <v>29</v>
      </c>
      <c r="S73" s="8">
        <f t="shared" si="26"/>
        <v>0.62305718160768264</v>
      </c>
      <c r="T73" s="8">
        <f t="shared" si="27"/>
        <v>29</v>
      </c>
      <c r="U73">
        <v>70</v>
      </c>
      <c r="V73">
        <f t="shared" si="28"/>
        <v>-0.25630252100840334</v>
      </c>
      <c r="W73">
        <f>SUM($V$4:V73)/U73</f>
        <v>-9.00360144057623E-3</v>
      </c>
      <c r="X73">
        <f t="shared" si="29"/>
        <v>5.1586715664111321E-4</v>
      </c>
      <c r="Z73">
        <f t="shared" si="30"/>
        <v>-0.25630252100840334</v>
      </c>
      <c r="AA73">
        <f>SUM($Z$4:Z73)/U73</f>
        <v>-8.2833133253301348E-3</v>
      </c>
      <c r="AB73">
        <f t="shared" si="31"/>
        <v>4.3662996138103854E-4</v>
      </c>
    </row>
    <row r="74" spans="1:28" ht="15.75" x14ac:dyDescent="0.25">
      <c r="A74" s="5">
        <v>41452</v>
      </c>
      <c r="B74">
        <v>2.9580000000000002</v>
      </c>
      <c r="C74">
        <f t="shared" si="20"/>
        <v>8.179959100204505E-3</v>
      </c>
      <c r="D74">
        <v>1.3624000000000001</v>
      </c>
      <c r="E74">
        <v>2.0004</v>
      </c>
      <c r="F74">
        <v>10.5168</v>
      </c>
      <c r="G74">
        <f t="shared" si="16"/>
        <v>12.517199999999999</v>
      </c>
      <c r="H74">
        <f t="shared" si="17"/>
        <v>16.328488320000002</v>
      </c>
      <c r="I74" s="16">
        <f t="shared" si="18"/>
        <v>4.1446339773565377E-4</v>
      </c>
      <c r="J74" s="16">
        <f t="shared" si="19"/>
        <v>1.0004144633977357</v>
      </c>
      <c r="K74">
        <f t="shared" si="21"/>
        <v>7.7654957024688512E-3</v>
      </c>
      <c r="L74" s="37">
        <f t="shared" si="22"/>
        <v>6.0302923505062197E-5</v>
      </c>
      <c r="M74" s="8"/>
      <c r="N74" s="8"/>
      <c r="O74" s="8">
        <f t="shared" si="23"/>
        <v>0.35093609294174866</v>
      </c>
      <c r="P74" s="8"/>
      <c r="Q74" s="8">
        <f t="shared" si="24"/>
        <v>0.35093609294174866</v>
      </c>
      <c r="R74" s="8">
        <f t="shared" si="25"/>
        <v>44</v>
      </c>
      <c r="S74" s="8">
        <f t="shared" si="26"/>
        <v>0.35093609294174866</v>
      </c>
      <c r="T74" s="8">
        <f t="shared" si="27"/>
        <v>44</v>
      </c>
      <c r="U74">
        <v>71</v>
      </c>
      <c r="V74">
        <f t="shared" si="28"/>
        <v>-0.13025210084033612</v>
      </c>
      <c r="W74">
        <f>SUM($V$4:V74)/U74</f>
        <v>-1.071132678423482E-2</v>
      </c>
      <c r="X74">
        <f t="shared" si="29"/>
        <v>7.4054627499866384E-4</v>
      </c>
      <c r="Z74">
        <f t="shared" si="30"/>
        <v>-0.13025210084033612</v>
      </c>
      <c r="AA74">
        <f>SUM($Z$4:Z74)/U74</f>
        <v>-1.000118357202036E-2</v>
      </c>
      <c r="AB74">
        <f t="shared" si="31"/>
        <v>6.4560734288443132E-4</v>
      </c>
    </row>
    <row r="75" spans="1:28" ht="15.75" x14ac:dyDescent="0.25">
      <c r="A75" s="5">
        <v>41453</v>
      </c>
      <c r="B75">
        <v>2.8460000000000001</v>
      </c>
      <c r="C75">
        <f t="shared" si="20"/>
        <v>-3.7863421230561224E-2</v>
      </c>
      <c r="D75">
        <v>1.3624000000000001</v>
      </c>
      <c r="E75">
        <v>2.004</v>
      </c>
      <c r="F75">
        <v>10.4862</v>
      </c>
      <c r="G75">
        <f t="shared" si="16"/>
        <v>12.4902</v>
      </c>
      <c r="H75">
        <f t="shared" si="17"/>
        <v>16.290398880000001</v>
      </c>
      <c r="I75" s="16">
        <f t="shared" si="18"/>
        <v>4.1356581081419819E-4</v>
      </c>
      <c r="J75" s="16">
        <f t="shared" si="19"/>
        <v>1.0004135658108142</v>
      </c>
      <c r="K75">
        <f t="shared" si="21"/>
        <v>-3.8276987041375422E-2</v>
      </c>
      <c r="L75" s="37">
        <f t="shared" si="22"/>
        <v>1.4651277369656221E-3</v>
      </c>
      <c r="M75" s="8"/>
      <c r="N75" s="8"/>
      <c r="O75" s="8">
        <f t="shared" si="23"/>
        <v>-1.6244141259494331</v>
      </c>
      <c r="P75" s="8"/>
      <c r="Q75" s="8">
        <f t="shared" si="24"/>
        <v>-1.6244141259494331</v>
      </c>
      <c r="R75" s="8">
        <f t="shared" si="25"/>
        <v>112</v>
      </c>
      <c r="S75" s="8">
        <f t="shared" si="26"/>
        <v>-1.6244141259494331</v>
      </c>
      <c r="T75" s="8">
        <f t="shared" si="27"/>
        <v>112</v>
      </c>
      <c r="U75">
        <v>72</v>
      </c>
      <c r="V75">
        <f t="shared" si="28"/>
        <v>0.44117647058823528</v>
      </c>
      <c r="W75">
        <f>SUM($V$4:V75)/U75</f>
        <v>-4.4351073762838467E-3</v>
      </c>
      <c r="X75">
        <f t="shared" si="29"/>
        <v>1.2875025232909562E-4</v>
      </c>
      <c r="Z75">
        <f t="shared" si="30"/>
        <v>0.44117647058823528</v>
      </c>
      <c r="AA75">
        <f>SUM($Z$4:Z75)/U75</f>
        <v>-3.7348272642390313E-3</v>
      </c>
      <c r="AB75">
        <f t="shared" si="31"/>
        <v>9.1302117995148267E-5</v>
      </c>
    </row>
    <row r="76" spans="1:28" ht="15.75" x14ac:dyDescent="0.25">
      <c r="A76" s="5">
        <v>41456</v>
      </c>
      <c r="B76">
        <v>2.95</v>
      </c>
      <c r="C76">
        <f t="shared" si="20"/>
        <v>3.6542515811665524E-2</v>
      </c>
      <c r="D76">
        <v>1.3644000000000001</v>
      </c>
      <c r="E76">
        <v>1.9896</v>
      </c>
      <c r="F76">
        <v>10.266400000000001</v>
      </c>
      <c r="G76">
        <f t="shared" si="16"/>
        <v>12.256</v>
      </c>
      <c r="H76">
        <f t="shared" si="17"/>
        <v>15.997076160000001</v>
      </c>
      <c r="I76" s="16">
        <f t="shared" si="18"/>
        <v>4.0664375108989681E-4</v>
      </c>
      <c r="J76" s="16">
        <f t="shared" si="19"/>
        <v>1.0004066437510899</v>
      </c>
      <c r="K76">
        <f t="shared" si="21"/>
        <v>3.6135872060575627E-2</v>
      </c>
      <c r="L76" s="37">
        <f t="shared" si="22"/>
        <v>1.3058012495782902E-3</v>
      </c>
      <c r="M76" s="8"/>
      <c r="N76" s="8"/>
      <c r="O76" s="8">
        <f t="shared" si="23"/>
        <v>1.5677447244066733</v>
      </c>
      <c r="P76" s="8"/>
      <c r="Q76" s="8">
        <f t="shared" si="24"/>
        <v>1.5677447244066733</v>
      </c>
      <c r="R76" s="8">
        <f t="shared" si="25"/>
        <v>10</v>
      </c>
      <c r="S76" s="8">
        <f t="shared" si="26"/>
        <v>1.5677447244066733</v>
      </c>
      <c r="T76" s="8">
        <f t="shared" si="27"/>
        <v>10</v>
      </c>
      <c r="U76">
        <v>73</v>
      </c>
      <c r="V76">
        <f t="shared" si="28"/>
        <v>-0.41596638655462181</v>
      </c>
      <c r="W76">
        <f>SUM($V$4:V76)/U76</f>
        <v>-1.007252215954875E-2</v>
      </c>
      <c r="X76">
        <f t="shared" si="29"/>
        <v>6.7329693579871314E-4</v>
      </c>
      <c r="Z76">
        <f t="shared" si="30"/>
        <v>-0.41596638655462181</v>
      </c>
      <c r="AA76">
        <f>SUM($Z$4:Z76)/U76</f>
        <v>-9.3818349257511237E-3</v>
      </c>
      <c r="AB76">
        <f t="shared" si="31"/>
        <v>5.841249399913803E-4</v>
      </c>
    </row>
    <row r="77" spans="1:28" ht="15.75" x14ac:dyDescent="0.25">
      <c r="A77" s="5">
        <v>41457</v>
      </c>
      <c r="B77">
        <v>2.9820000000000002</v>
      </c>
      <c r="C77">
        <f t="shared" si="20"/>
        <v>1.0847457627118653E-2</v>
      </c>
      <c r="D77">
        <v>1.3731</v>
      </c>
      <c r="E77">
        <v>1.9746000000000001</v>
      </c>
      <c r="F77">
        <v>10.274100000000001</v>
      </c>
      <c r="G77">
        <f t="shared" si="16"/>
        <v>12.248700000000001</v>
      </c>
      <c r="H77">
        <f t="shared" si="17"/>
        <v>16.08196671</v>
      </c>
      <c r="I77" s="16">
        <f t="shared" si="18"/>
        <v>4.086488581940273E-4</v>
      </c>
      <c r="J77" s="16">
        <f t="shared" si="19"/>
        <v>1.000408648858194</v>
      </c>
      <c r="K77">
        <f t="shared" si="21"/>
        <v>1.0438808768924626E-2</v>
      </c>
      <c r="L77" s="37">
        <f t="shared" si="22"/>
        <v>1.0896872851417767E-4</v>
      </c>
      <c r="M77" s="8"/>
      <c r="N77" s="8"/>
      <c r="O77" s="8">
        <f t="shared" si="23"/>
        <v>0.46537694765699011</v>
      </c>
      <c r="P77" s="8"/>
      <c r="Q77" s="8">
        <f t="shared" si="24"/>
        <v>0.46537694765699011</v>
      </c>
      <c r="R77" s="8">
        <f t="shared" si="25"/>
        <v>35</v>
      </c>
      <c r="S77" s="8">
        <f t="shared" si="26"/>
        <v>0.46537694765699011</v>
      </c>
      <c r="T77" s="8">
        <f t="shared" si="27"/>
        <v>35</v>
      </c>
      <c r="U77">
        <v>74</v>
      </c>
      <c r="V77">
        <f t="shared" si="28"/>
        <v>-0.20588235294117646</v>
      </c>
      <c r="W77">
        <f>SUM($V$4:V77)/U77</f>
        <v>-1.2718600953895071E-2</v>
      </c>
      <c r="X77">
        <f t="shared" si="29"/>
        <v>1.0882225415097385E-3</v>
      </c>
      <c r="Z77">
        <f t="shared" si="30"/>
        <v>-0.20588235294117646</v>
      </c>
      <c r="AA77">
        <f>SUM($Z$4:Z77)/U77</f>
        <v>-1.2037247331364982E-2</v>
      </c>
      <c r="AB77">
        <f t="shared" si="31"/>
        <v>9.7475035685614081E-4</v>
      </c>
    </row>
    <row r="78" spans="1:28" ht="15.75" x14ac:dyDescent="0.25">
      <c r="A78" s="5">
        <v>41458</v>
      </c>
      <c r="B78">
        <v>3.028</v>
      </c>
      <c r="C78">
        <f t="shared" si="20"/>
        <v>1.5425888665325222E-2</v>
      </c>
      <c r="D78">
        <v>1.3734999999999999</v>
      </c>
      <c r="E78">
        <v>1.9552</v>
      </c>
      <c r="F78">
        <v>10.295999999999999</v>
      </c>
      <c r="G78">
        <f t="shared" si="16"/>
        <v>12.251199999999999</v>
      </c>
      <c r="H78">
        <f t="shared" si="17"/>
        <v>16.096755999999999</v>
      </c>
      <c r="I78" s="16">
        <f t="shared" si="18"/>
        <v>4.0899803030836068E-4</v>
      </c>
      <c r="J78" s="16">
        <f t="shared" si="19"/>
        <v>1.0004089980303084</v>
      </c>
      <c r="K78">
        <f t="shared" si="21"/>
        <v>1.5016890635016862E-2</v>
      </c>
      <c r="L78" s="37">
        <f t="shared" si="22"/>
        <v>2.2550700434405713E-4</v>
      </c>
      <c r="M78" s="8"/>
      <c r="N78" s="8"/>
      <c r="O78" s="8">
        <f t="shared" si="23"/>
        <v>0.66180050927495437</v>
      </c>
      <c r="P78" s="8"/>
      <c r="Q78" s="8">
        <f t="shared" si="24"/>
        <v>0.66180050927495437</v>
      </c>
      <c r="R78" s="8">
        <f t="shared" si="25"/>
        <v>27</v>
      </c>
      <c r="S78" s="8">
        <f t="shared" si="26"/>
        <v>0.66180050927495437</v>
      </c>
      <c r="T78" s="8">
        <f t="shared" si="27"/>
        <v>27</v>
      </c>
      <c r="U78">
        <v>75</v>
      </c>
      <c r="V78">
        <f t="shared" si="28"/>
        <v>-0.27310924369747902</v>
      </c>
      <c r="W78">
        <f>SUM($V$4:V78)/U78</f>
        <v>-1.6190476190476193E-2</v>
      </c>
      <c r="X78">
        <f t="shared" si="29"/>
        <v>1.7872603586889307E-3</v>
      </c>
      <c r="Z78">
        <f t="shared" si="30"/>
        <v>-0.27310924369747902</v>
      </c>
      <c r="AA78">
        <f>SUM($Z$4:Z78)/U78</f>
        <v>-1.5518207282913169E-2</v>
      </c>
      <c r="AB78">
        <f t="shared" si="31"/>
        <v>1.6419187996054045E-3</v>
      </c>
    </row>
    <row r="79" spans="1:28" ht="15.75" x14ac:dyDescent="0.25">
      <c r="A79" s="5">
        <v>41459</v>
      </c>
      <c r="B79">
        <v>3.16</v>
      </c>
      <c r="C79">
        <f t="shared" si="20"/>
        <v>4.3593130779392378E-2</v>
      </c>
      <c r="D79">
        <v>1.3726</v>
      </c>
      <c r="E79">
        <v>1.9344000000000001</v>
      </c>
      <c r="F79">
        <v>10.153</v>
      </c>
      <c r="G79">
        <f t="shared" si="16"/>
        <v>12.087400000000001</v>
      </c>
      <c r="H79">
        <f t="shared" si="17"/>
        <v>15.870407800000001</v>
      </c>
      <c r="I79" s="16">
        <f t="shared" si="18"/>
        <v>4.0364913337120889E-4</v>
      </c>
      <c r="J79" s="16">
        <f t="shared" si="19"/>
        <v>1.0004036491333712</v>
      </c>
      <c r="K79">
        <f t="shared" si="21"/>
        <v>4.3189481646021169E-2</v>
      </c>
      <c r="L79" s="37">
        <f t="shared" si="22"/>
        <v>1.8653313248519995E-3</v>
      </c>
      <c r="M79" s="8"/>
      <c r="N79" s="8"/>
      <c r="O79" s="8">
        <f t="shared" si="23"/>
        <v>1.8702297661165783</v>
      </c>
      <c r="P79" s="8"/>
      <c r="Q79" s="8">
        <f t="shared" si="24"/>
        <v>1.8702297661165783</v>
      </c>
      <c r="R79" s="8">
        <f t="shared" si="25"/>
        <v>5</v>
      </c>
      <c r="S79" s="8">
        <f t="shared" si="26"/>
        <v>1.8702297661165783</v>
      </c>
      <c r="T79" s="8">
        <f t="shared" si="27"/>
        <v>6</v>
      </c>
      <c r="U79">
        <v>76</v>
      </c>
      <c r="V79">
        <f t="shared" si="28"/>
        <v>-0.45798319327731091</v>
      </c>
      <c r="W79">
        <f>SUM($V$4:V79)/U79</f>
        <v>-2.2003538257408226E-2</v>
      </c>
      <c r="X79">
        <f t="shared" si="29"/>
        <v>3.3450757167488442E-3</v>
      </c>
      <c r="Z79">
        <f t="shared" si="30"/>
        <v>-0.44957983193277312</v>
      </c>
      <c r="AA79">
        <f>SUM($Z$4:Z79)/U79</f>
        <v>-2.1229544449358696E-2</v>
      </c>
      <c r="AB79">
        <f t="shared" si="31"/>
        <v>3.1138827610976854E-3</v>
      </c>
    </row>
    <row r="80" spans="1:28" ht="15.75" x14ac:dyDescent="0.25">
      <c r="A80" s="5">
        <v>41460</v>
      </c>
      <c r="B80">
        <v>3.1059999999999999</v>
      </c>
      <c r="C80">
        <f t="shared" si="20"/>
        <v>-1.7088607594936793E-2</v>
      </c>
      <c r="D80">
        <v>1.3753</v>
      </c>
      <c r="E80">
        <v>1.9826999999999999</v>
      </c>
      <c r="F80">
        <v>10.171099999999999</v>
      </c>
      <c r="G80">
        <f t="shared" si="16"/>
        <v>12.153799999999999</v>
      </c>
      <c r="H80">
        <f t="shared" si="17"/>
        <v>15.971013829999999</v>
      </c>
      <c r="I80" s="16">
        <f t="shared" si="18"/>
        <v>4.0602786760346454E-4</v>
      </c>
      <c r="J80" s="16">
        <f t="shared" si="19"/>
        <v>1.0004060278676035</v>
      </c>
      <c r="K80">
        <f t="shared" si="21"/>
        <v>-1.7494635462540258E-2</v>
      </c>
      <c r="L80" s="37">
        <f t="shared" si="22"/>
        <v>3.0606226996717119E-4</v>
      </c>
      <c r="M80" s="8"/>
      <c r="N80" s="8"/>
      <c r="O80" s="8">
        <f t="shared" si="23"/>
        <v>-0.73313437264397574</v>
      </c>
      <c r="P80" s="8"/>
      <c r="Q80" s="8">
        <f t="shared" si="24"/>
        <v>-0.73313437264397574</v>
      </c>
      <c r="R80" s="8">
        <f t="shared" si="25"/>
        <v>95</v>
      </c>
      <c r="S80" s="8">
        <f t="shared" si="26"/>
        <v>-0.73313437264397574</v>
      </c>
      <c r="T80" s="8">
        <f t="shared" si="27"/>
        <v>95</v>
      </c>
      <c r="U80">
        <v>77</v>
      </c>
      <c r="V80">
        <f t="shared" si="28"/>
        <v>0.29831932773109249</v>
      </c>
      <c r="W80">
        <f>SUM($V$4:V80)/U80</f>
        <v>-1.7843501036778349E-2</v>
      </c>
      <c r="X80">
        <f t="shared" si="29"/>
        <v>2.2287337047465698E-3</v>
      </c>
      <c r="Z80">
        <f t="shared" si="30"/>
        <v>0.29831932773109249</v>
      </c>
      <c r="AA80">
        <f>SUM($Z$4:Z80)/U80</f>
        <v>-1.7079559096365823E-2</v>
      </c>
      <c r="AB80">
        <f t="shared" si="31"/>
        <v>2.0419793724837675E-3</v>
      </c>
    </row>
    <row r="81" spans="1:28" ht="15.75" x14ac:dyDescent="0.25">
      <c r="A81" s="5">
        <v>41463</v>
      </c>
      <c r="B81">
        <v>3.18</v>
      </c>
      <c r="C81">
        <f t="shared" si="20"/>
        <v>2.3824855119124369E-2</v>
      </c>
      <c r="D81">
        <v>1.3754</v>
      </c>
      <c r="E81">
        <v>1.9485000000000001</v>
      </c>
      <c r="F81">
        <v>10.0349</v>
      </c>
      <c r="G81">
        <f t="shared" si="16"/>
        <v>11.9834</v>
      </c>
      <c r="H81">
        <f t="shared" si="17"/>
        <v>15.750501459999999</v>
      </c>
      <c r="I81" s="16">
        <f t="shared" si="18"/>
        <v>4.0081136982195176E-4</v>
      </c>
      <c r="J81" s="16">
        <f t="shared" si="19"/>
        <v>1.000400811369822</v>
      </c>
      <c r="K81">
        <f t="shared" si="21"/>
        <v>2.3424043749302417E-2</v>
      </c>
      <c r="L81" s="37">
        <f t="shared" si="22"/>
        <v>5.4868582556923367E-4</v>
      </c>
      <c r="M81" s="8"/>
      <c r="N81" s="8"/>
      <c r="O81" s="8">
        <f t="shared" si="23"/>
        <v>1.022132441982466</v>
      </c>
      <c r="P81" s="8"/>
      <c r="Q81" s="8">
        <f t="shared" si="24"/>
        <v>1.022132441982466</v>
      </c>
      <c r="R81" s="8">
        <f t="shared" si="25"/>
        <v>19</v>
      </c>
      <c r="S81" s="8">
        <f t="shared" si="26"/>
        <v>1.022132441982466</v>
      </c>
      <c r="T81" s="8">
        <f t="shared" si="27"/>
        <v>19</v>
      </c>
      <c r="U81">
        <v>78</v>
      </c>
      <c r="V81">
        <f t="shared" si="28"/>
        <v>-0.34033613445378152</v>
      </c>
      <c r="W81">
        <f>SUM($V$4:V81)/U81</f>
        <v>-2.197802197802198E-2</v>
      </c>
      <c r="X81">
        <f t="shared" si="29"/>
        <v>3.42514628228914E-3</v>
      </c>
      <c r="Z81">
        <f t="shared" si="30"/>
        <v>-0.34033613445378152</v>
      </c>
      <c r="AA81">
        <f>SUM($Z$4:Z81)/U81</f>
        <v>-2.122387416505064E-2</v>
      </c>
      <c r="AB81">
        <f t="shared" si="31"/>
        <v>3.194120099705865E-3</v>
      </c>
    </row>
    <row r="82" spans="1:28" ht="15.75" x14ac:dyDescent="0.25">
      <c r="A82" s="5">
        <v>41464</v>
      </c>
      <c r="B82">
        <v>3.32</v>
      </c>
      <c r="C82">
        <f t="shared" si="20"/>
        <v>4.4025157232704303E-2</v>
      </c>
      <c r="D82">
        <v>1.3734</v>
      </c>
      <c r="E82">
        <v>1.9022999999999999</v>
      </c>
      <c r="F82">
        <v>9.9400999999999993</v>
      </c>
      <c r="G82">
        <f t="shared" si="16"/>
        <v>11.8424</v>
      </c>
      <c r="H82">
        <f t="shared" si="17"/>
        <v>15.554033339999998</v>
      </c>
      <c r="I82" s="16">
        <f t="shared" si="18"/>
        <v>3.9615531374392887E-4</v>
      </c>
      <c r="J82" s="16">
        <f t="shared" si="19"/>
        <v>1.0003961553137439</v>
      </c>
      <c r="K82">
        <f t="shared" si="21"/>
        <v>4.3629001918960374E-2</v>
      </c>
      <c r="L82" s="37">
        <f t="shared" si="22"/>
        <v>1.903489808444648E-3</v>
      </c>
      <c r="M82" s="8"/>
      <c r="N82" s="8"/>
      <c r="O82" s="8">
        <f t="shared" si="23"/>
        <v>1.888764537955349</v>
      </c>
      <c r="P82" s="8"/>
      <c r="Q82" s="8">
        <f t="shared" si="24"/>
        <v>1.888764537955349</v>
      </c>
      <c r="R82" s="8">
        <f t="shared" si="25"/>
        <v>4</v>
      </c>
      <c r="S82" s="8">
        <f t="shared" si="26"/>
        <v>1.888764537955349</v>
      </c>
      <c r="T82" s="8">
        <f t="shared" si="27"/>
        <v>5</v>
      </c>
      <c r="U82">
        <v>79</v>
      </c>
      <c r="V82">
        <f t="shared" si="28"/>
        <v>-0.46638655462184875</v>
      </c>
      <c r="W82">
        <f>SUM($V$4:V82)/U82</f>
        <v>-2.760344644186789E-2</v>
      </c>
      <c r="X82">
        <f t="shared" si="29"/>
        <v>5.4721881983687687E-3</v>
      </c>
      <c r="Z82">
        <f t="shared" si="30"/>
        <v>-0.45798319327731091</v>
      </c>
      <c r="AA82">
        <f>SUM($Z$4:Z82)/U82</f>
        <v>-2.6752473141155201E-2</v>
      </c>
      <c r="AB82">
        <f t="shared" si="31"/>
        <v>5.1399900649354733E-3</v>
      </c>
    </row>
    <row r="83" spans="1:28" ht="15.75" x14ac:dyDescent="0.25">
      <c r="A83" s="5">
        <v>41465</v>
      </c>
      <c r="B83">
        <v>3.202</v>
      </c>
      <c r="C83">
        <f t="shared" si="20"/>
        <v>-3.5542168674698761E-2</v>
      </c>
      <c r="D83">
        <v>1.3793</v>
      </c>
      <c r="E83">
        <v>1.9171</v>
      </c>
      <c r="F83">
        <v>10.3718</v>
      </c>
      <c r="G83">
        <f t="shared" si="16"/>
        <v>12.2889</v>
      </c>
      <c r="H83">
        <f t="shared" si="17"/>
        <v>16.222923740000002</v>
      </c>
      <c r="I83" s="16">
        <f t="shared" si="18"/>
        <v>4.1197502275536202E-4</v>
      </c>
      <c r="J83" s="16">
        <f t="shared" si="19"/>
        <v>1.0004119750227554</v>
      </c>
      <c r="K83">
        <f t="shared" si="21"/>
        <v>-3.5954143697454123E-2</v>
      </c>
      <c r="L83" s="37">
        <f t="shared" si="22"/>
        <v>1.2927004490171801E-3</v>
      </c>
      <c r="M83" s="8"/>
      <c r="N83" s="8"/>
      <c r="O83" s="8">
        <f t="shared" si="23"/>
        <v>-1.5248278941961404</v>
      </c>
      <c r="P83" s="8"/>
      <c r="Q83" s="8">
        <f t="shared" si="24"/>
        <v>-1.5248278941961404</v>
      </c>
      <c r="R83" s="8">
        <f t="shared" si="25"/>
        <v>110</v>
      </c>
      <c r="S83" s="8">
        <f t="shared" si="26"/>
        <v>-1.5248278941961404</v>
      </c>
      <c r="T83" s="8">
        <f t="shared" si="27"/>
        <v>110</v>
      </c>
      <c r="U83">
        <v>80</v>
      </c>
      <c r="V83">
        <f t="shared" si="28"/>
        <v>0.42436974789915971</v>
      </c>
      <c r="W83">
        <f>SUM($V$4:V83)/U83</f>
        <v>-2.1953781512605044E-2</v>
      </c>
      <c r="X83">
        <f t="shared" si="29"/>
        <v>3.505225619659629E-3</v>
      </c>
      <c r="Z83">
        <f t="shared" si="30"/>
        <v>0.42436974789915971</v>
      </c>
      <c r="AA83">
        <f>SUM($Z$4:Z83)/U83</f>
        <v>-2.1113445378151265E-2</v>
      </c>
      <c r="AB83">
        <f t="shared" si="31"/>
        <v>3.2420187326267415E-3</v>
      </c>
    </row>
    <row r="84" spans="1:28" ht="15.75" x14ac:dyDescent="0.25">
      <c r="A84" s="5">
        <v>41466</v>
      </c>
      <c r="B84">
        <v>3.19</v>
      </c>
      <c r="C84">
        <f t="shared" si="20"/>
        <v>-3.7476577139287977E-3</v>
      </c>
      <c r="D84">
        <v>1.3803000000000001</v>
      </c>
      <c r="E84">
        <v>1.9020999999999999</v>
      </c>
      <c r="F84">
        <v>10.326000000000001</v>
      </c>
      <c r="G84">
        <f t="shared" si="16"/>
        <v>12.228100000000001</v>
      </c>
      <c r="H84">
        <f t="shared" si="17"/>
        <v>16.155077800000001</v>
      </c>
      <c r="I84" s="16">
        <f t="shared" si="18"/>
        <v>4.1037456384263038E-4</v>
      </c>
      <c r="J84" s="16">
        <f t="shared" si="19"/>
        <v>1.0004103745638426</v>
      </c>
      <c r="K84">
        <f t="shared" si="21"/>
        <v>-4.1580322777714281E-3</v>
      </c>
      <c r="L84" s="37">
        <f t="shared" si="22"/>
        <v>1.7289232422989051E-5</v>
      </c>
      <c r="M84" s="8"/>
      <c r="N84" s="8"/>
      <c r="O84" s="8">
        <f t="shared" si="23"/>
        <v>-0.16078177649767186</v>
      </c>
      <c r="P84" s="8"/>
      <c r="Q84" s="8">
        <f t="shared" si="24"/>
        <v>-0.16078177649767186</v>
      </c>
      <c r="R84" s="8">
        <f t="shared" si="25"/>
        <v>75</v>
      </c>
      <c r="S84" s="8">
        <f t="shared" si="26"/>
        <v>-0.16078177649767186</v>
      </c>
      <c r="T84" s="8">
        <f t="shared" si="27"/>
        <v>75</v>
      </c>
      <c r="U84">
        <v>81</v>
      </c>
      <c r="V84">
        <f t="shared" si="28"/>
        <v>0.13025210084033612</v>
      </c>
      <c r="W84">
        <f>SUM($V$4:V84)/U84</f>
        <v>-2.0074696545284782E-2</v>
      </c>
      <c r="X84">
        <f t="shared" si="29"/>
        <v>2.9674971592915243E-3</v>
      </c>
      <c r="Z84">
        <f t="shared" si="30"/>
        <v>0.13025210084033612</v>
      </c>
      <c r="AA84">
        <f>SUM($Z$4:Z84)/U84</f>
        <v>-1.9244734931009446E-2</v>
      </c>
      <c r="AB84">
        <f t="shared" si="31"/>
        <v>2.7271950570681843E-3</v>
      </c>
    </row>
    <row r="85" spans="1:28" ht="15.75" x14ac:dyDescent="0.25">
      <c r="A85" s="5">
        <v>41467</v>
      </c>
      <c r="B85">
        <v>3.1480000000000001</v>
      </c>
      <c r="C85">
        <f t="shared" si="20"/>
        <v>-1.3166144200626902E-2</v>
      </c>
      <c r="D85">
        <v>1.3778000000000001</v>
      </c>
      <c r="E85">
        <v>1.8502999999999998</v>
      </c>
      <c r="F85">
        <v>10.334099999999999</v>
      </c>
      <c r="G85">
        <f t="shared" si="16"/>
        <v>12.1844</v>
      </c>
      <c r="H85">
        <f t="shared" si="17"/>
        <v>16.08862298</v>
      </c>
      <c r="I85" s="16">
        <f t="shared" si="18"/>
        <v>4.088060168581098E-4</v>
      </c>
      <c r="J85" s="16">
        <f t="shared" si="19"/>
        <v>1.0004088060168581</v>
      </c>
      <c r="K85">
        <f t="shared" si="21"/>
        <v>-1.3574950217485011E-2</v>
      </c>
      <c r="L85" s="37">
        <f t="shared" si="22"/>
        <v>1.8427927340719635E-4</v>
      </c>
      <c r="M85" s="8"/>
      <c r="N85" s="8"/>
      <c r="O85" s="8">
        <f t="shared" si="23"/>
        <v>-0.56485309379604987</v>
      </c>
      <c r="P85" s="8"/>
      <c r="Q85" s="8">
        <f t="shared" si="24"/>
        <v>-0.56485309379604987</v>
      </c>
      <c r="R85" s="8">
        <f t="shared" si="25"/>
        <v>89</v>
      </c>
      <c r="S85" s="8">
        <f t="shared" si="26"/>
        <v>-0.56485309379604987</v>
      </c>
      <c r="T85" s="8">
        <f t="shared" si="27"/>
        <v>89</v>
      </c>
      <c r="U85">
        <v>82</v>
      </c>
      <c r="V85">
        <f t="shared" si="28"/>
        <v>0.24789915966386555</v>
      </c>
      <c r="W85">
        <f>SUM($V$4:V85)/U85</f>
        <v>-1.6806722689075633E-2</v>
      </c>
      <c r="X85">
        <f t="shared" si="29"/>
        <v>2.1056550962631048E-3</v>
      </c>
      <c r="Z85">
        <f t="shared" si="30"/>
        <v>0.24789915966386555</v>
      </c>
      <c r="AA85">
        <f>SUM($Z$4:Z85)/U85</f>
        <v>-1.5986882557901216E-2</v>
      </c>
      <c r="AB85">
        <f t="shared" si="31"/>
        <v>1.9052358128591219E-3</v>
      </c>
    </row>
    <row r="86" spans="1:28" ht="15.75" x14ac:dyDescent="0.25">
      <c r="A86" s="5">
        <v>41470</v>
      </c>
      <c r="B86">
        <v>3.1680000000000001</v>
      </c>
      <c r="C86">
        <f t="shared" si="20"/>
        <v>6.3532401524777687E-3</v>
      </c>
      <c r="D86">
        <v>1.3778000000000001</v>
      </c>
      <c r="E86">
        <v>1.87</v>
      </c>
      <c r="F86">
        <v>10.240500000000001</v>
      </c>
      <c r="G86">
        <f t="shared" si="16"/>
        <v>12.110500000000002</v>
      </c>
      <c r="H86">
        <f t="shared" si="17"/>
        <v>15.979360900000003</v>
      </c>
      <c r="I86" s="16">
        <f t="shared" si="18"/>
        <v>4.0622513370025537E-4</v>
      </c>
      <c r="J86" s="16">
        <f t="shared" si="19"/>
        <v>1.0004062251337003</v>
      </c>
      <c r="K86">
        <f t="shared" si="21"/>
        <v>5.9470150187775133E-3</v>
      </c>
      <c r="L86" s="37">
        <f t="shared" si="22"/>
        <v>3.536698763356531E-5</v>
      </c>
      <c r="M86" s="8"/>
      <c r="N86" s="8"/>
      <c r="O86" s="8">
        <f t="shared" si="23"/>
        <v>0.27256631106816248</v>
      </c>
      <c r="P86" s="8"/>
      <c r="Q86" s="8">
        <f t="shared" si="24"/>
        <v>0.27256631106816248</v>
      </c>
      <c r="R86" s="8">
        <f t="shared" si="25"/>
        <v>50</v>
      </c>
      <c r="S86" s="8">
        <f t="shared" si="26"/>
        <v>0.27256631106816248</v>
      </c>
      <c r="T86" s="8">
        <f t="shared" si="27"/>
        <v>50</v>
      </c>
      <c r="U86">
        <v>83</v>
      </c>
      <c r="V86">
        <f t="shared" si="28"/>
        <v>-7.9831932773109238E-2</v>
      </c>
      <c r="W86">
        <f>SUM($V$4:V86)/U86</f>
        <v>-1.7566062569606158E-2</v>
      </c>
      <c r="X86">
        <f t="shared" si="29"/>
        <v>2.3282749089584939E-3</v>
      </c>
      <c r="Z86">
        <f t="shared" si="30"/>
        <v>-7.9831932773109238E-2</v>
      </c>
      <c r="AA86">
        <f>SUM($Z$4:Z86)/U86</f>
        <v>-1.6756100030373599E-2</v>
      </c>
      <c r="AB86">
        <f t="shared" si="31"/>
        <v>2.1185137929922316E-3</v>
      </c>
    </row>
    <row r="87" spans="1:28" ht="15.75" x14ac:dyDescent="0.25">
      <c r="A87" s="5">
        <v>41471</v>
      </c>
      <c r="B87">
        <v>3.0819999999999999</v>
      </c>
      <c r="C87">
        <f t="shared" si="20"/>
        <v>-2.7146464646464738E-2</v>
      </c>
      <c r="D87">
        <v>1.3822999999999999</v>
      </c>
      <c r="E87">
        <v>1.8458999999999999</v>
      </c>
      <c r="F87">
        <v>10.120799999999999</v>
      </c>
      <c r="G87">
        <f t="shared" si="16"/>
        <v>11.966699999999999</v>
      </c>
      <c r="H87">
        <f t="shared" si="17"/>
        <v>15.835881839999997</v>
      </c>
      <c r="I87" s="16">
        <f t="shared" si="18"/>
        <v>4.0283232502913435E-4</v>
      </c>
      <c r="J87" s="16">
        <f t="shared" si="19"/>
        <v>1.0004028323250291</v>
      </c>
      <c r="K87">
        <f t="shared" si="21"/>
        <v>-2.7549296971493872E-2</v>
      </c>
      <c r="L87" s="37">
        <f t="shared" si="22"/>
        <v>7.589637636235615E-4</v>
      </c>
      <c r="M87" s="8"/>
      <c r="N87" s="8"/>
      <c r="O87" s="8">
        <f t="shared" si="23"/>
        <v>-1.1646359258658725</v>
      </c>
      <c r="P87" s="8"/>
      <c r="Q87" s="8">
        <f t="shared" si="24"/>
        <v>-1.1646359258658725</v>
      </c>
      <c r="R87" s="8">
        <f t="shared" si="25"/>
        <v>106</v>
      </c>
      <c r="S87" s="8">
        <f t="shared" si="26"/>
        <v>-1.1646359258658725</v>
      </c>
      <c r="T87" s="8">
        <f t="shared" si="27"/>
        <v>106</v>
      </c>
      <c r="U87">
        <v>84</v>
      </c>
      <c r="V87">
        <f t="shared" si="28"/>
        <v>0.39075630252100846</v>
      </c>
      <c r="W87">
        <f>SUM($V$4:V87)/U87</f>
        <v>-1.2705082032813128E-2</v>
      </c>
      <c r="X87">
        <f t="shared" si="29"/>
        <v>1.2326550176984476E-3</v>
      </c>
      <c r="Z87">
        <f t="shared" si="30"/>
        <v>0.39075630252100846</v>
      </c>
      <c r="AA87">
        <f>SUM($Z$4:Z87)/U87</f>
        <v>-1.1904761904761909E-2</v>
      </c>
      <c r="AB87">
        <f t="shared" si="31"/>
        <v>1.0822510822510831E-3</v>
      </c>
    </row>
    <row r="88" spans="1:28" ht="15.75" x14ac:dyDescent="0.25">
      <c r="A88" s="5">
        <v>41472</v>
      </c>
      <c r="B88">
        <v>3.0979999999999999</v>
      </c>
      <c r="C88">
        <f t="shared" si="20"/>
        <v>5.1914341336794338E-3</v>
      </c>
      <c r="D88">
        <v>1.3841999999999999</v>
      </c>
      <c r="E88">
        <v>1.8346</v>
      </c>
      <c r="F88">
        <v>9.6432000000000002</v>
      </c>
      <c r="G88">
        <f t="shared" si="16"/>
        <v>11.4778</v>
      </c>
      <c r="H88">
        <f t="shared" si="17"/>
        <v>15.182717439999999</v>
      </c>
      <c r="I88" s="16">
        <f t="shared" si="18"/>
        <v>3.873339774458362E-4</v>
      </c>
      <c r="J88" s="16">
        <f t="shared" si="19"/>
        <v>1.0003873339774458</v>
      </c>
      <c r="K88">
        <f t="shared" si="21"/>
        <v>4.8041001562335976E-3</v>
      </c>
      <c r="L88" s="37">
        <f t="shared" si="22"/>
        <v>2.3079378311123676E-5</v>
      </c>
      <c r="M88" s="8"/>
      <c r="N88" s="8"/>
      <c r="O88" s="8">
        <f t="shared" si="23"/>
        <v>0.22272258202273215</v>
      </c>
      <c r="P88" s="8"/>
      <c r="Q88" s="8">
        <f t="shared" si="24"/>
        <v>0.22272258202273215</v>
      </c>
      <c r="R88" s="8">
        <f t="shared" si="25"/>
        <v>55</v>
      </c>
      <c r="S88" s="8">
        <f t="shared" si="26"/>
        <v>0.22272258202273215</v>
      </c>
      <c r="T88" s="8">
        <f t="shared" si="27"/>
        <v>55</v>
      </c>
      <c r="U88">
        <v>85</v>
      </c>
      <c r="V88">
        <f t="shared" si="28"/>
        <v>-3.7815126050420145E-2</v>
      </c>
      <c r="W88">
        <f>SUM($V$4:V88)/U88</f>
        <v>-1.300049431537321E-2</v>
      </c>
      <c r="X88">
        <f t="shared" si="29"/>
        <v>1.3060084052494863E-3</v>
      </c>
      <c r="Z88">
        <f t="shared" si="30"/>
        <v>-3.7815126050420145E-2</v>
      </c>
      <c r="AA88">
        <f>SUM($Z$4:Z88)/U88</f>
        <v>-1.2209589718240241E-2</v>
      </c>
      <c r="AB88">
        <f t="shared" si="31"/>
        <v>1.151936081132674E-3</v>
      </c>
    </row>
    <row r="89" spans="1:28" ht="15.75" x14ac:dyDescent="0.25">
      <c r="A89" s="5">
        <v>41473</v>
      </c>
      <c r="B89">
        <v>3.012</v>
      </c>
      <c r="C89">
        <f t="shared" si="20"/>
        <v>-2.7759845061329846E-2</v>
      </c>
      <c r="D89">
        <v>1.3839999999999999</v>
      </c>
      <c r="E89">
        <v>1.8054000000000001</v>
      </c>
      <c r="F89">
        <v>9.6204999999999998</v>
      </c>
      <c r="G89">
        <f t="shared" si="16"/>
        <v>11.4259</v>
      </c>
      <c r="H89">
        <f t="shared" si="17"/>
        <v>15.120172</v>
      </c>
      <c r="I89" s="16">
        <f t="shared" si="18"/>
        <v>3.8584529773832976E-4</v>
      </c>
      <c r="J89" s="16">
        <f t="shared" si="19"/>
        <v>1.0003858452977383</v>
      </c>
      <c r="K89">
        <f t="shared" si="21"/>
        <v>-2.8145690359068175E-2</v>
      </c>
      <c r="L89" s="37">
        <f t="shared" si="22"/>
        <v>7.9217988578854327E-4</v>
      </c>
      <c r="M89" s="8"/>
      <c r="N89" s="8"/>
      <c r="O89" s="8">
        <f t="shared" si="23"/>
        <v>-1.1909511340035719</v>
      </c>
      <c r="P89" s="8"/>
      <c r="Q89" s="8">
        <f t="shared" si="24"/>
        <v>-1.1909511340035719</v>
      </c>
      <c r="R89" s="8">
        <f t="shared" si="25"/>
        <v>107</v>
      </c>
      <c r="S89" s="8">
        <f t="shared" si="26"/>
        <v>-1.1909511340035719</v>
      </c>
      <c r="T89" s="8">
        <f t="shared" si="27"/>
        <v>107</v>
      </c>
      <c r="U89">
        <v>86</v>
      </c>
      <c r="V89">
        <f t="shared" si="28"/>
        <v>0.39915966386554624</v>
      </c>
      <c r="W89">
        <f>SUM($V$4:V89)/U89</f>
        <v>-8.2079343365253077E-3</v>
      </c>
      <c r="X89">
        <f t="shared" si="29"/>
        <v>5.2671236384119625E-4</v>
      </c>
      <c r="Z89">
        <f t="shared" si="30"/>
        <v>0.39915966386554624</v>
      </c>
      <c r="AA89">
        <f>SUM($Z$4:Z89)/U89</f>
        <v>-7.426226304475282E-3</v>
      </c>
      <c r="AB89">
        <f t="shared" si="31"/>
        <v>4.3116363570673923E-4</v>
      </c>
    </row>
    <row r="90" spans="1:28" ht="15.75" x14ac:dyDescent="0.25">
      <c r="A90" s="5">
        <v>41474</v>
      </c>
      <c r="B90">
        <v>3.06</v>
      </c>
      <c r="C90">
        <f t="shared" si="20"/>
        <v>1.5936254980079695E-2</v>
      </c>
      <c r="D90">
        <v>1.3835999999999999</v>
      </c>
      <c r="E90">
        <v>1.7986</v>
      </c>
      <c r="F90">
        <v>9.7197999999999993</v>
      </c>
      <c r="G90">
        <f t="shared" si="16"/>
        <v>11.5184</v>
      </c>
      <c r="H90">
        <f t="shared" si="17"/>
        <v>15.24691528</v>
      </c>
      <c r="I90" s="16">
        <f t="shared" si="18"/>
        <v>3.8886114872127564E-4</v>
      </c>
      <c r="J90" s="16">
        <f t="shared" si="19"/>
        <v>1.0003888611487213</v>
      </c>
      <c r="K90">
        <f t="shared" si="21"/>
        <v>1.5547393831358419E-2</v>
      </c>
      <c r="L90" s="37">
        <f t="shared" si="22"/>
        <v>2.4172145494736182E-4</v>
      </c>
      <c r="M90" s="8"/>
      <c r="N90" s="8"/>
      <c r="O90" s="8">
        <f t="shared" si="23"/>
        <v>0.68369621294229121</v>
      </c>
      <c r="P90" s="8"/>
      <c r="Q90" s="8">
        <f t="shared" si="24"/>
        <v>0.68369621294229121</v>
      </c>
      <c r="R90" s="8">
        <f t="shared" si="25"/>
        <v>26</v>
      </c>
      <c r="S90" s="8">
        <f t="shared" si="26"/>
        <v>0.68369621294229121</v>
      </c>
      <c r="T90" s="8">
        <f t="shared" si="27"/>
        <v>26</v>
      </c>
      <c r="U90">
        <v>87</v>
      </c>
      <c r="V90">
        <f t="shared" si="28"/>
        <v>-0.28151260504201681</v>
      </c>
      <c r="W90">
        <f>SUM($V$4:V90)/U90</f>
        <v>-1.1349367333140153E-2</v>
      </c>
      <c r="X90">
        <f t="shared" si="29"/>
        <v>1.0187552800947045E-3</v>
      </c>
      <c r="Z90">
        <f t="shared" si="30"/>
        <v>-0.28151260504201681</v>
      </c>
      <c r="AA90">
        <f>SUM($Z$4:Z90)/U90</f>
        <v>-1.0576644450883806E-2</v>
      </c>
      <c r="AB90">
        <f t="shared" si="31"/>
        <v>8.8475368019234316E-4</v>
      </c>
    </row>
    <row r="91" spans="1:28" ht="15.75" x14ac:dyDescent="0.25">
      <c r="A91" s="5">
        <v>41477</v>
      </c>
      <c r="B91">
        <v>3.0219999999999998</v>
      </c>
      <c r="C91">
        <f t="shared" si="20"/>
        <v>-1.2418300653594854E-2</v>
      </c>
      <c r="D91">
        <v>1.3820999999999999</v>
      </c>
      <c r="E91">
        <v>1.8027</v>
      </c>
      <c r="F91">
        <v>9.8963000000000001</v>
      </c>
      <c r="G91">
        <f t="shared" si="16"/>
        <v>11.699</v>
      </c>
      <c r="H91">
        <f t="shared" si="17"/>
        <v>15.480376229999999</v>
      </c>
      <c r="I91" s="16">
        <f t="shared" si="18"/>
        <v>3.9440769462073533E-4</v>
      </c>
      <c r="J91" s="16">
        <f t="shared" si="19"/>
        <v>1.0003944076946207</v>
      </c>
      <c r="K91">
        <f t="shared" si="21"/>
        <v>-1.2812708348215589E-2</v>
      </c>
      <c r="L91" s="37">
        <f t="shared" si="22"/>
        <v>1.6416549521643345E-4</v>
      </c>
      <c r="M91" s="8"/>
      <c r="N91" s="8"/>
      <c r="O91" s="8">
        <f t="shared" si="23"/>
        <v>-0.53276915678460879</v>
      </c>
      <c r="P91" s="8"/>
      <c r="Q91" s="8">
        <f t="shared" si="24"/>
        <v>-0.53276915678460879</v>
      </c>
      <c r="R91" s="8">
        <f t="shared" si="25"/>
        <v>86</v>
      </c>
      <c r="S91" s="8">
        <f t="shared" si="26"/>
        <v>-0.53276915678460879</v>
      </c>
      <c r="T91" s="8">
        <f t="shared" si="27"/>
        <v>86</v>
      </c>
      <c r="U91">
        <v>88</v>
      </c>
      <c r="V91">
        <f t="shared" si="28"/>
        <v>0.22268907563025209</v>
      </c>
      <c r="W91">
        <f>SUM($V$4:V91)/U91</f>
        <v>-8.6898395721925134E-3</v>
      </c>
      <c r="X91">
        <f t="shared" si="29"/>
        <v>6.0410649432354367E-4</v>
      </c>
      <c r="Z91">
        <f t="shared" si="30"/>
        <v>0.22268907563025209</v>
      </c>
      <c r="AA91">
        <f>SUM($Z$4:Z91)/U91</f>
        <v>-7.9258976317799889E-3</v>
      </c>
      <c r="AB91">
        <f t="shared" si="31"/>
        <v>5.0255882615564504E-4</v>
      </c>
    </row>
    <row r="92" spans="1:28" ht="15.75" x14ac:dyDescent="0.25">
      <c r="A92" s="5">
        <v>41478</v>
      </c>
      <c r="B92">
        <v>3.0259999999999998</v>
      </c>
      <c r="C92">
        <f t="shared" si="20"/>
        <v>1.323626737260094E-3</v>
      </c>
      <c r="D92">
        <v>1.3792</v>
      </c>
      <c r="E92">
        <v>1.8326</v>
      </c>
      <c r="F92">
        <v>9.9255999999999993</v>
      </c>
      <c r="G92">
        <f t="shared" si="16"/>
        <v>11.758199999999999</v>
      </c>
      <c r="H92">
        <f t="shared" si="17"/>
        <v>15.521987519999998</v>
      </c>
      <c r="I92" s="16">
        <f t="shared" si="18"/>
        <v>3.9539511789876691E-4</v>
      </c>
      <c r="J92" s="16">
        <f t="shared" si="19"/>
        <v>1.0003953951178988</v>
      </c>
      <c r="K92">
        <f t="shared" si="21"/>
        <v>9.2823161936132705E-4</v>
      </c>
      <c r="L92" s="37">
        <f t="shared" si="22"/>
        <v>8.6161393918215157E-7</v>
      </c>
      <c r="M92" s="8"/>
      <c r="N92" s="8"/>
      <c r="O92" s="8">
        <f t="shared" si="23"/>
        <v>5.6786151372771383E-2</v>
      </c>
      <c r="P92" s="8"/>
      <c r="Q92" s="8">
        <f t="shared" si="24"/>
        <v>5.6786151372771383E-2</v>
      </c>
      <c r="R92" s="8">
        <f t="shared" si="25"/>
        <v>63</v>
      </c>
      <c r="S92" s="8">
        <f t="shared" si="26"/>
        <v>5.6786151372771383E-2</v>
      </c>
      <c r="T92" s="8">
        <f t="shared" si="27"/>
        <v>63</v>
      </c>
      <c r="U92">
        <v>89</v>
      </c>
      <c r="V92">
        <f t="shared" si="28"/>
        <v>2.9411764705882359E-2</v>
      </c>
      <c r="W92">
        <f>SUM($V$4:V92)/U92</f>
        <v>-8.2617316589557177E-3</v>
      </c>
      <c r="X92">
        <f t="shared" si="29"/>
        <v>5.5225479003714699E-4</v>
      </c>
      <c r="Z92">
        <f t="shared" si="30"/>
        <v>2.9411764705882359E-2</v>
      </c>
      <c r="AA92">
        <f>SUM($Z$4:Z92)/U92</f>
        <v>-7.5063733358511978E-3</v>
      </c>
      <c r="AB92">
        <f t="shared" si="31"/>
        <v>4.5588745622625711E-4</v>
      </c>
    </row>
    <row r="93" spans="1:28" ht="15.75" x14ac:dyDescent="0.25">
      <c r="A93" s="5">
        <v>41479</v>
      </c>
      <c r="B93">
        <v>3.03</v>
      </c>
      <c r="C93">
        <f t="shared" si="20"/>
        <v>1.321877065432916E-3</v>
      </c>
      <c r="D93">
        <v>1.3775999999999999</v>
      </c>
      <c r="E93">
        <v>1.9116</v>
      </c>
      <c r="F93">
        <v>9.7324999999999999</v>
      </c>
      <c r="G93">
        <f t="shared" si="16"/>
        <v>11.6441</v>
      </c>
      <c r="H93">
        <f t="shared" si="17"/>
        <v>15.319091999999999</v>
      </c>
      <c r="I93" s="16">
        <f t="shared" si="18"/>
        <v>3.9057711294288033E-4</v>
      </c>
      <c r="J93" s="16">
        <f t="shared" si="19"/>
        <v>1.0003905771129429</v>
      </c>
      <c r="K93">
        <f t="shared" si="21"/>
        <v>9.3129995249003564E-4</v>
      </c>
      <c r="L93" s="37">
        <f t="shared" si="22"/>
        <v>8.6731960150794268E-7</v>
      </c>
      <c r="M93" s="8"/>
      <c r="N93" s="8"/>
      <c r="O93" s="8">
        <f t="shared" si="23"/>
        <v>5.6711087061637515E-2</v>
      </c>
      <c r="P93" s="8"/>
      <c r="Q93" s="8">
        <f t="shared" si="24"/>
        <v>5.6711087061637515E-2</v>
      </c>
      <c r="R93" s="8">
        <f t="shared" si="25"/>
        <v>64</v>
      </c>
      <c r="S93" s="8">
        <f t="shared" si="26"/>
        <v>5.6711087061637515E-2</v>
      </c>
      <c r="T93" s="8">
        <f t="shared" si="27"/>
        <v>64</v>
      </c>
      <c r="U93">
        <v>90</v>
      </c>
      <c r="V93">
        <f t="shared" si="28"/>
        <v>3.7815126050420145E-2</v>
      </c>
      <c r="W93">
        <f>SUM($V$4:V93)/U93</f>
        <v>-7.7497665732959862E-3</v>
      </c>
      <c r="X93">
        <f t="shared" si="29"/>
        <v>4.9139085224107488E-4</v>
      </c>
      <c r="Z93">
        <f t="shared" si="30"/>
        <v>3.7815126050420145E-2</v>
      </c>
      <c r="AA93">
        <f>SUM($Z$4:Z93)/U93</f>
        <v>-7.002801120448183E-3</v>
      </c>
      <c r="AB93">
        <f t="shared" si="31"/>
        <v>4.0123001072086634E-4</v>
      </c>
    </row>
    <row r="94" spans="1:28" ht="15.75" x14ac:dyDescent="0.25">
      <c r="A94" s="5">
        <v>41480</v>
      </c>
      <c r="B94">
        <v>3.06</v>
      </c>
      <c r="C94">
        <f t="shared" si="20"/>
        <v>9.9009900990099844E-3</v>
      </c>
      <c r="D94">
        <v>1.3775999999999999</v>
      </c>
      <c r="E94">
        <v>1.9379</v>
      </c>
      <c r="F94">
        <v>9.7095000000000002</v>
      </c>
      <c r="G94">
        <f t="shared" si="16"/>
        <v>11.647400000000001</v>
      </c>
      <c r="H94">
        <f t="shared" si="17"/>
        <v>15.313707200000003</v>
      </c>
      <c r="I94" s="16">
        <f t="shared" si="18"/>
        <v>3.9044912908337004E-4</v>
      </c>
      <c r="J94" s="16">
        <f t="shared" si="19"/>
        <v>1.0003904491290834</v>
      </c>
      <c r="K94">
        <f t="shared" si="21"/>
        <v>9.5105409699266143E-3</v>
      </c>
      <c r="L94" s="37">
        <f t="shared" si="22"/>
        <v>9.0450389540652667E-5</v>
      </c>
      <c r="M94" s="8"/>
      <c r="N94" s="8"/>
      <c r="O94" s="8">
        <f t="shared" si="23"/>
        <v>0.42477165705078318</v>
      </c>
      <c r="P94" s="8"/>
      <c r="Q94" s="8">
        <f t="shared" si="24"/>
        <v>0.42477165705078318</v>
      </c>
      <c r="R94" s="8">
        <f t="shared" si="25"/>
        <v>40</v>
      </c>
      <c r="S94" s="8">
        <f t="shared" si="26"/>
        <v>0.42477165705078318</v>
      </c>
      <c r="T94" s="8">
        <f t="shared" si="27"/>
        <v>40</v>
      </c>
      <c r="U94">
        <v>91</v>
      </c>
      <c r="V94">
        <f t="shared" si="28"/>
        <v>-0.16386554621848737</v>
      </c>
      <c r="W94">
        <f>SUM($V$4:V94)/U94</f>
        <v>-9.4653245913750121E-3</v>
      </c>
      <c r="X94">
        <f t="shared" si="29"/>
        <v>7.4117323958436886E-4</v>
      </c>
      <c r="Z94">
        <f t="shared" si="30"/>
        <v>-0.16386554621848737</v>
      </c>
      <c r="AA94">
        <f>SUM($Z$4:Z94)/U94</f>
        <v>-8.7265675500969656E-3</v>
      </c>
      <c r="AB94">
        <f t="shared" si="31"/>
        <v>6.2999284452571705E-4</v>
      </c>
    </row>
    <row r="95" spans="1:28" ht="15.75" x14ac:dyDescent="0.25">
      <c r="A95" s="5">
        <v>41481</v>
      </c>
      <c r="B95">
        <v>3.008</v>
      </c>
      <c r="C95">
        <f t="shared" si="20"/>
        <v>-1.6993464052287598E-2</v>
      </c>
      <c r="D95">
        <v>1.3769</v>
      </c>
      <c r="E95">
        <v>1.9438</v>
      </c>
      <c r="F95">
        <v>9.7302999999999997</v>
      </c>
      <c r="G95">
        <f t="shared" si="16"/>
        <v>11.674099999999999</v>
      </c>
      <c r="H95">
        <f t="shared" si="17"/>
        <v>15.341450069999999</v>
      </c>
      <c r="I95" s="16">
        <f t="shared" si="18"/>
        <v>3.9110844723189153E-4</v>
      </c>
      <c r="J95" s="16">
        <f t="shared" si="19"/>
        <v>1.0003911084472319</v>
      </c>
      <c r="K95">
        <f t="shared" si="21"/>
        <v>-1.7384572499519489E-2</v>
      </c>
      <c r="L95" s="37">
        <f t="shared" si="22"/>
        <v>3.0222336099104929E-4</v>
      </c>
      <c r="M95" s="8"/>
      <c r="N95" s="8"/>
      <c r="O95" s="8">
        <f t="shared" si="23"/>
        <v>-0.72905253033682893</v>
      </c>
      <c r="P95" s="8"/>
      <c r="Q95" s="8">
        <f t="shared" si="24"/>
        <v>-0.72905253033682893</v>
      </c>
      <c r="R95" s="8">
        <f t="shared" si="25"/>
        <v>94</v>
      </c>
      <c r="S95" s="8">
        <f t="shared" si="26"/>
        <v>-0.72905253033682893</v>
      </c>
      <c r="T95" s="8">
        <f t="shared" si="27"/>
        <v>94</v>
      </c>
      <c r="U95">
        <v>92</v>
      </c>
      <c r="V95">
        <f t="shared" si="28"/>
        <v>0.28991596638655459</v>
      </c>
      <c r="W95">
        <f>SUM($V$4:V95)/U95</f>
        <v>-6.2111801242236029E-3</v>
      </c>
      <c r="X95">
        <f t="shared" si="29"/>
        <v>3.2265870775187547E-4</v>
      </c>
      <c r="Z95">
        <f t="shared" si="30"/>
        <v>0.28991596638655459</v>
      </c>
      <c r="AA95">
        <f>SUM($Z$4:Z95)/U95</f>
        <v>-5.4804530507855352E-3</v>
      </c>
      <c r="AB95">
        <f t="shared" si="31"/>
        <v>2.51204876277412E-4</v>
      </c>
    </row>
    <row r="96" spans="1:28" ht="15.75" x14ac:dyDescent="0.25">
      <c r="A96" s="5">
        <v>41484</v>
      </c>
      <c r="B96">
        <v>2.9939999999999998</v>
      </c>
      <c r="C96">
        <f t="shared" si="20"/>
        <v>-4.654255319149014E-3</v>
      </c>
      <c r="D96">
        <v>1.3780000000000001</v>
      </c>
      <c r="E96">
        <v>1.9422000000000001</v>
      </c>
      <c r="F96">
        <v>9.7827000000000002</v>
      </c>
      <c r="G96">
        <f t="shared" si="16"/>
        <v>11.7249</v>
      </c>
      <c r="H96">
        <f t="shared" si="17"/>
        <v>15.422760600000002</v>
      </c>
      <c r="I96" s="16">
        <f t="shared" si="18"/>
        <v>3.9303990727712623E-4</v>
      </c>
      <c r="J96" s="16">
        <f t="shared" si="19"/>
        <v>1.0003930399072771</v>
      </c>
      <c r="K96">
        <f t="shared" si="21"/>
        <v>-5.0472952264261402E-3</v>
      </c>
      <c r="L96" s="37">
        <f t="shared" si="22"/>
        <v>2.5475189102704103E-5</v>
      </c>
      <c r="M96" s="8"/>
      <c r="N96" s="8"/>
      <c r="O96" s="8">
        <f t="shared" si="23"/>
        <v>-0.19967657016948551</v>
      </c>
      <c r="P96" s="8"/>
      <c r="Q96" s="8">
        <f t="shared" si="24"/>
        <v>-0.19967657016948551</v>
      </c>
      <c r="R96" s="8">
        <f t="shared" si="25"/>
        <v>76</v>
      </c>
      <c r="S96" s="8">
        <f t="shared" si="26"/>
        <v>-0.19967657016948551</v>
      </c>
      <c r="T96" s="8">
        <f t="shared" si="27"/>
        <v>76</v>
      </c>
      <c r="U96">
        <v>93</v>
      </c>
      <c r="V96">
        <f t="shared" si="28"/>
        <v>0.1386554621848739</v>
      </c>
      <c r="W96">
        <f>SUM($V$4:V96)/U96</f>
        <v>-4.6534742929429853E-3</v>
      </c>
      <c r="X96">
        <f t="shared" si="29"/>
        <v>1.8308168532205031E-4</v>
      </c>
      <c r="Z96">
        <f t="shared" si="30"/>
        <v>0.1386554621848739</v>
      </c>
      <c r="AA96">
        <f>SUM($Z$4:Z96)/U96</f>
        <v>-3.9306044998644657E-3</v>
      </c>
      <c r="AB96">
        <f t="shared" si="31"/>
        <v>1.3061978284499955E-4</v>
      </c>
    </row>
    <row r="97" spans="1:28" ht="15.75" x14ac:dyDescent="0.25">
      <c r="A97" s="5">
        <v>41485</v>
      </c>
      <c r="B97">
        <v>3.02</v>
      </c>
      <c r="C97">
        <f t="shared" si="20"/>
        <v>8.6840347361390267E-3</v>
      </c>
      <c r="D97">
        <v>1.3820999999999999</v>
      </c>
      <c r="E97">
        <v>1.9441000000000002</v>
      </c>
      <c r="F97">
        <v>9.7945999999999991</v>
      </c>
      <c r="G97">
        <f t="shared" si="16"/>
        <v>11.7387</v>
      </c>
      <c r="H97">
        <f t="shared" si="17"/>
        <v>15.481216659999998</v>
      </c>
      <c r="I97" s="16">
        <f t="shared" si="18"/>
        <v>3.944276412801706E-4</v>
      </c>
      <c r="J97" s="16">
        <f t="shared" si="19"/>
        <v>1.0003944276412802</v>
      </c>
      <c r="K97">
        <f t="shared" si="21"/>
        <v>8.2896070948588561E-3</v>
      </c>
      <c r="L97" s="37">
        <f t="shared" si="22"/>
        <v>6.871758578713428E-5</v>
      </c>
      <c r="M97" s="8"/>
      <c r="N97" s="8"/>
      <c r="O97" s="8">
        <f t="shared" si="23"/>
        <v>0.37256191430038671</v>
      </c>
      <c r="P97" s="8"/>
      <c r="Q97" s="8">
        <f t="shared" si="24"/>
        <v>0.37256191430038671</v>
      </c>
      <c r="R97" s="8">
        <f t="shared" si="25"/>
        <v>42</v>
      </c>
      <c r="S97" s="8">
        <f t="shared" si="26"/>
        <v>0.37256191430038671</v>
      </c>
      <c r="T97" s="8">
        <f t="shared" si="27"/>
        <v>42</v>
      </c>
      <c r="U97">
        <v>94</v>
      </c>
      <c r="V97">
        <f t="shared" si="28"/>
        <v>-0.14705882352941174</v>
      </c>
      <c r="W97">
        <f>SUM($V$4:V97)/U97</f>
        <v>-6.1684248167352069E-3</v>
      </c>
      <c r="X97">
        <f t="shared" si="29"/>
        <v>3.2514997124119896E-4</v>
      </c>
      <c r="Z97">
        <f t="shared" si="30"/>
        <v>-0.14705882352941174</v>
      </c>
      <c r="AA97">
        <f>SUM($Z$4:Z97)/U97</f>
        <v>-5.4532451278383734E-3</v>
      </c>
      <c r="AB97">
        <f t="shared" si="31"/>
        <v>2.5412372253486709E-4</v>
      </c>
    </row>
    <row r="98" spans="1:28" ht="15.75" x14ac:dyDescent="0.25">
      <c r="A98" s="5">
        <v>41486</v>
      </c>
      <c r="B98">
        <v>2.95</v>
      </c>
      <c r="C98">
        <f t="shared" si="20"/>
        <v>-2.3178807947019816E-2</v>
      </c>
      <c r="D98">
        <v>1.3815999999999999</v>
      </c>
      <c r="E98">
        <v>1.9316</v>
      </c>
      <c r="F98">
        <v>9.8355999999999995</v>
      </c>
      <c r="G98">
        <f t="shared" si="16"/>
        <v>11.767199999999999</v>
      </c>
      <c r="H98">
        <f t="shared" si="17"/>
        <v>15.520464959999998</v>
      </c>
      <c r="I98" s="16">
        <f t="shared" si="18"/>
        <v>3.9535899426446086E-4</v>
      </c>
      <c r="J98" s="16">
        <f t="shared" si="19"/>
        <v>1.0003953589942645</v>
      </c>
      <c r="K98">
        <f t="shared" si="21"/>
        <v>-2.3574166941284277E-2</v>
      </c>
      <c r="L98" s="37">
        <f t="shared" si="22"/>
        <v>5.5574134697554043E-4</v>
      </c>
      <c r="M98" s="8"/>
      <c r="N98" s="8"/>
      <c r="O98" s="8">
        <f t="shared" si="23"/>
        <v>-0.99441576667185605</v>
      </c>
      <c r="P98" s="8"/>
      <c r="Q98" s="8">
        <f t="shared" si="24"/>
        <v>-0.99441576667185605</v>
      </c>
      <c r="R98" s="8">
        <f t="shared" si="25"/>
        <v>103</v>
      </c>
      <c r="S98" s="8">
        <f t="shared" si="26"/>
        <v>-0.99441576667185605</v>
      </c>
      <c r="T98" s="8">
        <f t="shared" si="27"/>
        <v>103</v>
      </c>
      <c r="U98">
        <v>95</v>
      </c>
      <c r="V98">
        <f t="shared" si="28"/>
        <v>0.36554621848739499</v>
      </c>
      <c r="W98">
        <f>SUM($V$4:V98)/U98</f>
        <v>-2.2556390977443623E-3</v>
      </c>
      <c r="X98">
        <f t="shared" si="29"/>
        <v>4.3941021384630461E-5</v>
      </c>
      <c r="Z98">
        <f t="shared" si="30"/>
        <v>0.36554621848739499</v>
      </c>
      <c r="AA98">
        <f>SUM($Z$4:Z98)/U98</f>
        <v>-1.547987616099075E-3</v>
      </c>
      <c r="AB98">
        <f t="shared" si="31"/>
        <v>2.0695021605602657E-5</v>
      </c>
    </row>
    <row r="99" spans="1:28" ht="15.75" x14ac:dyDescent="0.25">
      <c r="A99" s="5">
        <v>41487</v>
      </c>
      <c r="B99">
        <v>3.004</v>
      </c>
      <c r="C99">
        <f t="shared" si="20"/>
        <v>1.8305084745762652E-2</v>
      </c>
      <c r="D99">
        <v>1.3824000000000001</v>
      </c>
      <c r="E99">
        <v>1.9311</v>
      </c>
      <c r="F99">
        <v>9.7449999999999992</v>
      </c>
      <c r="G99">
        <f t="shared" si="16"/>
        <v>11.6761</v>
      </c>
      <c r="H99">
        <f t="shared" si="17"/>
        <v>15.402588</v>
      </c>
      <c r="I99" s="16">
        <f t="shared" si="18"/>
        <v>3.9256085151651021E-4</v>
      </c>
      <c r="J99" s="16">
        <f t="shared" si="19"/>
        <v>1.0003925608515165</v>
      </c>
      <c r="K99">
        <f t="shared" si="21"/>
        <v>1.7912523894246142E-2</v>
      </c>
      <c r="L99" s="37">
        <f t="shared" si="22"/>
        <v>3.2085851226193896E-4</v>
      </c>
      <c r="M99" s="8"/>
      <c r="N99" s="8"/>
      <c r="O99" s="8">
        <f t="shared" si="23"/>
        <v>0.78532359917116756</v>
      </c>
      <c r="P99" s="8"/>
      <c r="Q99" s="8">
        <f t="shared" si="24"/>
        <v>0.78532359917116756</v>
      </c>
      <c r="R99" s="8">
        <f t="shared" si="25"/>
        <v>23</v>
      </c>
      <c r="S99" s="8">
        <f t="shared" si="26"/>
        <v>0.78532359917116756</v>
      </c>
      <c r="T99" s="8">
        <f t="shared" si="27"/>
        <v>23</v>
      </c>
      <c r="U99">
        <v>96</v>
      </c>
      <c r="V99">
        <f t="shared" si="28"/>
        <v>-0.30672268907563027</v>
      </c>
      <c r="W99">
        <f>SUM($V$4:V99)/U99</f>
        <v>-5.4271708683473405E-3</v>
      </c>
      <c r="X99">
        <f t="shared" si="29"/>
        <v>2.570546935351682E-4</v>
      </c>
      <c r="Z99">
        <f t="shared" si="30"/>
        <v>-0.30672268907563027</v>
      </c>
      <c r="AA99">
        <f>SUM($Z$4:Z99)/U99</f>
        <v>-4.726890756302525E-3</v>
      </c>
      <c r="AB99">
        <f t="shared" si="31"/>
        <v>1.9499778521034114E-4</v>
      </c>
    </row>
    <row r="100" spans="1:28" ht="15.75" x14ac:dyDescent="0.25">
      <c r="A100" s="5">
        <v>41488</v>
      </c>
      <c r="B100">
        <v>2.99</v>
      </c>
      <c r="C100">
        <f t="shared" si="20"/>
        <v>-4.6604527296936716E-3</v>
      </c>
      <c r="D100">
        <v>1.3809</v>
      </c>
      <c r="E100">
        <v>1.9177999999999999</v>
      </c>
      <c r="F100">
        <v>9.7264999999999997</v>
      </c>
      <c r="G100">
        <f t="shared" si="16"/>
        <v>11.644299999999999</v>
      </c>
      <c r="H100">
        <f t="shared" si="17"/>
        <v>15.34912385</v>
      </c>
      <c r="I100" s="16">
        <f t="shared" si="18"/>
        <v>3.9129078913746618E-4</v>
      </c>
      <c r="J100" s="16">
        <f t="shared" si="19"/>
        <v>1.0003912907891375</v>
      </c>
      <c r="K100">
        <f t="shared" si="21"/>
        <v>-5.0517435188311378E-3</v>
      </c>
      <c r="L100" s="37">
        <f t="shared" si="22"/>
        <v>2.5520112580052407E-5</v>
      </c>
      <c r="M100" s="8"/>
      <c r="N100" s="8"/>
      <c r="O100" s="8">
        <f t="shared" si="23"/>
        <v>-0.1999424510884798</v>
      </c>
      <c r="P100" s="8"/>
      <c r="Q100" s="8">
        <f t="shared" si="24"/>
        <v>-0.1999424510884798</v>
      </c>
      <c r="R100" s="8">
        <f t="shared" si="25"/>
        <v>77</v>
      </c>
      <c r="S100" s="8">
        <f t="shared" si="26"/>
        <v>-0.1999424510884798</v>
      </c>
      <c r="T100" s="8">
        <f t="shared" si="27"/>
        <v>77</v>
      </c>
      <c r="U100">
        <v>97</v>
      </c>
      <c r="V100">
        <f t="shared" si="28"/>
        <v>0.1470588235294118</v>
      </c>
      <c r="W100">
        <f>SUM($V$4:V100)/U100</f>
        <v>-3.8551503075456997E-3</v>
      </c>
      <c r="X100">
        <f t="shared" si="29"/>
        <v>1.3105743979051465E-4</v>
      </c>
      <c r="Z100">
        <f t="shared" si="30"/>
        <v>0.1470588235294118</v>
      </c>
      <c r="AA100">
        <f>SUM($Z$4:Z100)/U100</f>
        <v>-3.1620895780992845E-3</v>
      </c>
      <c r="AB100">
        <f t="shared" si="31"/>
        <v>8.8171328953876257E-5</v>
      </c>
    </row>
    <row r="101" spans="1:28" ht="15.75" x14ac:dyDescent="0.25">
      <c r="A101" s="5">
        <v>41491</v>
      </c>
      <c r="B101">
        <v>3.052</v>
      </c>
      <c r="C101">
        <f t="shared" si="20"/>
        <v>2.07357859531772E-2</v>
      </c>
      <c r="D101">
        <v>1.3875</v>
      </c>
      <c r="E101">
        <v>1.96</v>
      </c>
      <c r="F101">
        <v>9.7210000000000001</v>
      </c>
      <c r="G101">
        <f t="shared" si="16"/>
        <v>11.681000000000001</v>
      </c>
      <c r="H101">
        <f t="shared" si="17"/>
        <v>15.4478875</v>
      </c>
      <c r="I101" s="16">
        <f t="shared" si="18"/>
        <v>3.9363650022194996E-4</v>
      </c>
      <c r="J101" s="16">
        <f t="shared" si="19"/>
        <v>1.0003936365002219</v>
      </c>
      <c r="K101">
        <f t="shared" si="21"/>
        <v>2.034214945295525E-2</v>
      </c>
      <c r="L101" s="37">
        <f t="shared" si="22"/>
        <v>4.1380304436636759E-4</v>
      </c>
      <c r="M101" s="8"/>
      <c r="N101" s="8"/>
      <c r="O101" s="8">
        <f t="shared" si="23"/>
        <v>0.88960539011771722</v>
      </c>
      <c r="P101" s="8"/>
      <c r="Q101" s="8">
        <f t="shared" si="24"/>
        <v>0.88960539011771722</v>
      </c>
      <c r="R101" s="8">
        <f t="shared" si="25"/>
        <v>20</v>
      </c>
      <c r="S101" s="8">
        <f t="shared" si="26"/>
        <v>0.88960539011771722</v>
      </c>
      <c r="T101" s="8">
        <f t="shared" si="27"/>
        <v>20</v>
      </c>
      <c r="U101">
        <v>98</v>
      </c>
      <c r="V101">
        <f t="shared" si="28"/>
        <v>-0.33193277310924368</v>
      </c>
      <c r="W101">
        <f>SUM($V$4:V101)/U101</f>
        <v>-7.2028811524609861E-3</v>
      </c>
      <c r="X101">
        <f t="shared" si="29"/>
        <v>4.6221697235043763E-4</v>
      </c>
      <c r="Z101">
        <f t="shared" si="30"/>
        <v>-0.33193277310924368</v>
      </c>
      <c r="AA101">
        <f>SUM($Z$4:Z101)/U101</f>
        <v>-6.5168924712742278E-3</v>
      </c>
      <c r="AB101">
        <f t="shared" si="31"/>
        <v>3.7836808847734266E-4</v>
      </c>
    </row>
    <row r="102" spans="1:28" ht="15.75" x14ac:dyDescent="0.25">
      <c r="A102" s="5">
        <v>41492</v>
      </c>
      <c r="B102">
        <v>3.0939999999999999</v>
      </c>
      <c r="C102">
        <f t="shared" si="20"/>
        <v>1.3761467889908197E-2</v>
      </c>
      <c r="D102">
        <v>1.4109</v>
      </c>
      <c r="E102">
        <v>1.9636</v>
      </c>
      <c r="F102">
        <v>9.8416999999999994</v>
      </c>
      <c r="G102">
        <f t="shared" si="16"/>
        <v>11.805299999999999</v>
      </c>
      <c r="H102">
        <f t="shared" si="17"/>
        <v>15.84925453</v>
      </c>
      <c r="I102" s="16">
        <f t="shared" si="18"/>
        <v>4.0314872229174625E-4</v>
      </c>
      <c r="J102" s="16">
        <f t="shared" si="19"/>
        <v>1.0004031487222917</v>
      </c>
      <c r="K102">
        <f t="shared" si="21"/>
        <v>1.3358319167616451E-2</v>
      </c>
      <c r="L102" s="37">
        <f t="shared" si="22"/>
        <v>1.7844469098390908E-4</v>
      </c>
      <c r="M102" s="8"/>
      <c r="N102" s="8"/>
      <c r="O102" s="8">
        <f t="shared" si="23"/>
        <v>0.59039363342378748</v>
      </c>
      <c r="P102" s="8"/>
      <c r="Q102" s="8">
        <f t="shared" si="24"/>
        <v>0.59039363342378748</v>
      </c>
      <c r="R102" s="8">
        <f t="shared" si="25"/>
        <v>32</v>
      </c>
      <c r="S102" s="8">
        <f t="shared" si="26"/>
        <v>0.59039363342378748</v>
      </c>
      <c r="T102" s="8">
        <f t="shared" si="27"/>
        <v>32</v>
      </c>
      <c r="U102">
        <v>99</v>
      </c>
      <c r="V102">
        <f t="shared" si="28"/>
        <v>-0.23109243697478993</v>
      </c>
      <c r="W102">
        <f>SUM($V$4:V102)/U102</f>
        <v>-9.4643918173329955E-3</v>
      </c>
      <c r="X102">
        <f t="shared" si="29"/>
        <v>8.0617241224799786E-4</v>
      </c>
      <c r="Z102">
        <f t="shared" si="30"/>
        <v>-0.23109243697478993</v>
      </c>
      <c r="AA102">
        <f>SUM($Z$4:Z102)/U102</f>
        <v>-8.7853323147440848E-3</v>
      </c>
      <c r="AB102">
        <f t="shared" si="31"/>
        <v>6.9463857492437994E-4</v>
      </c>
    </row>
    <row r="103" spans="1:28" ht="15.75" x14ac:dyDescent="0.25">
      <c r="A103" s="5">
        <v>41493</v>
      </c>
      <c r="B103">
        <v>3.07</v>
      </c>
      <c r="C103">
        <f t="shared" si="20"/>
        <v>-7.7569489334195288E-3</v>
      </c>
      <c r="D103">
        <v>1.4260999999999999</v>
      </c>
      <c r="E103">
        <v>1.9523000000000001</v>
      </c>
      <c r="F103">
        <v>9.8887999999999998</v>
      </c>
      <c r="G103">
        <f t="shared" si="16"/>
        <v>11.841100000000001</v>
      </c>
      <c r="H103">
        <f t="shared" si="17"/>
        <v>16.05471768</v>
      </c>
      <c r="I103" s="16">
        <f t="shared" si="18"/>
        <v>4.0800539797691826E-4</v>
      </c>
      <c r="J103" s="16">
        <f t="shared" si="19"/>
        <v>1.0004080053979769</v>
      </c>
      <c r="K103">
        <f t="shared" si="21"/>
        <v>-8.1649543313964471E-3</v>
      </c>
      <c r="L103" s="37">
        <f t="shared" si="22"/>
        <v>6.6666479233789603E-5</v>
      </c>
      <c r="M103" s="8"/>
      <c r="N103" s="8"/>
      <c r="O103" s="8">
        <f t="shared" si="23"/>
        <v>-0.33278813726279594</v>
      </c>
      <c r="P103" s="8"/>
      <c r="Q103" s="8">
        <f t="shared" si="24"/>
        <v>-0.33278813726279594</v>
      </c>
      <c r="R103" s="8">
        <f t="shared" si="25"/>
        <v>81</v>
      </c>
      <c r="S103" s="8">
        <f t="shared" si="26"/>
        <v>-0.33278813726279594</v>
      </c>
      <c r="T103" s="8">
        <f t="shared" si="27"/>
        <v>81</v>
      </c>
      <c r="U103">
        <v>100</v>
      </c>
      <c r="V103">
        <f t="shared" si="28"/>
        <v>0.18067226890756305</v>
      </c>
      <c r="W103">
        <f>SUM($V$4:V103)/U103</f>
        <v>-7.5630252100840354E-3</v>
      </c>
      <c r="X103">
        <f t="shared" si="29"/>
        <v>5.199940938942425E-4</v>
      </c>
      <c r="Z103">
        <f t="shared" si="30"/>
        <v>0.18067226890756305</v>
      </c>
      <c r="AA103">
        <f>SUM($Z$4:Z103)/U103</f>
        <v>-6.8907563025210131E-3</v>
      </c>
      <c r="AB103">
        <f t="shared" si="31"/>
        <v>4.3165929473393694E-4</v>
      </c>
    </row>
    <row r="104" spans="1:28" ht="15.75" x14ac:dyDescent="0.25">
      <c r="A104" s="5">
        <v>41494</v>
      </c>
      <c r="B104">
        <v>3.0920000000000001</v>
      </c>
      <c r="C104">
        <f t="shared" si="20"/>
        <v>7.1661237785017075E-3</v>
      </c>
      <c r="D104">
        <v>1.4260999999999999</v>
      </c>
      <c r="E104">
        <v>1.9413</v>
      </c>
      <c r="F104">
        <v>9.8802000000000003</v>
      </c>
      <c r="G104">
        <f t="shared" si="16"/>
        <v>11.8215</v>
      </c>
      <c r="H104">
        <f t="shared" si="17"/>
        <v>16.03145322</v>
      </c>
      <c r="I104" s="16">
        <f t="shared" si="18"/>
        <v>4.0745591039148543E-4</v>
      </c>
      <c r="J104" s="16">
        <f t="shared" si="19"/>
        <v>1.0004074559103915</v>
      </c>
      <c r="K104">
        <f t="shared" si="21"/>
        <v>6.758667868110222E-3</v>
      </c>
      <c r="L104" s="37">
        <f t="shared" si="22"/>
        <v>4.5679591351425572E-5</v>
      </c>
      <c r="M104" s="8"/>
      <c r="N104" s="8"/>
      <c r="O104" s="8">
        <f t="shared" si="23"/>
        <v>0.30744059347454156</v>
      </c>
      <c r="P104" s="8"/>
      <c r="Q104" s="8">
        <f t="shared" si="24"/>
        <v>0.30744059347454156</v>
      </c>
      <c r="R104" s="8">
        <f t="shared" si="25"/>
        <v>47</v>
      </c>
      <c r="S104" s="8">
        <f t="shared" si="26"/>
        <v>0.30744059347454156</v>
      </c>
      <c r="T104" s="8">
        <f t="shared" si="27"/>
        <v>47</v>
      </c>
      <c r="U104">
        <v>101</v>
      </c>
      <c r="V104">
        <f t="shared" si="28"/>
        <v>-0.1050420168067227</v>
      </c>
      <c r="W104">
        <f>SUM($V$4:V104)/U104</f>
        <v>-8.5281637407438257E-3</v>
      </c>
      <c r="X104">
        <f t="shared" si="29"/>
        <v>6.6778975051661003E-4</v>
      </c>
      <c r="Z104">
        <f t="shared" si="30"/>
        <v>-0.1050420168067227</v>
      </c>
      <c r="AA104">
        <f>SUM($Z$4:Z104)/U104</f>
        <v>-7.8625509609784559E-3</v>
      </c>
      <c r="AB104">
        <f t="shared" si="31"/>
        <v>5.6761731536475511E-4</v>
      </c>
    </row>
    <row r="105" spans="1:28" ht="15.75" x14ac:dyDescent="0.25">
      <c r="A105" s="5">
        <v>41495</v>
      </c>
      <c r="B105">
        <v>3.1240000000000001</v>
      </c>
      <c r="C105">
        <f t="shared" si="20"/>
        <v>1.0349288486416568E-2</v>
      </c>
      <c r="D105">
        <v>1.4251</v>
      </c>
      <c r="E105">
        <v>1.9384000000000001</v>
      </c>
      <c r="F105">
        <v>9.8161000000000005</v>
      </c>
      <c r="G105">
        <f t="shared" si="16"/>
        <v>11.7545</v>
      </c>
      <c r="H105">
        <f t="shared" si="17"/>
        <v>15.927324110000001</v>
      </c>
      <c r="I105" s="16">
        <f t="shared" si="18"/>
        <v>4.0499511847436054E-4</v>
      </c>
      <c r="J105" s="16">
        <f t="shared" si="19"/>
        <v>1.0004049951184744</v>
      </c>
      <c r="K105">
        <f t="shared" si="21"/>
        <v>9.9442933679422078E-3</v>
      </c>
      <c r="L105" s="37">
        <f t="shared" si="22"/>
        <v>9.8888970587699383E-5</v>
      </c>
      <c r="M105" s="8"/>
      <c r="N105" s="8"/>
      <c r="O105" s="8">
        <f t="shared" si="23"/>
        <v>0.44400452638684379</v>
      </c>
      <c r="P105" s="8"/>
      <c r="Q105" s="8">
        <f t="shared" si="24"/>
        <v>0.44400452638684379</v>
      </c>
      <c r="R105" s="8">
        <f t="shared" si="25"/>
        <v>39</v>
      </c>
      <c r="S105" s="8">
        <f t="shared" si="26"/>
        <v>0.44400452638684379</v>
      </c>
      <c r="T105" s="8">
        <f t="shared" si="27"/>
        <v>39</v>
      </c>
      <c r="U105">
        <v>102</v>
      </c>
      <c r="V105">
        <f t="shared" si="28"/>
        <v>-0.17226890756302521</v>
      </c>
      <c r="W105">
        <f>SUM($V$4:V105)/U105</f>
        <v>-1.0133465150766192E-2</v>
      </c>
      <c r="X105">
        <f t="shared" si="29"/>
        <v>9.5218962073662507E-4</v>
      </c>
      <c r="Z105">
        <f t="shared" si="30"/>
        <v>-0.17226890756302521</v>
      </c>
      <c r="AA105">
        <f>SUM($Z$4:Z105)/U105</f>
        <v>-9.4743779864887179E-3</v>
      </c>
      <c r="AB105">
        <f t="shared" si="31"/>
        <v>8.3235559086799332E-4</v>
      </c>
    </row>
    <row r="106" spans="1:28" ht="15.75" x14ac:dyDescent="0.25">
      <c r="A106" s="5">
        <v>41498</v>
      </c>
      <c r="B106">
        <v>3.1280000000000001</v>
      </c>
      <c r="C106">
        <f t="shared" si="20"/>
        <v>1.2804097311139575E-3</v>
      </c>
      <c r="D106">
        <v>1.4370000000000001</v>
      </c>
      <c r="E106">
        <v>1.9525999999999999</v>
      </c>
      <c r="F106">
        <v>9.8155000000000001</v>
      </c>
      <c r="G106">
        <f t="shared" si="16"/>
        <v>11.7681</v>
      </c>
      <c r="H106">
        <f t="shared" si="17"/>
        <v>16.0574735</v>
      </c>
      <c r="I106" s="16">
        <f t="shared" si="18"/>
        <v>4.0807048092239562E-4</v>
      </c>
      <c r="J106" s="16">
        <f t="shared" si="19"/>
        <v>1.0004080704809224</v>
      </c>
      <c r="K106">
        <f t="shared" si="21"/>
        <v>8.7233925019156188E-4</v>
      </c>
      <c r="L106" s="37">
        <f t="shared" si="22"/>
        <v>7.6097576742477641E-7</v>
      </c>
      <c r="M106" s="8"/>
      <c r="N106" s="8"/>
      <c r="O106" s="8">
        <f t="shared" si="23"/>
        <v>5.4932058082111108E-2</v>
      </c>
      <c r="P106" s="8"/>
      <c r="Q106" s="8">
        <f t="shared" si="24"/>
        <v>5.4932058082111108E-2</v>
      </c>
      <c r="R106" s="8">
        <f t="shared" si="25"/>
        <v>65</v>
      </c>
      <c r="S106" s="8">
        <f t="shared" si="26"/>
        <v>5.4932058082111108E-2</v>
      </c>
      <c r="T106" s="8">
        <f t="shared" si="27"/>
        <v>65</v>
      </c>
      <c r="U106">
        <v>103</v>
      </c>
      <c r="V106">
        <f t="shared" si="28"/>
        <v>4.621848739495793E-2</v>
      </c>
      <c r="W106">
        <f>SUM($V$4:V106)/U106</f>
        <v>-9.5863588153708122E-3</v>
      </c>
      <c r="X106">
        <f t="shared" si="29"/>
        <v>8.6050203270135277E-4</v>
      </c>
      <c r="Z106">
        <f t="shared" si="30"/>
        <v>4.621848739495793E-2</v>
      </c>
      <c r="AA106">
        <f>SUM($Z$4:Z106)/U106</f>
        <v>-8.9336705556008877E-3</v>
      </c>
      <c r="AB106">
        <f t="shared" si="31"/>
        <v>7.4731621530809615E-4</v>
      </c>
    </row>
    <row r="107" spans="1:28" ht="15.75" x14ac:dyDescent="0.25">
      <c r="A107" s="5">
        <v>41499</v>
      </c>
      <c r="B107">
        <v>3.1459999999999999</v>
      </c>
      <c r="C107">
        <f t="shared" si="20"/>
        <v>5.7544757033247424E-3</v>
      </c>
      <c r="D107">
        <v>1.4428000000000001</v>
      </c>
      <c r="E107">
        <v>2.0499000000000001</v>
      </c>
      <c r="F107">
        <v>9.8277999999999999</v>
      </c>
      <c r="G107">
        <f t="shared" si="16"/>
        <v>11.877700000000001</v>
      </c>
      <c r="H107">
        <f t="shared" si="17"/>
        <v>16.229449840000001</v>
      </c>
      <c r="I107" s="16">
        <f t="shared" si="18"/>
        <v>4.1212892175090943E-4</v>
      </c>
      <c r="J107" s="16">
        <f t="shared" si="19"/>
        <v>1.0004121289217509</v>
      </c>
      <c r="K107">
        <f t="shared" si="21"/>
        <v>5.342346781573833E-3</v>
      </c>
      <c r="L107" s="37">
        <f t="shared" si="22"/>
        <v>2.8540669134592293E-5</v>
      </c>
      <c r="M107" s="8"/>
      <c r="N107" s="8"/>
      <c r="O107" s="8">
        <f t="shared" si="23"/>
        <v>0.24687815617592981</v>
      </c>
      <c r="P107" s="8"/>
      <c r="Q107" s="8">
        <f t="shared" si="24"/>
        <v>0.24687815617592981</v>
      </c>
      <c r="R107" s="8">
        <f t="shared" si="25"/>
        <v>51</v>
      </c>
      <c r="S107" s="8">
        <f t="shared" si="26"/>
        <v>0.24687815617592981</v>
      </c>
      <c r="T107" s="8">
        <f t="shared" si="27"/>
        <v>51</v>
      </c>
      <c r="U107">
        <v>104</v>
      </c>
      <c r="V107">
        <f t="shared" si="28"/>
        <v>-7.1428571428571452E-2</v>
      </c>
      <c r="W107">
        <f>SUM($V$4:V107)/U107</f>
        <v>-1.0180995475113126E-2</v>
      </c>
      <c r="X107">
        <f t="shared" si="29"/>
        <v>9.7998886926222643E-4</v>
      </c>
      <c r="Z107">
        <f t="shared" si="30"/>
        <v>-7.1428571428571452E-2</v>
      </c>
      <c r="AA107">
        <f>SUM($Z$4:Z107)/U107</f>
        <v>-9.5345830639948347E-3</v>
      </c>
      <c r="AB107">
        <f t="shared" si="31"/>
        <v>8.5949641065805288E-4</v>
      </c>
    </row>
    <row r="108" spans="1:28" ht="15.75" x14ac:dyDescent="0.25">
      <c r="A108" s="5">
        <v>41500</v>
      </c>
      <c r="B108">
        <v>3.1459999999999999</v>
      </c>
      <c r="C108">
        <f t="shared" si="20"/>
        <v>0</v>
      </c>
      <c r="D108">
        <v>1.4311</v>
      </c>
      <c r="E108">
        <v>2.0587</v>
      </c>
      <c r="F108">
        <v>9.7920999999999996</v>
      </c>
      <c r="G108">
        <f t="shared" si="16"/>
        <v>11.8508</v>
      </c>
      <c r="H108">
        <f t="shared" si="17"/>
        <v>16.072174310000001</v>
      </c>
      <c r="I108" s="16">
        <f t="shared" si="18"/>
        <v>4.0841763721832791E-4</v>
      </c>
      <c r="J108" s="16">
        <f t="shared" si="19"/>
        <v>1.0004084176372183</v>
      </c>
      <c r="K108">
        <f t="shared" si="21"/>
        <v>-4.0841763721832791E-4</v>
      </c>
      <c r="L108" s="37">
        <f t="shared" si="22"/>
        <v>1.6680496639100171E-7</v>
      </c>
      <c r="M108" s="8"/>
      <c r="N108" s="8"/>
      <c r="O108" s="8">
        <f t="shared" si="23"/>
        <v>0</v>
      </c>
      <c r="P108" s="8"/>
      <c r="Q108" s="8">
        <f t="shared" si="24"/>
        <v>0</v>
      </c>
      <c r="R108" s="8">
        <f t="shared" si="25"/>
        <v>66</v>
      </c>
      <c r="S108" s="8">
        <f t="shared" si="26"/>
        <v>0</v>
      </c>
      <c r="T108" s="8">
        <f t="shared" si="27"/>
        <v>66</v>
      </c>
      <c r="U108">
        <v>105</v>
      </c>
      <c r="V108">
        <f t="shared" si="28"/>
        <v>5.4621848739495826E-2</v>
      </c>
      <c r="W108">
        <f>SUM($V$4:V108)/U108</f>
        <v>-9.5638255302120893E-3</v>
      </c>
      <c r="X108">
        <f t="shared" si="29"/>
        <v>8.7309178828139436E-4</v>
      </c>
      <c r="Z108">
        <f t="shared" si="30"/>
        <v>5.4621848739495826E-2</v>
      </c>
      <c r="AA108">
        <f>SUM($Z$4:Z108)/U108</f>
        <v>-8.9235694277711147E-3</v>
      </c>
      <c r="AB108">
        <f t="shared" si="31"/>
        <v>7.6010541726239875E-4</v>
      </c>
    </row>
    <row r="109" spans="1:28" ht="15.75" x14ac:dyDescent="0.25">
      <c r="A109" s="5">
        <v>41501</v>
      </c>
      <c r="B109">
        <v>3.1120000000000001</v>
      </c>
      <c r="C109">
        <f t="shared" si="20"/>
        <v>-1.080737444373802E-2</v>
      </c>
      <c r="D109">
        <v>1.431</v>
      </c>
      <c r="E109">
        <v>2.1219000000000001</v>
      </c>
      <c r="F109">
        <v>9.8539999999999992</v>
      </c>
      <c r="G109">
        <f t="shared" si="16"/>
        <v>11.975899999999999</v>
      </c>
      <c r="H109">
        <f t="shared" si="17"/>
        <v>16.222974000000001</v>
      </c>
      <c r="I109" s="16">
        <f t="shared" si="18"/>
        <v>4.119762080234679E-4</v>
      </c>
      <c r="J109" s="16">
        <f t="shared" si="19"/>
        <v>1.0004119762080235</v>
      </c>
      <c r="K109">
        <f t="shared" si="21"/>
        <v>-1.1219350651761488E-2</v>
      </c>
      <c r="L109" s="37">
        <f t="shared" si="22"/>
        <v>1.2587382904718093E-4</v>
      </c>
      <c r="M109" s="8"/>
      <c r="N109" s="8"/>
      <c r="O109" s="8">
        <f t="shared" si="23"/>
        <v>-0.46365730143431949</v>
      </c>
      <c r="P109" s="8"/>
      <c r="Q109" s="8">
        <f t="shared" si="24"/>
        <v>-0.46365730143431949</v>
      </c>
      <c r="R109" s="8">
        <f t="shared" si="25"/>
        <v>85</v>
      </c>
      <c r="S109" s="8">
        <f t="shared" si="26"/>
        <v>-0.46365730143431949</v>
      </c>
      <c r="T109" s="8">
        <f t="shared" si="27"/>
        <v>85</v>
      </c>
      <c r="U109">
        <v>106</v>
      </c>
      <c r="V109">
        <f t="shared" si="28"/>
        <v>0.2142857142857143</v>
      </c>
      <c r="W109">
        <f>SUM($V$4:V109)/U109</f>
        <v>-7.4520374187410851E-3</v>
      </c>
      <c r="X109">
        <f t="shared" si="29"/>
        <v>5.3513484901578491E-4</v>
      </c>
      <c r="Z109">
        <f t="shared" si="30"/>
        <v>0.2142857142857143</v>
      </c>
      <c r="AA109">
        <f>SUM($Z$4:Z109)/U109</f>
        <v>-6.8178214682099317E-3</v>
      </c>
      <c r="AB109">
        <f t="shared" si="31"/>
        <v>4.4792409951570258E-4</v>
      </c>
    </row>
    <row r="110" spans="1:28" ht="15.75" x14ac:dyDescent="0.25">
      <c r="A110" s="5">
        <v>41502</v>
      </c>
      <c r="B110">
        <v>3.1259999999999999</v>
      </c>
      <c r="C110">
        <f t="shared" si="20"/>
        <v>4.4987146529562308E-3</v>
      </c>
      <c r="D110">
        <v>1.431</v>
      </c>
      <c r="E110">
        <v>2.1208999999999998</v>
      </c>
      <c r="F110">
        <v>9.8152000000000008</v>
      </c>
      <c r="G110">
        <f t="shared" si="16"/>
        <v>11.9361</v>
      </c>
      <c r="H110">
        <f t="shared" si="17"/>
        <v>16.166451200000001</v>
      </c>
      <c r="I110" s="16">
        <f t="shared" si="18"/>
        <v>4.106429228847297E-4</v>
      </c>
      <c r="J110" s="16">
        <f t="shared" si="19"/>
        <v>1.0004106429228847</v>
      </c>
      <c r="K110">
        <f t="shared" si="21"/>
        <v>4.0880717300715011E-3</v>
      </c>
      <c r="L110" s="37">
        <f t="shared" si="22"/>
        <v>1.6712330470209796E-5</v>
      </c>
      <c r="M110" s="8"/>
      <c r="N110" s="8"/>
      <c r="O110" s="8">
        <f t="shared" si="23"/>
        <v>0.19300357425121895</v>
      </c>
      <c r="P110" s="8"/>
      <c r="Q110" s="8">
        <f t="shared" si="24"/>
        <v>0.19300357425121895</v>
      </c>
      <c r="R110" s="8">
        <f t="shared" si="25"/>
        <v>56</v>
      </c>
      <c r="S110" s="8">
        <f t="shared" si="26"/>
        <v>0.19300357425121895</v>
      </c>
      <c r="T110" s="8">
        <f t="shared" si="27"/>
        <v>56</v>
      </c>
      <c r="U110">
        <v>107</v>
      </c>
      <c r="V110">
        <f t="shared" si="28"/>
        <v>-2.9411764705882359E-2</v>
      </c>
      <c r="W110">
        <f>SUM($V$4:V110)/U110</f>
        <v>-7.6572685148825924E-3</v>
      </c>
      <c r="X110">
        <f t="shared" si="29"/>
        <v>5.7034658533311922E-4</v>
      </c>
      <c r="Z110">
        <f t="shared" si="30"/>
        <v>-2.9411764705882359E-2</v>
      </c>
      <c r="AA110">
        <f>SUM($Z$4:Z110)/U110</f>
        <v>-7.0289798162255614E-3</v>
      </c>
      <c r="AB110">
        <f t="shared" si="31"/>
        <v>4.8059105695354333E-4</v>
      </c>
    </row>
    <row r="111" spans="1:28" ht="15.75" x14ac:dyDescent="0.25">
      <c r="A111" s="5">
        <v>41505</v>
      </c>
      <c r="B111">
        <v>3.0840000000000001</v>
      </c>
      <c r="C111">
        <f t="shared" si="20"/>
        <v>-1.343570057581568E-2</v>
      </c>
      <c r="D111">
        <v>1.4380999999999999</v>
      </c>
      <c r="E111">
        <v>2.1545000000000001</v>
      </c>
      <c r="F111">
        <v>9.8248999999999995</v>
      </c>
      <c r="G111">
        <f t="shared" si="16"/>
        <v>11.9794</v>
      </c>
      <c r="H111">
        <f t="shared" si="17"/>
        <v>16.283688689999998</v>
      </c>
      <c r="I111" s="16">
        <f t="shared" si="18"/>
        <v>4.1340765317987582E-4</v>
      </c>
      <c r="J111" s="16">
        <f t="shared" si="19"/>
        <v>1.0004134076531799</v>
      </c>
      <c r="K111">
        <f t="shared" si="21"/>
        <v>-1.3849108228995556E-2</v>
      </c>
      <c r="L111" s="37">
        <f t="shared" si="22"/>
        <v>1.9179779873843242E-4</v>
      </c>
      <c r="M111" s="8"/>
      <c r="N111" s="8"/>
      <c r="O111" s="8">
        <f t="shared" si="23"/>
        <v>-0.57641758451996139</v>
      </c>
      <c r="P111" s="8"/>
      <c r="Q111" s="8">
        <f t="shared" si="24"/>
        <v>-0.57641758451996139</v>
      </c>
      <c r="R111" s="8">
        <f t="shared" si="25"/>
        <v>90</v>
      </c>
      <c r="S111" s="8">
        <f t="shared" si="26"/>
        <v>-0.57641758451996139</v>
      </c>
      <c r="T111" s="8">
        <f t="shared" si="27"/>
        <v>90</v>
      </c>
      <c r="U111">
        <v>108</v>
      </c>
      <c r="V111">
        <f t="shared" si="28"/>
        <v>0.25630252100840334</v>
      </c>
      <c r="W111">
        <f>SUM($V$4:V111)/U111</f>
        <v>-5.2131963896669816E-3</v>
      </c>
      <c r="X111">
        <f t="shared" si="29"/>
        <v>2.6683281750014364E-4</v>
      </c>
      <c r="Z111">
        <f t="shared" si="30"/>
        <v>0.25630252100840334</v>
      </c>
      <c r="AA111">
        <f>SUM($Z$4:Z111)/U111</f>
        <v>-4.5907251789604796E-3</v>
      </c>
      <c r="AB111">
        <f t="shared" si="31"/>
        <v>2.0691580256582788E-4</v>
      </c>
    </row>
    <row r="112" spans="1:28" ht="15.75" x14ac:dyDescent="0.25">
      <c r="A112" s="5">
        <v>41506</v>
      </c>
      <c r="B112">
        <v>3.0139999999999998</v>
      </c>
      <c r="C112">
        <f t="shared" si="20"/>
        <v>-2.269779507133602E-2</v>
      </c>
      <c r="D112">
        <v>1.4583999999999999</v>
      </c>
      <c r="E112">
        <v>2.1187999999999998</v>
      </c>
      <c r="F112">
        <v>9.8668999999999993</v>
      </c>
      <c r="G112">
        <f t="shared" si="16"/>
        <v>11.9857</v>
      </c>
      <c r="H112">
        <f t="shared" si="17"/>
        <v>16.508686959999999</v>
      </c>
      <c r="I112" s="16">
        <f t="shared" si="18"/>
        <v>4.1870585315839648E-4</v>
      </c>
      <c r="J112" s="16">
        <f t="shared" si="19"/>
        <v>1.0004187058531584</v>
      </c>
      <c r="K112">
        <f t="shared" si="21"/>
        <v>-2.3116500924494417E-2</v>
      </c>
      <c r="L112" s="37">
        <f t="shared" si="22"/>
        <v>5.3437261499215125E-4</v>
      </c>
      <c r="M112" s="8"/>
      <c r="N112" s="8"/>
      <c r="O112" s="8">
        <f t="shared" si="23"/>
        <v>-0.97377938240889239</v>
      </c>
      <c r="P112" s="8"/>
      <c r="Q112" s="8">
        <f t="shared" si="24"/>
        <v>-0.97377938240889239</v>
      </c>
      <c r="R112" s="8">
        <f t="shared" si="25"/>
        <v>102</v>
      </c>
      <c r="S112" s="8">
        <f t="shared" si="26"/>
        <v>-0.97377938240889239</v>
      </c>
      <c r="T112" s="8">
        <f t="shared" si="27"/>
        <v>102</v>
      </c>
      <c r="U112">
        <v>109</v>
      </c>
      <c r="V112">
        <f t="shared" si="28"/>
        <v>0.3571428571428571</v>
      </c>
      <c r="W112">
        <f>SUM($V$4:V112)/U112</f>
        <v>-1.8888289260658437E-3</v>
      </c>
      <c r="X112">
        <f t="shared" si="29"/>
        <v>3.5352413054708387E-5</v>
      </c>
      <c r="Z112">
        <f t="shared" si="30"/>
        <v>0.3571428571428571</v>
      </c>
      <c r="AA112">
        <f>SUM($Z$4:Z112)/U112</f>
        <v>-1.2720684604116943E-3</v>
      </c>
      <c r="AB112">
        <f t="shared" si="31"/>
        <v>1.603447639174413E-5</v>
      </c>
    </row>
    <row r="113" spans="1:29" ht="15.75" x14ac:dyDescent="0.25">
      <c r="A113" s="5">
        <v>41507</v>
      </c>
      <c r="B113">
        <v>2.9619999999999997</v>
      </c>
      <c r="C113">
        <f t="shared" si="20"/>
        <v>-1.7252820172528219E-2</v>
      </c>
      <c r="D113">
        <v>1.4597</v>
      </c>
      <c r="E113">
        <v>2.1474000000000002</v>
      </c>
      <c r="F113">
        <v>9.9576999999999991</v>
      </c>
      <c r="G113">
        <f t="shared" si="16"/>
        <v>12.1051</v>
      </c>
      <c r="H113">
        <f t="shared" si="17"/>
        <v>16.68265469</v>
      </c>
      <c r="I113" s="16">
        <f t="shared" si="18"/>
        <v>4.2279540933742865E-4</v>
      </c>
      <c r="J113" s="16">
        <f t="shared" si="19"/>
        <v>1.0004227954093374</v>
      </c>
      <c r="K113">
        <f t="shared" si="21"/>
        <v>-1.7675615581865648E-2</v>
      </c>
      <c r="L113" s="37">
        <f t="shared" si="22"/>
        <v>3.124273861978917E-4</v>
      </c>
      <c r="M113" s="8"/>
      <c r="N113" s="8"/>
      <c r="O113" s="8">
        <f t="shared" si="23"/>
        <v>-0.74017941036187684</v>
      </c>
      <c r="P113" s="8"/>
      <c r="Q113" s="8">
        <f t="shared" si="24"/>
        <v>-0.74017941036187684</v>
      </c>
      <c r="R113" s="8">
        <f t="shared" si="25"/>
        <v>96</v>
      </c>
      <c r="S113" s="8">
        <f t="shared" si="26"/>
        <v>-0.74017941036187684</v>
      </c>
      <c r="T113" s="8">
        <f t="shared" si="27"/>
        <v>96</v>
      </c>
      <c r="U113">
        <v>110</v>
      </c>
      <c r="V113">
        <f t="shared" si="28"/>
        <v>0.30672268907563027</v>
      </c>
      <c r="W113">
        <f>SUM($V$4:V113)/U113</f>
        <v>9.1673032849503015E-4</v>
      </c>
      <c r="X113">
        <f t="shared" si="29"/>
        <v>8.403944951826059E-6</v>
      </c>
      <c r="Z113">
        <f t="shared" si="30"/>
        <v>0.30672268907563027</v>
      </c>
      <c r="AA113">
        <f>SUM($Z$4:Z113)/U113</f>
        <v>1.5278838808250508E-3</v>
      </c>
      <c r="AB113">
        <f t="shared" si="31"/>
        <v>2.334429153285018E-5</v>
      </c>
    </row>
    <row r="114" spans="1:29" ht="15.75" x14ac:dyDescent="0.25">
      <c r="A114" s="5">
        <v>41508</v>
      </c>
      <c r="B114">
        <v>3.0640000000000001</v>
      </c>
      <c r="C114">
        <f t="shared" si="20"/>
        <v>3.4436191762322862E-2</v>
      </c>
      <c r="D114">
        <v>1.4601999999999999</v>
      </c>
      <c r="E114">
        <v>2.1926999999999999</v>
      </c>
      <c r="F114">
        <v>9.8692999999999991</v>
      </c>
      <c r="G114">
        <f t="shared" si="16"/>
        <v>12.061999999999999</v>
      </c>
      <c r="H114">
        <f t="shared" si="17"/>
        <v>16.603851859999999</v>
      </c>
      <c r="I114" s="16">
        <f t="shared" si="18"/>
        <v>4.2094370126699587E-4</v>
      </c>
      <c r="J114" s="16">
        <f t="shared" si="19"/>
        <v>1.000420943701267</v>
      </c>
      <c r="K114">
        <f t="shared" si="21"/>
        <v>3.4015248061055867E-2</v>
      </c>
      <c r="L114" s="37">
        <f t="shared" si="22"/>
        <v>1.1570371006551648E-3</v>
      </c>
      <c r="M114" s="8"/>
      <c r="N114" s="8"/>
      <c r="O114" s="8">
        <f t="shared" si="23"/>
        <v>1.4773793419774293</v>
      </c>
      <c r="P114" s="8"/>
      <c r="Q114" s="8">
        <f t="shared" si="24"/>
        <v>1.4773793419774293</v>
      </c>
      <c r="R114" s="8">
        <f t="shared" si="25"/>
        <v>13</v>
      </c>
      <c r="S114" s="8">
        <f t="shared" si="26"/>
        <v>1.4773793419774293</v>
      </c>
      <c r="T114" s="8">
        <f t="shared" si="27"/>
        <v>13</v>
      </c>
      <c r="U114">
        <v>111</v>
      </c>
      <c r="V114">
        <f t="shared" si="28"/>
        <v>-0.3907563025210084</v>
      </c>
      <c r="W114">
        <f>SUM($V$4:V114)/U114</f>
        <v>-2.6118555530320279E-3</v>
      </c>
      <c r="X114">
        <f t="shared" si="29"/>
        <v>6.8838056974488245E-5</v>
      </c>
      <c r="Z114">
        <f t="shared" si="30"/>
        <v>-0.3907563025210084</v>
      </c>
      <c r="AA114">
        <f>SUM($Z$4:Z114)/U114</f>
        <v>-2.0062078885608363E-3</v>
      </c>
      <c r="AB114">
        <f t="shared" si="31"/>
        <v>4.0614598202339451E-5</v>
      </c>
    </row>
    <row r="115" spans="1:29" ht="15.75" x14ac:dyDescent="0.25">
      <c r="A115" s="5">
        <v>41509</v>
      </c>
      <c r="B115">
        <v>3.1019999999999999</v>
      </c>
      <c r="C115">
        <f t="shared" si="20"/>
        <v>1.2402088772845892E-2</v>
      </c>
      <c r="D115">
        <v>1.4621</v>
      </c>
      <c r="E115">
        <v>2.2073</v>
      </c>
      <c r="F115">
        <v>9.8104999999999993</v>
      </c>
      <c r="G115">
        <f t="shared" si="16"/>
        <v>12.017799999999999</v>
      </c>
      <c r="H115">
        <f t="shared" si="17"/>
        <v>16.551232049999999</v>
      </c>
      <c r="I115" s="16">
        <f t="shared" si="18"/>
        <v>4.1970654650502759E-4</v>
      </c>
      <c r="J115" s="16">
        <f t="shared" si="19"/>
        <v>1.000419706546505</v>
      </c>
      <c r="K115">
        <f t="shared" si="21"/>
        <v>1.1982382226340864E-2</v>
      </c>
      <c r="L115" s="37">
        <f t="shared" si="22"/>
        <v>1.4357748381812945E-4</v>
      </c>
      <c r="M115" s="8"/>
      <c r="N115" s="8"/>
      <c r="O115" s="8">
        <f t="shared" si="23"/>
        <v>0.53207363569219457</v>
      </c>
      <c r="P115" s="8"/>
      <c r="Q115" s="8">
        <f t="shared" si="24"/>
        <v>0.53207363569219457</v>
      </c>
      <c r="R115" s="8">
        <f t="shared" si="25"/>
        <v>34</v>
      </c>
      <c r="S115" s="8">
        <f t="shared" si="26"/>
        <v>0.53207363569219457</v>
      </c>
      <c r="T115" s="8">
        <f t="shared" si="27"/>
        <v>34</v>
      </c>
      <c r="U115">
        <v>112</v>
      </c>
      <c r="V115">
        <f t="shared" si="28"/>
        <v>-0.2142857142857143</v>
      </c>
      <c r="W115">
        <f>SUM($V$4:V115)/U115</f>
        <v>-4.5018007202881193E-3</v>
      </c>
      <c r="X115">
        <f t="shared" si="29"/>
        <v>2.063468626564457E-4</v>
      </c>
      <c r="Z115">
        <f t="shared" si="30"/>
        <v>-0.2142857142857143</v>
      </c>
      <c r="AA115">
        <f>SUM($Z$4:Z115)/U115</f>
        <v>-3.9015606242497063E-3</v>
      </c>
      <c r="AB115">
        <f t="shared" si="31"/>
        <v>1.5498942128417499E-4</v>
      </c>
    </row>
    <row r="116" spans="1:29" ht="15.75" x14ac:dyDescent="0.25">
      <c r="A116" s="5">
        <v>41512</v>
      </c>
      <c r="B116">
        <v>3.0920000000000001</v>
      </c>
      <c r="C116">
        <f t="shared" si="20"/>
        <v>-3.2237266279818784E-3</v>
      </c>
      <c r="D116">
        <v>1.4616</v>
      </c>
      <c r="E116">
        <v>2.1665000000000001</v>
      </c>
      <c r="F116">
        <v>9.4667999999999992</v>
      </c>
      <c r="G116">
        <f t="shared" si="16"/>
        <v>11.633299999999998</v>
      </c>
      <c r="H116">
        <f t="shared" si="17"/>
        <v>16.00317488</v>
      </c>
      <c r="I116" s="16">
        <f t="shared" si="18"/>
        <v>4.0678785108627658E-4</v>
      </c>
      <c r="J116" s="16">
        <f t="shared" si="19"/>
        <v>1.0004067878510863</v>
      </c>
      <c r="K116">
        <f t="shared" si="21"/>
        <v>-3.630514479068155E-3</v>
      </c>
      <c r="L116" s="37">
        <f t="shared" si="22"/>
        <v>1.3180635382723517E-5</v>
      </c>
      <c r="M116" s="8"/>
      <c r="N116" s="8"/>
      <c r="O116" s="8">
        <f t="shared" si="23"/>
        <v>-0.13830411786630506</v>
      </c>
      <c r="P116" s="8"/>
      <c r="Q116" s="8">
        <f t="shared" si="24"/>
        <v>-0.13830411786630506</v>
      </c>
      <c r="R116" s="8">
        <f t="shared" si="25"/>
        <v>73</v>
      </c>
      <c r="S116" s="8">
        <f t="shared" si="26"/>
        <v>-0.13830411786630506</v>
      </c>
      <c r="T116" s="8">
        <f t="shared" si="27"/>
        <v>73</v>
      </c>
      <c r="U116">
        <v>113</v>
      </c>
      <c r="V116">
        <f t="shared" si="28"/>
        <v>0.11344537815126055</v>
      </c>
      <c r="W116">
        <f>SUM($V$4:V116)/U116</f>
        <v>-3.4580203762921134E-3</v>
      </c>
      <c r="X116">
        <f t="shared" si="29"/>
        <v>1.2284029602565582E-4</v>
      </c>
      <c r="Z116">
        <f t="shared" si="30"/>
        <v>0.11344537815126055</v>
      </c>
      <c r="AA116">
        <f>SUM($Z$4:Z116)/U116</f>
        <v>-2.8630921395106776E-3</v>
      </c>
      <c r="AB116">
        <f t="shared" si="31"/>
        <v>8.4208592338549525E-5</v>
      </c>
    </row>
    <row r="117" spans="1:29" ht="15.75" x14ac:dyDescent="0.25">
      <c r="A117" s="5">
        <v>41513</v>
      </c>
      <c r="B117">
        <v>2.99</v>
      </c>
      <c r="C117">
        <f t="shared" si="20"/>
        <v>-3.2988357050452735E-2</v>
      </c>
      <c r="D117">
        <v>1.4628000000000001</v>
      </c>
      <c r="E117">
        <v>2.1240999999999999</v>
      </c>
      <c r="F117">
        <v>9.9021000000000008</v>
      </c>
      <c r="G117">
        <f t="shared" si="16"/>
        <v>12.026200000000001</v>
      </c>
      <c r="H117">
        <f t="shared" si="17"/>
        <v>16.608891880000002</v>
      </c>
      <c r="I117" s="16">
        <f t="shared" si="18"/>
        <v>4.2106216895509974E-4</v>
      </c>
      <c r="J117" s="16">
        <f t="shared" si="19"/>
        <v>1.0004210621689551</v>
      </c>
      <c r="K117">
        <f t="shared" si="21"/>
        <v>-3.3409419219407835E-2</v>
      </c>
      <c r="L117" s="37">
        <f t="shared" si="22"/>
        <v>1.1161892925781376E-3</v>
      </c>
      <c r="M117" s="8"/>
      <c r="N117" s="8"/>
      <c r="O117" s="8">
        <f t="shared" si="23"/>
        <v>-1.4152644278580613</v>
      </c>
      <c r="P117" s="8"/>
      <c r="Q117" s="8">
        <f t="shared" si="24"/>
        <v>-1.4152644278580613</v>
      </c>
      <c r="R117" s="8">
        <f t="shared" si="25"/>
        <v>109</v>
      </c>
      <c r="S117" s="8">
        <f t="shared" si="26"/>
        <v>-1.4152644278580613</v>
      </c>
      <c r="T117" s="8">
        <f t="shared" si="27"/>
        <v>109</v>
      </c>
      <c r="U117">
        <v>114</v>
      </c>
      <c r="V117">
        <f t="shared" si="28"/>
        <v>0.41596638655462181</v>
      </c>
      <c r="W117">
        <f>SUM($V$4:V117)/U117</f>
        <v>2.2114108801414933E-4</v>
      </c>
      <c r="X117">
        <f t="shared" si="29"/>
        <v>5.0681685564739258E-7</v>
      </c>
      <c r="Z117">
        <f t="shared" si="30"/>
        <v>0.41596638655462181</v>
      </c>
      <c r="AA117">
        <f>SUM($Z$4:Z117)/U117</f>
        <v>8.1085065605188817E-4</v>
      </c>
      <c r="AB117">
        <f t="shared" si="31"/>
        <v>6.8138710592595117E-6</v>
      </c>
    </row>
    <row r="118" spans="1:29" ht="15.75" x14ac:dyDescent="0.25">
      <c r="A118" s="5">
        <v>41514</v>
      </c>
      <c r="B118">
        <v>2.96</v>
      </c>
      <c r="C118">
        <f t="shared" si="20"/>
        <v>-1.0033444816053593E-2</v>
      </c>
      <c r="D118">
        <v>1.4666000000000001</v>
      </c>
      <c r="E118">
        <v>2.1461999999999999</v>
      </c>
      <c r="F118">
        <v>9.9933999999999994</v>
      </c>
      <c r="G118">
        <f t="shared" si="16"/>
        <v>12.1396</v>
      </c>
      <c r="H118">
        <f t="shared" si="17"/>
        <v>16.802520439999999</v>
      </c>
      <c r="I118" s="16">
        <f t="shared" si="18"/>
        <v>4.2560962357240939E-4</v>
      </c>
      <c r="J118" s="16">
        <f t="shared" si="19"/>
        <v>1.0004256096235724</v>
      </c>
      <c r="K118">
        <f t="shared" si="21"/>
        <v>-1.0459054439626003E-2</v>
      </c>
      <c r="L118" s="37">
        <f t="shared" si="22"/>
        <v>1.093918197710604E-4</v>
      </c>
      <c r="M118" s="8"/>
      <c r="N118" s="8"/>
      <c r="O118" s="8">
        <f t="shared" si="23"/>
        <v>-0.4304542210247066</v>
      </c>
      <c r="P118" s="8"/>
      <c r="Q118" s="8">
        <f t="shared" si="24"/>
        <v>-0.4304542210247066</v>
      </c>
      <c r="R118" s="8">
        <f t="shared" si="25"/>
        <v>84</v>
      </c>
      <c r="S118" s="8">
        <f t="shared" si="26"/>
        <v>-0.4304542210247066</v>
      </c>
      <c r="T118" s="8">
        <f t="shared" si="27"/>
        <v>84</v>
      </c>
      <c r="U118">
        <v>115</v>
      </c>
      <c r="V118">
        <f t="shared" si="28"/>
        <v>0.20588235294117652</v>
      </c>
      <c r="W118">
        <f>SUM($V$4:V118)/U118</f>
        <v>2.0094994519546916E-3</v>
      </c>
      <c r="X118">
        <f t="shared" si="29"/>
        <v>4.2216375041064885E-5</v>
      </c>
      <c r="Z118">
        <f t="shared" si="30"/>
        <v>0.20588235294117652</v>
      </c>
      <c r="AA118">
        <f>SUM($Z$4:Z118)/U118</f>
        <v>2.5940811107051458E-3</v>
      </c>
      <c r="AB118">
        <f t="shared" si="31"/>
        <v>7.0351321184134808E-5</v>
      </c>
    </row>
    <row r="119" spans="1:29" ht="15.75" x14ac:dyDescent="0.25">
      <c r="A119" s="5">
        <v>41515</v>
      </c>
      <c r="B119">
        <v>2.992</v>
      </c>
      <c r="C119">
        <f t="shared" si="20"/>
        <v>1.081081081081082E-2</v>
      </c>
      <c r="D119">
        <v>1.4666000000000001</v>
      </c>
      <c r="E119">
        <v>2.1379999999999999</v>
      </c>
      <c r="F119">
        <v>9.9715000000000007</v>
      </c>
      <c r="G119">
        <f t="shared" si="16"/>
        <v>12.109500000000001</v>
      </c>
      <c r="H119">
        <f t="shared" si="17"/>
        <v>16.762201900000001</v>
      </c>
      <c r="I119" s="16">
        <f t="shared" si="18"/>
        <v>4.2466334440205422E-4</v>
      </c>
      <c r="J119" s="16">
        <f t="shared" si="19"/>
        <v>1.0004246633444021</v>
      </c>
      <c r="K119">
        <f t="shared" si="21"/>
        <v>1.0386147466408766E-2</v>
      </c>
      <c r="L119" s="37">
        <f t="shared" si="22"/>
        <v>1.0787205919398923E-4</v>
      </c>
      <c r="M119" s="8"/>
      <c r="N119" s="8"/>
      <c r="O119" s="8">
        <f t="shared" si="23"/>
        <v>0.46380472823923002</v>
      </c>
      <c r="P119" s="8"/>
      <c r="Q119" s="8">
        <f t="shared" si="24"/>
        <v>0.46380472823923002</v>
      </c>
      <c r="R119" s="8">
        <f t="shared" si="25"/>
        <v>36</v>
      </c>
      <c r="S119" s="8">
        <f t="shared" si="26"/>
        <v>0.46380472823923002</v>
      </c>
      <c r="T119" s="8">
        <f t="shared" si="27"/>
        <v>36</v>
      </c>
      <c r="U119">
        <v>116</v>
      </c>
      <c r="V119">
        <f t="shared" si="28"/>
        <v>-0.19747899159663868</v>
      </c>
      <c r="W119">
        <f>SUM($V$4:V119)/U119</f>
        <v>2.8977108084612816E-4</v>
      </c>
      <c r="X119">
        <f t="shared" si="29"/>
        <v>8.8547312710809704E-7</v>
      </c>
      <c r="Z119">
        <f t="shared" si="30"/>
        <v>-0.19747899159663868</v>
      </c>
      <c r="AA119">
        <f>SUM($Z$4:Z119)/U119</f>
        <v>8.6931324253838871E-4</v>
      </c>
      <c r="AB119">
        <f t="shared" si="31"/>
        <v>7.9692581439729516E-6</v>
      </c>
    </row>
    <row r="120" spans="1:29" s="27" customFormat="1" ht="16.5" thickBot="1" x14ac:dyDescent="0.3">
      <c r="A120" s="26">
        <v>41516</v>
      </c>
      <c r="B120" s="27">
        <v>2.9260000000000002</v>
      </c>
      <c r="C120" s="27">
        <f t="shared" si="20"/>
        <v>-2.2058823529411711E-2</v>
      </c>
      <c r="D120">
        <v>1.4666999999999999</v>
      </c>
      <c r="E120" s="27">
        <v>2.1375000000000002</v>
      </c>
      <c r="F120" s="27">
        <v>10.0518</v>
      </c>
      <c r="G120">
        <f t="shared" si="16"/>
        <v>12.189299999999999</v>
      </c>
      <c r="H120">
        <f t="shared" si="17"/>
        <v>16.880475059999998</v>
      </c>
      <c r="I120" s="16">
        <f t="shared" si="18"/>
        <v>4.2743830095126611E-4</v>
      </c>
      <c r="J120" s="38">
        <f t="shared" si="19"/>
        <v>1.0004274383009513</v>
      </c>
      <c r="K120" s="27">
        <f t="shared" si="21"/>
        <v>-2.2486261830362977E-2</v>
      </c>
      <c r="L120" s="39">
        <f t="shared" si="22"/>
        <v>5.0563197110363889E-4</v>
      </c>
      <c r="O120" s="27">
        <f t="shared" si="23"/>
        <v>-0.94636626534107282</v>
      </c>
      <c r="Q120" s="8">
        <f t="shared" si="24"/>
        <v>-0.94636626534107282</v>
      </c>
      <c r="R120" s="8">
        <f t="shared" si="25"/>
        <v>100</v>
      </c>
      <c r="S120" s="8">
        <f t="shared" si="26"/>
        <v>-0.94636626534107282</v>
      </c>
      <c r="T120" s="8">
        <f t="shared" si="27"/>
        <v>100</v>
      </c>
      <c r="U120">
        <v>117</v>
      </c>
      <c r="V120">
        <f t="shared" si="28"/>
        <v>0.34033613445378152</v>
      </c>
      <c r="W120">
        <f>SUM($V$4:V120)/U120</f>
        <v>3.1961502549737813E-3</v>
      </c>
      <c r="X120">
        <f t="shared" si="29"/>
        <v>1.0865445862974266E-4</v>
      </c>
      <c r="Z120">
        <f t="shared" si="30"/>
        <v>0.34033613445378152</v>
      </c>
      <c r="AA120">
        <f>SUM($Z$4:Z120)/U120</f>
        <v>3.7707390648567063E-3</v>
      </c>
      <c r="AB120">
        <f t="shared" si="31"/>
        <v>1.5123285019478746E-4</v>
      </c>
    </row>
    <row r="121" spans="1:29" ht="16.5" thickBot="1" x14ac:dyDescent="0.3">
      <c r="A121" s="5">
        <v>41519</v>
      </c>
      <c r="B121">
        <v>2.964</v>
      </c>
      <c r="C121">
        <f t="shared" si="20"/>
        <v>1.2987012987012922E-2</v>
      </c>
      <c r="D121">
        <v>1.4656</v>
      </c>
      <c r="E121">
        <v>2.1762000000000001</v>
      </c>
      <c r="F121">
        <v>9.9499999999999993</v>
      </c>
      <c r="G121">
        <f t="shared" si="16"/>
        <v>12.126199999999999</v>
      </c>
      <c r="H121">
        <f t="shared" si="17"/>
        <v>16.75892</v>
      </c>
      <c r="I121" s="16">
        <f t="shared" si="18"/>
        <v>4.2458630362052219E-4</v>
      </c>
      <c r="J121" s="16">
        <f t="shared" si="19"/>
        <v>1.0004245863036205</v>
      </c>
      <c r="K121">
        <f t="shared" si="21"/>
        <v>1.25624266833924E-2</v>
      </c>
      <c r="L121" s="37">
        <f t="shared" si="22"/>
        <v>1.5781456417560938E-4</v>
      </c>
      <c r="M121" s="8"/>
      <c r="N121" s="8"/>
      <c r="O121" s="8">
        <f t="shared" si="23"/>
        <v>0.55716801768998081</v>
      </c>
      <c r="P121" s="31" t="s">
        <v>62</v>
      </c>
      <c r="Q121" s="12">
        <f>'[1]CAPM Adj Return'!$I$19</f>
        <v>1.6089562109282178</v>
      </c>
      <c r="R121" s="8">
        <f t="shared" si="25"/>
        <v>9</v>
      </c>
      <c r="S121" s="12">
        <f>'[1]CAPM Adj Return'!$I$20</f>
        <v>2.5427487862150144</v>
      </c>
      <c r="T121" s="8">
        <f t="shared" si="27"/>
        <v>1</v>
      </c>
      <c r="U121">
        <v>118</v>
      </c>
      <c r="V121">
        <f t="shared" si="28"/>
        <v>-0.42436974789915966</v>
      </c>
      <c r="W121">
        <f>SUM($V$4:V121)/U121</f>
        <v>-4.2728955989175651E-4</v>
      </c>
      <c r="X121">
        <f t="shared" si="29"/>
        <v>1.9585464930103575E-6</v>
      </c>
      <c r="Y121" s="8" t="s">
        <v>75</v>
      </c>
      <c r="Z121">
        <f t="shared" si="30"/>
        <v>-0.49159663865546216</v>
      </c>
      <c r="AA121">
        <f>SUM($Z$4:Z121)/U121</f>
        <v>-4.2728955989175885E-4</v>
      </c>
      <c r="AB121">
        <f t="shared" si="31"/>
        <v>1.9585464930103791E-6</v>
      </c>
      <c r="AC121" s="8" t="s">
        <v>75</v>
      </c>
    </row>
    <row r="122" spans="1:29" ht="15.75" x14ac:dyDescent="0.25">
      <c r="A122" s="5">
        <v>41520</v>
      </c>
      <c r="B122">
        <v>3.9699999999999998</v>
      </c>
      <c r="C122">
        <f t="shared" si="20"/>
        <v>0.33940620782726039</v>
      </c>
      <c r="D122">
        <v>1.4605999999999999</v>
      </c>
      <c r="E122">
        <v>2.2101999999999999</v>
      </c>
      <c r="F122">
        <v>9.8620000000000001</v>
      </c>
      <c r="G122">
        <f t="shared" si="16"/>
        <v>12.0722</v>
      </c>
      <c r="H122">
        <f t="shared" si="17"/>
        <v>16.614637199999997</v>
      </c>
      <c r="I122" s="16">
        <f t="shared" si="18"/>
        <v>4.2119720877398237E-4</v>
      </c>
      <c r="J122" s="16">
        <f t="shared" si="19"/>
        <v>1.000421197208774</v>
      </c>
      <c r="K122">
        <f t="shared" si="21"/>
        <v>0.3389850106184864</v>
      </c>
      <c r="L122" s="37">
        <f t="shared" si="22"/>
        <v>0.11491083742401534</v>
      </c>
      <c r="M122" s="8"/>
      <c r="N122" s="8"/>
      <c r="O122" s="8">
        <f t="shared" si="23"/>
        <v>14.561183868522775</v>
      </c>
      <c r="P122" s="8"/>
      <c r="Q122" s="8"/>
      <c r="R122" s="8"/>
      <c r="S122" s="8"/>
      <c r="T122" s="8"/>
      <c r="X122">
        <f>SUM(X4:X121)</f>
        <v>0.19579173473849076</v>
      </c>
      <c r="Y122">
        <f>SQRT(X122/U121)</f>
        <v>4.0733916940422554E-2</v>
      </c>
      <c r="AB122">
        <f>SUM(AB4:AB121)</f>
        <v>0.18944176824017808</v>
      </c>
      <c r="AC122">
        <f>SQRT(AB122/U121)</f>
        <v>4.0067926249056293E-2</v>
      </c>
    </row>
    <row r="123" spans="1:29" ht="15.75" x14ac:dyDescent="0.25">
      <c r="A123" s="5">
        <v>41521</v>
      </c>
      <c r="B123">
        <v>3.99</v>
      </c>
      <c r="C123">
        <f t="shared" si="20"/>
        <v>5.0377833753149784E-3</v>
      </c>
      <c r="D123">
        <v>1.5575999999999999</v>
      </c>
      <c r="E123">
        <v>2.2149999999999999</v>
      </c>
      <c r="F123">
        <v>9.8397000000000006</v>
      </c>
      <c r="G123">
        <f t="shared" si="16"/>
        <v>12.0547</v>
      </c>
      <c r="H123">
        <f t="shared" si="17"/>
        <v>17.541316719999998</v>
      </c>
      <c r="I123" s="16">
        <f t="shared" si="18"/>
        <v>4.4289179405421208E-4</v>
      </c>
      <c r="J123" s="16">
        <f t="shared" si="19"/>
        <v>1.0004428917940542</v>
      </c>
      <c r="K123">
        <f t="shared" si="21"/>
        <v>4.5948915812607663E-3</v>
      </c>
      <c r="L123" s="37">
        <f t="shared" si="22"/>
        <v>2.1113028643541067E-5</v>
      </c>
      <c r="M123" s="8"/>
      <c r="N123" s="8"/>
      <c r="O123" s="8">
        <f t="shared" si="23"/>
        <v>0.2161306668117367</v>
      </c>
      <c r="P123" s="8"/>
      <c r="Q123" s="8"/>
      <c r="R123" s="8"/>
      <c r="S123" s="8"/>
      <c r="T123" s="8"/>
    </row>
    <row r="124" spans="1:29" ht="15.75" x14ac:dyDescent="0.25">
      <c r="A124" s="5">
        <v>41522</v>
      </c>
      <c r="B124">
        <v>4.2</v>
      </c>
      <c r="C124">
        <f t="shared" si="20"/>
        <v>5.2631578947368411E-2</v>
      </c>
      <c r="D124">
        <v>1.5573999999999999</v>
      </c>
      <c r="E124">
        <v>2.3169</v>
      </c>
      <c r="F124">
        <v>9.8442000000000007</v>
      </c>
      <c r="G124">
        <f t="shared" si="16"/>
        <v>12.161100000000001</v>
      </c>
      <c r="H124">
        <f t="shared" si="17"/>
        <v>17.64825708</v>
      </c>
      <c r="I124" s="16">
        <f t="shared" si="18"/>
        <v>4.453843997420659E-4</v>
      </c>
      <c r="J124" s="16">
        <f t="shared" si="19"/>
        <v>1.0004453843997421</v>
      </c>
      <c r="K124">
        <f t="shared" si="21"/>
        <v>5.2186194547626345E-2</v>
      </c>
      <c r="L124" s="37">
        <f t="shared" si="22"/>
        <v>2.7233989013627055E-3</v>
      </c>
      <c r="M124" s="8"/>
      <c r="N124" s="8"/>
      <c r="O124" s="8">
        <f t="shared" si="23"/>
        <v>2.2579967032699333</v>
      </c>
      <c r="P124" s="8"/>
      <c r="Q124" s="8"/>
      <c r="R124" s="8"/>
      <c r="S124" s="8"/>
      <c r="T124" s="8"/>
      <c r="V124" s="8" t="s">
        <v>72</v>
      </c>
      <c r="W124">
        <f>W121</f>
        <v>-4.2728955989175651E-4</v>
      </c>
      <c r="Z124" s="8" t="s">
        <v>72</v>
      </c>
      <c r="AA124">
        <f>AA121</f>
        <v>-4.2728955989175885E-4</v>
      </c>
    </row>
    <row r="125" spans="1:29" ht="15.75" x14ac:dyDescent="0.25">
      <c r="A125" s="5">
        <v>41523</v>
      </c>
      <c r="B125">
        <v>4.12</v>
      </c>
      <c r="C125">
        <f t="shared" si="20"/>
        <v>-1.9047619047619063E-2</v>
      </c>
      <c r="D125">
        <v>1.5603</v>
      </c>
      <c r="E125">
        <v>2.2317999999999998</v>
      </c>
      <c r="F125">
        <v>9.9018999999999995</v>
      </c>
      <c r="G125">
        <f t="shared" si="16"/>
        <v>12.133699999999999</v>
      </c>
      <c r="H125">
        <f t="shared" si="17"/>
        <v>17.68173457</v>
      </c>
      <c r="I125" s="16">
        <f t="shared" si="18"/>
        <v>4.4616424116150633E-4</v>
      </c>
      <c r="J125" s="16">
        <f t="shared" si="19"/>
        <v>1.0004461642411615</v>
      </c>
      <c r="K125">
        <f t="shared" si="21"/>
        <v>-1.949378328878057E-2</v>
      </c>
      <c r="L125" s="37">
        <f t="shared" si="22"/>
        <v>3.8000758690994059E-4</v>
      </c>
      <c r="M125" s="8"/>
      <c r="N125" s="8"/>
      <c r="O125" s="8">
        <f t="shared" si="23"/>
        <v>-0.81717975927864339</v>
      </c>
      <c r="P125" s="8"/>
      <c r="Q125" s="8"/>
      <c r="R125" s="8"/>
      <c r="S125" s="8"/>
      <c r="T125" s="8"/>
      <c r="V125" s="8" t="s">
        <v>73</v>
      </c>
      <c r="W125">
        <f>X122</f>
        <v>0.19579173473849076</v>
      </c>
      <c r="Z125" s="8" t="s">
        <v>73</v>
      </c>
      <c r="AA125">
        <f>AB122</f>
        <v>0.18944176824017808</v>
      </c>
    </row>
    <row r="126" spans="1:29" ht="15.75" x14ac:dyDescent="0.25">
      <c r="A126" s="5">
        <v>41526</v>
      </c>
      <c r="B126">
        <v>4.1959999999999997</v>
      </c>
      <c r="C126">
        <f t="shared" si="20"/>
        <v>1.8446601941747482E-2</v>
      </c>
      <c r="D126">
        <v>1.5628</v>
      </c>
      <c r="E126">
        <v>2.2452999999999999</v>
      </c>
      <c r="F126">
        <v>9.8753999999999991</v>
      </c>
      <c r="G126">
        <f t="shared" si="16"/>
        <v>12.120699999999999</v>
      </c>
      <c r="H126">
        <f t="shared" si="17"/>
        <v>17.678575119999998</v>
      </c>
      <c r="I126" s="16">
        <f t="shared" si="18"/>
        <v>4.4609065280587501E-4</v>
      </c>
      <c r="J126" s="16">
        <f t="shared" si="19"/>
        <v>1.0004460906528059</v>
      </c>
      <c r="K126">
        <f t="shared" si="21"/>
        <v>1.8000511288941607E-2</v>
      </c>
      <c r="L126" s="37">
        <f t="shared" si="22"/>
        <v>3.2401840666331422E-4</v>
      </c>
      <c r="M126" s="8"/>
      <c r="N126" s="8"/>
      <c r="O126" s="8">
        <f t="shared" si="23"/>
        <v>0.79139496104897289</v>
      </c>
      <c r="P126" s="8"/>
      <c r="Q126" s="8"/>
      <c r="R126" s="8"/>
      <c r="S126" s="8"/>
      <c r="T126" s="8"/>
      <c r="V126" s="8" t="s">
        <v>74</v>
      </c>
      <c r="W126">
        <f>Y122</f>
        <v>4.0733916940422554E-2</v>
      </c>
      <c r="Z126" s="8" t="s">
        <v>74</v>
      </c>
      <c r="AA126">
        <f>AC122</f>
        <v>4.0067926249056293E-2</v>
      </c>
    </row>
    <row r="127" spans="1:29" ht="15.75" x14ac:dyDescent="0.25">
      <c r="A127" s="5">
        <v>41527</v>
      </c>
      <c r="B127">
        <v>4.258</v>
      </c>
      <c r="C127">
        <f t="shared" si="20"/>
        <v>1.477597712106775E-2</v>
      </c>
      <c r="D127">
        <v>1.5731999999999999</v>
      </c>
      <c r="E127">
        <v>2.3058999999999998</v>
      </c>
      <c r="F127">
        <v>9.7616999999999994</v>
      </c>
      <c r="G127">
        <f t="shared" si="16"/>
        <v>12.067599999999999</v>
      </c>
      <c r="H127">
        <f t="shared" si="17"/>
        <v>17.66300644</v>
      </c>
      <c r="I127" s="16">
        <f t="shared" si="18"/>
        <v>4.4572800598952078E-4</v>
      </c>
      <c r="J127" s="16">
        <f t="shared" si="19"/>
        <v>1.0004457280059895</v>
      </c>
      <c r="K127">
        <f t="shared" si="21"/>
        <v>1.433024911507823E-2</v>
      </c>
      <c r="L127" s="37">
        <f t="shared" si="22"/>
        <v>2.0535603970020039E-4</v>
      </c>
      <c r="M127" s="8"/>
      <c r="N127" s="8"/>
      <c r="O127" s="8">
        <f t="shared" si="23"/>
        <v>0.63391804491229597</v>
      </c>
      <c r="P127" s="8"/>
      <c r="Q127" s="8"/>
      <c r="R127" s="8"/>
      <c r="S127" s="8"/>
      <c r="T127" s="8"/>
    </row>
    <row r="128" spans="1:29" ht="15.75" x14ac:dyDescent="0.25">
      <c r="A128" s="5">
        <v>41528</v>
      </c>
      <c r="B128">
        <v>4.4240000000000004</v>
      </c>
      <c r="C128">
        <f t="shared" si="20"/>
        <v>3.8985439173320896E-2</v>
      </c>
      <c r="D128">
        <v>1.5737000000000001</v>
      </c>
      <c r="E128">
        <v>2.2717000000000001</v>
      </c>
      <c r="F128">
        <v>9.7307000000000006</v>
      </c>
      <c r="G128">
        <f t="shared" si="16"/>
        <v>12.002400000000002</v>
      </c>
      <c r="H128">
        <f t="shared" si="17"/>
        <v>17.584902590000006</v>
      </c>
      <c r="I128" s="16">
        <f t="shared" si="18"/>
        <v>4.439079826532577E-4</v>
      </c>
      <c r="J128" s="16">
        <f t="shared" si="19"/>
        <v>1.0004439079826533</v>
      </c>
      <c r="K128">
        <f t="shared" si="21"/>
        <v>3.8541531190667638E-2</v>
      </c>
      <c r="L128" s="37">
        <f t="shared" si="22"/>
        <v>1.4854496265212065E-3</v>
      </c>
      <c r="M128" s="8"/>
      <c r="N128" s="8"/>
      <c r="O128" s="8">
        <f t="shared" si="23"/>
        <v>1.6725508694488931</v>
      </c>
      <c r="P128" s="8"/>
      <c r="Q128" s="8"/>
      <c r="R128" s="8"/>
      <c r="S128" s="8"/>
      <c r="T128" s="8"/>
    </row>
    <row r="129" spans="1:20" ht="15.75" x14ac:dyDescent="0.25">
      <c r="A129" s="5">
        <v>41529</v>
      </c>
      <c r="B129">
        <v>4.6820000000000004</v>
      </c>
      <c r="C129">
        <f t="shared" si="20"/>
        <v>5.8318264014466541E-2</v>
      </c>
      <c r="D129">
        <v>1.5758999999999999</v>
      </c>
      <c r="E129">
        <v>2.2334999999999998</v>
      </c>
      <c r="F129">
        <v>9.7630999999999997</v>
      </c>
      <c r="G129">
        <f t="shared" si="16"/>
        <v>11.996599999999999</v>
      </c>
      <c r="H129">
        <f t="shared" si="17"/>
        <v>17.619169289999999</v>
      </c>
      <c r="I129" s="16">
        <f t="shared" si="18"/>
        <v>4.4470663449591719E-4</v>
      </c>
      <c r="J129" s="16">
        <f t="shared" si="19"/>
        <v>1.0004447066344959</v>
      </c>
      <c r="K129">
        <f t="shared" si="21"/>
        <v>5.7873557379970623E-2</v>
      </c>
      <c r="L129" s="37">
        <f t="shared" si="22"/>
        <v>3.3493486438127521E-3</v>
      </c>
      <c r="M129" s="8"/>
      <c r="N129" s="8"/>
      <c r="O129" s="8">
        <f t="shared" si="23"/>
        <v>2.5019665098167301</v>
      </c>
      <c r="P129" s="8"/>
      <c r="Q129" s="8"/>
      <c r="R129" s="8"/>
      <c r="S129" s="8"/>
      <c r="T129" s="8"/>
    </row>
    <row r="130" spans="1:20" ht="15.75" x14ac:dyDescent="0.25">
      <c r="A130" s="5">
        <v>41530</v>
      </c>
      <c r="B130">
        <v>4.75</v>
      </c>
      <c r="C130">
        <f t="shared" si="20"/>
        <v>1.4523707817172065E-2</v>
      </c>
      <c r="D130">
        <v>1.5754000000000001</v>
      </c>
      <c r="E130">
        <v>2.2130999999999998</v>
      </c>
      <c r="F130">
        <v>9.8112999999999992</v>
      </c>
      <c r="G130">
        <f t="shared" si="16"/>
        <v>12.0244</v>
      </c>
      <c r="H130">
        <f t="shared" si="17"/>
        <v>17.669822020000002</v>
      </c>
      <c r="I130" s="16">
        <f t="shared" si="18"/>
        <v>4.458867696139901E-4</v>
      </c>
      <c r="J130" s="16">
        <f t="shared" si="19"/>
        <v>1.000445886769614</v>
      </c>
      <c r="K130">
        <f t="shared" si="21"/>
        <v>1.4077821047558075E-2</v>
      </c>
      <c r="L130" s="37">
        <f t="shared" si="22"/>
        <v>1.9818504544706912E-4</v>
      </c>
      <c r="M130" s="8"/>
      <c r="N130" s="8"/>
      <c r="O130" s="8">
        <f t="shared" si="23"/>
        <v>0.62309520303817545</v>
      </c>
      <c r="P130" s="8"/>
      <c r="Q130" s="8"/>
      <c r="R130" s="8"/>
      <c r="S130" s="8"/>
    </row>
    <row r="131" spans="1:20" ht="15.75" x14ac:dyDescent="0.25">
      <c r="A131" s="5">
        <v>41533</v>
      </c>
      <c r="B131">
        <v>4.74</v>
      </c>
      <c r="C131">
        <f t="shared" si="20"/>
        <v>-2.1052631578946921E-3</v>
      </c>
      <c r="D131">
        <v>1.5754000000000001</v>
      </c>
      <c r="E131">
        <v>2.1781000000000001</v>
      </c>
      <c r="F131">
        <v>9.7995000000000001</v>
      </c>
      <c r="G131">
        <f t="shared" si="16"/>
        <v>11.977600000000001</v>
      </c>
      <c r="H131">
        <f t="shared" si="17"/>
        <v>17.6162323</v>
      </c>
      <c r="I131" s="16">
        <f t="shared" si="18"/>
        <v>4.4463819134521465E-4</v>
      </c>
      <c r="J131" s="16">
        <f t="shared" si="19"/>
        <v>1.0004446381913452</v>
      </c>
      <c r="K131">
        <f t="shared" si="21"/>
        <v>-2.5499013492399068E-3</v>
      </c>
      <c r="L131" s="37">
        <f t="shared" si="22"/>
        <v>6.5019968908554966E-6</v>
      </c>
      <c r="M131" s="8"/>
      <c r="N131" s="8"/>
      <c r="O131" s="8">
        <f t="shared" si="23"/>
        <v>-9.0319868130795428E-2</v>
      </c>
      <c r="P131" s="8"/>
      <c r="Q131" s="8"/>
      <c r="R131" s="8"/>
      <c r="S131" s="8"/>
      <c r="T131" s="8"/>
    </row>
    <row r="132" spans="1:20" ht="15.75" x14ac:dyDescent="0.25">
      <c r="A132" s="5">
        <v>41534</v>
      </c>
      <c r="B132">
        <v>4.7519999999999998</v>
      </c>
      <c r="C132">
        <f t="shared" si="20"/>
        <v>2.5316455696201617E-3</v>
      </c>
      <c r="D132">
        <v>1.5878000000000001</v>
      </c>
      <c r="E132">
        <v>2.1880000000000002</v>
      </c>
      <c r="F132">
        <v>10.0265</v>
      </c>
      <c r="G132">
        <f t="shared" ref="G132:G195" si="32">F132+E132</f>
        <v>12.214500000000001</v>
      </c>
      <c r="H132">
        <f t="shared" ref="H132:H195" si="33">E132+D132*(G132-E132)</f>
        <v>18.108076700000002</v>
      </c>
      <c r="I132" s="16">
        <f t="shared" ref="I132:I195" si="34">(((H132/100)+1)^(1/365)-1)</f>
        <v>4.5607636444811028E-4</v>
      </c>
      <c r="J132" s="16">
        <f t="shared" ref="J132:J195" si="35">1+I132</f>
        <v>1.0004560763644481</v>
      </c>
      <c r="K132">
        <f t="shared" si="21"/>
        <v>2.0755692051720514E-3</v>
      </c>
      <c r="L132" s="37">
        <f t="shared" si="22"/>
        <v>4.3079875254585409E-6</v>
      </c>
      <c r="M132" s="8"/>
      <c r="N132" s="8"/>
      <c r="O132" s="8">
        <f t="shared" si="23"/>
        <v>0.10861249965095492</v>
      </c>
      <c r="P132" s="8"/>
      <c r="Q132" s="8"/>
      <c r="R132" s="8"/>
      <c r="S132" s="8"/>
      <c r="T132" s="8"/>
    </row>
    <row r="133" spans="1:20" ht="15.75" x14ac:dyDescent="0.25">
      <c r="A133" s="5">
        <v>41535</v>
      </c>
      <c r="B133">
        <v>4.9459999999999997</v>
      </c>
      <c r="C133">
        <f t="shared" ref="C133:C196" si="36">(B133-B132)/B132</f>
        <v>4.0824915824915819E-2</v>
      </c>
      <c r="D133">
        <v>1.5956999999999999</v>
      </c>
      <c r="E133">
        <v>2.2212999999999998</v>
      </c>
      <c r="F133">
        <v>9.9619999999999997</v>
      </c>
      <c r="G133">
        <f t="shared" si="32"/>
        <v>12.183299999999999</v>
      </c>
      <c r="H133">
        <f t="shared" si="33"/>
        <v>18.117663399999998</v>
      </c>
      <c r="I133" s="16">
        <f t="shared" si="34"/>
        <v>4.5629883735243126E-4</v>
      </c>
      <c r="J133" s="16">
        <f t="shared" si="35"/>
        <v>1.0004562988373524</v>
      </c>
      <c r="K133">
        <f t="shared" ref="K133:K196" si="37">C133-I133</f>
        <v>4.0368616987563388E-2</v>
      </c>
      <c r="L133" s="37">
        <f t="shared" ref="L133:L196" si="38">K133^2</f>
        <v>1.6296252374885913E-3</v>
      </c>
      <c r="M133" s="8"/>
      <c r="N133" s="8"/>
      <c r="O133" s="8">
        <f t="shared" ref="O133:O196" si="39">C133/$N$3</f>
        <v>1.7514679815347169</v>
      </c>
      <c r="P133" s="8"/>
      <c r="Q133" s="8"/>
      <c r="R133" s="8"/>
      <c r="S133" s="8"/>
      <c r="T133" s="8"/>
    </row>
    <row r="134" spans="1:20" ht="15.75" x14ac:dyDescent="0.25">
      <c r="A134" s="5">
        <v>41536</v>
      </c>
      <c r="B134">
        <v>4.88</v>
      </c>
      <c r="C134">
        <f t="shared" si="36"/>
        <v>-1.33441164577436E-2</v>
      </c>
      <c r="D134">
        <v>1.5969</v>
      </c>
      <c r="E134">
        <v>2.1427</v>
      </c>
      <c r="F134">
        <v>9.9319000000000006</v>
      </c>
      <c r="G134">
        <f t="shared" si="32"/>
        <v>12.0746</v>
      </c>
      <c r="H134">
        <f t="shared" si="33"/>
        <v>18.002951110000001</v>
      </c>
      <c r="I134" s="16">
        <f t="shared" si="34"/>
        <v>4.536355945927717E-4</v>
      </c>
      <c r="J134" s="16">
        <f t="shared" si="35"/>
        <v>1.0004536355945928</v>
      </c>
      <c r="K134">
        <f t="shared" si="37"/>
        <v>-1.3797752052336371E-2</v>
      </c>
      <c r="L134" s="37">
        <f t="shared" si="38"/>
        <v>1.9037796169775256E-4</v>
      </c>
      <c r="M134" s="8"/>
      <c r="N134" s="8"/>
      <c r="O134" s="8">
        <f t="shared" si="39"/>
        <v>-0.57248844842306712</v>
      </c>
      <c r="P134" s="8"/>
      <c r="Q134" s="8"/>
      <c r="R134" s="8"/>
      <c r="S134" s="8"/>
      <c r="T134" s="8"/>
    </row>
    <row r="135" spans="1:20" ht="15.75" x14ac:dyDescent="0.25">
      <c r="A135" s="5">
        <v>41537</v>
      </c>
      <c r="B135">
        <v>4.9320000000000004</v>
      </c>
      <c r="C135">
        <f t="shared" si="36"/>
        <v>1.0655737704918133E-2</v>
      </c>
      <c r="D135">
        <v>1.5963000000000001</v>
      </c>
      <c r="E135">
        <v>2.1743000000000001</v>
      </c>
      <c r="F135">
        <v>9.9314</v>
      </c>
      <c r="G135">
        <f t="shared" si="32"/>
        <v>12.105700000000001</v>
      </c>
      <c r="H135">
        <f t="shared" si="33"/>
        <v>18.027793819999999</v>
      </c>
      <c r="I135" s="16">
        <f t="shared" si="34"/>
        <v>4.5421257971844931E-4</v>
      </c>
      <c r="J135" s="16">
        <f t="shared" si="35"/>
        <v>1.0004542125797184</v>
      </c>
      <c r="K135">
        <f t="shared" si="37"/>
        <v>1.0201525125199683E-2</v>
      </c>
      <c r="L135" s="37">
        <f t="shared" si="38"/>
        <v>1.0407111488008041E-4</v>
      </c>
      <c r="M135" s="8"/>
      <c r="N135" s="8"/>
      <c r="O135" s="8">
        <f t="shared" si="39"/>
        <v>0.45715179156367119</v>
      </c>
      <c r="P135" s="8"/>
      <c r="Q135" s="8"/>
      <c r="R135" s="8"/>
      <c r="S135" s="8"/>
      <c r="T135" s="8"/>
    </row>
    <row r="136" spans="1:20" ht="15.75" x14ac:dyDescent="0.25">
      <c r="A136" s="5">
        <v>41540</v>
      </c>
      <c r="B136">
        <v>4.798</v>
      </c>
      <c r="C136">
        <f t="shared" si="36"/>
        <v>-2.7169505271695121E-2</v>
      </c>
      <c r="D136">
        <v>1.5973999999999999</v>
      </c>
      <c r="E136">
        <v>2.1520999999999999</v>
      </c>
      <c r="F136">
        <v>9.5373999999999999</v>
      </c>
      <c r="G136">
        <f t="shared" si="32"/>
        <v>11.689499999999999</v>
      </c>
      <c r="H136">
        <f t="shared" si="33"/>
        <v>17.387142759999996</v>
      </c>
      <c r="I136" s="16">
        <f t="shared" si="34"/>
        <v>4.3929426663869009E-4</v>
      </c>
      <c r="J136" s="16">
        <f t="shared" si="35"/>
        <v>1.0004392942666387</v>
      </c>
      <c r="K136">
        <f t="shared" si="37"/>
        <v>-2.7608799538333811E-2</v>
      </c>
      <c r="L136" s="37">
        <f t="shared" si="38"/>
        <v>7.6224581194790132E-4</v>
      </c>
      <c r="M136" s="8"/>
      <c r="N136" s="8"/>
      <c r="O136" s="8">
        <f t="shared" si="39"/>
        <v>-1.1656244133262907</v>
      </c>
      <c r="P136" s="8"/>
      <c r="Q136" s="8"/>
      <c r="R136" s="8"/>
      <c r="S136" s="8"/>
      <c r="T136" s="8"/>
    </row>
    <row r="137" spans="1:20" ht="15.75" x14ac:dyDescent="0.25">
      <c r="A137" s="5">
        <v>41541</v>
      </c>
      <c r="B137">
        <v>4.9139999999999997</v>
      </c>
      <c r="C137">
        <f t="shared" si="36"/>
        <v>2.4176740308461789E-2</v>
      </c>
      <c r="D137">
        <v>1.6080000000000001</v>
      </c>
      <c r="E137">
        <v>2.0794000000000001</v>
      </c>
      <c r="F137">
        <v>10.3208</v>
      </c>
      <c r="G137">
        <f t="shared" si="32"/>
        <v>12.4002</v>
      </c>
      <c r="H137">
        <f t="shared" si="33"/>
        <v>18.675246400000002</v>
      </c>
      <c r="I137" s="16">
        <f t="shared" si="34"/>
        <v>4.6920745354950277E-4</v>
      </c>
      <c r="J137" s="16">
        <f t="shared" si="35"/>
        <v>1.0004692074535495</v>
      </c>
      <c r="K137">
        <f t="shared" si="37"/>
        <v>2.3707532854912287E-2</v>
      </c>
      <c r="L137" s="37">
        <f t="shared" si="38"/>
        <v>5.620471140667455E-4</v>
      </c>
      <c r="O137" s="8">
        <f t="shared" si="39"/>
        <v>1.0372289983340808</v>
      </c>
    </row>
    <row r="138" spans="1:20" ht="15.75" x14ac:dyDescent="0.25">
      <c r="A138" s="5">
        <v>41542</v>
      </c>
      <c r="B138">
        <v>4.8959999999999999</v>
      </c>
      <c r="C138">
        <f t="shared" si="36"/>
        <v>-3.6630036630036214E-3</v>
      </c>
      <c r="D138">
        <v>1.6076999999999999</v>
      </c>
      <c r="E138">
        <v>2.0630999999999999</v>
      </c>
      <c r="F138">
        <v>10.596500000000001</v>
      </c>
      <c r="G138">
        <f t="shared" si="32"/>
        <v>12.659600000000001</v>
      </c>
      <c r="H138">
        <f t="shared" si="33"/>
        <v>19.09909305</v>
      </c>
      <c r="I138" s="16">
        <f t="shared" si="34"/>
        <v>4.7897953795872361E-4</v>
      </c>
      <c r="J138" s="16">
        <f t="shared" si="35"/>
        <v>1.0004789795379587</v>
      </c>
      <c r="K138">
        <f t="shared" si="37"/>
        <v>-4.141983200962345E-3</v>
      </c>
      <c r="L138" s="37">
        <f t="shared" si="38"/>
        <v>1.7156024837054274E-5</v>
      </c>
      <c r="O138" s="8">
        <f t="shared" si="39"/>
        <v>-0.15714995370742948</v>
      </c>
    </row>
    <row r="139" spans="1:20" ht="15.75" x14ac:dyDescent="0.25">
      <c r="A139" s="5">
        <v>41543</v>
      </c>
      <c r="B139">
        <v>4.9000000000000004</v>
      </c>
      <c r="C139">
        <f t="shared" si="36"/>
        <v>8.16993464052379E-4</v>
      </c>
      <c r="D139">
        <v>1.6071</v>
      </c>
      <c r="E139">
        <v>2.0775999999999999</v>
      </c>
      <c r="F139">
        <v>10.568300000000001</v>
      </c>
      <c r="G139">
        <f t="shared" si="32"/>
        <v>12.645900000000001</v>
      </c>
      <c r="H139">
        <f t="shared" si="33"/>
        <v>19.06191493</v>
      </c>
      <c r="I139" s="16">
        <f t="shared" si="34"/>
        <v>4.7812375884559444E-4</v>
      </c>
      <c r="J139" s="16">
        <f t="shared" si="35"/>
        <v>1.0004781237588456</v>
      </c>
      <c r="K139">
        <f t="shared" si="37"/>
        <v>3.3886970520678457E-4</v>
      </c>
      <c r="L139" s="37">
        <f t="shared" si="38"/>
        <v>1.1483267710693308E-7</v>
      </c>
      <c r="O139" s="8">
        <f t="shared" si="39"/>
        <v>3.5050602420043743E-2</v>
      </c>
    </row>
    <row r="140" spans="1:20" ht="15.75" x14ac:dyDescent="0.25">
      <c r="A140" s="5">
        <v>41544</v>
      </c>
      <c r="B140">
        <v>4.91</v>
      </c>
      <c r="C140">
        <f t="shared" si="36"/>
        <v>2.0408163265305686E-3</v>
      </c>
      <c r="D140">
        <v>1.6067</v>
      </c>
      <c r="E140">
        <v>2.0299</v>
      </c>
      <c r="F140">
        <v>10.5755</v>
      </c>
      <c r="G140">
        <f t="shared" si="32"/>
        <v>12.605399999999999</v>
      </c>
      <c r="H140">
        <f t="shared" si="33"/>
        <v>19.021555850000002</v>
      </c>
      <c r="I140" s="16">
        <f t="shared" si="34"/>
        <v>4.7719445754879075E-4</v>
      </c>
      <c r="J140" s="16">
        <f t="shared" si="35"/>
        <v>1.0004771944575488</v>
      </c>
      <c r="K140">
        <f t="shared" si="37"/>
        <v>1.5636218689817779E-3</v>
      </c>
      <c r="L140" s="37">
        <f t="shared" si="38"/>
        <v>2.4449133491580683E-6</v>
      </c>
      <c r="O140" s="8">
        <f t="shared" si="39"/>
        <v>8.7554974208424133E-2</v>
      </c>
    </row>
    <row r="141" spans="1:20" ht="15.75" x14ac:dyDescent="0.25">
      <c r="A141" s="5">
        <v>41547</v>
      </c>
      <c r="B141">
        <v>4.8579999999999997</v>
      </c>
      <c r="C141">
        <f t="shared" si="36"/>
        <v>-1.0590631364562217E-2</v>
      </c>
      <c r="D141">
        <v>1.6153999999999999</v>
      </c>
      <c r="E141">
        <v>2.0013000000000001</v>
      </c>
      <c r="F141">
        <v>10.313499999999999</v>
      </c>
      <c r="G141">
        <f t="shared" si="32"/>
        <v>12.3148</v>
      </c>
      <c r="H141">
        <f t="shared" si="33"/>
        <v>18.661727899999999</v>
      </c>
      <c r="I141" s="16">
        <f t="shared" si="34"/>
        <v>4.6889520250892325E-4</v>
      </c>
      <c r="J141" s="16">
        <f t="shared" si="35"/>
        <v>1.0004688952025089</v>
      </c>
      <c r="K141">
        <f t="shared" si="37"/>
        <v>-1.105952656707114E-2</v>
      </c>
      <c r="L141" s="37">
        <f t="shared" si="38"/>
        <v>1.2231312788775237E-4</v>
      </c>
      <c r="O141" s="8">
        <f t="shared" si="39"/>
        <v>-0.45435860342784423</v>
      </c>
    </row>
    <row r="142" spans="1:20" ht="15.75" x14ac:dyDescent="0.25">
      <c r="A142" s="5">
        <v>41548</v>
      </c>
      <c r="B142">
        <v>4.97</v>
      </c>
      <c r="C142">
        <f t="shared" si="36"/>
        <v>2.3054755043227688E-2</v>
      </c>
      <c r="D142">
        <v>1.6221999999999999</v>
      </c>
      <c r="E142">
        <v>2.0194000000000001</v>
      </c>
      <c r="F142">
        <v>10.205399999999999</v>
      </c>
      <c r="G142">
        <f t="shared" si="32"/>
        <v>12.224799999999998</v>
      </c>
      <c r="H142">
        <f t="shared" si="33"/>
        <v>18.574599879999994</v>
      </c>
      <c r="I142" s="16">
        <f t="shared" si="34"/>
        <v>4.6688186327625836E-4</v>
      </c>
      <c r="J142" s="16">
        <f t="shared" si="35"/>
        <v>1.0004668818632763</v>
      </c>
      <c r="K142">
        <f t="shared" si="37"/>
        <v>2.258787317995143E-2</v>
      </c>
      <c r="L142" s="37">
        <f t="shared" si="38"/>
        <v>5.1021201479356916E-4</v>
      </c>
      <c r="O142" s="8">
        <f t="shared" si="39"/>
        <v>0.98909365676377592</v>
      </c>
    </row>
    <row r="143" spans="1:20" ht="15.75" x14ac:dyDescent="0.25">
      <c r="A143" s="5">
        <v>41549</v>
      </c>
      <c r="B143">
        <v>4.9219999999999997</v>
      </c>
      <c r="C143">
        <f t="shared" si="36"/>
        <v>-9.6579476861167086E-3</v>
      </c>
      <c r="D143">
        <v>1.6238000000000001</v>
      </c>
      <c r="E143">
        <v>2.0144000000000002</v>
      </c>
      <c r="F143">
        <v>10.2333</v>
      </c>
      <c r="G143">
        <f t="shared" si="32"/>
        <v>12.2477</v>
      </c>
      <c r="H143">
        <f t="shared" si="33"/>
        <v>18.631232539999999</v>
      </c>
      <c r="I143" s="16">
        <f t="shared" si="34"/>
        <v>4.6819068874603964E-4</v>
      </c>
      <c r="J143" s="16">
        <f t="shared" si="35"/>
        <v>1.000468190688746</v>
      </c>
      <c r="K143">
        <f t="shared" si="37"/>
        <v>-1.0126138374862748E-2</v>
      </c>
      <c r="L143" s="37">
        <f t="shared" si="38"/>
        <v>1.0253867838686797E-4</v>
      </c>
      <c r="O143" s="8">
        <f t="shared" si="39"/>
        <v>-0.41434466667649522</v>
      </c>
    </row>
    <row r="144" spans="1:20" ht="15.75" x14ac:dyDescent="0.25">
      <c r="A144" s="5">
        <v>41550</v>
      </c>
      <c r="B144">
        <v>4.9139999999999997</v>
      </c>
      <c r="C144">
        <f t="shared" si="36"/>
        <v>-1.625355546525804E-3</v>
      </c>
      <c r="D144">
        <v>1.6240000000000001</v>
      </c>
      <c r="E144">
        <v>2.0122</v>
      </c>
      <c r="F144">
        <v>10.2041</v>
      </c>
      <c r="G144">
        <f t="shared" si="32"/>
        <v>12.2163</v>
      </c>
      <c r="H144">
        <f t="shared" si="33"/>
        <v>18.583658400000001</v>
      </c>
      <c r="I144" s="16">
        <f t="shared" si="34"/>
        <v>4.670912546995698E-4</v>
      </c>
      <c r="J144" s="16">
        <f t="shared" si="35"/>
        <v>1.0004670912546996</v>
      </c>
      <c r="K144">
        <f t="shared" si="37"/>
        <v>-2.0924468012253738E-3</v>
      </c>
      <c r="L144" s="37">
        <f t="shared" si="38"/>
        <v>4.3783336159582989E-6</v>
      </c>
      <c r="O144" s="8">
        <f t="shared" si="39"/>
        <v>-6.9730901848238561E-2</v>
      </c>
    </row>
    <row r="145" spans="1:15" ht="15.75" x14ac:dyDescent="0.25">
      <c r="A145" s="5">
        <v>41551</v>
      </c>
      <c r="B145">
        <v>4.9320000000000004</v>
      </c>
      <c r="C145">
        <f t="shared" si="36"/>
        <v>3.6630036630038022E-3</v>
      </c>
      <c r="D145">
        <v>1.6238999999999999</v>
      </c>
      <c r="E145">
        <v>2.0669</v>
      </c>
      <c r="F145">
        <v>10.2478</v>
      </c>
      <c r="G145">
        <f t="shared" si="32"/>
        <v>12.3147</v>
      </c>
      <c r="H145">
        <f t="shared" si="33"/>
        <v>18.708302419999999</v>
      </c>
      <c r="I145" s="16">
        <f t="shared" si="34"/>
        <v>4.6997083388866656E-4</v>
      </c>
      <c r="J145" s="16">
        <f t="shared" si="35"/>
        <v>1.0004699708338887</v>
      </c>
      <c r="K145">
        <f t="shared" si="37"/>
        <v>3.1930328291151357E-3</v>
      </c>
      <c r="L145" s="37">
        <f t="shared" si="38"/>
        <v>1.0195458647807008E-5</v>
      </c>
      <c r="O145" s="8">
        <f t="shared" si="39"/>
        <v>0.15714995370743726</v>
      </c>
    </row>
    <row r="146" spans="1:15" ht="15.75" x14ac:dyDescent="0.25">
      <c r="A146" s="5">
        <v>41554</v>
      </c>
      <c r="B146">
        <v>4.8920000000000003</v>
      </c>
      <c r="C146">
        <f t="shared" si="36"/>
        <v>-8.1103000811030071E-3</v>
      </c>
      <c r="D146">
        <v>1.6245000000000001</v>
      </c>
      <c r="E146">
        <v>2.04</v>
      </c>
      <c r="F146">
        <v>10.2159</v>
      </c>
      <c r="G146">
        <f t="shared" si="32"/>
        <v>12.2559</v>
      </c>
      <c r="H146">
        <f t="shared" si="33"/>
        <v>18.635729550000001</v>
      </c>
      <c r="I146" s="16">
        <f t="shared" si="34"/>
        <v>4.6829459149133612E-4</v>
      </c>
      <c r="J146" s="16">
        <f t="shared" si="35"/>
        <v>1.0004682945914913</v>
      </c>
      <c r="K146">
        <f t="shared" si="37"/>
        <v>-8.5785946725943432E-3</v>
      </c>
      <c r="L146" s="37">
        <f t="shared" si="38"/>
        <v>7.3592286556664041E-5</v>
      </c>
      <c r="O146" s="8">
        <f t="shared" si="39"/>
        <v>-0.34794758606754883</v>
      </c>
    </row>
    <row r="147" spans="1:15" ht="15.75" x14ac:dyDescent="0.25">
      <c r="A147" s="5">
        <v>41555</v>
      </c>
      <c r="B147">
        <v>4.9399999999999995</v>
      </c>
      <c r="C147">
        <f t="shared" si="36"/>
        <v>9.8119378577267279E-3</v>
      </c>
      <c r="D147">
        <v>1.6318000000000001</v>
      </c>
      <c r="E147">
        <v>2.0425</v>
      </c>
      <c r="F147">
        <v>10.136200000000001</v>
      </c>
      <c r="G147">
        <f t="shared" si="32"/>
        <v>12.178700000000001</v>
      </c>
      <c r="H147">
        <f t="shared" si="33"/>
        <v>18.582751160000004</v>
      </c>
      <c r="I147" s="16">
        <f t="shared" si="34"/>
        <v>4.6707028419179508E-4</v>
      </c>
      <c r="J147" s="16">
        <f t="shared" si="35"/>
        <v>1.0004670702841918</v>
      </c>
      <c r="K147">
        <f t="shared" si="37"/>
        <v>9.3448675735349328E-3</v>
      </c>
      <c r="L147" s="37">
        <f t="shared" si="38"/>
        <v>8.7326549966904669E-5</v>
      </c>
      <c r="O147" s="8">
        <f t="shared" si="39"/>
        <v>0.42095114337329176</v>
      </c>
    </row>
    <row r="148" spans="1:15" ht="15.75" x14ac:dyDescent="0.25">
      <c r="A148" s="5">
        <v>41556</v>
      </c>
      <c r="B148">
        <v>4.7160000000000002</v>
      </c>
      <c r="C148">
        <f t="shared" si="36"/>
        <v>-4.5344129554655735E-2</v>
      </c>
      <c r="D148">
        <v>1.6360999999999999</v>
      </c>
      <c r="E148">
        <v>2.0442</v>
      </c>
      <c r="F148">
        <v>9.9537999999999993</v>
      </c>
      <c r="G148">
        <f t="shared" si="32"/>
        <v>11.997999999999999</v>
      </c>
      <c r="H148">
        <f t="shared" si="33"/>
        <v>18.329612179999998</v>
      </c>
      <c r="I148" s="16">
        <f t="shared" si="34"/>
        <v>4.6121281349598142E-4</v>
      </c>
      <c r="J148" s="16">
        <f t="shared" si="35"/>
        <v>1.000461212813496</v>
      </c>
      <c r="K148">
        <f t="shared" si="37"/>
        <v>-4.5805342368151716E-2</v>
      </c>
      <c r="L148" s="37">
        <f t="shared" si="38"/>
        <v>2.0981293894635948E-3</v>
      </c>
      <c r="O148" s="8">
        <f t="shared" si="39"/>
        <v>-1.9453510058940908</v>
      </c>
    </row>
    <row r="149" spans="1:15" ht="15.75" x14ac:dyDescent="0.25">
      <c r="A149" s="5">
        <v>41557</v>
      </c>
      <c r="B149">
        <v>4.8940000000000001</v>
      </c>
      <c r="C149">
        <f t="shared" si="36"/>
        <v>3.7743850720949941E-2</v>
      </c>
      <c r="D149">
        <v>1.639</v>
      </c>
      <c r="E149">
        <v>2.0924999999999998</v>
      </c>
      <c r="F149">
        <v>9.9304000000000006</v>
      </c>
      <c r="G149">
        <f t="shared" si="32"/>
        <v>12.0229</v>
      </c>
      <c r="H149">
        <f t="shared" si="33"/>
        <v>18.368425600000002</v>
      </c>
      <c r="I149" s="16">
        <f t="shared" si="34"/>
        <v>4.6211174135568633E-4</v>
      </c>
      <c r="J149" s="16">
        <f t="shared" si="35"/>
        <v>1.0004621117413557</v>
      </c>
      <c r="K149">
        <f t="shared" si="37"/>
        <v>3.7281738979594255E-2</v>
      </c>
      <c r="L149" s="37">
        <f t="shared" si="38"/>
        <v>1.3899280613425976E-3</v>
      </c>
      <c r="O149" s="8">
        <f t="shared" si="39"/>
        <v>1.619284319435732</v>
      </c>
    </row>
    <row r="150" spans="1:15" ht="15.75" x14ac:dyDescent="0.25">
      <c r="A150" s="5">
        <v>41558</v>
      </c>
      <c r="B150">
        <v>4.8860000000000001</v>
      </c>
      <c r="C150">
        <f t="shared" si="36"/>
        <v>-1.6346546791990205E-3</v>
      </c>
      <c r="D150">
        <v>1.6408</v>
      </c>
      <c r="E150">
        <v>2.0987</v>
      </c>
      <c r="F150">
        <v>9.9292999999999996</v>
      </c>
      <c r="G150">
        <f t="shared" si="32"/>
        <v>12.027999999999999</v>
      </c>
      <c r="H150">
        <f t="shared" si="33"/>
        <v>18.390695439999998</v>
      </c>
      <c r="I150" s="16">
        <f t="shared" si="34"/>
        <v>4.6262738333702202E-4</v>
      </c>
      <c r="J150" s="16">
        <f t="shared" si="35"/>
        <v>1.000462627383337</v>
      </c>
      <c r="K150">
        <f t="shared" si="37"/>
        <v>-2.0972820625360425E-3</v>
      </c>
      <c r="L150" s="37">
        <f t="shared" si="38"/>
        <v>4.398592049835437E-6</v>
      </c>
      <c r="O150" s="8">
        <f t="shared" si="39"/>
        <v>-7.0129852655707023E-2</v>
      </c>
    </row>
    <row r="151" spans="1:15" ht="15.75" x14ac:dyDescent="0.25">
      <c r="A151" s="5">
        <v>41561</v>
      </c>
      <c r="B151">
        <v>4.92</v>
      </c>
      <c r="C151">
        <f t="shared" si="36"/>
        <v>6.9586573884567763E-3</v>
      </c>
      <c r="D151">
        <v>1.6406000000000001</v>
      </c>
      <c r="E151">
        <v>2.1019000000000001</v>
      </c>
      <c r="F151">
        <v>9.9250000000000007</v>
      </c>
      <c r="G151">
        <f t="shared" si="32"/>
        <v>12.026900000000001</v>
      </c>
      <c r="H151">
        <f t="shared" si="33"/>
        <v>18.384855000000002</v>
      </c>
      <c r="I151" s="16">
        <f t="shared" si="34"/>
        <v>4.6249216154592432E-4</v>
      </c>
      <c r="J151" s="16">
        <f t="shared" si="35"/>
        <v>1.0004624921615459</v>
      </c>
      <c r="K151">
        <f t="shared" si="37"/>
        <v>6.496165226910852E-3</v>
      </c>
      <c r="L151" s="37">
        <f t="shared" si="38"/>
        <v>4.2200162655325721E-5</v>
      </c>
      <c r="O151" s="8">
        <f t="shared" si="39"/>
        <v>0.29853988340408699</v>
      </c>
    </row>
    <row r="152" spans="1:15" ht="15.75" x14ac:dyDescent="0.25">
      <c r="A152" s="5">
        <v>41562</v>
      </c>
      <c r="B152">
        <v>5.16</v>
      </c>
      <c r="C152">
        <f t="shared" si="36"/>
        <v>4.8780487804878092E-2</v>
      </c>
      <c r="D152">
        <v>1.6434</v>
      </c>
      <c r="E152">
        <v>2.1536</v>
      </c>
      <c r="F152">
        <v>9.8771000000000004</v>
      </c>
      <c r="G152">
        <f t="shared" si="32"/>
        <v>12.0307</v>
      </c>
      <c r="H152">
        <f t="shared" si="33"/>
        <v>18.385626139999999</v>
      </c>
      <c r="I152" s="16">
        <f t="shared" si="34"/>
        <v>4.625100158786033E-4</v>
      </c>
      <c r="J152" s="16">
        <f t="shared" si="35"/>
        <v>1.0004625100158786</v>
      </c>
      <c r="K152">
        <f t="shared" si="37"/>
        <v>4.8317977788999489E-2</v>
      </c>
      <c r="L152" s="37">
        <f t="shared" si="38"/>
        <v>2.3346269776182479E-3</v>
      </c>
      <c r="O152" s="8">
        <f t="shared" si="39"/>
        <v>2.092777432298965</v>
      </c>
    </row>
    <row r="153" spans="1:15" ht="15.75" x14ac:dyDescent="0.25">
      <c r="A153" s="5">
        <v>41563</v>
      </c>
      <c r="B153">
        <v>5.21</v>
      </c>
      <c r="C153">
        <f t="shared" si="36"/>
        <v>9.6899224806201202E-3</v>
      </c>
      <c r="D153">
        <v>1.653</v>
      </c>
      <c r="E153">
        <v>2.1699000000000002</v>
      </c>
      <c r="F153">
        <v>9.8948999999999998</v>
      </c>
      <c r="G153">
        <f t="shared" si="32"/>
        <v>12.0648</v>
      </c>
      <c r="H153">
        <f t="shared" si="33"/>
        <v>18.526169699999997</v>
      </c>
      <c r="I153" s="16">
        <f t="shared" si="34"/>
        <v>4.6576210899718085E-4</v>
      </c>
      <c r="J153" s="16">
        <f t="shared" si="35"/>
        <v>1.0004657621089972</v>
      </c>
      <c r="K153">
        <f t="shared" si="37"/>
        <v>9.2241603716229394E-3</v>
      </c>
      <c r="L153" s="37">
        <f t="shared" si="38"/>
        <v>8.5085134561419044E-5</v>
      </c>
      <c r="O153" s="8">
        <f t="shared" si="39"/>
        <v>0.41571644730744756</v>
      </c>
    </row>
    <row r="154" spans="1:15" ht="15.75" x14ac:dyDescent="0.25">
      <c r="A154" s="5">
        <v>41564</v>
      </c>
      <c r="B154">
        <v>5.25</v>
      </c>
      <c r="C154">
        <f t="shared" si="36"/>
        <v>7.6775431861804289E-3</v>
      </c>
      <c r="D154">
        <v>1.6531</v>
      </c>
      <c r="E154">
        <v>2.1124000000000001</v>
      </c>
      <c r="F154">
        <v>9.8252000000000006</v>
      </c>
      <c r="G154">
        <f t="shared" si="32"/>
        <v>11.9376</v>
      </c>
      <c r="H154">
        <f t="shared" si="33"/>
        <v>18.354438119999998</v>
      </c>
      <c r="I154" s="16">
        <f t="shared" si="34"/>
        <v>4.6178782194017387E-4</v>
      </c>
      <c r="J154" s="16">
        <f t="shared" si="35"/>
        <v>1.0004617878219402</v>
      </c>
      <c r="K154">
        <f t="shared" si="37"/>
        <v>7.2157553642402551E-3</v>
      </c>
      <c r="L154" s="37">
        <f t="shared" si="38"/>
        <v>5.2067125476562017E-5</v>
      </c>
      <c r="O154" s="8">
        <f t="shared" si="39"/>
        <v>0.32938147686855107</v>
      </c>
    </row>
    <row r="155" spans="1:15" ht="15.75" x14ac:dyDescent="0.25">
      <c r="A155" s="5">
        <v>41565</v>
      </c>
      <c r="B155">
        <v>5.27</v>
      </c>
      <c r="C155">
        <f t="shared" si="36"/>
        <v>3.8095238095237284E-3</v>
      </c>
      <c r="D155">
        <v>1.6528</v>
      </c>
      <c r="E155">
        <v>2.0630000000000002</v>
      </c>
      <c r="F155">
        <v>9.7496000000000009</v>
      </c>
      <c r="G155">
        <f t="shared" si="32"/>
        <v>11.812600000000002</v>
      </c>
      <c r="H155">
        <f t="shared" si="33"/>
        <v>18.177138880000001</v>
      </c>
      <c r="I155" s="16">
        <f t="shared" si="34"/>
        <v>4.5767864754853171E-4</v>
      </c>
      <c r="J155" s="16">
        <f t="shared" si="35"/>
        <v>1.0004576786475485</v>
      </c>
      <c r="K155">
        <f t="shared" si="37"/>
        <v>3.3518451619751967E-3</v>
      </c>
      <c r="L155" s="37">
        <f t="shared" si="38"/>
        <v>1.1234865989856533E-5</v>
      </c>
      <c r="O155" s="8">
        <f t="shared" si="39"/>
        <v>0.16343595185572504</v>
      </c>
    </row>
    <row r="156" spans="1:15" ht="15.75" x14ac:dyDescent="0.25">
      <c r="A156" s="5">
        <v>41568</v>
      </c>
      <c r="B156">
        <v>5.2850000000000001</v>
      </c>
      <c r="C156">
        <f t="shared" si="36"/>
        <v>2.8462998102467872E-3</v>
      </c>
      <c r="D156">
        <v>1.6522000000000001</v>
      </c>
      <c r="E156">
        <v>2.0775999999999999</v>
      </c>
      <c r="F156">
        <v>9.8393999999999995</v>
      </c>
      <c r="G156">
        <f t="shared" si="32"/>
        <v>11.917</v>
      </c>
      <c r="H156">
        <f t="shared" si="33"/>
        <v>18.334256679999999</v>
      </c>
      <c r="I156" s="16">
        <f t="shared" si="34"/>
        <v>4.6132039668611569E-4</v>
      </c>
      <c r="J156" s="16">
        <f t="shared" si="35"/>
        <v>1.0004613203966861</v>
      </c>
      <c r="K156">
        <f t="shared" si="37"/>
        <v>2.3849794135606716E-3</v>
      </c>
      <c r="L156" s="37">
        <f t="shared" si="38"/>
        <v>5.6881268031082048E-6</v>
      </c>
      <c r="O156" s="8">
        <f t="shared" si="39"/>
        <v>0.12211177617304658</v>
      </c>
    </row>
    <row r="157" spans="1:15" ht="15.75" x14ac:dyDescent="0.25">
      <c r="A157" s="5">
        <v>41569</v>
      </c>
      <c r="B157">
        <v>5.2649999999999997</v>
      </c>
      <c r="C157">
        <f t="shared" si="36"/>
        <v>-3.784295175023739E-3</v>
      </c>
      <c r="D157">
        <v>1.6755</v>
      </c>
      <c r="E157">
        <v>2.0169000000000001</v>
      </c>
      <c r="F157">
        <v>9.8439999999999994</v>
      </c>
      <c r="G157">
        <f t="shared" si="32"/>
        <v>11.860899999999999</v>
      </c>
      <c r="H157">
        <f t="shared" si="33"/>
        <v>18.510521999999998</v>
      </c>
      <c r="I157" s="16">
        <f t="shared" si="34"/>
        <v>4.6540022096741573E-4</v>
      </c>
      <c r="J157" s="16">
        <f t="shared" si="35"/>
        <v>1.0004654002209674</v>
      </c>
      <c r="K157">
        <f t="shared" si="37"/>
        <v>-4.2496953959911543E-3</v>
      </c>
      <c r="L157" s="37">
        <f t="shared" si="38"/>
        <v>1.8059910958708414E-5</v>
      </c>
      <c r="O157" s="8">
        <f t="shared" si="39"/>
        <v>-0.16235359455867446</v>
      </c>
    </row>
    <row r="158" spans="1:15" ht="15.75" x14ac:dyDescent="0.25">
      <c r="A158" s="5">
        <v>41570</v>
      </c>
      <c r="B158">
        <v>5.35</v>
      </c>
      <c r="C158">
        <f t="shared" si="36"/>
        <v>1.6144349477682805E-2</v>
      </c>
      <c r="D158">
        <v>1.6797</v>
      </c>
      <c r="E158">
        <v>1.9824999999999999</v>
      </c>
      <c r="F158">
        <v>9.8818000000000001</v>
      </c>
      <c r="G158">
        <f t="shared" si="32"/>
        <v>11.8643</v>
      </c>
      <c r="H158">
        <f t="shared" si="33"/>
        <v>18.580959460000003</v>
      </c>
      <c r="I158" s="16">
        <f t="shared" si="34"/>
        <v>4.6702886925742426E-4</v>
      </c>
      <c r="J158" s="16">
        <f t="shared" si="35"/>
        <v>1.0004670288692574</v>
      </c>
      <c r="K158">
        <f t="shared" si="37"/>
        <v>1.5677320608425381E-2</v>
      </c>
      <c r="L158" s="37">
        <f t="shared" si="38"/>
        <v>2.4577838145935915E-4</v>
      </c>
      <c r="O158" s="8">
        <f t="shared" si="39"/>
        <v>0.69262387004386361</v>
      </c>
    </row>
    <row r="159" spans="1:15" ht="15.75" x14ac:dyDescent="0.25">
      <c r="A159" s="5">
        <v>41571</v>
      </c>
      <c r="B159">
        <v>5.18</v>
      </c>
      <c r="C159">
        <f t="shared" si="36"/>
        <v>-3.1775700934579425E-2</v>
      </c>
      <c r="D159">
        <v>1.6778999999999999</v>
      </c>
      <c r="E159">
        <v>1.9809000000000001</v>
      </c>
      <c r="F159">
        <v>9.8473000000000006</v>
      </c>
      <c r="G159">
        <f t="shared" si="32"/>
        <v>11.828200000000001</v>
      </c>
      <c r="H159">
        <f t="shared" si="33"/>
        <v>18.503684669999998</v>
      </c>
      <c r="I159" s="16">
        <f t="shared" si="34"/>
        <v>4.6524207747200563E-4</v>
      </c>
      <c r="J159" s="16">
        <f t="shared" si="35"/>
        <v>1.000465242077472</v>
      </c>
      <c r="K159">
        <f t="shared" si="37"/>
        <v>-3.224094301205143E-2</v>
      </c>
      <c r="L159" s="37">
        <f t="shared" si="38"/>
        <v>1.0394784063063479E-3</v>
      </c>
      <c r="O159" s="8">
        <f t="shared" si="39"/>
        <v>-1.3632391311330621</v>
      </c>
    </row>
    <row r="160" spans="1:15" ht="15.75" x14ac:dyDescent="0.25">
      <c r="A160" s="5">
        <v>41572</v>
      </c>
      <c r="B160">
        <v>5.0949999999999998</v>
      </c>
      <c r="C160">
        <f t="shared" si="36"/>
        <v>-1.6409266409266404E-2</v>
      </c>
      <c r="D160">
        <v>1.6774</v>
      </c>
      <c r="E160">
        <v>1.9792000000000001</v>
      </c>
      <c r="F160">
        <v>9.7909000000000006</v>
      </c>
      <c r="G160">
        <f t="shared" si="32"/>
        <v>11.770100000000001</v>
      </c>
      <c r="H160">
        <f t="shared" si="33"/>
        <v>18.402455660000001</v>
      </c>
      <c r="I160" s="16">
        <f t="shared" si="34"/>
        <v>4.628996436690791E-4</v>
      </c>
      <c r="J160" s="16">
        <f t="shared" si="35"/>
        <v>1.0004628996436691</v>
      </c>
      <c r="K160">
        <f t="shared" si="37"/>
        <v>-1.6872166052935483E-2</v>
      </c>
      <c r="L160" s="37">
        <f t="shared" si="38"/>
        <v>2.8466998731782855E-4</v>
      </c>
      <c r="O160" s="8">
        <f t="shared" si="39"/>
        <v>-0.70398931964883049</v>
      </c>
    </row>
    <row r="161" spans="1:15" ht="15.75" x14ac:dyDescent="0.25">
      <c r="A161" s="5">
        <v>41575</v>
      </c>
      <c r="B161">
        <v>4.9960000000000004</v>
      </c>
      <c r="C161">
        <f t="shared" si="36"/>
        <v>-1.9430814524043046E-2</v>
      </c>
      <c r="D161">
        <v>1.6774</v>
      </c>
      <c r="E161">
        <v>1.9708999999999999</v>
      </c>
      <c r="F161">
        <v>9.7650000000000006</v>
      </c>
      <c r="G161">
        <f t="shared" si="32"/>
        <v>11.735900000000001</v>
      </c>
      <c r="H161">
        <f t="shared" si="33"/>
        <v>18.350711</v>
      </c>
      <c r="I161" s="16">
        <f t="shared" si="34"/>
        <v>4.6170150355862027E-4</v>
      </c>
      <c r="J161" s="16">
        <f t="shared" si="35"/>
        <v>1.0004617015035586</v>
      </c>
      <c r="K161">
        <f t="shared" si="37"/>
        <v>-1.9892516027601666E-2</v>
      </c>
      <c r="L161" s="37">
        <f t="shared" si="38"/>
        <v>3.9571219390838918E-4</v>
      </c>
      <c r="O161" s="8">
        <f t="shared" si="39"/>
        <v>-0.83361958760563615</v>
      </c>
    </row>
    <row r="162" spans="1:15" ht="15.75" x14ac:dyDescent="0.25">
      <c r="A162" s="5">
        <v>41576</v>
      </c>
      <c r="B162">
        <v>5.3449999999999998</v>
      </c>
      <c r="C162">
        <f t="shared" si="36"/>
        <v>6.9855884707766075E-2</v>
      </c>
      <c r="D162">
        <v>1.6943000000000001</v>
      </c>
      <c r="E162">
        <v>1.9548999999999999</v>
      </c>
      <c r="F162">
        <v>9.7469999999999999</v>
      </c>
      <c r="G162">
        <f t="shared" si="32"/>
        <v>11.7019</v>
      </c>
      <c r="H162">
        <f t="shared" si="33"/>
        <v>18.469242099999999</v>
      </c>
      <c r="I162" s="16">
        <f t="shared" si="34"/>
        <v>4.644453023165962E-4</v>
      </c>
      <c r="J162" s="16">
        <f t="shared" si="35"/>
        <v>1.0004644453023166</v>
      </c>
      <c r="K162">
        <f t="shared" si="37"/>
        <v>6.9391439405449479E-2</v>
      </c>
      <c r="L162" s="37">
        <f t="shared" si="38"/>
        <v>4.8151718627601663E-3</v>
      </c>
      <c r="O162" s="8">
        <f t="shared" si="39"/>
        <v>2.9969527901086672</v>
      </c>
    </row>
    <row r="163" spans="1:15" ht="15.75" x14ac:dyDescent="0.25">
      <c r="A163" s="5">
        <v>41577</v>
      </c>
      <c r="B163">
        <v>5.59</v>
      </c>
      <c r="C163">
        <f t="shared" si="36"/>
        <v>4.5837231057062701E-2</v>
      </c>
      <c r="D163">
        <v>1.7195</v>
      </c>
      <c r="E163">
        <v>1.9111</v>
      </c>
      <c r="F163">
        <v>9.7279</v>
      </c>
      <c r="G163">
        <f t="shared" si="32"/>
        <v>11.638999999999999</v>
      </c>
      <c r="H163">
        <f t="shared" si="33"/>
        <v>18.638224050000002</v>
      </c>
      <c r="I163" s="16">
        <f t="shared" si="34"/>
        <v>4.683522248480898E-4</v>
      </c>
      <c r="J163" s="16">
        <f t="shared" si="35"/>
        <v>1.0004683522248481</v>
      </c>
      <c r="K163">
        <f t="shared" si="37"/>
        <v>4.5368878832214611E-2</v>
      </c>
      <c r="L163" s="37">
        <f t="shared" si="38"/>
        <v>2.0583351664921709E-3</v>
      </c>
      <c r="O163" s="8">
        <f t="shared" si="39"/>
        <v>1.9665060156635261</v>
      </c>
    </row>
    <row r="164" spans="1:15" ht="15.75" x14ac:dyDescent="0.25">
      <c r="A164" s="5">
        <v>41578</v>
      </c>
      <c r="B164">
        <v>5.57</v>
      </c>
      <c r="C164">
        <f t="shared" si="36"/>
        <v>-3.5778175313058271E-3</v>
      </c>
      <c r="D164">
        <v>1.7227999999999999</v>
      </c>
      <c r="E164">
        <v>1.8803000000000001</v>
      </c>
      <c r="F164">
        <v>9.7646999999999995</v>
      </c>
      <c r="G164">
        <f t="shared" si="32"/>
        <v>11.645</v>
      </c>
      <c r="H164">
        <f t="shared" si="33"/>
        <v>18.702925159999999</v>
      </c>
      <c r="I164" s="16">
        <f t="shared" si="34"/>
        <v>4.6984666838789657E-4</v>
      </c>
      <c r="J164" s="16">
        <f t="shared" si="35"/>
        <v>1.0004698466683879</v>
      </c>
      <c r="K164">
        <f t="shared" si="37"/>
        <v>-4.0476641996937237E-3</v>
      </c>
      <c r="L164" s="37">
        <f t="shared" si="38"/>
        <v>1.6383585473482231E-5</v>
      </c>
      <c r="O164" s="8">
        <f t="shared" si="39"/>
        <v>-0.15349530362120867</v>
      </c>
    </row>
    <row r="165" spans="1:15" ht="15.75" x14ac:dyDescent="0.25">
      <c r="A165" s="5">
        <v>41579</v>
      </c>
      <c r="B165">
        <v>5.72</v>
      </c>
      <c r="C165">
        <f t="shared" si="36"/>
        <v>2.6929982046678538E-2</v>
      </c>
      <c r="D165">
        <v>1.7227999999999999</v>
      </c>
      <c r="E165">
        <v>1.8952</v>
      </c>
      <c r="F165">
        <v>9.8750999999999998</v>
      </c>
      <c r="G165">
        <f t="shared" si="32"/>
        <v>11.770299999999999</v>
      </c>
      <c r="H165">
        <f t="shared" si="33"/>
        <v>18.908022279999997</v>
      </c>
      <c r="I165" s="16">
        <f t="shared" si="34"/>
        <v>4.7457856651322849E-4</v>
      </c>
      <c r="J165" s="16">
        <f t="shared" si="35"/>
        <v>1.0004745785665132</v>
      </c>
      <c r="K165">
        <f t="shared" si="37"/>
        <v>2.6455403480165309E-2</v>
      </c>
      <c r="L165" s="37">
        <f t="shared" si="38"/>
        <v>6.9988837329834272E-4</v>
      </c>
      <c r="O165" s="8">
        <f t="shared" si="39"/>
        <v>1.1553484029298542</v>
      </c>
    </row>
    <row r="166" spans="1:15" ht="15.75" x14ac:dyDescent="0.25">
      <c r="A166" s="5">
        <v>41582</v>
      </c>
      <c r="B166">
        <v>5.78</v>
      </c>
      <c r="C166">
        <f t="shared" si="36"/>
        <v>1.0489510489510577E-2</v>
      </c>
      <c r="D166">
        <v>1.7278</v>
      </c>
      <c r="E166">
        <v>1.8864000000000001</v>
      </c>
      <c r="F166">
        <v>9.8447999999999993</v>
      </c>
      <c r="G166">
        <f t="shared" si="32"/>
        <v>11.731199999999999</v>
      </c>
      <c r="H166">
        <f t="shared" si="33"/>
        <v>18.896245440000001</v>
      </c>
      <c r="I166" s="16">
        <f t="shared" si="34"/>
        <v>4.7430707749884782E-4</v>
      </c>
      <c r="J166" s="16">
        <f t="shared" si="35"/>
        <v>1.0004743070774988</v>
      </c>
      <c r="K166">
        <f t="shared" si="37"/>
        <v>1.0015203412011729E-2</v>
      </c>
      <c r="L166" s="37">
        <f t="shared" si="38"/>
        <v>1.0030429938397137E-4</v>
      </c>
      <c r="O166" s="8">
        <f t="shared" si="39"/>
        <v>0.45002032198037512</v>
      </c>
    </row>
    <row r="167" spans="1:15" ht="15.75" x14ac:dyDescent="0.25">
      <c r="A167" s="5">
        <v>41583</v>
      </c>
      <c r="B167">
        <v>5.7750000000000004</v>
      </c>
      <c r="C167">
        <f t="shared" si="36"/>
        <v>-8.6505190311416834E-4</v>
      </c>
      <c r="D167">
        <v>1.7356</v>
      </c>
      <c r="E167">
        <v>1.9624000000000001</v>
      </c>
      <c r="F167">
        <v>9.8727</v>
      </c>
      <c r="G167">
        <f t="shared" si="32"/>
        <v>11.835100000000001</v>
      </c>
      <c r="H167">
        <f t="shared" si="33"/>
        <v>19.097458119999999</v>
      </c>
      <c r="I167" s="16">
        <f t="shared" si="34"/>
        <v>4.7894191016228937E-4</v>
      </c>
      <c r="J167" s="16">
        <f t="shared" si="35"/>
        <v>1.0004789419101623</v>
      </c>
      <c r="K167">
        <f t="shared" si="37"/>
        <v>-1.3439938132764578E-3</v>
      </c>
      <c r="L167" s="37">
        <f t="shared" si="38"/>
        <v>1.8063193701253943E-6</v>
      </c>
      <c r="O167" s="8">
        <f t="shared" si="39"/>
        <v>-3.7112402562394307E-2</v>
      </c>
    </row>
    <row r="168" spans="1:15" ht="15.75" x14ac:dyDescent="0.25">
      <c r="A168" s="5">
        <v>41584</v>
      </c>
      <c r="B168">
        <v>5.875</v>
      </c>
      <c r="C168">
        <f t="shared" si="36"/>
        <v>1.7316017316017254E-2</v>
      </c>
      <c r="D168">
        <v>1.7351000000000001</v>
      </c>
      <c r="E168">
        <v>1.9597</v>
      </c>
      <c r="F168">
        <v>9.8292999999999999</v>
      </c>
      <c r="G168">
        <f t="shared" si="32"/>
        <v>11.789</v>
      </c>
      <c r="H168">
        <f t="shared" si="33"/>
        <v>19.014518430000003</v>
      </c>
      <c r="I168" s="16">
        <f t="shared" si="34"/>
        <v>4.7703238294016792E-4</v>
      </c>
      <c r="J168" s="16">
        <f t="shared" si="35"/>
        <v>1.0004770323829402</v>
      </c>
      <c r="K168">
        <f t="shared" si="37"/>
        <v>1.6838984933077086E-2</v>
      </c>
      <c r="L168" s="37">
        <f t="shared" si="38"/>
        <v>2.8355141357639708E-4</v>
      </c>
      <c r="O168" s="8">
        <f t="shared" si="39"/>
        <v>0.74289069025330878</v>
      </c>
    </row>
    <row r="169" spans="1:15" ht="15.75" x14ac:dyDescent="0.25">
      <c r="A169" s="5">
        <v>41585</v>
      </c>
      <c r="B169">
        <v>5.7450000000000001</v>
      </c>
      <c r="C169">
        <f t="shared" si="36"/>
        <v>-2.2127659574468068E-2</v>
      </c>
      <c r="D169">
        <v>1.7349000000000001</v>
      </c>
      <c r="E169">
        <v>1.8982999999999999</v>
      </c>
      <c r="F169">
        <v>9.8343000000000007</v>
      </c>
      <c r="G169">
        <f t="shared" si="32"/>
        <v>11.732600000000001</v>
      </c>
      <c r="H169">
        <f t="shared" si="33"/>
        <v>18.959827070000003</v>
      </c>
      <c r="I169" s="16">
        <f t="shared" si="34"/>
        <v>4.7577249310948311E-4</v>
      </c>
      <c r="J169" s="16">
        <f t="shared" si="35"/>
        <v>1.0004757724931095</v>
      </c>
      <c r="K169">
        <f t="shared" si="37"/>
        <v>-2.2603432067577551E-2</v>
      </c>
      <c r="L169" s="37">
        <f t="shared" si="38"/>
        <v>5.109151412335932E-4</v>
      </c>
      <c r="O169" s="8">
        <f t="shared" si="39"/>
        <v>-0.94931946503433728</v>
      </c>
    </row>
    <row r="170" spans="1:15" ht="15.75" x14ac:dyDescent="0.25">
      <c r="A170" s="5">
        <v>41586</v>
      </c>
      <c r="B170">
        <v>5.6749999999999998</v>
      </c>
      <c r="C170">
        <f t="shared" si="36"/>
        <v>-1.2184508268059231E-2</v>
      </c>
      <c r="D170">
        <v>1.7351999999999999</v>
      </c>
      <c r="E170">
        <v>1.9714</v>
      </c>
      <c r="F170">
        <v>9.8487000000000009</v>
      </c>
      <c r="G170">
        <f t="shared" si="32"/>
        <v>11.8201</v>
      </c>
      <c r="H170">
        <f t="shared" si="33"/>
        <v>19.060864240000001</v>
      </c>
      <c r="I170" s="16">
        <f t="shared" si="34"/>
        <v>4.7809956981992308E-4</v>
      </c>
      <c r="J170" s="16">
        <f t="shared" si="35"/>
        <v>1.0004780995698199</v>
      </c>
      <c r="K170">
        <f t="shared" si="37"/>
        <v>-1.2662607837879154E-2</v>
      </c>
      <c r="L170" s="37">
        <f t="shared" si="38"/>
        <v>1.603416372559186E-4</v>
      </c>
      <c r="O170" s="8">
        <f t="shared" si="39"/>
        <v>-0.52273901050461691</v>
      </c>
    </row>
    <row r="171" spans="1:15" ht="15.75" x14ac:dyDescent="0.25">
      <c r="A171" s="5">
        <v>41589</v>
      </c>
      <c r="B171">
        <v>5.7850000000000001</v>
      </c>
      <c r="C171">
        <f t="shared" si="36"/>
        <v>1.9383259911894331E-2</v>
      </c>
      <c r="D171">
        <v>1.7357</v>
      </c>
      <c r="E171">
        <v>1.9679</v>
      </c>
      <c r="F171">
        <v>9.7794000000000008</v>
      </c>
      <c r="G171">
        <f t="shared" si="32"/>
        <v>11.747300000000001</v>
      </c>
      <c r="H171">
        <f t="shared" si="33"/>
        <v>18.942004580000003</v>
      </c>
      <c r="I171" s="16">
        <f t="shared" si="34"/>
        <v>4.7536180302931719E-4</v>
      </c>
      <c r="J171" s="16">
        <f t="shared" si="35"/>
        <v>1.0004753618030293</v>
      </c>
      <c r="K171">
        <f t="shared" si="37"/>
        <v>1.8907898108865014E-2</v>
      </c>
      <c r="L171" s="37">
        <f t="shared" si="38"/>
        <v>3.5750861089522116E-4</v>
      </c>
      <c r="O171" s="8">
        <f t="shared" si="39"/>
        <v>0.83157940261395158</v>
      </c>
    </row>
    <row r="172" spans="1:15" ht="15.75" x14ac:dyDescent="0.25">
      <c r="A172" s="5">
        <v>41590</v>
      </c>
      <c r="B172">
        <v>5.73</v>
      </c>
      <c r="C172">
        <f t="shared" si="36"/>
        <v>-9.507346585998222E-3</v>
      </c>
      <c r="D172">
        <v>1.7481</v>
      </c>
      <c r="E172">
        <v>2.0131999999999999</v>
      </c>
      <c r="F172">
        <v>9.8356999999999992</v>
      </c>
      <c r="G172">
        <f t="shared" si="32"/>
        <v>11.848899999999999</v>
      </c>
      <c r="H172">
        <f t="shared" si="33"/>
        <v>19.206987170000001</v>
      </c>
      <c r="I172" s="16">
        <f t="shared" si="34"/>
        <v>4.8146157536255174E-4</v>
      </c>
      <c r="J172" s="16">
        <f t="shared" si="35"/>
        <v>1.0004814615753626</v>
      </c>
      <c r="K172">
        <f t="shared" si="37"/>
        <v>-9.9888081613607738E-3</v>
      </c>
      <c r="L172" s="37">
        <f t="shared" si="38"/>
        <v>9.9776288484467598E-5</v>
      </c>
      <c r="O172" s="8">
        <f t="shared" si="39"/>
        <v>-0.40788358771254424</v>
      </c>
    </row>
    <row r="173" spans="1:15" ht="15.75" x14ac:dyDescent="0.25">
      <c r="A173" s="5">
        <v>41591</v>
      </c>
      <c r="B173">
        <v>5.8449999999999998</v>
      </c>
      <c r="C173">
        <f t="shared" si="36"/>
        <v>2.0069808027923092E-2</v>
      </c>
      <c r="D173">
        <v>1.7454000000000001</v>
      </c>
      <c r="E173">
        <v>1.9582000000000002</v>
      </c>
      <c r="F173">
        <v>9.8531999999999993</v>
      </c>
      <c r="G173">
        <f t="shared" si="32"/>
        <v>11.811399999999999</v>
      </c>
      <c r="H173">
        <f t="shared" si="33"/>
        <v>19.15597528</v>
      </c>
      <c r="I173" s="16">
        <f t="shared" si="34"/>
        <v>4.8028835776325884E-4</v>
      </c>
      <c r="J173" s="16">
        <f t="shared" si="35"/>
        <v>1.0004802883577633</v>
      </c>
      <c r="K173">
        <f t="shared" si="37"/>
        <v>1.9589519670159834E-2</v>
      </c>
      <c r="L173" s="37">
        <f t="shared" si="38"/>
        <v>3.8374928090757906E-4</v>
      </c>
      <c r="O173" s="8">
        <f t="shared" si="39"/>
        <v>0.86103364688390505</v>
      </c>
    </row>
    <row r="174" spans="1:15" ht="15.75" x14ac:dyDescent="0.25">
      <c r="A174" s="5">
        <v>41592</v>
      </c>
      <c r="B174">
        <v>5.915</v>
      </c>
      <c r="C174">
        <f t="shared" si="36"/>
        <v>1.1976047904191666E-2</v>
      </c>
      <c r="D174">
        <v>1.7443</v>
      </c>
      <c r="E174">
        <v>1.917</v>
      </c>
      <c r="F174">
        <v>9.8086000000000002</v>
      </c>
      <c r="G174">
        <f t="shared" si="32"/>
        <v>11.7256</v>
      </c>
      <c r="H174">
        <f t="shared" si="33"/>
        <v>19.026140980000001</v>
      </c>
      <c r="I174" s="16">
        <f t="shared" si="34"/>
        <v>4.7730004979218421E-4</v>
      </c>
      <c r="J174" s="16">
        <f t="shared" si="35"/>
        <v>1.0004773000497922</v>
      </c>
      <c r="K174">
        <f t="shared" si="37"/>
        <v>1.1498747854399482E-2</v>
      </c>
      <c r="L174" s="37">
        <f t="shared" si="38"/>
        <v>1.3222120221905668E-4</v>
      </c>
      <c r="O174" s="8">
        <f t="shared" si="39"/>
        <v>0.513795657031484</v>
      </c>
    </row>
    <row r="175" spans="1:15" ht="15.75" x14ac:dyDescent="0.25">
      <c r="A175" s="5">
        <v>41593</v>
      </c>
      <c r="B175">
        <v>5.93</v>
      </c>
      <c r="C175">
        <f t="shared" si="36"/>
        <v>2.5359256128486356E-3</v>
      </c>
      <c r="D175">
        <v>1.7442</v>
      </c>
      <c r="E175">
        <v>1.9237</v>
      </c>
      <c r="F175">
        <v>9.7865000000000002</v>
      </c>
      <c r="G175">
        <f t="shared" si="32"/>
        <v>11.7102</v>
      </c>
      <c r="H175">
        <f t="shared" si="33"/>
        <v>18.993313300000001</v>
      </c>
      <c r="I175" s="16">
        <f t="shared" si="34"/>
        <v>4.7654396248852926E-4</v>
      </c>
      <c r="J175" s="16">
        <f t="shared" si="35"/>
        <v>1.0004765439624885</v>
      </c>
      <c r="K175">
        <f t="shared" si="37"/>
        <v>2.0593816503601064E-3</v>
      </c>
      <c r="L175" s="37">
        <f t="shared" si="38"/>
        <v>4.241052781839915E-6</v>
      </c>
      <c r="O175" s="8">
        <f t="shared" si="39"/>
        <v>0.1087961217974501</v>
      </c>
    </row>
    <row r="176" spans="1:15" ht="15.75" x14ac:dyDescent="0.25">
      <c r="A176" s="5">
        <v>41596</v>
      </c>
      <c r="B176">
        <v>6</v>
      </c>
      <c r="C176">
        <f t="shared" si="36"/>
        <v>1.1804384485666152E-2</v>
      </c>
      <c r="D176">
        <v>1.7467000000000001</v>
      </c>
      <c r="E176">
        <v>1.9052</v>
      </c>
      <c r="F176">
        <v>9.6874000000000002</v>
      </c>
      <c r="G176">
        <f t="shared" si="32"/>
        <v>11.592600000000001</v>
      </c>
      <c r="H176">
        <f t="shared" si="33"/>
        <v>18.826181580000004</v>
      </c>
      <c r="I176" s="16">
        <f t="shared" si="34"/>
        <v>4.7269135550154218E-4</v>
      </c>
      <c r="J176" s="16">
        <f t="shared" si="35"/>
        <v>1.0004726913555015</v>
      </c>
      <c r="K176">
        <f t="shared" si="37"/>
        <v>1.133169313016461E-2</v>
      </c>
      <c r="L176" s="37">
        <f t="shared" si="38"/>
        <v>1.2840726919621982E-4</v>
      </c>
      <c r="O176" s="8">
        <f t="shared" si="39"/>
        <v>0.50643096380253361</v>
      </c>
    </row>
    <row r="177" spans="1:15" ht="15.75" x14ac:dyDescent="0.25">
      <c r="A177" s="5">
        <v>41597</v>
      </c>
      <c r="B177">
        <v>5.82</v>
      </c>
      <c r="C177">
        <f t="shared" si="36"/>
        <v>-2.9999999999999954E-2</v>
      </c>
      <c r="D177">
        <v>1.7555000000000001</v>
      </c>
      <c r="E177">
        <v>1.9419</v>
      </c>
      <c r="F177">
        <v>9.7028999999999996</v>
      </c>
      <c r="G177">
        <f t="shared" si="32"/>
        <v>11.6448</v>
      </c>
      <c r="H177">
        <f t="shared" si="33"/>
        <v>18.97534095</v>
      </c>
      <c r="I177" s="16">
        <f t="shared" si="34"/>
        <v>4.7612993510481871E-4</v>
      </c>
      <c r="J177" s="16">
        <f t="shared" si="35"/>
        <v>1.0004761299351048</v>
      </c>
      <c r="K177">
        <f t="shared" si="37"/>
        <v>-3.0476129935104773E-2</v>
      </c>
      <c r="L177" s="37">
        <f t="shared" si="38"/>
        <v>9.2879449582138919E-4</v>
      </c>
      <c r="O177" s="8">
        <f t="shared" si="39"/>
        <v>-1.2870581208638603</v>
      </c>
    </row>
    <row r="178" spans="1:15" ht="15.75" x14ac:dyDescent="0.25">
      <c r="A178" s="5">
        <v>41598</v>
      </c>
      <c r="B178">
        <v>5.92</v>
      </c>
      <c r="C178">
        <f t="shared" si="36"/>
        <v>1.7182130584192379E-2</v>
      </c>
      <c r="D178">
        <v>1.7667000000000002</v>
      </c>
      <c r="E178">
        <v>1.9344999999999999</v>
      </c>
      <c r="F178">
        <v>9.7219999999999995</v>
      </c>
      <c r="G178">
        <f t="shared" si="32"/>
        <v>11.656499999999999</v>
      </c>
      <c r="H178">
        <f t="shared" si="33"/>
        <v>19.110357400000002</v>
      </c>
      <c r="I178" s="16">
        <f t="shared" si="34"/>
        <v>4.7923877216415889E-4</v>
      </c>
      <c r="J178" s="16">
        <f t="shared" si="35"/>
        <v>1.0004792387721642</v>
      </c>
      <c r="K178">
        <f t="shared" si="37"/>
        <v>1.670289181202822E-2</v>
      </c>
      <c r="L178" s="37">
        <f t="shared" si="38"/>
        <v>2.7898659488431938E-4</v>
      </c>
      <c r="O178" s="8">
        <f t="shared" si="39"/>
        <v>0.73714669007093792</v>
      </c>
    </row>
    <row r="179" spans="1:15" ht="15.75" x14ac:dyDescent="0.25">
      <c r="A179" s="5">
        <v>41599</v>
      </c>
      <c r="B179">
        <v>5.93</v>
      </c>
      <c r="C179">
        <f t="shared" si="36"/>
        <v>1.6891891891891533E-3</v>
      </c>
      <c r="D179">
        <v>1.7671000000000001</v>
      </c>
      <c r="E179">
        <v>1.9496</v>
      </c>
      <c r="F179">
        <v>9.7026000000000003</v>
      </c>
      <c r="G179">
        <f t="shared" si="32"/>
        <v>11.652200000000001</v>
      </c>
      <c r="H179">
        <f t="shared" si="33"/>
        <v>19.095064460000003</v>
      </c>
      <c r="I179" s="16">
        <f t="shared" si="34"/>
        <v>4.78886819320401E-4</v>
      </c>
      <c r="J179" s="16">
        <f t="shared" si="35"/>
        <v>1.0004788868193204</v>
      </c>
      <c r="K179">
        <f t="shared" si="37"/>
        <v>1.2103023698687523E-3</v>
      </c>
      <c r="L179" s="37">
        <f t="shared" si="38"/>
        <v>1.464831826509918E-6</v>
      </c>
      <c r="O179" s="8">
        <f t="shared" si="39"/>
        <v>7.2469488787378092E-2</v>
      </c>
    </row>
    <row r="180" spans="1:15" ht="15.75" x14ac:dyDescent="0.25">
      <c r="A180" s="5">
        <v>41600</v>
      </c>
      <c r="B180">
        <v>5.9749999999999996</v>
      </c>
      <c r="C180">
        <f t="shared" si="36"/>
        <v>7.5885328836424841E-3</v>
      </c>
      <c r="D180">
        <v>1.7667000000000002</v>
      </c>
      <c r="E180">
        <v>1.9353</v>
      </c>
      <c r="F180">
        <v>9.6837999999999997</v>
      </c>
      <c r="G180">
        <f t="shared" si="32"/>
        <v>11.6191</v>
      </c>
      <c r="H180">
        <f t="shared" si="33"/>
        <v>19.043669460000004</v>
      </c>
      <c r="I180" s="16">
        <f t="shared" si="34"/>
        <v>4.7770368067734381E-4</v>
      </c>
      <c r="J180" s="16">
        <f t="shared" si="35"/>
        <v>1.0004777036806773</v>
      </c>
      <c r="K180">
        <f t="shared" si="37"/>
        <v>7.1108292029651403E-3</v>
      </c>
      <c r="L180" s="37">
        <f t="shared" si="38"/>
        <v>5.0563891953741854E-5</v>
      </c>
      <c r="O180" s="8">
        <f t="shared" si="39"/>
        <v>0.32556276244448401</v>
      </c>
    </row>
    <row r="181" spans="1:15" ht="15.75" x14ac:dyDescent="0.25">
      <c r="A181" s="5">
        <v>41603</v>
      </c>
      <c r="B181">
        <v>5.9649999999999999</v>
      </c>
      <c r="C181">
        <f t="shared" si="36"/>
        <v>-1.6736401673639811E-3</v>
      </c>
      <c r="D181">
        <v>1.7593999999999999</v>
      </c>
      <c r="E181">
        <v>1.9137999999999999</v>
      </c>
      <c r="F181">
        <v>9.6533999999999995</v>
      </c>
      <c r="G181">
        <f t="shared" si="32"/>
        <v>11.5672</v>
      </c>
      <c r="H181">
        <f t="shared" si="33"/>
        <v>18.897991959999995</v>
      </c>
      <c r="I181" s="16">
        <f t="shared" si="34"/>
        <v>4.7434734135043399E-4</v>
      </c>
      <c r="J181" s="16">
        <f t="shared" si="35"/>
        <v>1.0004743473413504</v>
      </c>
      <c r="K181">
        <f t="shared" si="37"/>
        <v>-2.1479875087144149E-3</v>
      </c>
      <c r="L181" s="37">
        <f t="shared" si="38"/>
        <v>4.6138503375931583E-6</v>
      </c>
      <c r="O181" s="8">
        <f t="shared" si="39"/>
        <v>-7.180240562699218E-2</v>
      </c>
    </row>
    <row r="182" spans="1:15" ht="15.75" x14ac:dyDescent="0.25">
      <c r="A182" s="5">
        <v>41604</v>
      </c>
      <c r="B182">
        <v>5.95</v>
      </c>
      <c r="C182">
        <f t="shared" si="36"/>
        <v>-2.5146689019278591E-3</v>
      </c>
      <c r="D182">
        <v>1.7603</v>
      </c>
      <c r="E182">
        <v>1.8900000000000001</v>
      </c>
      <c r="F182">
        <v>9.7943999999999996</v>
      </c>
      <c r="G182">
        <f t="shared" si="32"/>
        <v>11.6844</v>
      </c>
      <c r="H182">
        <f t="shared" si="33"/>
        <v>19.131082320000001</v>
      </c>
      <c r="I182" s="16">
        <f t="shared" si="34"/>
        <v>4.7971566508375751E-4</v>
      </c>
      <c r="J182" s="16">
        <f t="shared" si="35"/>
        <v>1.0004797156650838</v>
      </c>
      <c r="K182">
        <f t="shared" si="37"/>
        <v>-2.9943845670116166E-3</v>
      </c>
      <c r="L182" s="37">
        <f t="shared" si="38"/>
        <v>8.9663389351573469E-6</v>
      </c>
      <c r="O182" s="8">
        <f t="shared" si="39"/>
        <v>-0.10788416771700207</v>
      </c>
    </row>
    <row r="183" spans="1:15" ht="15.75" x14ac:dyDescent="0.25">
      <c r="A183" s="5">
        <v>41605</v>
      </c>
      <c r="B183">
        <v>5.9550000000000001</v>
      </c>
      <c r="C183">
        <f t="shared" si="36"/>
        <v>8.4033613445376357E-4</v>
      </c>
      <c r="D183">
        <v>1.7984</v>
      </c>
      <c r="E183">
        <v>1.9233</v>
      </c>
      <c r="F183">
        <v>9.7887000000000004</v>
      </c>
      <c r="G183">
        <f t="shared" si="32"/>
        <v>11.712</v>
      </c>
      <c r="H183">
        <f t="shared" si="33"/>
        <v>19.527298080000001</v>
      </c>
      <c r="I183" s="16">
        <f t="shared" si="34"/>
        <v>4.888169529424502E-4</v>
      </c>
      <c r="J183" s="16">
        <f t="shared" si="35"/>
        <v>1.0004888169529425</v>
      </c>
      <c r="K183">
        <f t="shared" si="37"/>
        <v>3.5151918151131336E-4</v>
      </c>
      <c r="L183" s="37">
        <f t="shared" si="38"/>
        <v>1.2356573497038368E-7</v>
      </c>
      <c r="O183" s="8">
        <f t="shared" si="39"/>
        <v>3.6052048203468759E-2</v>
      </c>
    </row>
    <row r="184" spans="1:15" ht="15.75" x14ac:dyDescent="0.25">
      <c r="A184" s="5">
        <v>41606</v>
      </c>
      <c r="B184">
        <v>6</v>
      </c>
      <c r="C184">
        <f t="shared" si="36"/>
        <v>7.5566750629722798E-3</v>
      </c>
      <c r="D184">
        <v>1.7979000000000001</v>
      </c>
      <c r="E184">
        <v>1.9060000000000001</v>
      </c>
      <c r="F184">
        <v>9.7887000000000004</v>
      </c>
      <c r="G184">
        <f t="shared" si="32"/>
        <v>11.694700000000001</v>
      </c>
      <c r="H184">
        <f t="shared" si="33"/>
        <v>19.505103729999998</v>
      </c>
      <c r="I184" s="16">
        <f t="shared" si="34"/>
        <v>4.8830793286147589E-4</v>
      </c>
      <c r="J184" s="16">
        <f t="shared" si="35"/>
        <v>1.0004883079328615</v>
      </c>
      <c r="K184">
        <f t="shared" si="37"/>
        <v>7.068367130110804E-3</v>
      </c>
      <c r="L184" s="37">
        <f t="shared" si="38"/>
        <v>4.9961813886030841E-5</v>
      </c>
      <c r="O184" s="8">
        <f t="shared" si="39"/>
        <v>0.32419600021759698</v>
      </c>
    </row>
    <row r="185" spans="1:15" ht="15.75" x14ac:dyDescent="0.25">
      <c r="A185" s="5">
        <v>41607</v>
      </c>
      <c r="B185">
        <v>5.96</v>
      </c>
      <c r="C185">
        <f t="shared" si="36"/>
        <v>-6.6666666666666723E-3</v>
      </c>
      <c r="D185">
        <v>1.7979000000000001</v>
      </c>
      <c r="E185">
        <v>1.9055</v>
      </c>
      <c r="F185">
        <v>9.9169999999999998</v>
      </c>
      <c r="G185">
        <f t="shared" si="32"/>
        <v>11.8225</v>
      </c>
      <c r="H185">
        <f t="shared" si="33"/>
        <v>19.7352743</v>
      </c>
      <c r="I185" s="16">
        <f t="shared" si="34"/>
        <v>4.9358224393980521E-4</v>
      </c>
      <c r="J185" s="16">
        <f t="shared" si="35"/>
        <v>1.0004935822439398</v>
      </c>
      <c r="K185">
        <f t="shared" si="37"/>
        <v>-7.1602489106064775E-3</v>
      </c>
      <c r="L185" s="37">
        <f t="shared" si="38"/>
        <v>5.1269164461841247E-5</v>
      </c>
      <c r="O185" s="8">
        <f t="shared" si="39"/>
        <v>-0.28601291574752519</v>
      </c>
    </row>
    <row r="186" spans="1:15" ht="15.75" x14ac:dyDescent="0.25">
      <c r="A186" s="5">
        <v>41610</v>
      </c>
      <c r="B186">
        <v>5.89</v>
      </c>
      <c r="C186">
        <f t="shared" si="36"/>
        <v>-1.1744966442953067E-2</v>
      </c>
      <c r="D186">
        <v>1.7976999999999999</v>
      </c>
      <c r="E186">
        <v>1.9405000000000001</v>
      </c>
      <c r="F186">
        <v>9.9615000000000009</v>
      </c>
      <c r="G186">
        <f t="shared" si="32"/>
        <v>11.902000000000001</v>
      </c>
      <c r="H186">
        <f t="shared" si="33"/>
        <v>19.848288549999999</v>
      </c>
      <c r="I186" s="16">
        <f t="shared" si="34"/>
        <v>4.9616824215070743E-4</v>
      </c>
      <c r="J186" s="16">
        <f t="shared" si="35"/>
        <v>1.0004961682421507</v>
      </c>
      <c r="K186">
        <f t="shared" si="37"/>
        <v>-1.2241134685103775E-2</v>
      </c>
      <c r="L186" s="37">
        <f t="shared" si="38"/>
        <v>1.498453783788507E-4</v>
      </c>
      <c r="O186" s="8">
        <f t="shared" si="39"/>
        <v>-0.50388181465587645</v>
      </c>
    </row>
    <row r="187" spans="1:15" ht="15.75" x14ac:dyDescent="0.25">
      <c r="A187" s="5">
        <v>41611</v>
      </c>
      <c r="B187">
        <v>5.7149999999999999</v>
      </c>
      <c r="C187">
        <f t="shared" si="36"/>
        <v>-2.971137521222408E-2</v>
      </c>
      <c r="D187">
        <v>1.8228</v>
      </c>
      <c r="E187">
        <v>1.9135</v>
      </c>
      <c r="F187">
        <v>10.1045</v>
      </c>
      <c r="G187">
        <f t="shared" si="32"/>
        <v>12.018000000000001</v>
      </c>
      <c r="H187">
        <f t="shared" si="33"/>
        <v>20.331982600000003</v>
      </c>
      <c r="I187" s="16">
        <f t="shared" si="34"/>
        <v>5.0720874765364243E-4</v>
      </c>
      <c r="J187" s="16">
        <f t="shared" si="35"/>
        <v>1.0005072087476536</v>
      </c>
      <c r="K187">
        <f t="shared" si="37"/>
        <v>-3.0218583959877723E-2</v>
      </c>
      <c r="L187" s="37">
        <f t="shared" si="38"/>
        <v>9.1316281654017914E-4</v>
      </c>
      <c r="O187" s="8">
        <f t="shared" si="39"/>
        <v>-1.274675558297542</v>
      </c>
    </row>
    <row r="188" spans="1:15" ht="15.75" x14ac:dyDescent="0.25">
      <c r="A188" s="5">
        <v>41612</v>
      </c>
      <c r="B188">
        <v>5.7850000000000001</v>
      </c>
      <c r="C188">
        <f t="shared" si="36"/>
        <v>1.2248468941382377E-2</v>
      </c>
      <c r="D188">
        <v>1.8273000000000001</v>
      </c>
      <c r="E188">
        <v>1.9904999999999999</v>
      </c>
      <c r="F188">
        <v>10.148300000000001</v>
      </c>
      <c r="G188">
        <f t="shared" si="32"/>
        <v>12.1388</v>
      </c>
      <c r="H188">
        <f t="shared" si="33"/>
        <v>20.534488589999999</v>
      </c>
      <c r="I188" s="16">
        <f t="shared" si="34"/>
        <v>5.1181788850329646E-4</v>
      </c>
      <c r="J188" s="16">
        <f t="shared" si="35"/>
        <v>1.0005118178885033</v>
      </c>
      <c r="K188">
        <f t="shared" si="37"/>
        <v>1.173665105287908E-2</v>
      </c>
      <c r="L188" s="37">
        <f t="shared" si="38"/>
        <v>1.3774897793704762E-4</v>
      </c>
      <c r="O188" s="8">
        <f t="shared" si="39"/>
        <v>0.52548304730516604</v>
      </c>
    </row>
    <row r="189" spans="1:15" ht="15.75" x14ac:dyDescent="0.25">
      <c r="A189" s="5">
        <v>41613</v>
      </c>
      <c r="B189">
        <v>5.7249999999999996</v>
      </c>
      <c r="C189">
        <f t="shared" si="36"/>
        <v>-1.037165082108911E-2</v>
      </c>
      <c r="D189">
        <v>1.8260999999999998</v>
      </c>
      <c r="E189">
        <v>2.0326</v>
      </c>
      <c r="F189">
        <v>10.1275</v>
      </c>
      <c r="G189">
        <f t="shared" si="32"/>
        <v>12.1601</v>
      </c>
      <c r="H189">
        <f t="shared" si="33"/>
        <v>20.526427749999996</v>
      </c>
      <c r="I189" s="16">
        <f t="shared" si="34"/>
        <v>5.1163456725245027E-4</v>
      </c>
      <c r="J189" s="16">
        <f t="shared" si="35"/>
        <v>1.0005116345672525</v>
      </c>
      <c r="K189">
        <f t="shared" si="37"/>
        <v>-1.088328538834156E-2</v>
      </c>
      <c r="L189" s="37">
        <f t="shared" si="38"/>
        <v>1.1844590084408889E-4</v>
      </c>
      <c r="O189" s="8">
        <f t="shared" si="39"/>
        <v>-0.44496391386823608</v>
      </c>
    </row>
    <row r="190" spans="1:15" ht="15.75" x14ac:dyDescent="0.25">
      <c r="A190" s="5">
        <v>41617</v>
      </c>
      <c r="B190">
        <v>5.91</v>
      </c>
      <c r="C190">
        <f t="shared" si="36"/>
        <v>3.2314410480349436E-2</v>
      </c>
      <c r="D190">
        <v>1.8264</v>
      </c>
      <c r="E190">
        <v>2.0274000000000001</v>
      </c>
      <c r="F190">
        <v>10.1432</v>
      </c>
      <c r="G190">
        <f t="shared" si="32"/>
        <v>12.1706</v>
      </c>
      <c r="H190">
        <f t="shared" si="33"/>
        <v>20.55294048</v>
      </c>
      <c r="I190" s="16">
        <f t="shared" si="34"/>
        <v>5.1223747909068251E-4</v>
      </c>
      <c r="J190" s="16">
        <f t="shared" si="35"/>
        <v>1.0005122374790907</v>
      </c>
      <c r="K190">
        <f t="shared" si="37"/>
        <v>3.1802173001258753E-2</v>
      </c>
      <c r="L190" s="37">
        <f t="shared" si="38"/>
        <v>1.0113782076019912E-3</v>
      </c>
      <c r="O190" s="8">
        <f t="shared" si="39"/>
        <v>1.386350814322068</v>
      </c>
    </row>
    <row r="191" spans="1:15" ht="15.75" x14ac:dyDescent="0.25">
      <c r="A191" s="5">
        <v>41618</v>
      </c>
      <c r="B191">
        <v>5.77</v>
      </c>
      <c r="C191">
        <f t="shared" si="36"/>
        <v>-2.3688663282572006E-2</v>
      </c>
      <c r="D191">
        <v>1.8338999999999999</v>
      </c>
      <c r="E191">
        <v>2.0190000000000001</v>
      </c>
      <c r="F191">
        <v>10.1945</v>
      </c>
      <c r="G191">
        <f t="shared" si="32"/>
        <v>12.2135</v>
      </c>
      <c r="H191">
        <f t="shared" si="33"/>
        <v>20.71469355</v>
      </c>
      <c r="I191" s="16">
        <f t="shared" si="34"/>
        <v>5.1591295741348908E-4</v>
      </c>
      <c r="J191" s="16">
        <f t="shared" si="35"/>
        <v>1.0005159129574135</v>
      </c>
      <c r="K191">
        <f t="shared" si="37"/>
        <v>-2.4204576239985495E-2</v>
      </c>
      <c r="L191" s="37">
        <f t="shared" si="38"/>
        <v>5.8586151095727033E-4</v>
      </c>
      <c r="O191" s="8">
        <f t="shared" si="39"/>
        <v>-1.0162895483414631</v>
      </c>
    </row>
    <row r="192" spans="1:15" ht="15.75" x14ac:dyDescent="0.25">
      <c r="A192" s="5">
        <v>41619</v>
      </c>
      <c r="B192">
        <v>5.6850000000000005</v>
      </c>
      <c r="C192">
        <f t="shared" si="36"/>
        <v>-1.4731369150779737E-2</v>
      </c>
      <c r="D192">
        <v>1.8439000000000001</v>
      </c>
      <c r="E192">
        <v>1.9933000000000001</v>
      </c>
      <c r="F192">
        <v>10.212400000000001</v>
      </c>
      <c r="G192">
        <f t="shared" si="32"/>
        <v>12.2057</v>
      </c>
      <c r="H192">
        <f t="shared" si="33"/>
        <v>20.823944360000002</v>
      </c>
      <c r="I192" s="16">
        <f t="shared" si="34"/>
        <v>5.1839266089670488E-4</v>
      </c>
      <c r="J192" s="16">
        <f t="shared" si="35"/>
        <v>1.0005183926608967</v>
      </c>
      <c r="K192">
        <f t="shared" si="37"/>
        <v>-1.5249761811676442E-2</v>
      </c>
      <c r="L192" s="37">
        <f t="shared" si="38"/>
        <v>2.3255523531286515E-4</v>
      </c>
      <c r="O192" s="8">
        <f t="shared" si="39"/>
        <v>-0.6320042765651479</v>
      </c>
    </row>
    <row r="193" spans="1:15" ht="15.75" x14ac:dyDescent="0.25">
      <c r="A193" s="5">
        <v>41620</v>
      </c>
      <c r="B193">
        <v>5.5750000000000002</v>
      </c>
      <c r="C193">
        <f t="shared" si="36"/>
        <v>-1.9349164467898031E-2</v>
      </c>
      <c r="D193">
        <v>1.8444</v>
      </c>
      <c r="E193">
        <v>2.0202</v>
      </c>
      <c r="F193">
        <v>10.2753</v>
      </c>
      <c r="G193">
        <f t="shared" si="32"/>
        <v>12.295500000000001</v>
      </c>
      <c r="H193">
        <f t="shared" si="33"/>
        <v>20.97196332</v>
      </c>
      <c r="I193" s="16">
        <f t="shared" si="34"/>
        <v>5.2174873384958076E-4</v>
      </c>
      <c r="J193" s="16">
        <f t="shared" si="35"/>
        <v>1.0005217487338496</v>
      </c>
      <c r="K193">
        <f t="shared" si="37"/>
        <v>-1.9870913201747612E-2</v>
      </c>
      <c r="L193" s="37">
        <f t="shared" si="38"/>
        <v>3.9485319147138754E-4</v>
      </c>
      <c r="O193" s="8">
        <f t="shared" si="39"/>
        <v>-0.83011664201128843</v>
      </c>
    </row>
    <row r="194" spans="1:15" ht="15.75" x14ac:dyDescent="0.25">
      <c r="A194" s="5">
        <v>41621</v>
      </c>
      <c r="B194">
        <v>5.5049999999999999</v>
      </c>
      <c r="C194">
        <f t="shared" si="36"/>
        <v>-1.2556053811659243E-2</v>
      </c>
      <c r="D194">
        <v>1.8441999999999998</v>
      </c>
      <c r="E194">
        <v>2.0167000000000002</v>
      </c>
      <c r="F194">
        <v>10.286300000000001</v>
      </c>
      <c r="G194">
        <f t="shared" si="32"/>
        <v>12.303000000000001</v>
      </c>
      <c r="H194">
        <f t="shared" si="33"/>
        <v>20.986694459999999</v>
      </c>
      <c r="I194" s="16">
        <f t="shared" si="34"/>
        <v>5.2208251278695883E-4</v>
      </c>
      <c r="J194" s="16">
        <f t="shared" si="35"/>
        <v>1.000522082512787</v>
      </c>
      <c r="K194">
        <f t="shared" si="37"/>
        <v>-1.3078136324446201E-2</v>
      </c>
      <c r="L194" s="37">
        <f t="shared" si="38"/>
        <v>1.7103764972079921E-4</v>
      </c>
      <c r="O194" s="8">
        <f t="shared" si="39"/>
        <v>-0.53867903414332263</v>
      </c>
    </row>
    <row r="195" spans="1:15" ht="15.75" x14ac:dyDescent="0.25">
      <c r="A195" s="5">
        <v>41624</v>
      </c>
      <c r="B195">
        <v>5.5</v>
      </c>
      <c r="C195">
        <f t="shared" si="36"/>
        <v>-9.0826521344230583E-4</v>
      </c>
      <c r="D195">
        <v>1.8435000000000001</v>
      </c>
      <c r="E195">
        <v>2.0272000000000001</v>
      </c>
      <c r="F195">
        <v>10.2522</v>
      </c>
      <c r="G195">
        <f t="shared" si="32"/>
        <v>12.279400000000001</v>
      </c>
      <c r="H195">
        <f t="shared" si="33"/>
        <v>20.927130700000003</v>
      </c>
      <c r="I195" s="16">
        <f t="shared" si="34"/>
        <v>5.2073266455554545E-4</v>
      </c>
      <c r="J195" s="16">
        <f t="shared" si="35"/>
        <v>1.0005207326645555</v>
      </c>
      <c r="K195">
        <f t="shared" si="37"/>
        <v>-1.4289978779978513E-3</v>
      </c>
      <c r="L195" s="37">
        <f t="shared" si="38"/>
        <v>2.042034935322362E-6</v>
      </c>
      <c r="O195" s="8">
        <f t="shared" si="39"/>
        <v>-3.8966337295302293E-2</v>
      </c>
    </row>
    <row r="196" spans="1:15" ht="15.75" x14ac:dyDescent="0.25">
      <c r="A196" s="5">
        <v>41625</v>
      </c>
      <c r="B196">
        <v>5.4</v>
      </c>
      <c r="C196">
        <f t="shared" si="36"/>
        <v>-1.8181818181818118E-2</v>
      </c>
      <c r="D196">
        <v>1.8587</v>
      </c>
      <c r="E196">
        <v>2.0219</v>
      </c>
      <c r="F196">
        <v>10.2857</v>
      </c>
      <c r="G196">
        <f t="shared" ref="G196:G239" si="40">F196+E196</f>
        <v>12.307600000000001</v>
      </c>
      <c r="H196">
        <f t="shared" ref="H196:H239" si="41">E196+D196*(G196-E196)</f>
        <v>21.139930589999999</v>
      </c>
      <c r="I196" s="16">
        <f t="shared" ref="I196:I239" si="42">(((H196/100)+1)^(1/365)-1)</f>
        <v>5.25552143450847E-4</v>
      </c>
      <c r="J196" s="16">
        <f t="shared" ref="J196:J239" si="43">1+I196</f>
        <v>1.0005255521434508</v>
      </c>
      <c r="K196">
        <f t="shared" si="37"/>
        <v>-1.8707370325268965E-2</v>
      </c>
      <c r="L196" s="37">
        <f t="shared" si="38"/>
        <v>3.4996570448675386E-4</v>
      </c>
      <c r="O196" s="8">
        <f t="shared" si="39"/>
        <v>-0.78003522476597442</v>
      </c>
    </row>
    <row r="197" spans="1:15" ht="15.75" x14ac:dyDescent="0.25">
      <c r="A197" s="5">
        <v>41626</v>
      </c>
      <c r="B197">
        <v>5.585</v>
      </c>
      <c r="C197">
        <f t="shared" ref="C197:C239" si="44">(B197-B196)/B196</f>
        <v>3.4259259259259184E-2</v>
      </c>
      <c r="D197">
        <v>1.8584000000000001</v>
      </c>
      <c r="E197">
        <v>2.0417999999999998</v>
      </c>
      <c r="F197">
        <v>10.2033</v>
      </c>
      <c r="G197">
        <f t="shared" si="40"/>
        <v>12.245100000000001</v>
      </c>
      <c r="H197">
        <f t="shared" si="41"/>
        <v>21.00361272</v>
      </c>
      <c r="I197" s="16">
        <f t="shared" si="42"/>
        <v>5.2246579760550915E-4</v>
      </c>
      <c r="J197" s="16">
        <f t="shared" si="43"/>
        <v>1.0005224657976055</v>
      </c>
      <c r="K197">
        <f t="shared" ref="K197:K239" si="45">C197-I197</f>
        <v>3.3736793461653675E-2</v>
      </c>
      <c r="L197" s="37">
        <f t="shared" ref="L197:L239" si="46">K197^2</f>
        <v>1.1381712330742781E-3</v>
      </c>
      <c r="O197" s="8">
        <f t="shared" ref="O197:O239" si="47">C197/$N$3</f>
        <v>1.4697885948136666</v>
      </c>
    </row>
    <row r="198" spans="1:15" ht="15.75" x14ac:dyDescent="0.25">
      <c r="A198" s="5">
        <v>41627</v>
      </c>
      <c r="B198">
        <v>5.65</v>
      </c>
      <c r="C198">
        <f t="shared" si="44"/>
        <v>1.1638316920322363E-2</v>
      </c>
      <c r="D198">
        <v>1.8605</v>
      </c>
      <c r="E198">
        <v>2.0554000000000001</v>
      </c>
      <c r="F198">
        <v>10.126099999999999</v>
      </c>
      <c r="G198">
        <f t="shared" si="40"/>
        <v>12.1815</v>
      </c>
      <c r="H198">
        <f t="shared" si="41"/>
        <v>20.895009049999999</v>
      </c>
      <c r="I198" s="16">
        <f t="shared" si="42"/>
        <v>5.2000444077981989E-4</v>
      </c>
      <c r="J198" s="16">
        <f t="shared" si="43"/>
        <v>1.0005200044407798</v>
      </c>
      <c r="K198">
        <f t="shared" si="45"/>
        <v>1.1118312479542543E-2</v>
      </c>
      <c r="L198" s="37">
        <f t="shared" si="46"/>
        <v>1.2361687239275144E-4</v>
      </c>
      <c r="O198" s="8">
        <f t="shared" si="47"/>
        <v>0.49930634351627307</v>
      </c>
    </row>
    <row r="199" spans="1:15" ht="15.75" x14ac:dyDescent="0.25">
      <c r="A199" s="5">
        <v>41628</v>
      </c>
      <c r="B199">
        <v>5.7249999999999996</v>
      </c>
      <c r="C199">
        <f t="shared" si="44"/>
        <v>1.3274336283185714E-2</v>
      </c>
      <c r="D199">
        <v>1.8565</v>
      </c>
      <c r="E199">
        <v>2.0541</v>
      </c>
      <c r="F199">
        <v>9.7677999999999994</v>
      </c>
      <c r="G199">
        <f t="shared" si="40"/>
        <v>11.821899999999999</v>
      </c>
      <c r="H199">
        <f t="shared" si="41"/>
        <v>20.188020700000003</v>
      </c>
      <c r="I199" s="16">
        <f t="shared" si="42"/>
        <v>5.0392739383431362E-4</v>
      </c>
      <c r="J199" s="16">
        <f t="shared" si="43"/>
        <v>1.0005039273938343</v>
      </c>
      <c r="K199">
        <f t="shared" si="45"/>
        <v>1.27704088893514E-2</v>
      </c>
      <c r="L199" s="37">
        <f t="shared" si="46"/>
        <v>1.6308334320122526E-4</v>
      </c>
      <c r="O199" s="8">
        <f t="shared" si="47"/>
        <v>0.56949474374506637</v>
      </c>
    </row>
    <row r="200" spans="1:15" ht="15.75" x14ac:dyDescent="0.25">
      <c r="A200" s="5">
        <v>41631</v>
      </c>
      <c r="B200">
        <v>5.75</v>
      </c>
      <c r="C200">
        <f t="shared" si="44"/>
        <v>4.366812227074298E-3</v>
      </c>
      <c r="D200">
        <v>1.8795999999999999</v>
      </c>
      <c r="E200">
        <v>2.0668000000000002</v>
      </c>
      <c r="F200">
        <v>9.5867000000000004</v>
      </c>
      <c r="G200">
        <f t="shared" si="40"/>
        <v>11.653500000000001</v>
      </c>
      <c r="H200">
        <f t="shared" si="41"/>
        <v>20.085961319999999</v>
      </c>
      <c r="I200" s="16">
        <f t="shared" si="42"/>
        <v>5.0159875771504936E-4</v>
      </c>
      <c r="J200" s="16">
        <f t="shared" si="43"/>
        <v>1.000501598757715</v>
      </c>
      <c r="K200">
        <f t="shared" si="45"/>
        <v>3.8652134693592487E-3</v>
      </c>
      <c r="L200" s="37">
        <f t="shared" si="46"/>
        <v>1.493987516371616E-5</v>
      </c>
      <c r="O200" s="8">
        <f t="shared" si="47"/>
        <v>0.18734470463811945</v>
      </c>
    </row>
    <row r="201" spans="1:15" ht="15.75" x14ac:dyDescent="0.25">
      <c r="A201" s="5">
        <v>41635</v>
      </c>
      <c r="B201">
        <v>5.8650000000000002</v>
      </c>
      <c r="C201">
        <f t="shared" si="44"/>
        <v>2.0000000000000039E-2</v>
      </c>
      <c r="D201">
        <v>1.8826000000000001</v>
      </c>
      <c r="E201">
        <v>2.1394000000000002</v>
      </c>
      <c r="F201">
        <v>10.287599999999999</v>
      </c>
      <c r="G201">
        <f t="shared" si="40"/>
        <v>12.427</v>
      </c>
      <c r="H201">
        <f t="shared" si="41"/>
        <v>21.506835760000001</v>
      </c>
      <c r="I201" s="16">
        <f t="shared" si="42"/>
        <v>5.3384199529915577E-4</v>
      </c>
      <c r="J201" s="16">
        <f t="shared" si="43"/>
        <v>1.0005338419952992</v>
      </c>
      <c r="K201">
        <f t="shared" si="45"/>
        <v>1.9466158004700883E-2</v>
      </c>
      <c r="L201" s="37">
        <f t="shared" si="46"/>
        <v>3.7893130746398027E-4</v>
      </c>
      <c r="O201" s="8">
        <f t="shared" si="47"/>
        <v>0.85803874724257645</v>
      </c>
    </row>
    <row r="202" spans="1:15" ht="15.75" x14ac:dyDescent="0.25">
      <c r="A202" s="5">
        <v>41638</v>
      </c>
      <c r="B202">
        <v>5.82</v>
      </c>
      <c r="C202">
        <f t="shared" si="44"/>
        <v>-7.6726342710997314E-3</v>
      </c>
      <c r="D202">
        <v>1.8803999999999998</v>
      </c>
      <c r="E202">
        <v>2.1278999999999999</v>
      </c>
      <c r="F202">
        <v>10.5379</v>
      </c>
      <c r="G202">
        <f t="shared" si="40"/>
        <v>12.665800000000001</v>
      </c>
      <c r="H202">
        <f t="shared" si="41"/>
        <v>21.943367160000001</v>
      </c>
      <c r="I202" s="16">
        <f t="shared" si="42"/>
        <v>5.4367252365739027E-4</v>
      </c>
      <c r="J202" s="16">
        <f t="shared" si="43"/>
        <v>1.0005436725236574</v>
      </c>
      <c r="K202">
        <f t="shared" si="45"/>
        <v>-8.2163067947571208E-3</v>
      </c>
      <c r="L202" s="37">
        <f t="shared" si="46"/>
        <v>6.7507697345572037E-5</v>
      </c>
      <c r="O202" s="8">
        <f t="shared" si="47"/>
        <v>-0.32917087490124297</v>
      </c>
    </row>
    <row r="203" spans="1:15" ht="15.75" x14ac:dyDescent="0.25">
      <c r="A203" s="5">
        <v>41641</v>
      </c>
      <c r="B203">
        <v>5.86</v>
      </c>
      <c r="C203">
        <f t="shared" si="44"/>
        <v>6.8728522336769819E-3</v>
      </c>
      <c r="D203">
        <v>1.8816000000000002</v>
      </c>
      <c r="E203">
        <v>2.1255000000000002</v>
      </c>
      <c r="F203">
        <v>11.8384</v>
      </c>
      <c r="G203">
        <f t="shared" si="40"/>
        <v>13.963900000000001</v>
      </c>
      <c r="H203">
        <f t="shared" si="41"/>
        <v>24.40063344</v>
      </c>
      <c r="I203" s="16">
        <f t="shared" si="42"/>
        <v>5.9836274559499358E-4</v>
      </c>
      <c r="J203" s="16">
        <f t="shared" si="43"/>
        <v>1.000598362745595</v>
      </c>
      <c r="K203">
        <f t="shared" si="45"/>
        <v>6.2744894880819883E-3</v>
      </c>
      <c r="L203" s="37">
        <f t="shared" si="46"/>
        <v>3.9369218336051369E-5</v>
      </c>
      <c r="O203" s="8">
        <f t="shared" si="47"/>
        <v>0.29485867602837645</v>
      </c>
    </row>
    <row r="204" spans="1:15" ht="15.75" x14ac:dyDescent="0.25">
      <c r="A204" s="5">
        <v>41642</v>
      </c>
      <c r="B204">
        <v>5.91</v>
      </c>
      <c r="C204">
        <f t="shared" si="44"/>
        <v>8.5324232081910954E-3</v>
      </c>
      <c r="D204">
        <v>1.8871</v>
      </c>
      <c r="E204">
        <v>2.1194999999999999</v>
      </c>
      <c r="F204">
        <v>11.95</v>
      </c>
      <c r="G204">
        <f t="shared" si="40"/>
        <v>14.0695</v>
      </c>
      <c r="H204">
        <f t="shared" si="41"/>
        <v>24.670344999999998</v>
      </c>
      <c r="I204" s="16">
        <f t="shared" si="42"/>
        <v>6.0429985171372991E-4</v>
      </c>
      <c r="J204" s="16">
        <f t="shared" si="43"/>
        <v>1.0006042998517137</v>
      </c>
      <c r="K204">
        <f t="shared" si="45"/>
        <v>7.9281233564773654E-3</v>
      </c>
      <c r="L204" s="37">
        <f t="shared" si="46"/>
        <v>6.2855139955521924E-5</v>
      </c>
      <c r="O204" s="8">
        <f t="shared" si="47"/>
        <v>0.36605748602498794</v>
      </c>
    </row>
    <row r="205" spans="1:15" ht="15.75" x14ac:dyDescent="0.25">
      <c r="A205" s="5">
        <v>41646</v>
      </c>
      <c r="B205">
        <v>5.92</v>
      </c>
      <c r="C205">
        <f t="shared" si="44"/>
        <v>1.6920473773265291E-3</v>
      </c>
      <c r="D205">
        <v>1.8879000000000001</v>
      </c>
      <c r="E205">
        <v>2.0649000000000002</v>
      </c>
      <c r="F205">
        <v>11.9162</v>
      </c>
      <c r="G205">
        <f t="shared" si="40"/>
        <v>13.9811</v>
      </c>
      <c r="H205">
        <f t="shared" si="41"/>
        <v>24.561493980000002</v>
      </c>
      <c r="I205" s="16">
        <f t="shared" si="42"/>
        <v>6.0190527924453008E-4</v>
      </c>
      <c r="J205" s="16">
        <f t="shared" si="43"/>
        <v>1.0006019052792445</v>
      </c>
      <c r="K205">
        <f t="shared" si="45"/>
        <v>1.090142098081999E-3</v>
      </c>
      <c r="L205" s="37">
        <f t="shared" si="46"/>
        <v>1.1884097940106227E-6</v>
      </c>
      <c r="O205" s="8">
        <f t="shared" si="47"/>
        <v>7.2592110595816967E-2</v>
      </c>
    </row>
    <row r="206" spans="1:15" ht="15.75" x14ac:dyDescent="0.25">
      <c r="A206" s="5">
        <v>41647</v>
      </c>
      <c r="B206">
        <v>5.9350000000000005</v>
      </c>
      <c r="C206">
        <f t="shared" si="44"/>
        <v>2.5337837837838798E-3</v>
      </c>
      <c r="D206">
        <v>1.8860999999999999</v>
      </c>
      <c r="E206">
        <v>2.0869</v>
      </c>
      <c r="F206">
        <v>11.779500000000001</v>
      </c>
      <c r="G206">
        <f t="shared" si="40"/>
        <v>13.866400000000001</v>
      </c>
      <c r="H206">
        <f t="shared" si="41"/>
        <v>24.304214949999999</v>
      </c>
      <c r="I206" s="16">
        <f t="shared" si="42"/>
        <v>5.9623718958401462E-4</v>
      </c>
      <c r="J206" s="16">
        <f t="shared" si="43"/>
        <v>1.000596237189584</v>
      </c>
      <c r="K206">
        <f t="shared" si="45"/>
        <v>1.9375465941998652E-3</v>
      </c>
      <c r="L206" s="37">
        <f t="shared" si="46"/>
        <v>3.7540868046954968E-6</v>
      </c>
      <c r="O206" s="8">
        <f t="shared" si="47"/>
        <v>0.10870423318107356</v>
      </c>
    </row>
    <row r="207" spans="1:15" ht="15.75" x14ac:dyDescent="0.25">
      <c r="A207" s="5">
        <v>41648</v>
      </c>
      <c r="B207">
        <v>5.9950000000000001</v>
      </c>
      <c r="C207">
        <f t="shared" si="44"/>
        <v>1.0109519797809538E-2</v>
      </c>
      <c r="D207">
        <v>1.8860000000000001</v>
      </c>
      <c r="E207">
        <v>2.1112000000000002</v>
      </c>
      <c r="F207">
        <v>11.650600000000001</v>
      </c>
      <c r="G207">
        <f t="shared" si="40"/>
        <v>13.761800000000001</v>
      </c>
      <c r="H207">
        <f t="shared" si="41"/>
        <v>24.084231600000003</v>
      </c>
      <c r="I207" s="16">
        <f t="shared" si="42"/>
        <v>5.9138147136517105E-4</v>
      </c>
      <c r="J207" s="16">
        <f t="shared" si="43"/>
        <v>1.0005913814713652</v>
      </c>
      <c r="K207">
        <f t="shared" si="45"/>
        <v>9.518138326444367E-3</v>
      </c>
      <c r="L207" s="37">
        <f t="shared" si="46"/>
        <v>9.0594957201329179E-5</v>
      </c>
      <c r="O207" s="8">
        <f t="shared" si="47"/>
        <v>0.43371798512682519</v>
      </c>
    </row>
    <row r="208" spans="1:15" ht="15.75" x14ac:dyDescent="0.25">
      <c r="A208" s="5">
        <v>41649</v>
      </c>
      <c r="B208">
        <v>5.9950000000000001</v>
      </c>
      <c r="C208">
        <f t="shared" si="44"/>
        <v>0</v>
      </c>
      <c r="D208">
        <v>1.8860000000000001</v>
      </c>
      <c r="E208">
        <v>2.0459000000000001</v>
      </c>
      <c r="F208">
        <v>11.3896</v>
      </c>
      <c r="G208">
        <f t="shared" si="40"/>
        <v>13.435499999999999</v>
      </c>
      <c r="H208">
        <f t="shared" si="41"/>
        <v>23.5266856</v>
      </c>
      <c r="I208" s="16">
        <f t="shared" si="42"/>
        <v>5.7903613693377487E-4</v>
      </c>
      <c r="J208" s="16">
        <f t="shared" si="43"/>
        <v>1.0005790361369338</v>
      </c>
      <c r="K208">
        <f t="shared" si="45"/>
        <v>-5.7903613693377487E-4</v>
      </c>
      <c r="L208" s="37">
        <f t="shared" si="46"/>
        <v>3.352828478751893E-7</v>
      </c>
      <c r="O208" s="8">
        <f t="shared" si="47"/>
        <v>0</v>
      </c>
    </row>
    <row r="209" spans="1:15" ht="15.75" x14ac:dyDescent="0.25">
      <c r="A209" s="5">
        <v>41652</v>
      </c>
      <c r="B209">
        <v>5.96</v>
      </c>
      <c r="C209">
        <f t="shared" si="44"/>
        <v>-5.8381984987489807E-3</v>
      </c>
      <c r="D209">
        <v>1.8843000000000001</v>
      </c>
      <c r="E209">
        <v>2.0246</v>
      </c>
      <c r="F209">
        <v>11.352600000000001</v>
      </c>
      <c r="G209">
        <f t="shared" si="40"/>
        <v>13.3772</v>
      </c>
      <c r="H209">
        <f t="shared" si="41"/>
        <v>23.416304180000001</v>
      </c>
      <c r="I209" s="16">
        <f t="shared" si="42"/>
        <v>5.7658545300620645E-4</v>
      </c>
      <c r="J209" s="16">
        <f t="shared" si="43"/>
        <v>1.0005765854530062</v>
      </c>
      <c r="K209">
        <f t="shared" si="45"/>
        <v>-6.4147839517551871E-3</v>
      </c>
      <c r="L209" s="37">
        <f t="shared" si="46"/>
        <v>4.1149453147695896E-5</v>
      </c>
      <c r="O209" s="8">
        <f t="shared" si="47"/>
        <v>-0.25047002630100279</v>
      </c>
    </row>
    <row r="210" spans="1:15" ht="15.75" x14ac:dyDescent="0.25">
      <c r="A210" s="5">
        <v>41653</v>
      </c>
      <c r="B210">
        <v>5.8100000000000005</v>
      </c>
      <c r="C210">
        <f t="shared" si="44"/>
        <v>-2.516778523489924E-2</v>
      </c>
      <c r="D210">
        <v>1.8854</v>
      </c>
      <c r="E210">
        <v>2.0112000000000001</v>
      </c>
      <c r="F210">
        <v>10.4354</v>
      </c>
      <c r="G210">
        <f t="shared" si="40"/>
        <v>12.4466</v>
      </c>
      <c r="H210">
        <f t="shared" si="41"/>
        <v>21.686103159999998</v>
      </c>
      <c r="I210" s="16">
        <f t="shared" si="42"/>
        <v>5.3788328727355506E-4</v>
      </c>
      <c r="J210" s="16">
        <f t="shared" si="43"/>
        <v>1.0005378832872736</v>
      </c>
      <c r="K210">
        <f t="shared" si="45"/>
        <v>-2.5705668522172796E-2</v>
      </c>
      <c r="L210" s="37">
        <f t="shared" si="46"/>
        <v>6.6078139417182532E-4</v>
      </c>
      <c r="O210" s="8">
        <f t="shared" si="47"/>
        <v>-1.0797467456911558</v>
      </c>
    </row>
    <row r="211" spans="1:15" ht="15.75" x14ac:dyDescent="0.25">
      <c r="A211" s="5">
        <v>41654</v>
      </c>
      <c r="B211">
        <v>5.89</v>
      </c>
      <c r="C211">
        <f t="shared" si="44"/>
        <v>1.3769363166953387E-2</v>
      </c>
      <c r="D211">
        <v>1.8837000000000002</v>
      </c>
      <c r="E211">
        <v>2.0283000000000002</v>
      </c>
      <c r="F211">
        <v>10.291</v>
      </c>
      <c r="G211">
        <f t="shared" si="40"/>
        <v>12.3193</v>
      </c>
      <c r="H211">
        <f t="shared" si="41"/>
        <v>21.413456700000005</v>
      </c>
      <c r="I211" s="16">
        <f t="shared" si="42"/>
        <v>5.3173456033794864E-4</v>
      </c>
      <c r="J211" s="16">
        <f t="shared" si="43"/>
        <v>1.0005317345603379</v>
      </c>
      <c r="K211">
        <f t="shared" si="45"/>
        <v>1.3237628606615438E-2</v>
      </c>
      <c r="L211" s="37">
        <f t="shared" si="46"/>
        <v>1.7523481112668339E-4</v>
      </c>
      <c r="O211" s="8">
        <f t="shared" si="47"/>
        <v>0.59073235610503683</v>
      </c>
    </row>
    <row r="212" spans="1:15" ht="15.75" x14ac:dyDescent="0.25">
      <c r="A212" s="5">
        <v>41655</v>
      </c>
      <c r="B212">
        <v>5.86</v>
      </c>
      <c r="C212">
        <f t="shared" si="44"/>
        <v>-5.0933786078097391E-3</v>
      </c>
      <c r="D212">
        <v>1.8829</v>
      </c>
      <c r="E212">
        <v>1.9872999999999998</v>
      </c>
      <c r="F212">
        <v>10.3299</v>
      </c>
      <c r="G212">
        <f t="shared" si="40"/>
        <v>12.3172</v>
      </c>
      <c r="H212">
        <f t="shared" si="41"/>
        <v>21.437468710000001</v>
      </c>
      <c r="I212" s="16">
        <f t="shared" si="42"/>
        <v>5.3227663220845045E-4</v>
      </c>
      <c r="J212" s="16">
        <f t="shared" si="43"/>
        <v>1.0005322766322085</v>
      </c>
      <c r="K212">
        <f t="shared" si="45"/>
        <v>-5.6256552400181896E-3</v>
      </c>
      <c r="L212" s="37">
        <f t="shared" si="46"/>
        <v>3.1647996879544113E-5</v>
      </c>
      <c r="O212" s="8">
        <f t="shared" si="47"/>
        <v>-0.21851580999385992</v>
      </c>
    </row>
    <row r="213" spans="1:15" ht="15.75" x14ac:dyDescent="0.25">
      <c r="A213" s="5">
        <v>41656</v>
      </c>
      <c r="B213">
        <v>5.8250000000000002</v>
      </c>
      <c r="C213">
        <f t="shared" si="44"/>
        <v>-5.9726962457338122E-3</v>
      </c>
      <c r="D213">
        <v>1.883</v>
      </c>
      <c r="E213">
        <v>1.9531000000000001</v>
      </c>
      <c r="F213">
        <v>10.325900000000001</v>
      </c>
      <c r="G213">
        <f t="shared" si="40"/>
        <v>12.279</v>
      </c>
      <c r="H213">
        <f t="shared" si="41"/>
        <v>21.3967697</v>
      </c>
      <c r="I213" s="16">
        <f t="shared" si="42"/>
        <v>5.3135778782653631E-4</v>
      </c>
      <c r="J213" s="16">
        <f t="shared" si="43"/>
        <v>1.0005313577878265</v>
      </c>
      <c r="K213">
        <f t="shared" si="45"/>
        <v>-6.5040540335603485E-3</v>
      </c>
      <c r="L213" s="37">
        <f t="shared" si="46"/>
        <v>4.230271887147264E-5</v>
      </c>
      <c r="O213" s="8">
        <f t="shared" si="47"/>
        <v>-0.25624024021749348</v>
      </c>
    </row>
    <row r="214" spans="1:15" ht="15.75" x14ac:dyDescent="0.25">
      <c r="A214" s="5">
        <v>41659</v>
      </c>
      <c r="B214">
        <v>5.8</v>
      </c>
      <c r="C214">
        <f t="shared" si="44"/>
        <v>-4.2918454935622925E-3</v>
      </c>
      <c r="D214">
        <v>1.8912</v>
      </c>
      <c r="E214">
        <v>1.9398</v>
      </c>
      <c r="F214">
        <v>10.2834</v>
      </c>
      <c r="G214">
        <f t="shared" si="40"/>
        <v>12.2232</v>
      </c>
      <c r="H214">
        <f t="shared" si="41"/>
        <v>21.387766079999999</v>
      </c>
      <c r="I214" s="16">
        <f t="shared" si="42"/>
        <v>5.3115447539786587E-4</v>
      </c>
      <c r="J214" s="16">
        <f t="shared" si="43"/>
        <v>1.0005311544753979</v>
      </c>
      <c r="K214">
        <f t="shared" si="45"/>
        <v>-4.8229999689601583E-3</v>
      </c>
      <c r="L214" s="37">
        <f t="shared" si="46"/>
        <v>2.3261328700589689E-5</v>
      </c>
      <c r="O214" s="8">
        <f t="shared" si="47"/>
        <v>-0.18412848653274397</v>
      </c>
    </row>
    <row r="215" spans="1:15" ht="15.75" x14ac:dyDescent="0.25">
      <c r="A215" s="5">
        <v>41660</v>
      </c>
      <c r="B215">
        <v>5.7850000000000001</v>
      </c>
      <c r="C215">
        <f t="shared" si="44"/>
        <v>-2.586206896551669E-3</v>
      </c>
      <c r="D215">
        <v>1.8971</v>
      </c>
      <c r="E215">
        <v>1.9412</v>
      </c>
      <c r="F215">
        <v>10.2578</v>
      </c>
      <c r="G215">
        <f t="shared" si="40"/>
        <v>12.199</v>
      </c>
      <c r="H215">
        <f t="shared" si="41"/>
        <v>21.401272379999998</v>
      </c>
      <c r="I215" s="16">
        <f t="shared" si="42"/>
        <v>5.314594580458909E-4</v>
      </c>
      <c r="J215" s="16">
        <f t="shared" si="43"/>
        <v>1.0005314594580459</v>
      </c>
      <c r="K215">
        <f t="shared" si="45"/>
        <v>-3.1176663545975599E-3</v>
      </c>
      <c r="L215" s="37">
        <f t="shared" si="46"/>
        <v>9.719843498589638E-6</v>
      </c>
      <c r="O215" s="8">
        <f t="shared" si="47"/>
        <v>-0.11095328628136507</v>
      </c>
    </row>
    <row r="216" spans="1:15" ht="15.75" x14ac:dyDescent="0.25">
      <c r="A216" s="5">
        <v>41661</v>
      </c>
      <c r="B216">
        <v>5.72</v>
      </c>
      <c r="C216">
        <f t="shared" si="44"/>
        <v>-1.1235955056179843E-2</v>
      </c>
      <c r="D216">
        <v>1.8965999999999998</v>
      </c>
      <c r="E216">
        <v>1.9679</v>
      </c>
      <c r="F216">
        <v>10.2418</v>
      </c>
      <c r="G216">
        <f t="shared" si="40"/>
        <v>12.2097</v>
      </c>
      <c r="H216">
        <f t="shared" si="41"/>
        <v>21.392497879999997</v>
      </c>
      <c r="I216" s="16">
        <f t="shared" si="42"/>
        <v>5.3126132693437356E-4</v>
      </c>
      <c r="J216" s="16">
        <f t="shared" si="43"/>
        <v>1.0005312613269344</v>
      </c>
      <c r="K216">
        <f t="shared" si="45"/>
        <v>-1.1767216383114216E-2</v>
      </c>
      <c r="L216" s="37">
        <f t="shared" si="46"/>
        <v>1.3846738140703161E-4</v>
      </c>
      <c r="O216" s="8">
        <f t="shared" si="47"/>
        <v>-0.48204424002392132</v>
      </c>
    </row>
    <row r="217" spans="1:15" ht="15.75" x14ac:dyDescent="0.25">
      <c r="A217" s="5">
        <v>41662</v>
      </c>
      <c r="B217">
        <v>5.1100000000000003</v>
      </c>
      <c r="C217">
        <f t="shared" si="44"/>
        <v>-0.10664335664335654</v>
      </c>
      <c r="D217">
        <v>1.895</v>
      </c>
      <c r="E217">
        <v>1.9350000000000001</v>
      </c>
      <c r="F217">
        <v>10.265599999999999</v>
      </c>
      <c r="G217">
        <f t="shared" si="40"/>
        <v>12.2006</v>
      </c>
      <c r="H217">
        <f t="shared" si="41"/>
        <v>21.388311999999999</v>
      </c>
      <c r="I217" s="16">
        <f t="shared" si="42"/>
        <v>5.3116680334786004E-4</v>
      </c>
      <c r="J217" s="16">
        <f t="shared" si="43"/>
        <v>1.0005311668033479</v>
      </c>
      <c r="K217">
        <f t="shared" si="45"/>
        <v>-0.1071745234467044</v>
      </c>
      <c r="L217" s="37">
        <f t="shared" si="46"/>
        <v>1.1486378476028191E-2</v>
      </c>
      <c r="O217" s="8">
        <f t="shared" si="47"/>
        <v>-4.575206606800438</v>
      </c>
    </row>
    <row r="218" spans="1:15" ht="15.75" x14ac:dyDescent="0.25">
      <c r="A218" s="5">
        <v>41663</v>
      </c>
      <c r="B218">
        <v>5.0650000000000004</v>
      </c>
      <c r="C218">
        <f t="shared" si="44"/>
        <v>-8.8062622309197508E-3</v>
      </c>
      <c r="D218">
        <v>1.9135</v>
      </c>
      <c r="E218">
        <v>1.8839000000000001</v>
      </c>
      <c r="F218">
        <v>10.4701</v>
      </c>
      <c r="G218">
        <f t="shared" si="40"/>
        <v>12.354000000000001</v>
      </c>
      <c r="H218">
        <f t="shared" si="41"/>
        <v>21.91843635</v>
      </c>
      <c r="I218" s="16">
        <f t="shared" si="42"/>
        <v>5.4311203649670681E-4</v>
      </c>
      <c r="J218" s="16">
        <f t="shared" si="43"/>
        <v>1.0005431120364967</v>
      </c>
      <c r="K218">
        <f t="shared" si="45"/>
        <v>-9.3493742674164576E-3</v>
      </c>
      <c r="L218" s="37">
        <f t="shared" si="46"/>
        <v>8.7410799192229029E-5</v>
      </c>
      <c r="O218" s="8">
        <f t="shared" si="47"/>
        <v>-0.37780571062539925</v>
      </c>
    </row>
    <row r="219" spans="1:15" ht="15.75" x14ac:dyDescent="0.25">
      <c r="A219" s="5">
        <v>41666</v>
      </c>
      <c r="B219">
        <v>5.1050000000000004</v>
      </c>
      <c r="C219">
        <f t="shared" si="44"/>
        <v>7.8973346495557813E-3</v>
      </c>
      <c r="D219">
        <v>1.8953</v>
      </c>
      <c r="E219">
        <v>1.8936999999999999</v>
      </c>
      <c r="F219">
        <v>10.3474</v>
      </c>
      <c r="G219">
        <f t="shared" si="40"/>
        <v>12.241099999999999</v>
      </c>
      <c r="H219">
        <f t="shared" si="41"/>
        <v>21.505127219999999</v>
      </c>
      <c r="I219" s="16">
        <f t="shared" si="42"/>
        <v>5.3380345044540256E-4</v>
      </c>
      <c r="J219" s="16">
        <f t="shared" si="43"/>
        <v>1.0005338034504454</v>
      </c>
      <c r="K219">
        <f t="shared" si="45"/>
        <v>7.3635311991103788E-3</v>
      </c>
      <c r="L219" s="37">
        <f t="shared" si="46"/>
        <v>5.422159172027193E-5</v>
      </c>
      <c r="O219" s="8">
        <f t="shared" si="47"/>
        <v>0.33881095646301107</v>
      </c>
    </row>
    <row r="220" spans="1:15" ht="15.75" x14ac:dyDescent="0.25">
      <c r="A220" s="5">
        <v>41667</v>
      </c>
      <c r="B220">
        <v>5.1349999999999998</v>
      </c>
      <c r="C220">
        <f t="shared" si="44"/>
        <v>5.8765915768852805E-3</v>
      </c>
      <c r="D220">
        <v>1.8862999999999999</v>
      </c>
      <c r="E220">
        <v>1.8944999999999999</v>
      </c>
      <c r="F220">
        <v>10.298</v>
      </c>
      <c r="G220">
        <f t="shared" si="40"/>
        <v>12.192499999999999</v>
      </c>
      <c r="H220">
        <f t="shared" si="41"/>
        <v>21.319617399999995</v>
      </c>
      <c r="I220" s="16">
        <f t="shared" si="42"/>
        <v>5.2961510941718082E-4</v>
      </c>
      <c r="J220" s="16">
        <f t="shared" si="43"/>
        <v>1.0005296151094172</v>
      </c>
      <c r="K220">
        <f t="shared" si="45"/>
        <v>5.3469764674680996E-3</v>
      </c>
      <c r="L220" s="37">
        <f t="shared" si="46"/>
        <v>2.8590157343657637E-5</v>
      </c>
      <c r="O220" s="8">
        <f t="shared" si="47"/>
        <v>0.25211716373434567</v>
      </c>
    </row>
    <row r="221" spans="1:15" ht="15.75" x14ac:dyDescent="0.25">
      <c r="A221" s="5">
        <v>41668</v>
      </c>
      <c r="B221">
        <v>5.22</v>
      </c>
      <c r="C221">
        <f t="shared" si="44"/>
        <v>1.6553067185978571E-2</v>
      </c>
      <c r="D221">
        <v>1.8862999999999999</v>
      </c>
      <c r="E221">
        <v>1.8618999999999999</v>
      </c>
      <c r="F221">
        <v>10.033200000000001</v>
      </c>
      <c r="G221">
        <f t="shared" si="40"/>
        <v>11.895100000000001</v>
      </c>
      <c r="H221">
        <f t="shared" si="41"/>
        <v>20.787525159999998</v>
      </c>
      <c r="I221" s="16">
        <f t="shared" si="42"/>
        <v>5.1756629024146683E-4</v>
      </c>
      <c r="J221" s="16">
        <f t="shared" si="43"/>
        <v>1.0005175662902415</v>
      </c>
      <c r="K221">
        <f t="shared" si="45"/>
        <v>1.6035500895737104E-2</v>
      </c>
      <c r="L221" s="37">
        <f t="shared" si="46"/>
        <v>2.5713728897718544E-4</v>
      </c>
      <c r="O221" s="8">
        <f t="shared" si="47"/>
        <v>0.7101586515639613</v>
      </c>
    </row>
    <row r="222" spans="1:15" ht="15.75" x14ac:dyDescent="0.25">
      <c r="A222" s="5">
        <v>41669</v>
      </c>
      <c r="B222">
        <v>5.1950000000000003</v>
      </c>
      <c r="C222">
        <f t="shared" si="44"/>
        <v>-4.7892720306512392E-3</v>
      </c>
      <c r="D222">
        <v>1.8852</v>
      </c>
      <c r="E222">
        <v>1.8378000000000001</v>
      </c>
      <c r="F222">
        <v>10.3588</v>
      </c>
      <c r="G222">
        <f t="shared" si="40"/>
        <v>12.1966</v>
      </c>
      <c r="H222">
        <f t="shared" si="41"/>
        <v>21.366209760000004</v>
      </c>
      <c r="I222" s="16">
        <f t="shared" si="42"/>
        <v>5.3066764698916913E-4</v>
      </c>
      <c r="J222" s="16">
        <f t="shared" si="43"/>
        <v>1.0005306676469892</v>
      </c>
      <c r="K222">
        <f t="shared" si="45"/>
        <v>-5.3199396776404083E-3</v>
      </c>
      <c r="L222" s="37">
        <f t="shared" si="46"/>
        <v>2.8301758173732731E-5</v>
      </c>
      <c r="O222" s="8">
        <f t="shared" si="47"/>
        <v>-0.20546904866919458</v>
      </c>
    </row>
    <row r="223" spans="1:15" ht="15.75" x14ac:dyDescent="0.25">
      <c r="A223" s="5">
        <v>41670</v>
      </c>
      <c r="B223">
        <v>5.1449999999999996</v>
      </c>
      <c r="C223">
        <f t="shared" si="44"/>
        <v>-9.6246390760347852E-3</v>
      </c>
      <c r="D223">
        <v>1.8846000000000001</v>
      </c>
      <c r="E223">
        <v>1.7726</v>
      </c>
      <c r="F223">
        <v>10.3889</v>
      </c>
      <c r="G223">
        <f t="shared" si="40"/>
        <v>12.1615</v>
      </c>
      <c r="H223">
        <f t="shared" si="41"/>
        <v>21.35152094</v>
      </c>
      <c r="I223" s="16">
        <f t="shared" si="42"/>
        <v>5.3033586495110363E-4</v>
      </c>
      <c r="J223" s="16">
        <f t="shared" si="43"/>
        <v>1.0005303358649511</v>
      </c>
      <c r="K223">
        <f t="shared" si="45"/>
        <v>-1.0154974940985889E-2</v>
      </c>
      <c r="L223" s="37">
        <f t="shared" si="46"/>
        <v>1.0312351605205136E-4</v>
      </c>
      <c r="O223" s="8">
        <f t="shared" si="47"/>
        <v>-0.41291566277314101</v>
      </c>
    </row>
    <row r="224" spans="1:15" ht="15.75" x14ac:dyDescent="0.25">
      <c r="A224" s="5">
        <v>41673</v>
      </c>
      <c r="B224">
        <v>5</v>
      </c>
      <c r="C224">
        <f t="shared" si="44"/>
        <v>-2.8182701652089328E-2</v>
      </c>
      <c r="D224">
        <v>1.8816000000000002</v>
      </c>
      <c r="E224">
        <v>1.7545999999999999</v>
      </c>
      <c r="F224">
        <v>11.027900000000001</v>
      </c>
      <c r="G224">
        <f t="shared" si="40"/>
        <v>12.782500000000001</v>
      </c>
      <c r="H224">
        <f t="shared" si="41"/>
        <v>22.504696640000002</v>
      </c>
      <c r="I224" s="16">
        <f t="shared" si="42"/>
        <v>5.5626200753855493E-4</v>
      </c>
      <c r="J224" s="16">
        <f t="shared" si="43"/>
        <v>1.0005562620075386</v>
      </c>
      <c r="K224">
        <f t="shared" si="45"/>
        <v>-2.8738963659627883E-2</v>
      </c>
      <c r="L224" s="37">
        <f t="shared" si="46"/>
        <v>8.2592803222941203E-4</v>
      </c>
      <c r="O224" s="8">
        <f t="shared" si="47"/>
        <v>-1.2090925009734985</v>
      </c>
    </row>
    <row r="225" spans="1:15" ht="15.75" x14ac:dyDescent="0.25">
      <c r="A225" s="5">
        <v>41674</v>
      </c>
      <c r="B225">
        <v>5.0199999999999996</v>
      </c>
      <c r="C225">
        <f t="shared" si="44"/>
        <v>3.9999999999999151E-3</v>
      </c>
      <c r="D225">
        <v>1.897</v>
      </c>
      <c r="E225">
        <v>1.7704</v>
      </c>
      <c r="F225">
        <v>11.0136</v>
      </c>
      <c r="G225">
        <f t="shared" si="40"/>
        <v>12.784000000000001</v>
      </c>
      <c r="H225">
        <f t="shared" si="41"/>
        <v>22.663199200000001</v>
      </c>
      <c r="I225" s="16">
        <f t="shared" si="42"/>
        <v>5.5980648448938908E-4</v>
      </c>
      <c r="J225" s="16">
        <f t="shared" si="43"/>
        <v>1.0005598064844894</v>
      </c>
      <c r="K225">
        <f t="shared" si="45"/>
        <v>3.440193515510526E-3</v>
      </c>
      <c r="L225" s="37">
        <f t="shared" si="46"/>
        <v>1.1834931424160672E-5</v>
      </c>
      <c r="O225" s="8">
        <f t="shared" si="47"/>
        <v>0.17160774944851132</v>
      </c>
    </row>
    <row r="226" spans="1:15" ht="15.75" x14ac:dyDescent="0.25">
      <c r="A226" s="5">
        <v>41675</v>
      </c>
      <c r="B226">
        <v>5.0049999999999999</v>
      </c>
      <c r="C226">
        <f t="shared" si="44"/>
        <v>-2.9880478087648769E-3</v>
      </c>
      <c r="D226">
        <v>1.8946000000000001</v>
      </c>
      <c r="E226">
        <v>1.7633999999999999</v>
      </c>
      <c r="F226">
        <v>10.4224</v>
      </c>
      <c r="G226">
        <f t="shared" si="40"/>
        <v>12.1858</v>
      </c>
      <c r="H226">
        <f t="shared" si="41"/>
        <v>21.509679040000002</v>
      </c>
      <c r="I226" s="16">
        <f t="shared" si="42"/>
        <v>5.3390613881632021E-4</v>
      </c>
      <c r="J226" s="16">
        <f t="shared" si="43"/>
        <v>1.0005339061388163</v>
      </c>
      <c r="K226">
        <f t="shared" si="45"/>
        <v>-3.5219539475811971E-3</v>
      </c>
      <c r="L226" s="37">
        <f t="shared" si="46"/>
        <v>1.2404159608882777E-5</v>
      </c>
      <c r="O226" s="8">
        <f t="shared" si="47"/>
        <v>-0.12819303992667677</v>
      </c>
    </row>
    <row r="227" spans="1:15" ht="15.75" x14ac:dyDescent="0.25">
      <c r="A227" s="5">
        <v>41676</v>
      </c>
      <c r="B227">
        <v>5.165</v>
      </c>
      <c r="C227">
        <f t="shared" si="44"/>
        <v>3.1968031968031996E-2</v>
      </c>
      <c r="D227">
        <v>1.8935</v>
      </c>
      <c r="E227">
        <v>1.819</v>
      </c>
      <c r="F227">
        <v>10.216900000000001</v>
      </c>
      <c r="G227">
        <f t="shared" si="40"/>
        <v>12.035900000000002</v>
      </c>
      <c r="H227">
        <f t="shared" si="41"/>
        <v>21.164700150000005</v>
      </c>
      <c r="I227" s="16">
        <f t="shared" si="42"/>
        <v>5.2611257427859215E-4</v>
      </c>
      <c r="J227" s="16">
        <f t="shared" si="43"/>
        <v>1.0005261125742786</v>
      </c>
      <c r="K227">
        <f t="shared" si="45"/>
        <v>3.1441919393753404E-2</v>
      </c>
      <c r="L227" s="37">
        <f t="shared" si="46"/>
        <v>9.8859429516328636E-4</v>
      </c>
      <c r="O227" s="8">
        <f t="shared" si="47"/>
        <v>1.3714905050830379</v>
      </c>
    </row>
    <row r="228" spans="1:15" ht="15.75" x14ac:dyDescent="0.25">
      <c r="A228" s="5">
        <v>41677</v>
      </c>
      <c r="B228">
        <v>5.24</v>
      </c>
      <c r="C228">
        <f t="shared" si="44"/>
        <v>1.4520813165537305E-2</v>
      </c>
      <c r="D228">
        <v>1.8873</v>
      </c>
      <c r="E228">
        <v>1.7833999999999999</v>
      </c>
      <c r="F228">
        <v>10.1258</v>
      </c>
      <c r="G228">
        <f t="shared" si="40"/>
        <v>11.9092</v>
      </c>
      <c r="H228">
        <f t="shared" si="41"/>
        <v>20.89382234</v>
      </c>
      <c r="I228" s="16">
        <f t="shared" si="42"/>
        <v>5.1997753340882191E-4</v>
      </c>
      <c r="J228" s="16">
        <f t="shared" si="43"/>
        <v>1.0005199775334088</v>
      </c>
      <c r="K228">
        <f t="shared" si="45"/>
        <v>1.4000835632128483E-2</v>
      </c>
      <c r="L228" s="37">
        <f t="shared" si="46"/>
        <v>1.9602339839787857E-4</v>
      </c>
      <c r="O228" s="8">
        <f t="shared" si="47"/>
        <v>0.62297101687505585</v>
      </c>
    </row>
    <row r="229" spans="1:15" ht="15.75" x14ac:dyDescent="0.25">
      <c r="A229" s="5">
        <v>41680</v>
      </c>
      <c r="B229">
        <v>5.3849999999999998</v>
      </c>
      <c r="C229">
        <f t="shared" si="44"/>
        <v>2.7671755725190757E-2</v>
      </c>
      <c r="D229">
        <v>1.8895</v>
      </c>
      <c r="E229">
        <v>1.8047</v>
      </c>
      <c r="F229">
        <v>10.065799999999999</v>
      </c>
      <c r="G229">
        <f t="shared" si="40"/>
        <v>11.8705</v>
      </c>
      <c r="H229">
        <f t="shared" si="41"/>
        <v>20.824029100000001</v>
      </c>
      <c r="I229" s="16">
        <f t="shared" si="42"/>
        <v>5.1839458340174893E-4</v>
      </c>
      <c r="J229" s="16">
        <f t="shared" si="43"/>
        <v>1.0005183945834017</v>
      </c>
      <c r="K229">
        <f t="shared" si="45"/>
        <v>2.7153361141789008E-2</v>
      </c>
      <c r="L229" s="37">
        <f t="shared" si="46"/>
        <v>7.3730502129641727E-4</v>
      </c>
      <c r="O229" s="8">
        <f t="shared" si="47"/>
        <v>1.1871719308222612</v>
      </c>
    </row>
    <row r="230" spans="1:15" ht="15.75" x14ac:dyDescent="0.25">
      <c r="A230" s="5">
        <v>41681</v>
      </c>
      <c r="B230">
        <v>5.375</v>
      </c>
      <c r="C230">
        <f t="shared" si="44"/>
        <v>-1.8570102135561351E-3</v>
      </c>
      <c r="D230">
        <v>1.8973</v>
      </c>
      <c r="E230">
        <v>1.8145</v>
      </c>
      <c r="F230">
        <v>9.9769000000000005</v>
      </c>
      <c r="G230">
        <f t="shared" si="40"/>
        <v>11.791400000000001</v>
      </c>
      <c r="H230">
        <f t="shared" si="41"/>
        <v>20.743672369999999</v>
      </c>
      <c r="I230" s="16">
        <f t="shared" si="42"/>
        <v>5.1657091775370034E-4</v>
      </c>
      <c r="J230" s="16">
        <f t="shared" si="43"/>
        <v>1.0005165709177537</v>
      </c>
      <c r="K230">
        <f t="shared" si="45"/>
        <v>-2.3735811313098354E-3</v>
      </c>
      <c r="L230" s="37">
        <f t="shared" si="46"/>
        <v>5.6338873869100786E-6</v>
      </c>
      <c r="O230" s="8">
        <f t="shared" si="47"/>
        <v>-7.9669335862818616E-2</v>
      </c>
    </row>
    <row r="231" spans="1:15" ht="15.75" x14ac:dyDescent="0.25">
      <c r="A231" s="5">
        <v>41682</v>
      </c>
      <c r="B231">
        <v>5.28</v>
      </c>
      <c r="C231">
        <f t="shared" si="44"/>
        <v>-1.7674418604651118E-2</v>
      </c>
      <c r="D231">
        <v>1.8951</v>
      </c>
      <c r="E231">
        <v>1.8403</v>
      </c>
      <c r="F231">
        <v>9.9429999999999996</v>
      </c>
      <c r="G231">
        <f t="shared" si="40"/>
        <v>11.783300000000001</v>
      </c>
      <c r="H231">
        <f t="shared" si="41"/>
        <v>20.683279300000002</v>
      </c>
      <c r="I231" s="16">
        <f t="shared" si="42"/>
        <v>5.1519952299705629E-4</v>
      </c>
      <c r="J231" s="16">
        <f t="shared" si="43"/>
        <v>1.0005151995229971</v>
      </c>
      <c r="K231">
        <f t="shared" si="45"/>
        <v>-1.8189618127648174E-2</v>
      </c>
      <c r="L231" s="37">
        <f t="shared" si="46"/>
        <v>3.3086220762966706E-4</v>
      </c>
      <c r="O231" s="8">
        <f t="shared" si="47"/>
        <v>-0.75826679988878509</v>
      </c>
    </row>
    <row r="232" spans="1:15" ht="15.75" x14ac:dyDescent="0.25">
      <c r="A232" s="5">
        <v>41683</v>
      </c>
      <c r="B232">
        <v>5.2750000000000004</v>
      </c>
      <c r="C232">
        <f t="shared" si="44"/>
        <v>-9.4696969696967672E-4</v>
      </c>
      <c r="D232">
        <v>1.8954</v>
      </c>
      <c r="E232">
        <v>1.7972000000000001</v>
      </c>
      <c r="F232">
        <v>10.0114</v>
      </c>
      <c r="G232">
        <f t="shared" si="40"/>
        <v>11.8086</v>
      </c>
      <c r="H232">
        <f t="shared" si="41"/>
        <v>20.77280756</v>
      </c>
      <c r="I232" s="16">
        <f t="shared" si="42"/>
        <v>5.1723226971711611E-4</v>
      </c>
      <c r="J232" s="16">
        <f t="shared" si="43"/>
        <v>1.0005172322697171</v>
      </c>
      <c r="K232">
        <f t="shared" si="45"/>
        <v>-1.4642019666867927E-3</v>
      </c>
      <c r="L232" s="37">
        <f t="shared" si="46"/>
        <v>2.1438873992494716E-6</v>
      </c>
      <c r="O232" s="8">
        <f t="shared" si="47"/>
        <v>-4.0626834623227102E-2</v>
      </c>
    </row>
    <row r="233" spans="1:15" ht="15.75" x14ac:dyDescent="0.25">
      <c r="A233" s="5">
        <v>41684</v>
      </c>
      <c r="B233">
        <v>5.2050000000000001</v>
      </c>
      <c r="C233">
        <f t="shared" si="44"/>
        <v>-1.327014218009484E-2</v>
      </c>
      <c r="D233">
        <v>1.8954</v>
      </c>
      <c r="E233">
        <v>1.8058000000000001</v>
      </c>
      <c r="F233">
        <v>10.005100000000001</v>
      </c>
      <c r="G233">
        <f t="shared" si="40"/>
        <v>11.8109</v>
      </c>
      <c r="H233">
        <f t="shared" si="41"/>
        <v>20.769466540000003</v>
      </c>
      <c r="I233" s="16">
        <f t="shared" si="42"/>
        <v>5.1715643857241922E-4</v>
      </c>
      <c r="J233" s="16">
        <f t="shared" si="43"/>
        <v>1.0005171564385724</v>
      </c>
      <c r="K233">
        <f t="shared" si="45"/>
        <v>-1.378729861866726E-2</v>
      </c>
      <c r="L233" s="37">
        <f t="shared" si="46"/>
        <v>1.9008960320030413E-4</v>
      </c>
      <c r="O233" s="8">
        <f t="shared" si="47"/>
        <v>-0.56931480859697137</v>
      </c>
    </row>
    <row r="234" spans="1:15" ht="15.75" x14ac:dyDescent="0.25">
      <c r="A234" s="5">
        <v>41687</v>
      </c>
      <c r="B234">
        <v>5.22</v>
      </c>
      <c r="C234">
        <f t="shared" si="44"/>
        <v>2.8818443804033969E-3</v>
      </c>
      <c r="D234">
        <v>1.8957000000000002</v>
      </c>
      <c r="E234">
        <v>1.8052999999999999</v>
      </c>
      <c r="F234">
        <v>10.043699999999999</v>
      </c>
      <c r="G234">
        <f t="shared" si="40"/>
        <v>11.849</v>
      </c>
      <c r="H234">
        <f t="shared" si="41"/>
        <v>20.845142090000003</v>
      </c>
      <c r="I234" s="16">
        <f t="shared" si="42"/>
        <v>5.1887353409174608E-4</v>
      </c>
      <c r="J234" s="16">
        <f t="shared" si="43"/>
        <v>1.0005188735340917</v>
      </c>
      <c r="K234">
        <f t="shared" si="45"/>
        <v>2.3629708463116508E-3</v>
      </c>
      <c r="L234" s="37">
        <f t="shared" si="46"/>
        <v>5.5836312205187996E-6</v>
      </c>
      <c r="O234" s="8">
        <f t="shared" si="47"/>
        <v>0.12363670709546924</v>
      </c>
    </row>
    <row r="235" spans="1:15" ht="15.75" x14ac:dyDescent="0.25">
      <c r="A235" s="5">
        <v>41688</v>
      </c>
      <c r="B235">
        <v>5.3449999999999998</v>
      </c>
      <c r="C235">
        <f t="shared" si="44"/>
        <v>2.3946360153256706E-2</v>
      </c>
      <c r="D235">
        <v>1.8946000000000001</v>
      </c>
      <c r="E235">
        <v>1.7902</v>
      </c>
      <c r="F235">
        <v>10.0754</v>
      </c>
      <c r="G235">
        <f t="shared" si="40"/>
        <v>11.865600000000001</v>
      </c>
      <c r="H235">
        <f t="shared" si="41"/>
        <v>20.87905284</v>
      </c>
      <c r="I235" s="16">
        <f t="shared" si="42"/>
        <v>5.1964262886339263E-4</v>
      </c>
      <c r="J235" s="16">
        <f t="shared" si="43"/>
        <v>1.0005196426288634</v>
      </c>
      <c r="K235">
        <f t="shared" si="45"/>
        <v>2.3426717524393313E-2</v>
      </c>
      <c r="L235" s="37">
        <f t="shared" si="46"/>
        <v>5.4881109396771681E-4</v>
      </c>
      <c r="O235" s="8">
        <f t="shared" si="47"/>
        <v>1.0273452433459949</v>
      </c>
    </row>
    <row r="236" spans="1:15" ht="15.75" x14ac:dyDescent="0.25">
      <c r="A236" s="5">
        <v>41689</v>
      </c>
      <c r="B236">
        <v>5.3</v>
      </c>
      <c r="C236">
        <f t="shared" si="44"/>
        <v>-8.4190832553788456E-3</v>
      </c>
      <c r="D236">
        <v>1.8982999999999999</v>
      </c>
      <c r="E236">
        <v>1.9733000000000001</v>
      </c>
      <c r="F236">
        <v>10.020799999999999</v>
      </c>
      <c r="G236">
        <f t="shared" si="40"/>
        <v>11.9941</v>
      </c>
      <c r="H236">
        <f t="shared" si="41"/>
        <v>20.995784639999997</v>
      </c>
      <c r="I236" s="16">
        <f t="shared" si="42"/>
        <v>5.222884583386822E-4</v>
      </c>
      <c r="J236" s="16">
        <f t="shared" si="43"/>
        <v>1.0005222884583387</v>
      </c>
      <c r="K236">
        <f t="shared" si="45"/>
        <v>-8.9413717137175278E-3</v>
      </c>
      <c r="L236" s="37">
        <f t="shared" si="46"/>
        <v>7.994812812286792E-5</v>
      </c>
      <c r="O236" s="8">
        <f t="shared" si="47"/>
        <v>-0.36119498246881016</v>
      </c>
    </row>
    <row r="237" spans="1:15" ht="15.75" x14ac:dyDescent="0.25">
      <c r="A237" s="5">
        <v>41690</v>
      </c>
      <c r="B237">
        <v>5.3</v>
      </c>
      <c r="C237">
        <f t="shared" si="44"/>
        <v>0</v>
      </c>
      <c r="D237">
        <v>1.8978999999999999</v>
      </c>
      <c r="E237">
        <v>2.0068000000000001</v>
      </c>
      <c r="F237">
        <v>10.0146</v>
      </c>
      <c r="G237">
        <f t="shared" si="40"/>
        <v>12.0214</v>
      </c>
      <c r="H237">
        <f t="shared" si="41"/>
        <v>21.013509339999999</v>
      </c>
      <c r="I237" s="16">
        <f t="shared" si="42"/>
        <v>5.2268998171589587E-4</v>
      </c>
      <c r="J237" s="16">
        <f t="shared" si="43"/>
        <v>1.0005226899817159</v>
      </c>
      <c r="K237">
        <f t="shared" si="45"/>
        <v>-5.2268998171589587E-4</v>
      </c>
      <c r="L237" s="37">
        <f t="shared" si="46"/>
        <v>2.7320481698616355E-7</v>
      </c>
      <c r="O237" s="8">
        <f t="shared" si="47"/>
        <v>0</v>
      </c>
    </row>
    <row r="238" spans="1:15" ht="15.75" x14ac:dyDescent="0.25">
      <c r="A238" s="5">
        <v>41691</v>
      </c>
      <c r="B238">
        <v>5.41</v>
      </c>
      <c r="C238">
        <f t="shared" si="44"/>
        <v>2.0754716981132137E-2</v>
      </c>
      <c r="D238">
        <v>1.8978999999999999</v>
      </c>
      <c r="E238">
        <v>1.9826000000000001</v>
      </c>
      <c r="F238">
        <v>9.9954000000000001</v>
      </c>
      <c r="G238">
        <f t="shared" si="40"/>
        <v>11.978</v>
      </c>
      <c r="H238">
        <f t="shared" si="41"/>
        <v>20.952869660000001</v>
      </c>
      <c r="I238" s="16">
        <f t="shared" si="42"/>
        <v>5.2131604838434598E-4</v>
      </c>
      <c r="J238" s="16">
        <f t="shared" si="43"/>
        <v>1.0005213160483843</v>
      </c>
      <c r="K238">
        <f t="shared" si="45"/>
        <v>2.0233400932747791E-2</v>
      </c>
      <c r="L238" s="37">
        <f t="shared" si="46"/>
        <v>4.0939051330531918E-4</v>
      </c>
      <c r="O238" s="8">
        <f t="shared" si="47"/>
        <v>0.89041756789324067</v>
      </c>
    </row>
    <row r="239" spans="1:15" ht="15.75" x14ac:dyDescent="0.25">
      <c r="A239" s="5">
        <v>41694</v>
      </c>
      <c r="B239">
        <v>5.5250000000000004</v>
      </c>
      <c r="C239">
        <f t="shared" si="44"/>
        <v>2.1256931608133127E-2</v>
      </c>
      <c r="D239">
        <v>1.9008</v>
      </c>
      <c r="E239">
        <v>1.9925000000000002</v>
      </c>
      <c r="F239">
        <v>10.0372</v>
      </c>
      <c r="G239">
        <f t="shared" si="40"/>
        <v>12.0297</v>
      </c>
      <c r="H239">
        <f t="shared" si="41"/>
        <v>21.071209760000002</v>
      </c>
      <c r="I239" s="16">
        <f t="shared" si="42"/>
        <v>5.239966819314823E-4</v>
      </c>
      <c r="J239" s="16">
        <f t="shared" si="43"/>
        <v>1.0005239966819315</v>
      </c>
      <c r="K239">
        <f t="shared" si="45"/>
        <v>2.0732934926201645E-2</v>
      </c>
      <c r="L239" s="37">
        <f t="shared" si="46"/>
        <v>4.2985459065411201E-4</v>
      </c>
      <c r="O239" s="8">
        <f t="shared" si="47"/>
        <v>0.91196354836318194</v>
      </c>
    </row>
    <row r="240" spans="1:15" ht="15.75" x14ac:dyDescent="0.25">
      <c r="A240" s="5"/>
      <c r="I240" s="16"/>
      <c r="J240" s="16"/>
    </row>
    <row r="241" spans="1:10" ht="15.75" x14ac:dyDescent="0.25">
      <c r="A241" s="5"/>
      <c r="I241" s="16"/>
      <c r="J241" s="16"/>
    </row>
    <row r="242" spans="1:10" ht="15.75" x14ac:dyDescent="0.25">
      <c r="A242" s="5"/>
      <c r="I242" s="16"/>
      <c r="J242" s="16"/>
    </row>
    <row r="243" spans="1:10" ht="15.75" x14ac:dyDescent="0.25">
      <c r="A243" s="5"/>
      <c r="I243" s="16"/>
      <c r="J243" s="16"/>
    </row>
    <row r="244" spans="1:10" ht="15.75" x14ac:dyDescent="0.25">
      <c r="A244" s="5"/>
      <c r="I244" s="16"/>
      <c r="J244" s="16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Cover NOKIA</vt:lpstr>
      <vt:lpstr>Nokia</vt:lpstr>
      <vt:lpstr>Actual Returns</vt:lpstr>
      <vt:lpstr>Mean Adj Return</vt:lpstr>
      <vt:lpstr>GSAR</vt:lpstr>
      <vt:lpstr>Market Adj Return</vt:lpstr>
      <vt:lpstr>GSAR Mark</vt:lpstr>
      <vt:lpstr>CAPM Adj Return</vt:lpstr>
      <vt:lpstr>GSAR Capm</vt:lpstr>
      <vt:lpstr>Cover QDEL</vt:lpstr>
      <vt:lpstr>Quidel</vt:lpstr>
      <vt:lpstr>Actual Returns (2)</vt:lpstr>
      <vt:lpstr>Mean Adj Return (2)</vt:lpstr>
      <vt:lpstr>GSAR (2)</vt:lpstr>
      <vt:lpstr>Market Adj Return (2)</vt:lpstr>
      <vt:lpstr>GSAR Mark (2)</vt:lpstr>
      <vt:lpstr>Capm Adj Return (2)</vt:lpstr>
      <vt:lpstr>GSAR Capm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Arthur Vryghem</dc:creator>
  <cp:lastModifiedBy>Arthur Vryghem</cp:lastModifiedBy>
  <dcterms:created xsi:type="dcterms:W3CDTF">2017-05-13T13:47:03Z</dcterms:created>
  <dcterms:modified xsi:type="dcterms:W3CDTF">2017-05-30T08:00:00Z</dcterms:modified>
</cp:coreProperties>
</file>