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r\OneDrive\Thesis\Final\"/>
    </mc:Choice>
  </mc:AlternateContent>
  <bookViews>
    <workbookView xWindow="0" yWindow="0" windowWidth="28800" windowHeight="12210" tabRatio="797"/>
  </bookViews>
  <sheets>
    <sheet name="Cover REXX" sheetId="1" r:id="rId1"/>
    <sheet name="Rexx" sheetId="2" r:id="rId2"/>
    <sheet name="Actual Returns" sheetId="3" r:id="rId3"/>
    <sheet name="Mean Adj Return" sheetId="4" r:id="rId4"/>
    <sheet name="GSAR" sheetId="6" r:id="rId5"/>
    <sheet name="Market Adj Return" sheetId="5" r:id="rId6"/>
    <sheet name="GSAR Mark" sheetId="7" r:id="rId7"/>
    <sheet name="Capm Adj Return" sheetId="9" r:id="rId8"/>
    <sheet name="GSAR Capm" sheetId="8" r:id="rId9"/>
    <sheet name="Cover TSLA" sheetId="10" r:id="rId10"/>
    <sheet name="Tesla" sheetId="11" r:id="rId11"/>
    <sheet name="Actual Returns (2)" sheetId="12" r:id="rId12"/>
    <sheet name="Mean Adj Return (2)" sheetId="13" r:id="rId13"/>
    <sheet name="GSAR (2)" sheetId="14" r:id="rId14"/>
    <sheet name="Market Adj Return (2)" sheetId="15" r:id="rId15"/>
    <sheet name="GSAR Mark (2)" sheetId="16" r:id="rId16"/>
    <sheet name="CAPM Adj Return (2)" sheetId="17" r:id="rId17"/>
    <sheet name="GSAR Capm (2)" sheetId="18" r:id="rId18"/>
  </sheets>
  <externalReferences>
    <externalReference r:id="rId1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8" l="1"/>
  <c r="H3" i="18"/>
  <c r="I3" i="18"/>
  <c r="C4" i="18"/>
  <c r="G4" i="18"/>
  <c r="H4" i="18"/>
  <c r="I4" i="18" s="1"/>
  <c r="J4" i="18"/>
  <c r="C5" i="18"/>
  <c r="G5" i="18"/>
  <c r="H5" i="18"/>
  <c r="I5" i="18" s="1"/>
  <c r="J5" i="18" s="1"/>
  <c r="C6" i="18"/>
  <c r="G6" i="18"/>
  <c r="H6" i="18"/>
  <c r="I6" i="18" s="1"/>
  <c r="J6" i="18"/>
  <c r="C7" i="18"/>
  <c r="G7" i="18"/>
  <c r="H7" i="18"/>
  <c r="I7" i="18" s="1"/>
  <c r="J7" i="18" s="1"/>
  <c r="C8" i="18"/>
  <c r="G8" i="18"/>
  <c r="H8" i="18"/>
  <c r="I8" i="18" s="1"/>
  <c r="J8" i="18"/>
  <c r="C9" i="18"/>
  <c r="G9" i="18"/>
  <c r="H9" i="18"/>
  <c r="I9" i="18" s="1"/>
  <c r="J9" i="18" s="1"/>
  <c r="C10" i="18"/>
  <c r="K10" i="18" s="1"/>
  <c r="G10" i="18"/>
  <c r="H10" i="18"/>
  <c r="I10" i="18" s="1"/>
  <c r="J10" i="18"/>
  <c r="L10" i="18"/>
  <c r="C11" i="18"/>
  <c r="G11" i="18"/>
  <c r="H11" i="18"/>
  <c r="I11" i="18" s="1"/>
  <c r="J11" i="18" s="1"/>
  <c r="K11" i="18"/>
  <c r="L11" i="18" s="1"/>
  <c r="C12" i="18"/>
  <c r="G12" i="18"/>
  <c r="H12" i="18"/>
  <c r="I12" i="18" s="1"/>
  <c r="J12" i="18" s="1"/>
  <c r="C13" i="18"/>
  <c r="G13" i="18"/>
  <c r="H13" i="18"/>
  <c r="I13" i="18" s="1"/>
  <c r="J13" i="18" s="1"/>
  <c r="C14" i="18"/>
  <c r="G14" i="18"/>
  <c r="H14" i="18"/>
  <c r="I14" i="18" s="1"/>
  <c r="J14" i="18"/>
  <c r="C15" i="18"/>
  <c r="G15" i="18"/>
  <c r="H15" i="18"/>
  <c r="I15" i="18" s="1"/>
  <c r="J15" i="18" s="1"/>
  <c r="C16" i="18"/>
  <c r="G16" i="18"/>
  <c r="H16" i="18"/>
  <c r="I16" i="18" s="1"/>
  <c r="J16" i="18"/>
  <c r="C17" i="18"/>
  <c r="G17" i="18"/>
  <c r="H17" i="18"/>
  <c r="I17" i="18" s="1"/>
  <c r="J17" i="18" s="1"/>
  <c r="C18" i="18"/>
  <c r="K18" i="18" s="1"/>
  <c r="G18" i="18"/>
  <c r="H18" i="18"/>
  <c r="I18" i="18" s="1"/>
  <c r="J18" i="18"/>
  <c r="L18" i="18"/>
  <c r="C19" i="18"/>
  <c r="G19" i="18"/>
  <c r="H19" i="18"/>
  <c r="I19" i="18" s="1"/>
  <c r="J19" i="18" s="1"/>
  <c r="K19" i="18"/>
  <c r="L19" i="18" s="1"/>
  <c r="C20" i="18"/>
  <c r="G20" i="18"/>
  <c r="H20" i="18"/>
  <c r="I20" i="18" s="1"/>
  <c r="J20" i="18"/>
  <c r="C21" i="18"/>
  <c r="G21" i="18"/>
  <c r="H21" i="18"/>
  <c r="I21" i="18" s="1"/>
  <c r="J21" i="18" s="1"/>
  <c r="K21" i="18"/>
  <c r="L21" i="18" s="1"/>
  <c r="C22" i="18"/>
  <c r="K22" i="18" s="1"/>
  <c r="G22" i="18"/>
  <c r="H22" i="18"/>
  <c r="I22" i="18" s="1"/>
  <c r="J22" i="18"/>
  <c r="L22" i="18"/>
  <c r="C23" i="18"/>
  <c r="G23" i="18"/>
  <c r="H23" i="18"/>
  <c r="I23" i="18" s="1"/>
  <c r="J23" i="18" s="1"/>
  <c r="C24" i="18"/>
  <c r="G24" i="18"/>
  <c r="H24" i="18"/>
  <c r="I24" i="18" s="1"/>
  <c r="J24" i="18"/>
  <c r="C25" i="18"/>
  <c r="G25" i="18"/>
  <c r="H25" i="18" s="1"/>
  <c r="I25" i="18" s="1"/>
  <c r="C26" i="18"/>
  <c r="G26" i="18"/>
  <c r="H26" i="18" s="1"/>
  <c r="I26" i="18" s="1"/>
  <c r="J26" i="18" s="1"/>
  <c r="C27" i="18"/>
  <c r="G27" i="18"/>
  <c r="H27" i="18"/>
  <c r="I27" i="18"/>
  <c r="C28" i="18"/>
  <c r="G28" i="18"/>
  <c r="H28" i="18" s="1"/>
  <c r="I28" i="18" s="1"/>
  <c r="J28" i="18"/>
  <c r="K28" i="18"/>
  <c r="L28" i="18" s="1"/>
  <c r="C29" i="18"/>
  <c r="G29" i="18"/>
  <c r="H29" i="18" s="1"/>
  <c r="I29" i="18"/>
  <c r="C30" i="18"/>
  <c r="G30" i="18"/>
  <c r="H30" i="18" s="1"/>
  <c r="I30" i="18" s="1"/>
  <c r="J30" i="18"/>
  <c r="C31" i="18"/>
  <c r="G31" i="18"/>
  <c r="H31" i="18" s="1"/>
  <c r="I31" i="18" s="1"/>
  <c r="C32" i="18"/>
  <c r="G32" i="18"/>
  <c r="H32" i="18" s="1"/>
  <c r="I32" i="18" s="1"/>
  <c r="J32" i="18"/>
  <c r="C33" i="18"/>
  <c r="G33" i="18"/>
  <c r="H33" i="18" s="1"/>
  <c r="I33" i="18"/>
  <c r="C34" i="18"/>
  <c r="G34" i="18"/>
  <c r="H34" i="18" s="1"/>
  <c r="I34" i="18" s="1"/>
  <c r="J34" i="18"/>
  <c r="C35" i="18"/>
  <c r="G35" i="18"/>
  <c r="H35" i="18"/>
  <c r="I35" i="18" s="1"/>
  <c r="C36" i="18"/>
  <c r="G36" i="18"/>
  <c r="H36" i="18" s="1"/>
  <c r="I36" i="18" s="1"/>
  <c r="J36" i="18"/>
  <c r="C37" i="18"/>
  <c r="G37" i="18"/>
  <c r="H37" i="18" s="1"/>
  <c r="I37" i="18"/>
  <c r="C38" i="18"/>
  <c r="G38" i="18"/>
  <c r="H38" i="18" s="1"/>
  <c r="I38" i="18" s="1"/>
  <c r="J38" i="18"/>
  <c r="C39" i="18"/>
  <c r="G39" i="18"/>
  <c r="H39" i="18"/>
  <c r="I39" i="18" s="1"/>
  <c r="C40" i="18"/>
  <c r="K40" i="18" s="1"/>
  <c r="L40" i="18" s="1"/>
  <c r="G40" i="18"/>
  <c r="H40" i="18" s="1"/>
  <c r="I40" i="18" s="1"/>
  <c r="J40" i="18"/>
  <c r="C41" i="18"/>
  <c r="G41" i="18"/>
  <c r="H41" i="18" s="1"/>
  <c r="I41" i="18" s="1"/>
  <c r="C42" i="18"/>
  <c r="G42" i="18"/>
  <c r="H42" i="18" s="1"/>
  <c r="I42" i="18" s="1"/>
  <c r="J42" i="18" s="1"/>
  <c r="C43" i="18"/>
  <c r="G43" i="18"/>
  <c r="H43" i="18"/>
  <c r="I43" i="18"/>
  <c r="C44" i="18"/>
  <c r="G44" i="18"/>
  <c r="H44" i="18" s="1"/>
  <c r="I44" i="18" s="1"/>
  <c r="J44" i="18"/>
  <c r="K44" i="18"/>
  <c r="L44" i="18" s="1"/>
  <c r="C45" i="18"/>
  <c r="G45" i="18"/>
  <c r="H45" i="18" s="1"/>
  <c r="I45" i="18" s="1"/>
  <c r="C46" i="18"/>
  <c r="G46" i="18"/>
  <c r="H46" i="18" s="1"/>
  <c r="I46" i="18" s="1"/>
  <c r="J46" i="18"/>
  <c r="C47" i="18"/>
  <c r="G47" i="18"/>
  <c r="H47" i="18" s="1"/>
  <c r="I47" i="18" s="1"/>
  <c r="C48" i="18"/>
  <c r="K48" i="18" s="1"/>
  <c r="L48" i="18" s="1"/>
  <c r="G48" i="18"/>
  <c r="H48" i="18" s="1"/>
  <c r="I48" i="18" s="1"/>
  <c r="J48" i="18"/>
  <c r="C49" i="18"/>
  <c r="G49" i="18"/>
  <c r="H49" i="18" s="1"/>
  <c r="I49" i="18"/>
  <c r="C50" i="18"/>
  <c r="G50" i="18"/>
  <c r="H50" i="18" s="1"/>
  <c r="I50" i="18" s="1"/>
  <c r="J50" i="18"/>
  <c r="C51" i="18"/>
  <c r="G51" i="18"/>
  <c r="H51" i="18"/>
  <c r="I51" i="18" s="1"/>
  <c r="C52" i="18"/>
  <c r="G52" i="18"/>
  <c r="H52" i="18"/>
  <c r="I52" i="18" s="1"/>
  <c r="J52" i="18" s="1"/>
  <c r="K52" i="18"/>
  <c r="L52" i="18"/>
  <c r="C53" i="18"/>
  <c r="G53" i="18"/>
  <c r="H53" i="18" s="1"/>
  <c r="I53" i="18"/>
  <c r="J53" i="18"/>
  <c r="K53" i="18"/>
  <c r="L53" i="18" s="1"/>
  <c r="C54" i="18"/>
  <c r="G54" i="18"/>
  <c r="H54" i="18"/>
  <c r="I54" i="18" s="1"/>
  <c r="C55" i="18"/>
  <c r="G55" i="18"/>
  <c r="H55" i="18" s="1"/>
  <c r="I55" i="18"/>
  <c r="C56" i="18"/>
  <c r="G56" i="18"/>
  <c r="H56" i="18"/>
  <c r="I56" i="18" s="1"/>
  <c r="J56" i="18" s="1"/>
  <c r="K56" i="18"/>
  <c r="L56" i="18"/>
  <c r="C57" i="18"/>
  <c r="G57" i="18"/>
  <c r="H57" i="18" s="1"/>
  <c r="I57" i="18"/>
  <c r="J57" i="18"/>
  <c r="K57" i="18"/>
  <c r="L57" i="18" s="1"/>
  <c r="C58" i="18"/>
  <c r="G58" i="18"/>
  <c r="H58" i="18" s="1"/>
  <c r="I58" i="18" s="1"/>
  <c r="C59" i="18"/>
  <c r="G59" i="18"/>
  <c r="H59" i="18" s="1"/>
  <c r="I59" i="18"/>
  <c r="C60" i="18"/>
  <c r="G60" i="18"/>
  <c r="H60" i="18"/>
  <c r="I60" i="18" s="1"/>
  <c r="J60" i="18" s="1"/>
  <c r="K60" i="18"/>
  <c r="L60" i="18" s="1"/>
  <c r="C61" i="18"/>
  <c r="G61" i="18"/>
  <c r="H61" i="18" s="1"/>
  <c r="I61" i="18"/>
  <c r="J61" i="18"/>
  <c r="K61" i="18"/>
  <c r="L61" i="18" s="1"/>
  <c r="C62" i="18"/>
  <c r="G62" i="18"/>
  <c r="H62" i="18"/>
  <c r="I62" i="18" s="1"/>
  <c r="C63" i="18"/>
  <c r="G63" i="18"/>
  <c r="H63" i="18" s="1"/>
  <c r="I63" i="18"/>
  <c r="K63" i="18" s="1"/>
  <c r="L63" i="18" s="1"/>
  <c r="J63" i="18"/>
  <c r="C64" i="18"/>
  <c r="G64" i="18"/>
  <c r="H64" i="18"/>
  <c r="I64" i="18" s="1"/>
  <c r="J64" i="18" s="1"/>
  <c r="K64" i="18"/>
  <c r="L64" i="18"/>
  <c r="C65" i="18"/>
  <c r="G65" i="18"/>
  <c r="H65" i="18" s="1"/>
  <c r="I65" i="18"/>
  <c r="J65" i="18"/>
  <c r="K65" i="18"/>
  <c r="L65" i="18" s="1"/>
  <c r="C66" i="18"/>
  <c r="G66" i="18"/>
  <c r="H66" i="18"/>
  <c r="I66" i="18" s="1"/>
  <c r="C67" i="18"/>
  <c r="G67" i="18"/>
  <c r="H67" i="18" s="1"/>
  <c r="I67" i="18"/>
  <c r="C68" i="18"/>
  <c r="G68" i="18"/>
  <c r="H68" i="18"/>
  <c r="I68" i="18" s="1"/>
  <c r="J68" i="18" s="1"/>
  <c r="K68" i="18"/>
  <c r="L68" i="18"/>
  <c r="C69" i="18"/>
  <c r="G69" i="18"/>
  <c r="H69" i="18" s="1"/>
  <c r="I69" i="18"/>
  <c r="J69" i="18"/>
  <c r="K69" i="18"/>
  <c r="L69" i="18" s="1"/>
  <c r="C70" i="18"/>
  <c r="G70" i="18"/>
  <c r="H70" i="18"/>
  <c r="I70" i="18" s="1"/>
  <c r="C71" i="18"/>
  <c r="G71" i="18"/>
  <c r="H71" i="18" s="1"/>
  <c r="I71" i="18"/>
  <c r="C72" i="18"/>
  <c r="G72" i="18"/>
  <c r="H72" i="18"/>
  <c r="I72" i="18" s="1"/>
  <c r="J72" i="18" s="1"/>
  <c r="K72" i="18"/>
  <c r="L72" i="18"/>
  <c r="C73" i="18"/>
  <c r="G73" i="18"/>
  <c r="H73" i="18" s="1"/>
  <c r="I73" i="18"/>
  <c r="J73" i="18"/>
  <c r="K73" i="18"/>
  <c r="L73" i="18" s="1"/>
  <c r="C74" i="18"/>
  <c r="G74" i="18"/>
  <c r="H74" i="18"/>
  <c r="I74" i="18" s="1"/>
  <c r="C75" i="18"/>
  <c r="G75" i="18"/>
  <c r="H75" i="18" s="1"/>
  <c r="I75" i="18"/>
  <c r="C76" i="18"/>
  <c r="G76" i="18"/>
  <c r="H76" i="18"/>
  <c r="I76" i="18" s="1"/>
  <c r="J76" i="18" s="1"/>
  <c r="K76" i="18"/>
  <c r="L76" i="18"/>
  <c r="C77" i="18"/>
  <c r="G77" i="18"/>
  <c r="H77" i="18" s="1"/>
  <c r="I77" i="18"/>
  <c r="J77" i="18"/>
  <c r="K77" i="18"/>
  <c r="L77" i="18" s="1"/>
  <c r="C78" i="18"/>
  <c r="G78" i="18"/>
  <c r="H78" i="18"/>
  <c r="I78" i="18" s="1"/>
  <c r="C79" i="18"/>
  <c r="G79" i="18"/>
  <c r="H79" i="18" s="1"/>
  <c r="I79" i="18"/>
  <c r="C80" i="18"/>
  <c r="G80" i="18"/>
  <c r="H80" i="18"/>
  <c r="I80" i="18" s="1"/>
  <c r="J80" i="18" s="1"/>
  <c r="K80" i="18"/>
  <c r="L80" i="18"/>
  <c r="C81" i="18"/>
  <c r="G81" i="18"/>
  <c r="H81" i="18" s="1"/>
  <c r="I81" i="18"/>
  <c r="J81" i="18"/>
  <c r="K81" i="18"/>
  <c r="L81" i="18" s="1"/>
  <c r="C82" i="18"/>
  <c r="G82" i="18"/>
  <c r="H82" i="18"/>
  <c r="I82" i="18" s="1"/>
  <c r="C83" i="18"/>
  <c r="G83" i="18"/>
  <c r="H83" i="18" s="1"/>
  <c r="I83" i="18"/>
  <c r="C84" i="18"/>
  <c r="G84" i="18"/>
  <c r="H84" i="18"/>
  <c r="I84" i="18" s="1"/>
  <c r="J84" i="18" s="1"/>
  <c r="K84" i="18"/>
  <c r="L84" i="18"/>
  <c r="C85" i="18"/>
  <c r="G85" i="18"/>
  <c r="H85" i="18" s="1"/>
  <c r="I85" i="18"/>
  <c r="J85" i="18"/>
  <c r="K85" i="18"/>
  <c r="L85" i="18" s="1"/>
  <c r="C86" i="18"/>
  <c r="G86" i="18"/>
  <c r="H86" i="18"/>
  <c r="I86" i="18" s="1"/>
  <c r="C87" i="18"/>
  <c r="G87" i="18"/>
  <c r="H87" i="18" s="1"/>
  <c r="I87" i="18"/>
  <c r="C88" i="18"/>
  <c r="G88" i="18"/>
  <c r="H88" i="18"/>
  <c r="I88" i="18" s="1"/>
  <c r="J88" i="18" s="1"/>
  <c r="K88" i="18"/>
  <c r="L88" i="18"/>
  <c r="C89" i="18"/>
  <c r="G89" i="18"/>
  <c r="H89" i="18" s="1"/>
  <c r="I89" i="18"/>
  <c r="J89" i="18"/>
  <c r="K89" i="18"/>
  <c r="L89" i="18" s="1"/>
  <c r="C90" i="18"/>
  <c r="G90" i="18"/>
  <c r="H90" i="18"/>
  <c r="I90" i="18" s="1"/>
  <c r="C91" i="18"/>
  <c r="G91" i="18"/>
  <c r="H91" i="18" s="1"/>
  <c r="I91" i="18"/>
  <c r="C92" i="18"/>
  <c r="G92" i="18"/>
  <c r="H92" i="18"/>
  <c r="I92" i="18" s="1"/>
  <c r="J92" i="18" s="1"/>
  <c r="C93" i="18"/>
  <c r="G93" i="18"/>
  <c r="H93" i="18" s="1"/>
  <c r="I93" i="18"/>
  <c r="J93" i="18"/>
  <c r="K93" i="18"/>
  <c r="L93" i="18" s="1"/>
  <c r="C94" i="18"/>
  <c r="G94" i="18"/>
  <c r="H94" i="18"/>
  <c r="I94" i="18" s="1"/>
  <c r="C95" i="18"/>
  <c r="G95" i="18"/>
  <c r="H95" i="18" s="1"/>
  <c r="I95" i="18"/>
  <c r="C96" i="18"/>
  <c r="G96" i="18"/>
  <c r="H96" i="18"/>
  <c r="I96" i="18" s="1"/>
  <c r="J96" i="18" s="1"/>
  <c r="C97" i="18"/>
  <c r="G97" i="18"/>
  <c r="H97" i="18" s="1"/>
  <c r="I97" i="18"/>
  <c r="J97" i="18"/>
  <c r="K97" i="18"/>
  <c r="L97" i="18" s="1"/>
  <c r="C98" i="18"/>
  <c r="G98" i="18"/>
  <c r="H98" i="18"/>
  <c r="I98" i="18" s="1"/>
  <c r="C99" i="18"/>
  <c r="G99" i="18"/>
  <c r="H99" i="18" s="1"/>
  <c r="I99" i="18"/>
  <c r="C100" i="18"/>
  <c r="G100" i="18"/>
  <c r="H100" i="18"/>
  <c r="I100" i="18" s="1"/>
  <c r="J100" i="18" s="1"/>
  <c r="C101" i="18"/>
  <c r="G101" i="18"/>
  <c r="H101" i="18" s="1"/>
  <c r="I101" i="18"/>
  <c r="J101" i="18"/>
  <c r="K101" i="18"/>
  <c r="L101" i="18" s="1"/>
  <c r="C102" i="18"/>
  <c r="G102" i="18"/>
  <c r="H102" i="18"/>
  <c r="I102" i="18" s="1"/>
  <c r="C103" i="18"/>
  <c r="G103" i="18"/>
  <c r="H103" i="18" s="1"/>
  <c r="I103" i="18"/>
  <c r="C104" i="18"/>
  <c r="G104" i="18"/>
  <c r="H104" i="18"/>
  <c r="I104" i="18" s="1"/>
  <c r="J104" i="18" s="1"/>
  <c r="C105" i="18"/>
  <c r="G105" i="18"/>
  <c r="H105" i="18"/>
  <c r="I105" i="18"/>
  <c r="J105" i="18"/>
  <c r="C106" i="18"/>
  <c r="G106" i="18"/>
  <c r="H106" i="18" s="1"/>
  <c r="I106" i="18" s="1"/>
  <c r="K106" i="18" s="1"/>
  <c r="L106" i="18" s="1"/>
  <c r="J106" i="18"/>
  <c r="C107" i="18"/>
  <c r="G107" i="18"/>
  <c r="H107" i="18"/>
  <c r="I107" i="18"/>
  <c r="J107" i="18"/>
  <c r="C108" i="18"/>
  <c r="G108" i="18"/>
  <c r="H108" i="18" s="1"/>
  <c r="I108" i="18" s="1"/>
  <c r="C109" i="18"/>
  <c r="G109" i="18"/>
  <c r="H109" i="18"/>
  <c r="I109" i="18"/>
  <c r="J109" i="18" s="1"/>
  <c r="C110" i="18"/>
  <c r="G110" i="18"/>
  <c r="H110" i="18"/>
  <c r="I110" i="18" s="1"/>
  <c r="C111" i="18"/>
  <c r="G111" i="18"/>
  <c r="H111" i="18"/>
  <c r="I111" i="18"/>
  <c r="J111" i="18" s="1"/>
  <c r="C112" i="18"/>
  <c r="G112" i="18"/>
  <c r="H112" i="18"/>
  <c r="I112" i="18" s="1"/>
  <c r="K112" i="18" s="1"/>
  <c r="L112" i="18" s="1"/>
  <c r="J112" i="18"/>
  <c r="C113" i="18"/>
  <c r="G113" i="18"/>
  <c r="H113" i="18"/>
  <c r="I113" i="18"/>
  <c r="J113" i="18" s="1"/>
  <c r="C114" i="18"/>
  <c r="G114" i="18"/>
  <c r="H114" i="18" s="1"/>
  <c r="I114" i="18" s="1"/>
  <c r="K114" i="18" s="1"/>
  <c r="L114" i="18"/>
  <c r="C115" i="18"/>
  <c r="G115" i="18"/>
  <c r="H115" i="18"/>
  <c r="I115" i="18"/>
  <c r="J115" i="18"/>
  <c r="C116" i="18"/>
  <c r="G116" i="18"/>
  <c r="H116" i="18" s="1"/>
  <c r="I116" i="18" s="1"/>
  <c r="C117" i="18"/>
  <c r="G117" i="18"/>
  <c r="H117" i="18"/>
  <c r="I117" i="18"/>
  <c r="J117" i="18" s="1"/>
  <c r="C118" i="18"/>
  <c r="G118" i="18"/>
  <c r="H118" i="18" s="1"/>
  <c r="I118" i="18" s="1"/>
  <c r="C119" i="18"/>
  <c r="G119" i="18"/>
  <c r="H119" i="18"/>
  <c r="I119" i="18"/>
  <c r="J119" i="18" s="1"/>
  <c r="C120" i="18"/>
  <c r="G120" i="18"/>
  <c r="H120" i="18"/>
  <c r="I120" i="18" s="1"/>
  <c r="K120" i="18" s="1"/>
  <c r="L120" i="18" s="1"/>
  <c r="C121" i="18"/>
  <c r="G121" i="18"/>
  <c r="H121" i="18"/>
  <c r="I121" i="18"/>
  <c r="J121" i="18" s="1"/>
  <c r="C122" i="18"/>
  <c r="G122" i="18"/>
  <c r="H122" i="18" s="1"/>
  <c r="I122" i="18" s="1"/>
  <c r="K122" i="18" s="1"/>
  <c r="L122" i="18" s="1"/>
  <c r="J122" i="18"/>
  <c r="Q122" i="18"/>
  <c r="S122" i="18"/>
  <c r="C123" i="18"/>
  <c r="G123" i="18"/>
  <c r="H123" i="18"/>
  <c r="I123" i="18"/>
  <c r="J123" i="18" s="1"/>
  <c r="C124" i="18"/>
  <c r="G124" i="18"/>
  <c r="H124" i="18"/>
  <c r="I124" i="18" s="1"/>
  <c r="J124" i="18" s="1"/>
  <c r="C125" i="18"/>
  <c r="G125" i="18"/>
  <c r="H125" i="18"/>
  <c r="I125" i="18" s="1"/>
  <c r="J125" i="18" s="1"/>
  <c r="C126" i="18"/>
  <c r="G126" i="18"/>
  <c r="H126" i="18"/>
  <c r="I126" i="18" s="1"/>
  <c r="C127" i="18"/>
  <c r="G127" i="18"/>
  <c r="H127" i="18"/>
  <c r="I127" i="18" s="1"/>
  <c r="J127" i="18" s="1"/>
  <c r="C128" i="18"/>
  <c r="G128" i="18"/>
  <c r="H128" i="18"/>
  <c r="I128" i="18" s="1"/>
  <c r="J128" i="18"/>
  <c r="K128" i="18"/>
  <c r="L128" i="18" s="1"/>
  <c r="C129" i="18"/>
  <c r="G129" i="18"/>
  <c r="H129" i="18"/>
  <c r="I129" i="18" s="1"/>
  <c r="C130" i="18"/>
  <c r="G130" i="18"/>
  <c r="H130" i="18"/>
  <c r="I130" i="18" s="1"/>
  <c r="C131" i="18"/>
  <c r="G131" i="18"/>
  <c r="H131" i="18" s="1"/>
  <c r="I131" i="18" s="1"/>
  <c r="J131" i="18" s="1"/>
  <c r="C132" i="18"/>
  <c r="G132" i="18"/>
  <c r="H132" i="18"/>
  <c r="I132" i="18" s="1"/>
  <c r="J132" i="18"/>
  <c r="K132" i="18"/>
  <c r="L132" i="18" s="1"/>
  <c r="C133" i="18"/>
  <c r="G133" i="18"/>
  <c r="H133" i="18"/>
  <c r="I133" i="18" s="1"/>
  <c r="J133" i="18" s="1"/>
  <c r="K133" i="18"/>
  <c r="L133" i="18" s="1"/>
  <c r="C134" i="18"/>
  <c r="G134" i="18"/>
  <c r="H134" i="18"/>
  <c r="I134" i="18" s="1"/>
  <c r="C135" i="18"/>
  <c r="G135" i="18"/>
  <c r="H135" i="18" s="1"/>
  <c r="I135" i="18" s="1"/>
  <c r="J135" i="18" s="1"/>
  <c r="C136" i="18"/>
  <c r="G136" i="18"/>
  <c r="H136" i="18"/>
  <c r="I136" i="18" s="1"/>
  <c r="J136" i="18"/>
  <c r="K136" i="18"/>
  <c r="L136" i="18" s="1"/>
  <c r="C137" i="18"/>
  <c r="G137" i="18"/>
  <c r="H137" i="18"/>
  <c r="I137" i="18" s="1"/>
  <c r="J137" i="18" s="1"/>
  <c r="C138" i="18"/>
  <c r="G138" i="18"/>
  <c r="H138" i="18"/>
  <c r="I138" i="18" s="1"/>
  <c r="C139" i="18"/>
  <c r="G139" i="18"/>
  <c r="H139" i="18" s="1"/>
  <c r="I139" i="18" s="1"/>
  <c r="J139" i="18" s="1"/>
  <c r="C140" i="18"/>
  <c r="G140" i="18"/>
  <c r="H140" i="18"/>
  <c r="I140" i="18" s="1"/>
  <c r="J140" i="18"/>
  <c r="K140" i="18"/>
  <c r="L140" i="18" s="1"/>
  <c r="C141" i="18"/>
  <c r="G141" i="18"/>
  <c r="H141" i="18"/>
  <c r="I141" i="18" s="1"/>
  <c r="C142" i="18"/>
  <c r="G142" i="18"/>
  <c r="H142" i="18"/>
  <c r="I142" i="18" s="1"/>
  <c r="C143" i="18"/>
  <c r="G143" i="18"/>
  <c r="H143" i="18" s="1"/>
  <c r="I143" i="18" s="1"/>
  <c r="J143" i="18" s="1"/>
  <c r="C144" i="18"/>
  <c r="G144" i="18"/>
  <c r="H144" i="18"/>
  <c r="I144" i="18" s="1"/>
  <c r="J144" i="18"/>
  <c r="K144" i="18"/>
  <c r="L144" i="18" s="1"/>
  <c r="C145" i="18"/>
  <c r="G145" i="18"/>
  <c r="H145" i="18"/>
  <c r="I145" i="18" s="1"/>
  <c r="C146" i="18"/>
  <c r="G146" i="18"/>
  <c r="H146" i="18"/>
  <c r="I146" i="18" s="1"/>
  <c r="C147" i="18"/>
  <c r="G147" i="18"/>
  <c r="H147" i="18" s="1"/>
  <c r="I147" i="18" s="1"/>
  <c r="J147" i="18" s="1"/>
  <c r="C148" i="18"/>
  <c r="G148" i="18"/>
  <c r="H148" i="18"/>
  <c r="I148" i="18" s="1"/>
  <c r="J148" i="18"/>
  <c r="K148" i="18"/>
  <c r="L148" i="18" s="1"/>
  <c r="C149" i="18"/>
  <c r="G149" i="18"/>
  <c r="H149" i="18"/>
  <c r="I149" i="18" s="1"/>
  <c r="J149" i="18" s="1"/>
  <c r="K149" i="18"/>
  <c r="L149" i="18" s="1"/>
  <c r="C150" i="18"/>
  <c r="G150" i="18"/>
  <c r="H150" i="18"/>
  <c r="I150" i="18" s="1"/>
  <c r="C151" i="18"/>
  <c r="G151" i="18"/>
  <c r="H151" i="18" s="1"/>
  <c r="I151" i="18" s="1"/>
  <c r="J151" i="18" s="1"/>
  <c r="C152" i="18"/>
  <c r="G152" i="18"/>
  <c r="H152" i="18"/>
  <c r="I152" i="18" s="1"/>
  <c r="J152" i="18"/>
  <c r="K152" i="18"/>
  <c r="L152" i="18" s="1"/>
  <c r="C153" i="18"/>
  <c r="G153" i="18"/>
  <c r="H153" i="18"/>
  <c r="I153" i="18" s="1"/>
  <c r="J153" i="18" s="1"/>
  <c r="C154" i="18"/>
  <c r="G154" i="18"/>
  <c r="H154" i="18"/>
  <c r="I154" i="18" s="1"/>
  <c r="C155" i="18"/>
  <c r="G155" i="18"/>
  <c r="H155" i="18" s="1"/>
  <c r="I155" i="18" s="1"/>
  <c r="J155" i="18" s="1"/>
  <c r="C156" i="18"/>
  <c r="G156" i="18"/>
  <c r="H156" i="18"/>
  <c r="I156" i="18" s="1"/>
  <c r="J156" i="18"/>
  <c r="K156" i="18"/>
  <c r="L156" i="18" s="1"/>
  <c r="C157" i="18"/>
  <c r="G157" i="18"/>
  <c r="H157" i="18"/>
  <c r="I157" i="18" s="1"/>
  <c r="C158" i="18"/>
  <c r="G158" i="18"/>
  <c r="H158" i="18"/>
  <c r="I158" i="18" s="1"/>
  <c r="C159" i="18"/>
  <c r="G159" i="18"/>
  <c r="H159" i="18" s="1"/>
  <c r="I159" i="18" s="1"/>
  <c r="J159" i="18" s="1"/>
  <c r="C160" i="18"/>
  <c r="G160" i="18"/>
  <c r="H160" i="18"/>
  <c r="I160" i="18" s="1"/>
  <c r="J160" i="18"/>
  <c r="K160" i="18"/>
  <c r="L160" i="18" s="1"/>
  <c r="C161" i="18"/>
  <c r="G161" i="18"/>
  <c r="H161" i="18"/>
  <c r="I161" i="18" s="1"/>
  <c r="C162" i="18"/>
  <c r="G162" i="18"/>
  <c r="H162" i="18"/>
  <c r="I162" i="18" s="1"/>
  <c r="C163" i="18"/>
  <c r="G163" i="18"/>
  <c r="H163" i="18" s="1"/>
  <c r="I163" i="18" s="1"/>
  <c r="J163" i="18" s="1"/>
  <c r="C164" i="18"/>
  <c r="G164" i="18"/>
  <c r="H164" i="18"/>
  <c r="I164" i="18" s="1"/>
  <c r="J164" i="18"/>
  <c r="K164" i="18"/>
  <c r="L164" i="18" s="1"/>
  <c r="C165" i="18"/>
  <c r="G165" i="18"/>
  <c r="H165" i="18"/>
  <c r="I165" i="18" s="1"/>
  <c r="J165" i="18" s="1"/>
  <c r="K165" i="18"/>
  <c r="L165" i="18" s="1"/>
  <c r="C166" i="18"/>
  <c r="G166" i="18"/>
  <c r="H166" i="18"/>
  <c r="I166" i="18" s="1"/>
  <c r="C167" i="18"/>
  <c r="G167" i="18"/>
  <c r="H167" i="18" s="1"/>
  <c r="I167" i="18" s="1"/>
  <c r="J167" i="18" s="1"/>
  <c r="C168" i="18"/>
  <c r="G168" i="18"/>
  <c r="H168" i="18"/>
  <c r="I168" i="18" s="1"/>
  <c r="J168" i="18" s="1"/>
  <c r="K168" i="18"/>
  <c r="L168" i="18" s="1"/>
  <c r="C169" i="18"/>
  <c r="G169" i="18"/>
  <c r="H169" i="18" s="1"/>
  <c r="I169" i="18" s="1"/>
  <c r="J169" i="18" s="1"/>
  <c r="K169" i="18"/>
  <c r="L169" i="18" s="1"/>
  <c r="C170" i="18"/>
  <c r="G170" i="18"/>
  <c r="H170" i="18"/>
  <c r="I170" i="18" s="1"/>
  <c r="J170" i="18" s="1"/>
  <c r="C171" i="18"/>
  <c r="G171" i="18"/>
  <c r="H171" i="18" s="1"/>
  <c r="I171" i="18" s="1"/>
  <c r="J171" i="18" s="1"/>
  <c r="C172" i="18"/>
  <c r="G172" i="18"/>
  <c r="H172" i="18"/>
  <c r="I172" i="18" s="1"/>
  <c r="J172" i="18"/>
  <c r="K172" i="18"/>
  <c r="L172" i="18" s="1"/>
  <c r="C173" i="18"/>
  <c r="G173" i="18"/>
  <c r="H173" i="18"/>
  <c r="I173" i="18" s="1"/>
  <c r="J173" i="18" s="1"/>
  <c r="K173" i="18"/>
  <c r="L173" i="18" s="1"/>
  <c r="C174" i="18"/>
  <c r="G174" i="18"/>
  <c r="H174" i="18"/>
  <c r="I174" i="18" s="1"/>
  <c r="J174" i="18" s="1"/>
  <c r="K174" i="18"/>
  <c r="L174" i="18" s="1"/>
  <c r="C175" i="18"/>
  <c r="G175" i="18"/>
  <c r="H175" i="18" s="1"/>
  <c r="I175" i="18" s="1"/>
  <c r="J175" i="18" s="1"/>
  <c r="K175" i="18"/>
  <c r="L175" i="18"/>
  <c r="C176" i="18"/>
  <c r="G176" i="18"/>
  <c r="H176" i="18"/>
  <c r="I176" i="18" s="1"/>
  <c r="K176" i="18" s="1"/>
  <c r="L176" i="18" s="1"/>
  <c r="J176" i="18"/>
  <c r="C177" i="18"/>
  <c r="G177" i="18"/>
  <c r="H177" i="18" s="1"/>
  <c r="I177" i="18" s="1"/>
  <c r="C178" i="18"/>
  <c r="G178" i="18"/>
  <c r="H178" i="18"/>
  <c r="I178" i="18" s="1"/>
  <c r="C179" i="18"/>
  <c r="G179" i="18"/>
  <c r="H179" i="18" s="1"/>
  <c r="I179" i="18" s="1"/>
  <c r="J179" i="18" s="1"/>
  <c r="K179" i="18"/>
  <c r="L179" i="18" s="1"/>
  <c r="C180" i="18"/>
  <c r="G180" i="18"/>
  <c r="H180" i="18"/>
  <c r="I180" i="18" s="1"/>
  <c r="C181" i="18"/>
  <c r="G181" i="18"/>
  <c r="H181" i="18" s="1"/>
  <c r="I181" i="18" s="1"/>
  <c r="J181" i="18" s="1"/>
  <c r="C182" i="18"/>
  <c r="G182" i="18"/>
  <c r="H182" i="18"/>
  <c r="I182" i="18" s="1"/>
  <c r="J182" i="18"/>
  <c r="K182" i="18"/>
  <c r="L182" i="18" s="1"/>
  <c r="C183" i="18"/>
  <c r="G183" i="18"/>
  <c r="H183" i="18"/>
  <c r="I183" i="18" s="1"/>
  <c r="J183" i="18" s="1"/>
  <c r="K183" i="18"/>
  <c r="L183" i="18" s="1"/>
  <c r="C184" i="18"/>
  <c r="G184" i="18"/>
  <c r="H184" i="18"/>
  <c r="I184" i="18" s="1"/>
  <c r="C185" i="18"/>
  <c r="G185" i="18"/>
  <c r="H185" i="18" s="1"/>
  <c r="I185" i="18" s="1"/>
  <c r="J185" i="18" s="1"/>
  <c r="C186" i="18"/>
  <c r="G186" i="18"/>
  <c r="H186" i="18"/>
  <c r="I186" i="18" s="1"/>
  <c r="J186" i="18"/>
  <c r="K186" i="18"/>
  <c r="L186" i="18" s="1"/>
  <c r="C187" i="18"/>
  <c r="G187" i="18"/>
  <c r="H187" i="18"/>
  <c r="I187" i="18" s="1"/>
  <c r="J187" i="18" s="1"/>
  <c r="C188" i="18"/>
  <c r="G188" i="18"/>
  <c r="H188" i="18"/>
  <c r="I188" i="18" s="1"/>
  <c r="C189" i="18"/>
  <c r="G189" i="18"/>
  <c r="H189" i="18" s="1"/>
  <c r="I189" i="18" s="1"/>
  <c r="J189" i="18" s="1"/>
  <c r="C190" i="18"/>
  <c r="G190" i="18"/>
  <c r="H190" i="18"/>
  <c r="I190" i="18" s="1"/>
  <c r="J190" i="18"/>
  <c r="K190" i="18"/>
  <c r="L190" i="18" s="1"/>
  <c r="C191" i="18"/>
  <c r="G191" i="18"/>
  <c r="H191" i="18"/>
  <c r="I191" i="18" s="1"/>
  <c r="C192" i="18"/>
  <c r="G192" i="18"/>
  <c r="H192" i="18"/>
  <c r="I192" i="18" s="1"/>
  <c r="C193" i="18"/>
  <c r="G193" i="18"/>
  <c r="H193" i="18" s="1"/>
  <c r="I193" i="18" s="1"/>
  <c r="J193" i="18" s="1"/>
  <c r="C194" i="18"/>
  <c r="G194" i="18"/>
  <c r="H194" i="18"/>
  <c r="I194" i="18" s="1"/>
  <c r="J194" i="18"/>
  <c r="K194" i="18"/>
  <c r="L194" i="18" s="1"/>
  <c r="C195" i="18"/>
  <c r="G195" i="18"/>
  <c r="H195" i="18"/>
  <c r="I195" i="18" s="1"/>
  <c r="J195" i="18" s="1"/>
  <c r="K195" i="18"/>
  <c r="L195" i="18" s="1"/>
  <c r="C196" i="18"/>
  <c r="G196" i="18"/>
  <c r="H196" i="18"/>
  <c r="I196" i="18" s="1"/>
  <c r="C197" i="18"/>
  <c r="G197" i="18"/>
  <c r="H197" i="18" s="1"/>
  <c r="I197" i="18" s="1"/>
  <c r="J197" i="18" s="1"/>
  <c r="C198" i="18"/>
  <c r="G198" i="18"/>
  <c r="H198" i="18"/>
  <c r="I198" i="18" s="1"/>
  <c r="J198" i="18"/>
  <c r="K198" i="18"/>
  <c r="L198" i="18" s="1"/>
  <c r="C199" i="18"/>
  <c r="G199" i="18"/>
  <c r="H199" i="18"/>
  <c r="I199" i="18" s="1"/>
  <c r="J199" i="18" s="1"/>
  <c r="K199" i="18"/>
  <c r="L199" i="18" s="1"/>
  <c r="C200" i="18"/>
  <c r="G200" i="18"/>
  <c r="H200" i="18"/>
  <c r="I200" i="18" s="1"/>
  <c r="C201" i="18"/>
  <c r="G201" i="18"/>
  <c r="H201" i="18" s="1"/>
  <c r="I201" i="18" s="1"/>
  <c r="J201" i="18" s="1"/>
  <c r="C202" i="18"/>
  <c r="G202" i="18"/>
  <c r="H202" i="18"/>
  <c r="I202" i="18" s="1"/>
  <c r="J202" i="18"/>
  <c r="K202" i="18"/>
  <c r="L202" i="18" s="1"/>
  <c r="C203" i="18"/>
  <c r="G203" i="18"/>
  <c r="H203" i="18"/>
  <c r="I203" i="18" s="1"/>
  <c r="J203" i="18" s="1"/>
  <c r="C204" i="18"/>
  <c r="G204" i="18"/>
  <c r="H204" i="18"/>
  <c r="I204" i="18" s="1"/>
  <c r="C205" i="18"/>
  <c r="G205" i="18"/>
  <c r="H205" i="18" s="1"/>
  <c r="I205" i="18" s="1"/>
  <c r="J205" i="18" s="1"/>
  <c r="C206" i="18"/>
  <c r="G206" i="18"/>
  <c r="H206" i="18"/>
  <c r="I206" i="18" s="1"/>
  <c r="J206" i="18"/>
  <c r="K206" i="18"/>
  <c r="L206" i="18" s="1"/>
  <c r="C207" i="18"/>
  <c r="G207" i="18"/>
  <c r="H207" i="18"/>
  <c r="I207" i="18" s="1"/>
  <c r="C208" i="18"/>
  <c r="G208" i="18"/>
  <c r="H208" i="18"/>
  <c r="I208" i="18" s="1"/>
  <c r="C209" i="18"/>
  <c r="G209" i="18"/>
  <c r="H209" i="18" s="1"/>
  <c r="I209" i="18" s="1"/>
  <c r="J209" i="18" s="1"/>
  <c r="C210" i="18"/>
  <c r="G210" i="18"/>
  <c r="H210" i="18"/>
  <c r="I210" i="18" s="1"/>
  <c r="J210" i="18"/>
  <c r="K210" i="18"/>
  <c r="L210" i="18" s="1"/>
  <c r="C211" i="18"/>
  <c r="G211" i="18"/>
  <c r="H211" i="18"/>
  <c r="I211" i="18" s="1"/>
  <c r="J211" i="18" s="1"/>
  <c r="K211" i="18"/>
  <c r="L211" i="18" s="1"/>
  <c r="C212" i="18"/>
  <c r="G212" i="18"/>
  <c r="H212" i="18"/>
  <c r="I212" i="18" s="1"/>
  <c r="C213" i="18"/>
  <c r="G213" i="18"/>
  <c r="H213" i="18" s="1"/>
  <c r="I213" i="18" s="1"/>
  <c r="J213" i="18" s="1"/>
  <c r="C214" i="18"/>
  <c r="G214" i="18"/>
  <c r="H214" i="18"/>
  <c r="I214" i="18" s="1"/>
  <c r="J214" i="18"/>
  <c r="K214" i="18"/>
  <c r="L214" i="18" s="1"/>
  <c r="C215" i="18"/>
  <c r="G215" i="18"/>
  <c r="H215" i="18"/>
  <c r="I215" i="18" s="1"/>
  <c r="J215" i="18" s="1"/>
  <c r="K215" i="18"/>
  <c r="L215" i="18" s="1"/>
  <c r="C216" i="18"/>
  <c r="G216" i="18"/>
  <c r="H216" i="18"/>
  <c r="I216" i="18" s="1"/>
  <c r="C217" i="18"/>
  <c r="G217" i="18"/>
  <c r="H217" i="18" s="1"/>
  <c r="I217" i="18" s="1"/>
  <c r="J217" i="18" s="1"/>
  <c r="C218" i="18"/>
  <c r="G218" i="18"/>
  <c r="H218" i="18"/>
  <c r="I218" i="18" s="1"/>
  <c r="J218" i="18"/>
  <c r="K218" i="18"/>
  <c r="L218" i="18" s="1"/>
  <c r="C219" i="18"/>
  <c r="G219" i="18"/>
  <c r="H219" i="18"/>
  <c r="I219" i="18" s="1"/>
  <c r="J219" i="18" s="1"/>
  <c r="C220" i="18"/>
  <c r="G220" i="18"/>
  <c r="H220" i="18"/>
  <c r="I220" i="18" s="1"/>
  <c r="C221" i="18"/>
  <c r="G221" i="18"/>
  <c r="H221" i="18" s="1"/>
  <c r="I221" i="18" s="1"/>
  <c r="J221" i="18" s="1"/>
  <c r="C222" i="18"/>
  <c r="G222" i="18"/>
  <c r="H222" i="18"/>
  <c r="I222" i="18" s="1"/>
  <c r="J222" i="18"/>
  <c r="K222" i="18"/>
  <c r="L222" i="18" s="1"/>
  <c r="C223" i="18"/>
  <c r="G223" i="18"/>
  <c r="H223" i="18"/>
  <c r="I223" i="18" s="1"/>
  <c r="C224" i="18"/>
  <c r="G224" i="18"/>
  <c r="H224" i="18"/>
  <c r="I224" i="18" s="1"/>
  <c r="C225" i="18"/>
  <c r="G225" i="18"/>
  <c r="H225" i="18" s="1"/>
  <c r="I225" i="18" s="1"/>
  <c r="J225" i="18" s="1"/>
  <c r="C226" i="18"/>
  <c r="G226" i="18"/>
  <c r="H226" i="18"/>
  <c r="I226" i="18" s="1"/>
  <c r="J226" i="18"/>
  <c r="K226" i="18"/>
  <c r="L226" i="18" s="1"/>
  <c r="C227" i="18"/>
  <c r="G227" i="18"/>
  <c r="H227" i="18"/>
  <c r="I227" i="18" s="1"/>
  <c r="J227" i="18" s="1"/>
  <c r="K227" i="18"/>
  <c r="L227" i="18" s="1"/>
  <c r="C228" i="18"/>
  <c r="G228" i="18"/>
  <c r="H228" i="18"/>
  <c r="I228" i="18" s="1"/>
  <c r="C229" i="18"/>
  <c r="G229" i="18"/>
  <c r="H229" i="18" s="1"/>
  <c r="I229" i="18" s="1"/>
  <c r="J229" i="18" s="1"/>
  <c r="C230" i="18"/>
  <c r="G230" i="18"/>
  <c r="H230" i="18"/>
  <c r="I230" i="18" s="1"/>
  <c r="J230" i="18"/>
  <c r="K230" i="18"/>
  <c r="L230" i="18" s="1"/>
  <c r="C231" i="18"/>
  <c r="G231" i="18"/>
  <c r="H231" i="18"/>
  <c r="I231" i="18" s="1"/>
  <c r="J231" i="18" s="1"/>
  <c r="K231" i="18"/>
  <c r="L231" i="18" s="1"/>
  <c r="C232" i="18"/>
  <c r="G232" i="18"/>
  <c r="H232" i="18"/>
  <c r="I232" i="18" s="1"/>
  <c r="C233" i="18"/>
  <c r="G233" i="18"/>
  <c r="H233" i="18" s="1"/>
  <c r="I233" i="18" s="1"/>
  <c r="J233" i="18" s="1"/>
  <c r="C234" i="18"/>
  <c r="G234" i="18"/>
  <c r="H234" i="18"/>
  <c r="I234" i="18" s="1"/>
  <c r="J234" i="18"/>
  <c r="K234" i="18"/>
  <c r="L234" i="18" s="1"/>
  <c r="C235" i="18"/>
  <c r="G235" i="18"/>
  <c r="H235" i="18"/>
  <c r="I235" i="18" s="1"/>
  <c r="J235" i="18" s="1"/>
  <c r="C236" i="18"/>
  <c r="G236" i="18"/>
  <c r="H236" i="18"/>
  <c r="I236" i="18" s="1"/>
  <c r="C237" i="18"/>
  <c r="G237" i="18"/>
  <c r="H237" i="18" s="1"/>
  <c r="I237" i="18" s="1"/>
  <c r="J237" i="18" s="1"/>
  <c r="C238" i="18"/>
  <c r="G238" i="18"/>
  <c r="H238" i="18"/>
  <c r="I238" i="18" s="1"/>
  <c r="J238" i="18"/>
  <c r="K238" i="18"/>
  <c r="L238" i="18" s="1"/>
  <c r="C239" i="18"/>
  <c r="G239" i="18"/>
  <c r="H239" i="18"/>
  <c r="I239" i="18" s="1"/>
  <c r="C240" i="18"/>
  <c r="G240" i="18"/>
  <c r="H240" i="18"/>
  <c r="I240" i="18" s="1"/>
  <c r="C241" i="18"/>
  <c r="G241" i="18"/>
  <c r="H241" i="18" s="1"/>
  <c r="I241" i="18" s="1"/>
  <c r="J241" i="18" s="1"/>
  <c r="C242" i="18"/>
  <c r="G242" i="18"/>
  <c r="H242" i="18"/>
  <c r="I242" i="18" s="1"/>
  <c r="J242" i="18"/>
  <c r="K242" i="18"/>
  <c r="L242" i="18" s="1"/>
  <c r="G3" i="17"/>
  <c r="H3" i="17" s="1"/>
  <c r="I3" i="17" s="1"/>
  <c r="J3" i="17" s="1"/>
  <c r="S3" i="17"/>
  <c r="AA3" i="17"/>
  <c r="C4" i="17"/>
  <c r="G4" i="17"/>
  <c r="H4" i="17"/>
  <c r="I4" i="17" s="1"/>
  <c r="S4" i="17"/>
  <c r="C5" i="17"/>
  <c r="G5" i="17"/>
  <c r="H5" i="17"/>
  <c r="I5" i="17" s="1"/>
  <c r="J5" i="17"/>
  <c r="S5" i="17"/>
  <c r="C6" i="17"/>
  <c r="G6" i="17"/>
  <c r="H6" i="17" s="1"/>
  <c r="I6" i="17" s="1"/>
  <c r="J6" i="17"/>
  <c r="K6" i="17"/>
  <c r="L6" i="17" s="1"/>
  <c r="S6" i="17"/>
  <c r="X6" i="17"/>
  <c r="C7" i="17"/>
  <c r="G7" i="17"/>
  <c r="H7" i="17"/>
  <c r="I7" i="17" s="1"/>
  <c r="K7" i="17" s="1"/>
  <c r="L7" i="17" s="1"/>
  <c r="S7" i="17"/>
  <c r="X7" i="17"/>
  <c r="C8" i="17"/>
  <c r="G8" i="17"/>
  <c r="H8" i="17"/>
  <c r="I8" i="17"/>
  <c r="S8" i="17"/>
  <c r="X8" i="17"/>
  <c r="X9" i="17" s="1"/>
  <c r="C9" i="17"/>
  <c r="G9" i="17"/>
  <c r="H9" i="17"/>
  <c r="I9" i="17"/>
  <c r="J9" i="17" s="1"/>
  <c r="C10" i="17"/>
  <c r="G10" i="17"/>
  <c r="H10" i="17" s="1"/>
  <c r="I10" i="17" s="1"/>
  <c r="C11" i="17"/>
  <c r="G11" i="17"/>
  <c r="H11" i="17"/>
  <c r="I11" i="17" s="1"/>
  <c r="J11" i="17" s="1"/>
  <c r="S11" i="17"/>
  <c r="C12" i="17"/>
  <c r="G12" i="17"/>
  <c r="H12" i="17" s="1"/>
  <c r="I12" i="17"/>
  <c r="S12" i="17"/>
  <c r="C13" i="17"/>
  <c r="G13" i="17"/>
  <c r="H13" i="17" s="1"/>
  <c r="I13" i="17" s="1"/>
  <c r="S13" i="17"/>
  <c r="C14" i="17"/>
  <c r="G14" i="17"/>
  <c r="H14" i="17" s="1"/>
  <c r="I14" i="17" s="1"/>
  <c r="S14" i="17"/>
  <c r="C15" i="17"/>
  <c r="G15" i="17"/>
  <c r="H15" i="17" s="1"/>
  <c r="I15" i="17"/>
  <c r="K15" i="17" s="1"/>
  <c r="L15" i="17" s="1"/>
  <c r="S15" i="17"/>
  <c r="C16" i="17"/>
  <c r="G16" i="17"/>
  <c r="H16" i="17" s="1"/>
  <c r="I16" i="17"/>
  <c r="S16" i="17"/>
  <c r="X16" i="17"/>
  <c r="C17" i="17"/>
  <c r="G17" i="17"/>
  <c r="H17" i="17" s="1"/>
  <c r="I17" i="17" s="1"/>
  <c r="S17" i="17"/>
  <c r="X17" i="17"/>
  <c r="C18" i="17"/>
  <c r="G18" i="17"/>
  <c r="H18" i="17" s="1"/>
  <c r="I18" i="17" s="1"/>
  <c r="S18" i="17"/>
  <c r="X18" i="17"/>
  <c r="X19" i="17" s="1"/>
  <c r="C19" i="17"/>
  <c r="G19" i="17"/>
  <c r="H19" i="17" s="1"/>
  <c r="I19" i="17"/>
  <c r="S19" i="17"/>
  <c r="C20" i="17"/>
  <c r="G20" i="17"/>
  <c r="H20" i="17" s="1"/>
  <c r="I20" i="17" s="1"/>
  <c r="S20" i="17"/>
  <c r="C21" i="17"/>
  <c r="G21" i="17"/>
  <c r="H21" i="17"/>
  <c r="I21" i="17" s="1"/>
  <c r="S21" i="17"/>
  <c r="C22" i="17"/>
  <c r="G22" i="17"/>
  <c r="H22" i="17" s="1"/>
  <c r="I22" i="17"/>
  <c r="K22" i="17" s="1"/>
  <c r="L22" i="17" s="1"/>
  <c r="J22" i="17"/>
  <c r="S22" i="17"/>
  <c r="C23" i="17"/>
  <c r="K23" i="17" s="1"/>
  <c r="L23" i="17" s="1"/>
  <c r="G23" i="17"/>
  <c r="H23" i="17"/>
  <c r="I23" i="17"/>
  <c r="J23" i="17"/>
  <c r="S23" i="17"/>
  <c r="C24" i="17"/>
  <c r="G24" i="17"/>
  <c r="H24" i="17" s="1"/>
  <c r="I24" i="17" s="1"/>
  <c r="J24" i="17" s="1"/>
  <c r="K24" i="17"/>
  <c r="L24" i="17" s="1"/>
  <c r="S24" i="17"/>
  <c r="C25" i="17"/>
  <c r="G25" i="17"/>
  <c r="H25" i="17" s="1"/>
  <c r="I25" i="17" s="1"/>
  <c r="S25" i="17"/>
  <c r="C26" i="17"/>
  <c r="G26" i="17"/>
  <c r="H26" i="17" s="1"/>
  <c r="I26" i="17" s="1"/>
  <c r="J26" i="17" s="1"/>
  <c r="S26" i="17"/>
  <c r="C27" i="17"/>
  <c r="G27" i="17"/>
  <c r="H27" i="17"/>
  <c r="I27" i="17" s="1"/>
  <c r="J27" i="17" s="1"/>
  <c r="S27" i="17"/>
  <c r="C28" i="17"/>
  <c r="G28" i="17"/>
  <c r="H28" i="17"/>
  <c r="I28" i="17"/>
  <c r="S28" i="17"/>
  <c r="C29" i="17"/>
  <c r="G29" i="17"/>
  <c r="H29" i="17"/>
  <c r="I29" i="17" s="1"/>
  <c r="J29" i="17" s="1"/>
  <c r="K29" i="17"/>
  <c r="L29" i="17" s="1"/>
  <c r="S29" i="17"/>
  <c r="C30" i="17"/>
  <c r="G30" i="17"/>
  <c r="H30" i="17" s="1"/>
  <c r="I30" i="17"/>
  <c r="S30" i="17"/>
  <c r="C31" i="17"/>
  <c r="G31" i="17"/>
  <c r="H31" i="17"/>
  <c r="I31" i="17"/>
  <c r="J31" i="17" s="1"/>
  <c r="S31" i="17"/>
  <c r="C32" i="17"/>
  <c r="G32" i="17"/>
  <c r="H32" i="17" s="1"/>
  <c r="I32" i="17"/>
  <c r="J32" i="17" s="1"/>
  <c r="K32" i="17"/>
  <c r="L32" i="17" s="1"/>
  <c r="S32" i="17"/>
  <c r="C33" i="17"/>
  <c r="G33" i="17"/>
  <c r="H33" i="17" s="1"/>
  <c r="I33" i="17" s="1"/>
  <c r="J33" i="17" s="1"/>
  <c r="S33" i="17"/>
  <c r="C34" i="17"/>
  <c r="G34" i="17"/>
  <c r="H34" i="17" s="1"/>
  <c r="I34" i="17"/>
  <c r="S34" i="17"/>
  <c r="C35" i="17"/>
  <c r="G35" i="17"/>
  <c r="H35" i="17"/>
  <c r="I35" i="17" s="1"/>
  <c r="J35" i="17" s="1"/>
  <c r="S35" i="17"/>
  <c r="C36" i="17"/>
  <c r="G36" i="17"/>
  <c r="H36" i="17" s="1"/>
  <c r="I36" i="17" s="1"/>
  <c r="S36" i="17"/>
  <c r="C37" i="17"/>
  <c r="G37" i="17"/>
  <c r="H37" i="17"/>
  <c r="I37" i="17" s="1"/>
  <c r="J37" i="17"/>
  <c r="K37" i="17"/>
  <c r="L37" i="17" s="1"/>
  <c r="S37" i="17"/>
  <c r="C38" i="17"/>
  <c r="G38" i="17"/>
  <c r="H38" i="17" s="1"/>
  <c r="I38" i="17"/>
  <c r="J38" i="17" s="1"/>
  <c r="K38" i="17"/>
  <c r="L38" i="17" s="1"/>
  <c r="S38" i="17"/>
  <c r="C39" i="17"/>
  <c r="G39" i="17"/>
  <c r="H39" i="17"/>
  <c r="I39" i="17"/>
  <c r="J39" i="17" s="1"/>
  <c r="S39" i="17"/>
  <c r="C40" i="17"/>
  <c r="G40" i="17"/>
  <c r="H40" i="17" s="1"/>
  <c r="I40" i="17"/>
  <c r="S40" i="17"/>
  <c r="C41" i="17"/>
  <c r="G41" i="17"/>
  <c r="H41" i="17" s="1"/>
  <c r="I41" i="17" s="1"/>
  <c r="J41" i="17"/>
  <c r="K41" i="17"/>
  <c r="L41" i="17" s="1"/>
  <c r="S41" i="17"/>
  <c r="C42" i="17"/>
  <c r="G42" i="17"/>
  <c r="H42" i="17" s="1"/>
  <c r="I42" i="17" s="1"/>
  <c r="J42" i="17" s="1"/>
  <c r="S42" i="17"/>
  <c r="C43" i="17"/>
  <c r="K43" i="17" s="1"/>
  <c r="G43" i="17"/>
  <c r="H43" i="17"/>
  <c r="I43" i="17" s="1"/>
  <c r="J43" i="17"/>
  <c r="L43" i="17"/>
  <c r="S43" i="17"/>
  <c r="C44" i="17"/>
  <c r="G44" i="17"/>
  <c r="H44" i="17" s="1"/>
  <c r="I44" i="17" s="1"/>
  <c r="J44" i="17" s="1"/>
  <c r="K44" i="17"/>
  <c r="L44" i="17" s="1"/>
  <c r="S44" i="17"/>
  <c r="C45" i="17"/>
  <c r="G45" i="17"/>
  <c r="H45" i="17" s="1"/>
  <c r="I45" i="17" s="1"/>
  <c r="S45" i="17"/>
  <c r="C46" i="17"/>
  <c r="G46" i="17"/>
  <c r="H46" i="17" s="1"/>
  <c r="I46" i="17" s="1"/>
  <c r="S46" i="17"/>
  <c r="C47" i="17"/>
  <c r="G47" i="17"/>
  <c r="H47" i="17"/>
  <c r="I47" i="17" s="1"/>
  <c r="J47" i="17" s="1"/>
  <c r="S47" i="17"/>
  <c r="C48" i="17"/>
  <c r="G48" i="17"/>
  <c r="H48" i="17"/>
  <c r="I48" i="17" s="1"/>
  <c r="S48" i="17"/>
  <c r="C49" i="17"/>
  <c r="K49" i="17" s="1"/>
  <c r="L49" i="17" s="1"/>
  <c r="G49" i="17"/>
  <c r="H49" i="17" s="1"/>
  <c r="I49" i="17" s="1"/>
  <c r="J49" i="17" s="1"/>
  <c r="S49" i="17"/>
  <c r="C50" i="17"/>
  <c r="G50" i="17"/>
  <c r="H50" i="17" s="1"/>
  <c r="I50" i="17" s="1"/>
  <c r="K50" i="17" s="1"/>
  <c r="L50" i="17" s="1"/>
  <c r="S50" i="17"/>
  <c r="C51" i="17"/>
  <c r="K51" i="17" s="1"/>
  <c r="L51" i="17" s="1"/>
  <c r="G51" i="17"/>
  <c r="H51" i="17"/>
  <c r="I51" i="17" s="1"/>
  <c r="J51" i="17" s="1"/>
  <c r="S51" i="17"/>
  <c r="C52" i="17"/>
  <c r="G52" i="17"/>
  <c r="H52" i="17" s="1"/>
  <c r="I52" i="17" s="1"/>
  <c r="J52" i="17" s="1"/>
  <c r="K52" i="17"/>
  <c r="L52" i="17"/>
  <c r="S52" i="17"/>
  <c r="C53" i="17"/>
  <c r="G53" i="17"/>
  <c r="H53" i="17"/>
  <c r="I53" i="17" s="1"/>
  <c r="S53" i="17"/>
  <c r="C54" i="17"/>
  <c r="G54" i="17"/>
  <c r="H54" i="17" s="1"/>
  <c r="I54" i="17" s="1"/>
  <c r="S54" i="17"/>
  <c r="C55" i="17"/>
  <c r="G55" i="17"/>
  <c r="H55" i="17"/>
  <c r="I55" i="17"/>
  <c r="J55" i="17" s="1"/>
  <c r="S55" i="17"/>
  <c r="C56" i="17"/>
  <c r="G56" i="17"/>
  <c r="H56" i="17"/>
  <c r="I56" i="17" s="1"/>
  <c r="S56" i="17"/>
  <c r="C57" i="17"/>
  <c r="G57" i="17"/>
  <c r="H57" i="17" s="1"/>
  <c r="I57" i="17" s="1"/>
  <c r="J57" i="17" s="1"/>
  <c r="S57" i="17"/>
  <c r="C58" i="17"/>
  <c r="G58" i="17"/>
  <c r="H58" i="17" s="1"/>
  <c r="I58" i="17" s="1"/>
  <c r="J58" i="17"/>
  <c r="K58" i="17"/>
  <c r="L58" i="17" s="1"/>
  <c r="S58" i="17"/>
  <c r="C59" i="17"/>
  <c r="G59" i="17"/>
  <c r="H59" i="17"/>
  <c r="I59" i="17" s="1"/>
  <c r="J59" i="17" s="1"/>
  <c r="S59" i="17"/>
  <c r="C60" i="17"/>
  <c r="G60" i="17"/>
  <c r="H60" i="17" s="1"/>
  <c r="I60" i="17" s="1"/>
  <c r="J60" i="17" s="1"/>
  <c r="S60" i="17"/>
  <c r="C61" i="17"/>
  <c r="G61" i="17"/>
  <c r="H61" i="17"/>
  <c r="I61" i="17" s="1"/>
  <c r="S61" i="17"/>
  <c r="C62" i="17"/>
  <c r="G62" i="17"/>
  <c r="H62" i="17" s="1"/>
  <c r="I62" i="17" s="1"/>
  <c r="S62" i="17"/>
  <c r="C63" i="17"/>
  <c r="G63" i="17"/>
  <c r="H63" i="17"/>
  <c r="I63" i="17" s="1"/>
  <c r="J63" i="17" s="1"/>
  <c r="S63" i="17"/>
  <c r="C64" i="17"/>
  <c r="G64" i="17"/>
  <c r="H64" i="17"/>
  <c r="I64" i="17" s="1"/>
  <c r="S64" i="17"/>
  <c r="C65" i="17"/>
  <c r="G65" i="17"/>
  <c r="H65" i="17" s="1"/>
  <c r="I65" i="17" s="1"/>
  <c r="S65" i="17"/>
  <c r="C66" i="17"/>
  <c r="K66" i="17" s="1"/>
  <c r="L66" i="17" s="1"/>
  <c r="G66" i="17"/>
  <c r="H66" i="17" s="1"/>
  <c r="I66" i="17" s="1"/>
  <c r="J66" i="17" s="1"/>
  <c r="S66" i="17"/>
  <c r="C67" i="17"/>
  <c r="G67" i="17"/>
  <c r="H67" i="17"/>
  <c r="I67" i="17" s="1"/>
  <c r="J67" i="17" s="1"/>
  <c r="S67" i="17"/>
  <c r="C68" i="17"/>
  <c r="G68" i="17"/>
  <c r="H68" i="17" s="1"/>
  <c r="I68" i="17" s="1"/>
  <c r="S68" i="17"/>
  <c r="C69" i="17"/>
  <c r="G69" i="17"/>
  <c r="H69" i="17" s="1"/>
  <c r="I69" i="17" s="1"/>
  <c r="S69" i="17"/>
  <c r="C70" i="17"/>
  <c r="G70" i="17"/>
  <c r="H70" i="17" s="1"/>
  <c r="I70" i="17"/>
  <c r="S70" i="17"/>
  <c r="C71" i="17"/>
  <c r="G71" i="17"/>
  <c r="H71" i="17"/>
  <c r="I71" i="17" s="1"/>
  <c r="J71" i="17" s="1"/>
  <c r="S71" i="17"/>
  <c r="C72" i="17"/>
  <c r="G72" i="17"/>
  <c r="H72" i="17"/>
  <c r="I72" i="17"/>
  <c r="S72" i="17"/>
  <c r="C73" i="17"/>
  <c r="K73" i="17" s="1"/>
  <c r="G73" i="17"/>
  <c r="H73" i="17" s="1"/>
  <c r="I73" i="17" s="1"/>
  <c r="J73" i="17" s="1"/>
  <c r="L73" i="17"/>
  <c r="S73" i="17"/>
  <c r="C74" i="17"/>
  <c r="G74" i="17"/>
  <c r="H74" i="17" s="1"/>
  <c r="I74" i="17" s="1"/>
  <c r="K74" i="17" s="1"/>
  <c r="L74" i="17" s="1"/>
  <c r="J74" i="17"/>
  <c r="S74" i="17"/>
  <c r="C75" i="17"/>
  <c r="K75" i="17" s="1"/>
  <c r="L75" i="17" s="1"/>
  <c r="G75" i="17"/>
  <c r="H75" i="17"/>
  <c r="I75" i="17" s="1"/>
  <c r="J75" i="17" s="1"/>
  <c r="S75" i="17"/>
  <c r="C76" i="17"/>
  <c r="G76" i="17"/>
  <c r="H76" i="17"/>
  <c r="I76" i="17" s="1"/>
  <c r="J76" i="17" s="1"/>
  <c r="K76" i="17"/>
  <c r="L76" i="17" s="1"/>
  <c r="S76" i="17"/>
  <c r="C77" i="17"/>
  <c r="G77" i="17"/>
  <c r="H77" i="17" s="1"/>
  <c r="I77" i="17" s="1"/>
  <c r="S77" i="17"/>
  <c r="C78" i="17"/>
  <c r="G78" i="17"/>
  <c r="H78" i="17" s="1"/>
  <c r="I78" i="17"/>
  <c r="S78" i="17"/>
  <c r="C79" i="17"/>
  <c r="G79" i="17"/>
  <c r="H79" i="17"/>
  <c r="I79" i="17"/>
  <c r="J79" i="17" s="1"/>
  <c r="S79" i="17"/>
  <c r="C80" i="17"/>
  <c r="G80" i="17"/>
  <c r="H80" i="17"/>
  <c r="I80" i="17" s="1"/>
  <c r="J80" i="17"/>
  <c r="S80" i="17"/>
  <c r="C81" i="17"/>
  <c r="G81" i="17"/>
  <c r="H81" i="17" s="1"/>
  <c r="I81" i="17" s="1"/>
  <c r="J81" i="17" s="1"/>
  <c r="S81" i="17"/>
  <c r="C82" i="17"/>
  <c r="G82" i="17"/>
  <c r="H82" i="17"/>
  <c r="I82" i="17" s="1"/>
  <c r="S82" i="17"/>
  <c r="C83" i="17"/>
  <c r="G83" i="17"/>
  <c r="H83" i="17" s="1"/>
  <c r="I83" i="17" s="1"/>
  <c r="S83" i="17"/>
  <c r="C84" i="17"/>
  <c r="G84" i="17"/>
  <c r="H84" i="17"/>
  <c r="I84" i="17" s="1"/>
  <c r="J84" i="17" s="1"/>
  <c r="S84" i="17"/>
  <c r="C85" i="17"/>
  <c r="G85" i="17"/>
  <c r="H85" i="17"/>
  <c r="I85" i="17" s="1"/>
  <c r="S85" i="17"/>
  <c r="C86" i="17"/>
  <c r="G86" i="17"/>
  <c r="H86" i="17" s="1"/>
  <c r="I86" i="17" s="1"/>
  <c r="S86" i="17"/>
  <c r="T86" i="17"/>
  <c r="C87" i="17"/>
  <c r="G87" i="17"/>
  <c r="H87" i="17" s="1"/>
  <c r="I87" i="17" s="1"/>
  <c r="J87" i="17" s="1"/>
  <c r="K87" i="17"/>
  <c r="L87" i="17" s="1"/>
  <c r="S87" i="17"/>
  <c r="C88" i="17"/>
  <c r="G88" i="17"/>
  <c r="H88" i="17"/>
  <c r="I88" i="17" s="1"/>
  <c r="J88" i="17" s="1"/>
  <c r="S88" i="17"/>
  <c r="C89" i="17"/>
  <c r="G89" i="17"/>
  <c r="H89" i="17" s="1"/>
  <c r="I89" i="17" s="1"/>
  <c r="J89" i="17" s="1"/>
  <c r="K89" i="17"/>
  <c r="L89" i="17" s="1"/>
  <c r="S89" i="17"/>
  <c r="C90" i="17"/>
  <c r="G90" i="17"/>
  <c r="H90" i="17" s="1"/>
  <c r="I90" i="17" s="1"/>
  <c r="S90" i="17"/>
  <c r="C91" i="17"/>
  <c r="G91" i="17"/>
  <c r="H91" i="17" s="1"/>
  <c r="I91" i="17"/>
  <c r="S91" i="17"/>
  <c r="C92" i="17"/>
  <c r="G92" i="17"/>
  <c r="H92" i="17"/>
  <c r="I92" i="17"/>
  <c r="J92" i="17" s="1"/>
  <c r="S92" i="17"/>
  <c r="C93" i="17"/>
  <c r="G93" i="17"/>
  <c r="H93" i="17"/>
  <c r="I93" i="17"/>
  <c r="S93" i="17"/>
  <c r="C94" i="17"/>
  <c r="K94" i="17" s="1"/>
  <c r="L94" i="17" s="1"/>
  <c r="G94" i="17"/>
  <c r="H94" i="17" s="1"/>
  <c r="I94" i="17" s="1"/>
  <c r="J94" i="17"/>
  <c r="S94" i="17"/>
  <c r="C95" i="17"/>
  <c r="K95" i="17" s="1"/>
  <c r="L95" i="17" s="1"/>
  <c r="G95" i="17"/>
  <c r="H95" i="17" s="1"/>
  <c r="I95" i="17" s="1"/>
  <c r="J95" i="17"/>
  <c r="S95" i="17"/>
  <c r="C96" i="17"/>
  <c r="K96" i="17" s="1"/>
  <c r="G96" i="17"/>
  <c r="H96" i="17"/>
  <c r="I96" i="17" s="1"/>
  <c r="J96" i="17"/>
  <c r="L96" i="17"/>
  <c r="S96" i="17"/>
  <c r="C97" i="17"/>
  <c r="G97" i="17"/>
  <c r="H97" i="17" s="1"/>
  <c r="I97" i="17" s="1"/>
  <c r="S97" i="17"/>
  <c r="C98" i="17"/>
  <c r="G98" i="17"/>
  <c r="H98" i="17"/>
  <c r="I98" i="17" s="1"/>
  <c r="S98" i="17"/>
  <c r="C99" i="17"/>
  <c r="G99" i="17"/>
  <c r="H99" i="17" s="1"/>
  <c r="I99" i="17" s="1"/>
  <c r="S99" i="17"/>
  <c r="C100" i="17"/>
  <c r="G100" i="17"/>
  <c r="H100" i="17"/>
  <c r="I100" i="17" s="1"/>
  <c r="J100" i="17" s="1"/>
  <c r="S100" i="17"/>
  <c r="C101" i="17"/>
  <c r="G101" i="17"/>
  <c r="H101" i="17"/>
  <c r="I101" i="17" s="1"/>
  <c r="S101" i="17"/>
  <c r="C102" i="17"/>
  <c r="G102" i="17"/>
  <c r="H102" i="17" s="1"/>
  <c r="I102" i="17" s="1"/>
  <c r="J102" i="17" s="1"/>
  <c r="K102" i="17"/>
  <c r="L102" i="17" s="1"/>
  <c r="S102" i="17"/>
  <c r="C103" i="17"/>
  <c r="G103" i="17"/>
  <c r="H103" i="17" s="1"/>
  <c r="I103" i="17" s="1"/>
  <c r="S103" i="17"/>
  <c r="C104" i="17"/>
  <c r="K104" i="17" s="1"/>
  <c r="G104" i="17"/>
  <c r="H104" i="17"/>
  <c r="I104" i="17" s="1"/>
  <c r="J104" i="17" s="1"/>
  <c r="L104" i="17"/>
  <c r="S104" i="17"/>
  <c r="C105" i="17"/>
  <c r="G105" i="17"/>
  <c r="H105" i="17" s="1"/>
  <c r="I105" i="17" s="1"/>
  <c r="J105" i="17" s="1"/>
  <c r="K105" i="17"/>
  <c r="L105" i="17" s="1"/>
  <c r="S105" i="17"/>
  <c r="C106" i="17"/>
  <c r="G106" i="17"/>
  <c r="H106" i="17" s="1"/>
  <c r="I106" i="17" s="1"/>
  <c r="S106" i="17"/>
  <c r="C107" i="17"/>
  <c r="G107" i="17"/>
  <c r="H107" i="17" s="1"/>
  <c r="I107" i="17"/>
  <c r="S107" i="17"/>
  <c r="C108" i="17"/>
  <c r="G108" i="17"/>
  <c r="H108" i="17"/>
  <c r="I108" i="17"/>
  <c r="J108" i="17" s="1"/>
  <c r="S108" i="17"/>
  <c r="C109" i="17"/>
  <c r="G109" i="17"/>
  <c r="H109" i="17"/>
  <c r="I109" i="17"/>
  <c r="S109" i="17"/>
  <c r="C110" i="17"/>
  <c r="K110" i="17" s="1"/>
  <c r="L110" i="17" s="1"/>
  <c r="G110" i="17"/>
  <c r="H110" i="17" s="1"/>
  <c r="I110" i="17" s="1"/>
  <c r="J110" i="17"/>
  <c r="S110" i="17"/>
  <c r="C111" i="17"/>
  <c r="K111" i="17" s="1"/>
  <c r="L111" i="17" s="1"/>
  <c r="G111" i="17"/>
  <c r="H111" i="17" s="1"/>
  <c r="I111" i="17" s="1"/>
  <c r="J111" i="17"/>
  <c r="S111" i="17"/>
  <c r="C112" i="17"/>
  <c r="G112" i="17"/>
  <c r="H112" i="17"/>
  <c r="I112" i="17" s="1"/>
  <c r="J112" i="17"/>
  <c r="S112" i="17"/>
  <c r="C113" i="17"/>
  <c r="G113" i="17"/>
  <c r="H113" i="17" s="1"/>
  <c r="I113" i="17" s="1"/>
  <c r="J113" i="17" s="1"/>
  <c r="S113" i="17"/>
  <c r="C114" i="17"/>
  <c r="G114" i="17"/>
  <c r="H114" i="17"/>
  <c r="I114" i="17" s="1"/>
  <c r="S114" i="17"/>
  <c r="C115" i="17"/>
  <c r="G115" i="17"/>
  <c r="H115" i="17" s="1"/>
  <c r="I115" i="17" s="1"/>
  <c r="S115" i="17"/>
  <c r="C116" i="17"/>
  <c r="G116" i="17"/>
  <c r="H116" i="17"/>
  <c r="I116" i="17" s="1"/>
  <c r="J116" i="17" s="1"/>
  <c r="S116" i="17"/>
  <c r="C117" i="17"/>
  <c r="G117" i="17"/>
  <c r="H117" i="17"/>
  <c r="I117" i="17" s="1"/>
  <c r="S117" i="17"/>
  <c r="C118" i="17"/>
  <c r="G118" i="17"/>
  <c r="H118" i="17" s="1"/>
  <c r="I118" i="17" s="1"/>
  <c r="S118" i="17"/>
  <c r="C119" i="17"/>
  <c r="G119" i="17"/>
  <c r="H119" i="17" s="1"/>
  <c r="I119" i="17" s="1"/>
  <c r="J119" i="17" s="1"/>
  <c r="K119" i="17"/>
  <c r="L119" i="17" s="1"/>
  <c r="S119" i="17"/>
  <c r="C120" i="17"/>
  <c r="G120" i="17"/>
  <c r="H120" i="17"/>
  <c r="I120" i="17" s="1"/>
  <c r="J120" i="17" s="1"/>
  <c r="S120" i="17"/>
  <c r="C121" i="17"/>
  <c r="G121" i="17"/>
  <c r="H121" i="17" s="1"/>
  <c r="I121" i="17" s="1"/>
  <c r="J121" i="17" s="1"/>
  <c r="K121" i="17"/>
  <c r="L121" i="17" s="1"/>
  <c r="S121" i="17"/>
  <c r="C122" i="17"/>
  <c r="G122" i="17"/>
  <c r="H122" i="17" s="1"/>
  <c r="I122" i="17" s="1"/>
  <c r="S122" i="17"/>
  <c r="C123" i="17"/>
  <c r="G123" i="17"/>
  <c r="H123" i="17" s="1"/>
  <c r="I123" i="17"/>
  <c r="S123" i="17"/>
  <c r="C124" i="17"/>
  <c r="G124" i="17"/>
  <c r="H124" i="17"/>
  <c r="I124" i="17"/>
  <c r="S124" i="17"/>
  <c r="T124" i="17"/>
  <c r="C125" i="17"/>
  <c r="G125" i="17"/>
  <c r="H125" i="17"/>
  <c r="I125" i="17"/>
  <c r="S125" i="17"/>
  <c r="T125" i="17"/>
  <c r="C126" i="17"/>
  <c r="G126" i="17"/>
  <c r="H126" i="17"/>
  <c r="I126" i="17" s="1"/>
  <c r="J126" i="17"/>
  <c r="S126" i="17"/>
  <c r="T126" i="17"/>
  <c r="C127" i="17"/>
  <c r="G127" i="17"/>
  <c r="H127" i="17" s="1"/>
  <c r="I127" i="17"/>
  <c r="J127" i="17"/>
  <c r="S127" i="17"/>
  <c r="T127" i="17"/>
  <c r="C128" i="17"/>
  <c r="G128" i="17"/>
  <c r="H128" i="17"/>
  <c r="I128" i="17"/>
  <c r="J128" i="17" s="1"/>
  <c r="S128" i="17"/>
  <c r="T128" i="17"/>
  <c r="C129" i="17"/>
  <c r="G129" i="17"/>
  <c r="H129" i="17" s="1"/>
  <c r="I129" i="17"/>
  <c r="S129" i="17"/>
  <c r="T129" i="17"/>
  <c r="C130" i="17"/>
  <c r="K130" i="17" s="1"/>
  <c r="L130" i="17" s="1"/>
  <c r="G130" i="17"/>
  <c r="H130" i="17" s="1"/>
  <c r="I130" i="17" s="1"/>
  <c r="T11" i="17" s="1"/>
  <c r="J130" i="17"/>
  <c r="S130" i="17"/>
  <c r="T130" i="17"/>
  <c r="C131" i="17"/>
  <c r="K131" i="17" s="1"/>
  <c r="L131" i="17" s="1"/>
  <c r="G131" i="17"/>
  <c r="H131" i="17" s="1"/>
  <c r="I131" i="17" s="1"/>
  <c r="T12" i="17" s="1"/>
  <c r="J131" i="17"/>
  <c r="S131" i="17"/>
  <c r="T131" i="17"/>
  <c r="C132" i="17"/>
  <c r="K132" i="17" s="1"/>
  <c r="L132" i="17" s="1"/>
  <c r="G132" i="17"/>
  <c r="H132" i="17"/>
  <c r="I132" i="17" s="1"/>
  <c r="C133" i="17"/>
  <c r="G133" i="17"/>
  <c r="H133" i="17" s="1"/>
  <c r="I133" i="17"/>
  <c r="J133" i="17"/>
  <c r="C134" i="17"/>
  <c r="G134" i="17"/>
  <c r="H134" i="17" s="1"/>
  <c r="I134" i="17" s="1"/>
  <c r="C135" i="17"/>
  <c r="G135" i="17"/>
  <c r="H135" i="17" s="1"/>
  <c r="I135" i="17" s="1"/>
  <c r="C136" i="17"/>
  <c r="G136" i="17"/>
  <c r="H136" i="17"/>
  <c r="I136" i="17" s="1"/>
  <c r="C137" i="17"/>
  <c r="G137" i="17"/>
  <c r="H137" i="17" s="1"/>
  <c r="I137" i="17" s="1"/>
  <c r="K137" i="17"/>
  <c r="L137" i="17" s="1"/>
  <c r="C138" i="17"/>
  <c r="G138" i="17"/>
  <c r="H138" i="17"/>
  <c r="I138" i="17" s="1"/>
  <c r="J138" i="17"/>
  <c r="C139" i="17"/>
  <c r="G139" i="17"/>
  <c r="H139" i="17" s="1"/>
  <c r="I139" i="17" s="1"/>
  <c r="C140" i="17"/>
  <c r="G140" i="17"/>
  <c r="H140" i="17"/>
  <c r="I140" i="17"/>
  <c r="C141" i="17"/>
  <c r="K141" i="17" s="1"/>
  <c r="L141" i="17" s="1"/>
  <c r="G141" i="17"/>
  <c r="H141" i="17" s="1"/>
  <c r="I141" i="17" s="1"/>
  <c r="C142" i="17"/>
  <c r="G142" i="17"/>
  <c r="H142" i="17" s="1"/>
  <c r="I142" i="17" s="1"/>
  <c r="T23" i="17" s="1"/>
  <c r="J142" i="17"/>
  <c r="C143" i="17"/>
  <c r="G143" i="17"/>
  <c r="H143" i="17"/>
  <c r="I143" i="17" s="1"/>
  <c r="C144" i="17"/>
  <c r="K144" i="17" s="1"/>
  <c r="L144" i="17" s="1"/>
  <c r="G144" i="17"/>
  <c r="H144" i="17"/>
  <c r="I144" i="17"/>
  <c r="T25" i="17" s="1"/>
  <c r="J144" i="17"/>
  <c r="C145" i="17"/>
  <c r="G145" i="17"/>
  <c r="H145" i="17" s="1"/>
  <c r="I145" i="17" s="1"/>
  <c r="C146" i="17"/>
  <c r="K146" i="17" s="1"/>
  <c r="L146" i="17" s="1"/>
  <c r="G146" i="17"/>
  <c r="H146" i="17" s="1"/>
  <c r="I146" i="17" s="1"/>
  <c r="C147" i="17"/>
  <c r="G147" i="17"/>
  <c r="H147" i="17"/>
  <c r="I147" i="17" s="1"/>
  <c r="C148" i="17"/>
  <c r="G148" i="17"/>
  <c r="H148" i="17"/>
  <c r="I148" i="17" s="1"/>
  <c r="C149" i="17"/>
  <c r="G149" i="17"/>
  <c r="H149" i="17" s="1"/>
  <c r="I149" i="17"/>
  <c r="J149" i="17"/>
  <c r="C150" i="17"/>
  <c r="G150" i="17"/>
  <c r="H150" i="17" s="1"/>
  <c r="I150" i="17" s="1"/>
  <c r="C151" i="17"/>
  <c r="G151" i="17"/>
  <c r="H151" i="17" s="1"/>
  <c r="I151" i="17" s="1"/>
  <c r="C152" i="17"/>
  <c r="G152" i="17"/>
  <c r="H152" i="17"/>
  <c r="I152" i="17" s="1"/>
  <c r="C153" i="17"/>
  <c r="G153" i="17"/>
  <c r="H153" i="17" s="1"/>
  <c r="I153" i="17" s="1"/>
  <c r="C154" i="17"/>
  <c r="G154" i="17"/>
  <c r="H154" i="17"/>
  <c r="I154" i="17" s="1"/>
  <c r="J154" i="17"/>
  <c r="C155" i="17"/>
  <c r="G155" i="17"/>
  <c r="H155" i="17" s="1"/>
  <c r="I155" i="17" s="1"/>
  <c r="C156" i="17"/>
  <c r="G156" i="17"/>
  <c r="H156" i="17"/>
  <c r="I156" i="17"/>
  <c r="C157" i="17"/>
  <c r="G157" i="17"/>
  <c r="H157" i="17" s="1"/>
  <c r="I157" i="17" s="1"/>
  <c r="C158" i="17"/>
  <c r="K158" i="17" s="1"/>
  <c r="L158" i="17" s="1"/>
  <c r="G158" i="17"/>
  <c r="H158" i="17" s="1"/>
  <c r="I158" i="17" s="1"/>
  <c r="T39" i="17" s="1"/>
  <c r="J158" i="17"/>
  <c r="C159" i="17"/>
  <c r="G159" i="17"/>
  <c r="H159" i="17"/>
  <c r="I159" i="17" s="1"/>
  <c r="C160" i="17"/>
  <c r="K160" i="17" s="1"/>
  <c r="L160" i="17" s="1"/>
  <c r="G160" i="17"/>
  <c r="H160" i="17"/>
  <c r="I160" i="17"/>
  <c r="T41" i="17" s="1"/>
  <c r="J160" i="17"/>
  <c r="C161" i="17"/>
  <c r="G161" i="17"/>
  <c r="H161" i="17" s="1"/>
  <c r="I161" i="17" s="1"/>
  <c r="C162" i="17"/>
  <c r="G162" i="17"/>
  <c r="H162" i="17" s="1"/>
  <c r="I162" i="17" s="1"/>
  <c r="K162" i="17"/>
  <c r="L162" i="17" s="1"/>
  <c r="C163" i="17"/>
  <c r="G163" i="17"/>
  <c r="H163" i="17"/>
  <c r="I163" i="17" s="1"/>
  <c r="C164" i="17"/>
  <c r="G164" i="17"/>
  <c r="H164" i="17"/>
  <c r="I164" i="17" s="1"/>
  <c r="C165" i="17"/>
  <c r="G165" i="17"/>
  <c r="H165" i="17" s="1"/>
  <c r="I165" i="17"/>
  <c r="J165" i="17"/>
  <c r="C166" i="17"/>
  <c r="G166" i="17"/>
  <c r="H166" i="17" s="1"/>
  <c r="I166" i="17" s="1"/>
  <c r="C167" i="17"/>
  <c r="G167" i="17"/>
  <c r="H167" i="17" s="1"/>
  <c r="I167" i="17" s="1"/>
  <c r="C168" i="17"/>
  <c r="G168" i="17"/>
  <c r="H168" i="17"/>
  <c r="I168" i="17" s="1"/>
  <c r="C169" i="17"/>
  <c r="G169" i="17"/>
  <c r="H169" i="17" s="1"/>
  <c r="I169" i="17" s="1"/>
  <c r="C170" i="17"/>
  <c r="G170" i="17"/>
  <c r="H170" i="17"/>
  <c r="I170" i="17" s="1"/>
  <c r="J170" i="17"/>
  <c r="C171" i="17"/>
  <c r="G171" i="17"/>
  <c r="H171" i="17" s="1"/>
  <c r="I171" i="17" s="1"/>
  <c r="C172" i="17"/>
  <c r="G172" i="17"/>
  <c r="H172" i="17"/>
  <c r="I172" i="17"/>
  <c r="C173" i="17"/>
  <c r="K173" i="17" s="1"/>
  <c r="L173" i="17" s="1"/>
  <c r="G173" i="17"/>
  <c r="H173" i="17" s="1"/>
  <c r="I173" i="17"/>
  <c r="T54" i="17" s="1"/>
  <c r="C174" i="17"/>
  <c r="K174" i="17" s="1"/>
  <c r="L174" i="17" s="1"/>
  <c r="G174" i="17"/>
  <c r="H174" i="17" s="1"/>
  <c r="I174" i="17" s="1"/>
  <c r="T55" i="17" s="1"/>
  <c r="J174" i="17"/>
  <c r="C175" i="17"/>
  <c r="G175" i="17"/>
  <c r="H175" i="17"/>
  <c r="I175" i="17" s="1"/>
  <c r="K175" i="17" s="1"/>
  <c r="L175" i="17" s="1"/>
  <c r="C176" i="17"/>
  <c r="G176" i="17"/>
  <c r="H176" i="17"/>
  <c r="I176" i="17"/>
  <c r="C177" i="17"/>
  <c r="G177" i="17"/>
  <c r="H177" i="17" s="1"/>
  <c r="I177" i="17"/>
  <c r="C178" i="17"/>
  <c r="K178" i="17" s="1"/>
  <c r="L178" i="17" s="1"/>
  <c r="G178" i="17"/>
  <c r="H178" i="17" s="1"/>
  <c r="I178" i="17" s="1"/>
  <c r="T59" i="17" s="1"/>
  <c r="J178" i="17"/>
  <c r="C179" i="17"/>
  <c r="G179" i="17"/>
  <c r="H179" i="17"/>
  <c r="I179" i="17" s="1"/>
  <c r="C180" i="17"/>
  <c r="G180" i="17"/>
  <c r="H180" i="17"/>
  <c r="I180" i="17"/>
  <c r="C181" i="17"/>
  <c r="K181" i="17" s="1"/>
  <c r="L181" i="17" s="1"/>
  <c r="G181" i="17"/>
  <c r="H181" i="17" s="1"/>
  <c r="I181" i="17"/>
  <c r="T62" i="17" s="1"/>
  <c r="C182" i="17"/>
  <c r="K182" i="17" s="1"/>
  <c r="L182" i="17" s="1"/>
  <c r="G182" i="17"/>
  <c r="H182" i="17" s="1"/>
  <c r="I182" i="17" s="1"/>
  <c r="T63" i="17" s="1"/>
  <c r="J182" i="17"/>
  <c r="C183" i="17"/>
  <c r="G183" i="17"/>
  <c r="H183" i="17"/>
  <c r="I183" i="17" s="1"/>
  <c r="K183" i="17" s="1"/>
  <c r="L183" i="17"/>
  <c r="C184" i="17"/>
  <c r="G184" i="17"/>
  <c r="H184" i="17"/>
  <c r="I184" i="17"/>
  <c r="C185" i="17"/>
  <c r="G185" i="17"/>
  <c r="H185" i="17" s="1"/>
  <c r="I185" i="17"/>
  <c r="C186" i="17"/>
  <c r="K186" i="17" s="1"/>
  <c r="L186" i="17" s="1"/>
  <c r="G186" i="17"/>
  <c r="H186" i="17" s="1"/>
  <c r="I186" i="17" s="1"/>
  <c r="T67" i="17" s="1"/>
  <c r="J186" i="17"/>
  <c r="C187" i="17"/>
  <c r="G187" i="17"/>
  <c r="H187" i="17"/>
  <c r="I187" i="17" s="1"/>
  <c r="C188" i="17"/>
  <c r="G188" i="17"/>
  <c r="H188" i="17"/>
  <c r="I188" i="17"/>
  <c r="C189" i="17"/>
  <c r="K189" i="17" s="1"/>
  <c r="L189" i="17" s="1"/>
  <c r="G189" i="17"/>
  <c r="H189" i="17" s="1"/>
  <c r="I189" i="17"/>
  <c r="T70" i="17" s="1"/>
  <c r="C190" i="17"/>
  <c r="K190" i="17" s="1"/>
  <c r="L190" i="17" s="1"/>
  <c r="G190" i="17"/>
  <c r="H190" i="17" s="1"/>
  <c r="I190" i="17" s="1"/>
  <c r="T71" i="17" s="1"/>
  <c r="J190" i="17"/>
  <c r="C191" i="17"/>
  <c r="G191" i="17"/>
  <c r="H191" i="17"/>
  <c r="I191" i="17" s="1"/>
  <c r="K191" i="17" s="1"/>
  <c r="L191" i="17" s="1"/>
  <c r="C192" i="17"/>
  <c r="G192" i="17"/>
  <c r="H192" i="17"/>
  <c r="I192" i="17"/>
  <c r="C193" i="17"/>
  <c r="G193" i="17"/>
  <c r="H193" i="17" s="1"/>
  <c r="I193" i="17"/>
  <c r="C194" i="17"/>
  <c r="K194" i="17" s="1"/>
  <c r="L194" i="17" s="1"/>
  <c r="G194" i="17"/>
  <c r="H194" i="17" s="1"/>
  <c r="I194" i="17" s="1"/>
  <c r="T75" i="17" s="1"/>
  <c r="J194" i="17"/>
  <c r="C195" i="17"/>
  <c r="G195" i="17"/>
  <c r="H195" i="17"/>
  <c r="I195" i="17" s="1"/>
  <c r="C196" i="17"/>
  <c r="G196" i="17"/>
  <c r="H196" i="17"/>
  <c r="I196" i="17"/>
  <c r="C197" i="17"/>
  <c r="K197" i="17" s="1"/>
  <c r="L197" i="17" s="1"/>
  <c r="G197" i="17"/>
  <c r="H197" i="17" s="1"/>
  <c r="I197" i="17"/>
  <c r="T78" i="17" s="1"/>
  <c r="C198" i="17"/>
  <c r="K198" i="17" s="1"/>
  <c r="L198" i="17" s="1"/>
  <c r="G198" i="17"/>
  <c r="H198" i="17" s="1"/>
  <c r="I198" i="17" s="1"/>
  <c r="T79" i="17" s="1"/>
  <c r="J198" i="17"/>
  <c r="C199" i="17"/>
  <c r="G199" i="17"/>
  <c r="H199" i="17"/>
  <c r="I199" i="17" s="1"/>
  <c r="K199" i="17" s="1"/>
  <c r="L199" i="17"/>
  <c r="C200" i="17"/>
  <c r="G200" i="17"/>
  <c r="H200" i="17"/>
  <c r="I200" i="17"/>
  <c r="C201" i="17"/>
  <c r="G201" i="17"/>
  <c r="H201" i="17" s="1"/>
  <c r="I201" i="17"/>
  <c r="C202" i="17"/>
  <c r="K202" i="17" s="1"/>
  <c r="L202" i="17" s="1"/>
  <c r="G202" i="17"/>
  <c r="H202" i="17" s="1"/>
  <c r="I202" i="17" s="1"/>
  <c r="T83" i="17" s="1"/>
  <c r="J202" i="17"/>
  <c r="C203" i="17"/>
  <c r="G203" i="17"/>
  <c r="H203" i="17"/>
  <c r="I203" i="17" s="1"/>
  <c r="C204" i="17"/>
  <c r="G204" i="17"/>
  <c r="H204" i="17"/>
  <c r="I204" i="17"/>
  <c r="C205" i="17"/>
  <c r="K205" i="17" s="1"/>
  <c r="L205" i="17" s="1"/>
  <c r="G205" i="17"/>
  <c r="H205" i="17" s="1"/>
  <c r="I205" i="17"/>
  <c r="J205" i="17" s="1"/>
  <c r="C206" i="17"/>
  <c r="K206" i="17" s="1"/>
  <c r="L206" i="17" s="1"/>
  <c r="G206" i="17"/>
  <c r="H206" i="17" s="1"/>
  <c r="I206" i="17" s="1"/>
  <c r="T87" i="17" s="1"/>
  <c r="J206" i="17"/>
  <c r="C207" i="17"/>
  <c r="G207" i="17"/>
  <c r="H207" i="17"/>
  <c r="I207" i="17" s="1"/>
  <c r="K207" i="17" s="1"/>
  <c r="L207" i="17" s="1"/>
  <c r="C208" i="17"/>
  <c r="G208" i="17"/>
  <c r="H208" i="17"/>
  <c r="I208" i="17"/>
  <c r="C209" i="17"/>
  <c r="G209" i="17"/>
  <c r="H209" i="17" s="1"/>
  <c r="I209" i="17"/>
  <c r="C210" i="17"/>
  <c r="K210" i="17" s="1"/>
  <c r="L210" i="17" s="1"/>
  <c r="G210" i="17"/>
  <c r="H210" i="17" s="1"/>
  <c r="I210" i="17" s="1"/>
  <c r="T91" i="17" s="1"/>
  <c r="J210" i="17"/>
  <c r="C211" i="17"/>
  <c r="G211" i="17"/>
  <c r="H211" i="17"/>
  <c r="I211" i="17" s="1"/>
  <c r="C212" i="17"/>
  <c r="G212" i="17"/>
  <c r="H212" i="17"/>
  <c r="I212" i="17"/>
  <c r="C213" i="17"/>
  <c r="K213" i="17" s="1"/>
  <c r="L213" i="17" s="1"/>
  <c r="G213" i="17"/>
  <c r="H213" i="17" s="1"/>
  <c r="I213" i="17"/>
  <c r="T94" i="17" s="1"/>
  <c r="C214" i="17"/>
  <c r="K214" i="17" s="1"/>
  <c r="L214" i="17" s="1"/>
  <c r="G214" i="17"/>
  <c r="H214" i="17" s="1"/>
  <c r="I214" i="17" s="1"/>
  <c r="T95" i="17" s="1"/>
  <c r="J214" i="17"/>
  <c r="C215" i="17"/>
  <c r="G215" i="17"/>
  <c r="H215" i="17"/>
  <c r="I215" i="17" s="1"/>
  <c r="K215" i="17" s="1"/>
  <c r="L215" i="17"/>
  <c r="C216" i="17"/>
  <c r="G216" i="17"/>
  <c r="H216" i="17"/>
  <c r="I216" i="17"/>
  <c r="C217" i="17"/>
  <c r="G217" i="17"/>
  <c r="H217" i="17" s="1"/>
  <c r="I217" i="17"/>
  <c r="C218" i="17"/>
  <c r="K218" i="17" s="1"/>
  <c r="L218" i="17" s="1"/>
  <c r="G218" i="17"/>
  <c r="H218" i="17" s="1"/>
  <c r="I218" i="17" s="1"/>
  <c r="T99" i="17" s="1"/>
  <c r="J218" i="17"/>
  <c r="C219" i="17"/>
  <c r="G219" i="17"/>
  <c r="H219" i="17"/>
  <c r="I219" i="17" s="1"/>
  <c r="C220" i="17"/>
  <c r="G220" i="17"/>
  <c r="H220" i="17"/>
  <c r="I220" i="17"/>
  <c r="C221" i="17"/>
  <c r="K221" i="17" s="1"/>
  <c r="L221" i="17" s="1"/>
  <c r="G221" i="17"/>
  <c r="H221" i="17" s="1"/>
  <c r="I221" i="17"/>
  <c r="T102" i="17" s="1"/>
  <c r="C222" i="17"/>
  <c r="K222" i="17" s="1"/>
  <c r="L222" i="17" s="1"/>
  <c r="G222" i="17"/>
  <c r="H222" i="17" s="1"/>
  <c r="I222" i="17" s="1"/>
  <c r="T103" i="17" s="1"/>
  <c r="J222" i="17"/>
  <c r="C223" i="17"/>
  <c r="G223" i="17"/>
  <c r="H223" i="17"/>
  <c r="I223" i="17" s="1"/>
  <c r="K223" i="17" s="1"/>
  <c r="L223" i="17" s="1"/>
  <c r="C224" i="17"/>
  <c r="G224" i="17"/>
  <c r="H224" i="17"/>
  <c r="I224" i="17"/>
  <c r="C225" i="17"/>
  <c r="G225" i="17"/>
  <c r="H225" i="17" s="1"/>
  <c r="I225" i="17"/>
  <c r="C226" i="17"/>
  <c r="K226" i="17" s="1"/>
  <c r="L226" i="17" s="1"/>
  <c r="G226" i="17"/>
  <c r="H226" i="17" s="1"/>
  <c r="I226" i="17" s="1"/>
  <c r="T107" i="17" s="1"/>
  <c r="J226" i="17"/>
  <c r="C227" i="17"/>
  <c r="G227" i="17"/>
  <c r="H227" i="17"/>
  <c r="I227" i="17" s="1"/>
  <c r="C228" i="17"/>
  <c r="G228" i="17"/>
  <c r="H228" i="17"/>
  <c r="I228" i="17"/>
  <c r="C229" i="17"/>
  <c r="K229" i="17" s="1"/>
  <c r="L229" i="17" s="1"/>
  <c r="G229" i="17"/>
  <c r="H229" i="17" s="1"/>
  <c r="I229" i="17"/>
  <c r="T110" i="17" s="1"/>
  <c r="C230" i="17"/>
  <c r="K230" i="17" s="1"/>
  <c r="L230" i="17" s="1"/>
  <c r="G230" i="17"/>
  <c r="H230" i="17" s="1"/>
  <c r="I230" i="17" s="1"/>
  <c r="T111" i="17" s="1"/>
  <c r="J230" i="17"/>
  <c r="C231" i="17"/>
  <c r="G231" i="17"/>
  <c r="H231" i="17"/>
  <c r="I231" i="17" s="1"/>
  <c r="K231" i="17" s="1"/>
  <c r="L231" i="17"/>
  <c r="C232" i="17"/>
  <c r="G232" i="17"/>
  <c r="H232" i="17"/>
  <c r="I232" i="17"/>
  <c r="C233" i="17"/>
  <c r="G233" i="17"/>
  <c r="H233" i="17" s="1"/>
  <c r="I233" i="17"/>
  <c r="C234" i="17"/>
  <c r="K234" i="17" s="1"/>
  <c r="L234" i="17" s="1"/>
  <c r="G234" i="17"/>
  <c r="H234" i="17" s="1"/>
  <c r="I234" i="17" s="1"/>
  <c r="T115" i="17" s="1"/>
  <c r="J234" i="17"/>
  <c r="C235" i="17"/>
  <c r="G235" i="17"/>
  <c r="H235" i="17"/>
  <c r="I235" i="17" s="1"/>
  <c r="C236" i="17"/>
  <c r="G236" i="17"/>
  <c r="H236" i="17"/>
  <c r="I236" i="17"/>
  <c r="C237" i="17"/>
  <c r="K237" i="17" s="1"/>
  <c r="L237" i="17" s="1"/>
  <c r="G237" i="17"/>
  <c r="H237" i="17" s="1"/>
  <c r="I237" i="17"/>
  <c r="T118" i="17" s="1"/>
  <c r="C238" i="17"/>
  <c r="K238" i="17" s="1"/>
  <c r="L238" i="17" s="1"/>
  <c r="G238" i="17"/>
  <c r="H238" i="17" s="1"/>
  <c r="I238" i="17" s="1"/>
  <c r="T119" i="17" s="1"/>
  <c r="J238" i="17"/>
  <c r="C239" i="17"/>
  <c r="G239" i="17"/>
  <c r="H239" i="17"/>
  <c r="I239" i="17" s="1"/>
  <c r="K239" i="17" s="1"/>
  <c r="L239" i="17" s="1"/>
  <c r="C240" i="17"/>
  <c r="G240" i="17"/>
  <c r="H240" i="17"/>
  <c r="I240" i="17"/>
  <c r="C241" i="17"/>
  <c r="G241" i="17"/>
  <c r="H241" i="17" s="1"/>
  <c r="I241" i="17"/>
  <c r="C242" i="17"/>
  <c r="K242" i="17" s="1"/>
  <c r="L242" i="17" s="1"/>
  <c r="G242" i="17"/>
  <c r="H242" i="17" s="1"/>
  <c r="I242" i="17" s="1"/>
  <c r="T123" i="17" s="1"/>
  <c r="J242" i="17"/>
  <c r="F3" i="16"/>
  <c r="AG3" i="16" s="1"/>
  <c r="C4" i="16"/>
  <c r="F4" i="16"/>
  <c r="G4" i="16" s="1"/>
  <c r="C5" i="16"/>
  <c r="F5" i="16"/>
  <c r="G5" i="16" s="1"/>
  <c r="C6" i="16"/>
  <c r="F6" i="16"/>
  <c r="G6" i="16" s="1"/>
  <c r="C7" i="16"/>
  <c r="F7" i="16"/>
  <c r="G7" i="16" s="1"/>
  <c r="C8" i="16"/>
  <c r="F8" i="16"/>
  <c r="G8" i="16" s="1"/>
  <c r="C9" i="16"/>
  <c r="F9" i="16"/>
  <c r="G9" i="16" s="1"/>
  <c r="C10" i="16"/>
  <c r="F10" i="16"/>
  <c r="G10" i="16" s="1"/>
  <c r="C11" i="16"/>
  <c r="F11" i="16"/>
  <c r="G11" i="16" s="1"/>
  <c r="C12" i="16"/>
  <c r="F12" i="16"/>
  <c r="G12" i="16" s="1"/>
  <c r="C13" i="16"/>
  <c r="F13" i="16"/>
  <c r="G13" i="16" s="1"/>
  <c r="C14" i="16"/>
  <c r="F14" i="16"/>
  <c r="G14" i="16" s="1"/>
  <c r="C15" i="16"/>
  <c r="F15" i="16"/>
  <c r="G15" i="16" s="1"/>
  <c r="C16" i="16"/>
  <c r="F16" i="16"/>
  <c r="G16" i="16" s="1"/>
  <c r="C17" i="16"/>
  <c r="F17" i="16"/>
  <c r="G17" i="16" s="1"/>
  <c r="C18" i="16"/>
  <c r="F18" i="16"/>
  <c r="G18" i="16" s="1"/>
  <c r="C19" i="16"/>
  <c r="F19" i="16"/>
  <c r="G19" i="16" s="1"/>
  <c r="C20" i="16"/>
  <c r="F20" i="16"/>
  <c r="G20" i="16" s="1"/>
  <c r="C21" i="16"/>
  <c r="F21" i="16"/>
  <c r="G21" i="16" s="1"/>
  <c r="C22" i="16"/>
  <c r="F22" i="16"/>
  <c r="G22" i="16" s="1"/>
  <c r="C23" i="16"/>
  <c r="F23" i="16"/>
  <c r="G23" i="16" s="1"/>
  <c r="C24" i="16"/>
  <c r="F24" i="16"/>
  <c r="G24" i="16" s="1"/>
  <c r="C25" i="16"/>
  <c r="F25" i="16"/>
  <c r="G25" i="16" s="1"/>
  <c r="C26" i="16"/>
  <c r="F26" i="16"/>
  <c r="G26" i="16" s="1"/>
  <c r="C27" i="16"/>
  <c r="F27" i="16"/>
  <c r="G27" i="16" s="1"/>
  <c r="C28" i="16"/>
  <c r="F28" i="16"/>
  <c r="G28" i="16" s="1"/>
  <c r="C29" i="16"/>
  <c r="F29" i="16"/>
  <c r="G29" i="16" s="1"/>
  <c r="C30" i="16"/>
  <c r="F30" i="16"/>
  <c r="G30" i="16" s="1"/>
  <c r="C31" i="16"/>
  <c r="F31" i="16"/>
  <c r="G31" i="16" s="1"/>
  <c r="C32" i="16"/>
  <c r="F32" i="16"/>
  <c r="G32" i="16" s="1"/>
  <c r="C33" i="16"/>
  <c r="F33" i="16"/>
  <c r="G33" i="16" s="1"/>
  <c r="C34" i="16"/>
  <c r="H34" i="16" s="1"/>
  <c r="F34" i="16"/>
  <c r="G34" i="16" s="1"/>
  <c r="I34" i="16"/>
  <c r="C35" i="16"/>
  <c r="F35" i="16"/>
  <c r="G35" i="16" s="1"/>
  <c r="C36" i="16"/>
  <c r="F36" i="16"/>
  <c r="G36" i="16" s="1"/>
  <c r="C37" i="16"/>
  <c r="F37" i="16"/>
  <c r="G37" i="16" s="1"/>
  <c r="C38" i="16"/>
  <c r="H38" i="16" s="1"/>
  <c r="F38" i="16"/>
  <c r="G38" i="16" s="1"/>
  <c r="I38" i="16"/>
  <c r="C39" i="16"/>
  <c r="F39" i="16"/>
  <c r="G39" i="16" s="1"/>
  <c r="C40" i="16"/>
  <c r="F40" i="16"/>
  <c r="G40" i="16" s="1"/>
  <c r="C41" i="16"/>
  <c r="F41" i="16"/>
  <c r="G41" i="16" s="1"/>
  <c r="C42" i="16"/>
  <c r="F42" i="16"/>
  <c r="G42" i="16" s="1"/>
  <c r="C43" i="16"/>
  <c r="F43" i="16"/>
  <c r="G43" i="16" s="1"/>
  <c r="C44" i="16"/>
  <c r="F44" i="16"/>
  <c r="G44" i="16" s="1"/>
  <c r="C45" i="16"/>
  <c r="F45" i="16"/>
  <c r="G45" i="16" s="1"/>
  <c r="C46" i="16"/>
  <c r="F46" i="16"/>
  <c r="G46" i="16" s="1"/>
  <c r="C47" i="16"/>
  <c r="F47" i="16"/>
  <c r="G47" i="16" s="1"/>
  <c r="C48" i="16"/>
  <c r="F48" i="16"/>
  <c r="G48" i="16" s="1"/>
  <c r="C49" i="16"/>
  <c r="F49" i="16"/>
  <c r="G49" i="16" s="1"/>
  <c r="C50" i="16"/>
  <c r="F50" i="16"/>
  <c r="G50" i="16" s="1"/>
  <c r="C51" i="16"/>
  <c r="F51" i="16"/>
  <c r="G51" i="16" s="1"/>
  <c r="C52" i="16"/>
  <c r="F52" i="16"/>
  <c r="G52" i="16" s="1"/>
  <c r="C53" i="16"/>
  <c r="F53" i="16"/>
  <c r="G53" i="16" s="1"/>
  <c r="C54" i="16"/>
  <c r="F54" i="16"/>
  <c r="G54" i="16" s="1"/>
  <c r="C55" i="16"/>
  <c r="F55" i="16"/>
  <c r="G55" i="16" s="1"/>
  <c r="C56" i="16"/>
  <c r="F56" i="16"/>
  <c r="G56" i="16" s="1"/>
  <c r="C57" i="16"/>
  <c r="F57" i="16"/>
  <c r="G57" i="16" s="1"/>
  <c r="C58" i="16"/>
  <c r="F58" i="16"/>
  <c r="G58" i="16" s="1"/>
  <c r="C59" i="16"/>
  <c r="F59" i="16"/>
  <c r="G59" i="16" s="1"/>
  <c r="C60" i="16"/>
  <c r="F60" i="16"/>
  <c r="G60" i="16" s="1"/>
  <c r="C61" i="16"/>
  <c r="F61" i="16"/>
  <c r="G61" i="16" s="1"/>
  <c r="C62" i="16"/>
  <c r="F62" i="16"/>
  <c r="G62" i="16" s="1"/>
  <c r="C63" i="16"/>
  <c r="F63" i="16"/>
  <c r="G63" i="16" s="1"/>
  <c r="C64" i="16"/>
  <c r="F64" i="16"/>
  <c r="G64" i="16" s="1"/>
  <c r="C65" i="16"/>
  <c r="F65" i="16"/>
  <c r="G65" i="16" s="1"/>
  <c r="C66" i="16"/>
  <c r="F66" i="16"/>
  <c r="G66" i="16" s="1"/>
  <c r="C67" i="16"/>
  <c r="F67" i="16"/>
  <c r="G67" i="16" s="1"/>
  <c r="C68" i="16"/>
  <c r="F68" i="16"/>
  <c r="G68" i="16" s="1"/>
  <c r="C69" i="16"/>
  <c r="F69" i="16"/>
  <c r="G69" i="16" s="1"/>
  <c r="C70" i="16"/>
  <c r="F70" i="16"/>
  <c r="G70" i="16" s="1"/>
  <c r="C71" i="16"/>
  <c r="F71" i="16"/>
  <c r="G71" i="16" s="1"/>
  <c r="C72" i="16"/>
  <c r="F72" i="16"/>
  <c r="G72" i="16" s="1"/>
  <c r="C73" i="16"/>
  <c r="F73" i="16"/>
  <c r="G73" i="16" s="1"/>
  <c r="C74" i="16"/>
  <c r="F74" i="16"/>
  <c r="G74" i="16" s="1"/>
  <c r="C75" i="16"/>
  <c r="F75" i="16"/>
  <c r="G75" i="16" s="1"/>
  <c r="C76" i="16"/>
  <c r="F76" i="16"/>
  <c r="G76" i="16" s="1"/>
  <c r="C77" i="16"/>
  <c r="F77" i="16"/>
  <c r="G77" i="16" s="1"/>
  <c r="C78" i="16"/>
  <c r="F78" i="16"/>
  <c r="G78" i="16" s="1"/>
  <c r="C79" i="16"/>
  <c r="F79" i="16"/>
  <c r="G79" i="16" s="1"/>
  <c r="C80" i="16"/>
  <c r="F80" i="16"/>
  <c r="G80" i="16" s="1"/>
  <c r="C81" i="16"/>
  <c r="F81" i="16"/>
  <c r="G81" i="16" s="1"/>
  <c r="C82" i="16"/>
  <c r="F82" i="16"/>
  <c r="G82" i="16" s="1"/>
  <c r="C83" i="16"/>
  <c r="F83" i="16"/>
  <c r="G83" i="16" s="1"/>
  <c r="C84" i="16"/>
  <c r="F84" i="16"/>
  <c r="G84" i="16" s="1"/>
  <c r="C85" i="16"/>
  <c r="F85" i="16"/>
  <c r="G85" i="16" s="1"/>
  <c r="C86" i="16"/>
  <c r="F86" i="16"/>
  <c r="G86" i="16" s="1"/>
  <c r="C87" i="16"/>
  <c r="F87" i="16"/>
  <c r="G87" i="16" s="1"/>
  <c r="C88" i="16"/>
  <c r="F88" i="16"/>
  <c r="G88" i="16" s="1"/>
  <c r="C89" i="16"/>
  <c r="F89" i="16"/>
  <c r="G89" i="16" s="1"/>
  <c r="C90" i="16"/>
  <c r="F90" i="16"/>
  <c r="G90" i="16" s="1"/>
  <c r="C91" i="16"/>
  <c r="F91" i="16"/>
  <c r="G91" i="16" s="1"/>
  <c r="C92" i="16"/>
  <c r="F92" i="16"/>
  <c r="G92" i="16" s="1"/>
  <c r="C93" i="16"/>
  <c r="F93" i="16"/>
  <c r="G93" i="16" s="1"/>
  <c r="C94" i="16"/>
  <c r="F94" i="16"/>
  <c r="G94" i="16" s="1"/>
  <c r="C95" i="16"/>
  <c r="F95" i="16"/>
  <c r="G95" i="16" s="1"/>
  <c r="C96" i="16"/>
  <c r="F96" i="16"/>
  <c r="G96" i="16" s="1"/>
  <c r="C97" i="16"/>
  <c r="F97" i="16"/>
  <c r="G97" i="16" s="1"/>
  <c r="C98" i="16"/>
  <c r="F98" i="16"/>
  <c r="G98" i="16" s="1"/>
  <c r="C99" i="16"/>
  <c r="F99" i="16"/>
  <c r="G99" i="16" s="1"/>
  <c r="C100" i="16"/>
  <c r="F100" i="16"/>
  <c r="G100" i="16" s="1"/>
  <c r="C101" i="16"/>
  <c r="F101" i="16"/>
  <c r="G101" i="16" s="1"/>
  <c r="C102" i="16"/>
  <c r="F102" i="16"/>
  <c r="G102" i="16" s="1"/>
  <c r="C103" i="16"/>
  <c r="F103" i="16"/>
  <c r="G103" i="16" s="1"/>
  <c r="C104" i="16"/>
  <c r="F104" i="16"/>
  <c r="G104" i="16" s="1"/>
  <c r="C105" i="16"/>
  <c r="F105" i="16"/>
  <c r="C106" i="16"/>
  <c r="F106" i="16"/>
  <c r="C107" i="16"/>
  <c r="F107" i="16"/>
  <c r="C108" i="16"/>
  <c r="F108" i="16"/>
  <c r="C109" i="16"/>
  <c r="F109" i="16"/>
  <c r="C110" i="16"/>
  <c r="F110" i="16"/>
  <c r="C111" i="16"/>
  <c r="F111" i="16"/>
  <c r="C112" i="16"/>
  <c r="F112" i="16"/>
  <c r="C113" i="16"/>
  <c r="F113" i="16"/>
  <c r="C114" i="16"/>
  <c r="F114" i="16"/>
  <c r="C115" i="16"/>
  <c r="F115" i="16"/>
  <c r="C116" i="16"/>
  <c r="F116" i="16"/>
  <c r="C117" i="16"/>
  <c r="F117" i="16"/>
  <c r="G117" i="16" s="1"/>
  <c r="H117" i="16"/>
  <c r="I117" i="16" s="1"/>
  <c r="C118" i="16"/>
  <c r="F118" i="16"/>
  <c r="G118" i="16" s="1"/>
  <c r="H118" i="16"/>
  <c r="I118" i="16" s="1"/>
  <c r="C119" i="16"/>
  <c r="F119" i="16"/>
  <c r="C120" i="16"/>
  <c r="F120" i="16"/>
  <c r="G120" i="16" s="1"/>
  <c r="C121" i="16"/>
  <c r="F121" i="16"/>
  <c r="G121" i="16" s="1"/>
  <c r="H121" i="16"/>
  <c r="I121" i="16" s="1"/>
  <c r="C122" i="16"/>
  <c r="F122" i="16"/>
  <c r="G122" i="16" s="1"/>
  <c r="N122" i="16"/>
  <c r="P122" i="16"/>
  <c r="C123" i="16"/>
  <c r="F123" i="16"/>
  <c r="G123" i="16" s="1"/>
  <c r="H123" i="16"/>
  <c r="I123" i="16" s="1"/>
  <c r="C124" i="16"/>
  <c r="F124" i="16"/>
  <c r="C125" i="16"/>
  <c r="F125" i="16"/>
  <c r="C126" i="16"/>
  <c r="F126" i="16"/>
  <c r="G126" i="16" s="1"/>
  <c r="C127" i="16"/>
  <c r="F127" i="16"/>
  <c r="G127" i="16" s="1"/>
  <c r="H127" i="16"/>
  <c r="I127" i="16" s="1"/>
  <c r="C128" i="16"/>
  <c r="F128" i="16"/>
  <c r="G128" i="16" s="1"/>
  <c r="H128" i="16"/>
  <c r="I128" i="16" s="1"/>
  <c r="C129" i="16"/>
  <c r="F129" i="16"/>
  <c r="G129" i="16" s="1"/>
  <c r="C130" i="16"/>
  <c r="F130" i="16"/>
  <c r="G130" i="16" s="1"/>
  <c r="H130" i="16"/>
  <c r="I130" i="16" s="1"/>
  <c r="C131" i="16"/>
  <c r="F131" i="16"/>
  <c r="G131" i="16" s="1"/>
  <c r="H131" i="16"/>
  <c r="I131" i="16" s="1"/>
  <c r="C132" i="16"/>
  <c r="F132" i="16"/>
  <c r="H132" i="16" s="1"/>
  <c r="I132" i="16" s="1"/>
  <c r="G132" i="16"/>
  <c r="C133" i="16"/>
  <c r="F133" i="16"/>
  <c r="G133" i="16" s="1"/>
  <c r="C134" i="16"/>
  <c r="F134" i="16"/>
  <c r="G134" i="16" s="1"/>
  <c r="H134" i="16"/>
  <c r="I134" i="16" s="1"/>
  <c r="C135" i="16"/>
  <c r="F135" i="16"/>
  <c r="G135" i="16" s="1"/>
  <c r="H135" i="16"/>
  <c r="I135" i="16" s="1"/>
  <c r="C136" i="16"/>
  <c r="F136" i="16"/>
  <c r="H136" i="16" s="1"/>
  <c r="I136" i="16" s="1"/>
  <c r="G136" i="16"/>
  <c r="C137" i="16"/>
  <c r="F137" i="16"/>
  <c r="G137" i="16" s="1"/>
  <c r="C138" i="16"/>
  <c r="F138" i="16"/>
  <c r="G138" i="16" s="1"/>
  <c r="H138" i="16"/>
  <c r="I138" i="16" s="1"/>
  <c r="C139" i="16"/>
  <c r="F139" i="16"/>
  <c r="G139" i="16" s="1"/>
  <c r="H139" i="16"/>
  <c r="I139" i="16"/>
  <c r="C140" i="16"/>
  <c r="F140" i="16"/>
  <c r="H140" i="16" s="1"/>
  <c r="I140" i="16" s="1"/>
  <c r="G140" i="16"/>
  <c r="C141" i="16"/>
  <c r="F141" i="16"/>
  <c r="G141" i="16" s="1"/>
  <c r="C142" i="16"/>
  <c r="F142" i="16"/>
  <c r="G142" i="16" s="1"/>
  <c r="H142" i="16"/>
  <c r="I142" i="16" s="1"/>
  <c r="C143" i="16"/>
  <c r="F143" i="16"/>
  <c r="G143" i="16" s="1"/>
  <c r="H143" i="16"/>
  <c r="I143" i="16" s="1"/>
  <c r="C144" i="16"/>
  <c r="F144" i="16"/>
  <c r="H144" i="16" s="1"/>
  <c r="I144" i="16" s="1"/>
  <c r="G144" i="16"/>
  <c r="C145" i="16"/>
  <c r="F145" i="16"/>
  <c r="G145" i="16" s="1"/>
  <c r="C146" i="16"/>
  <c r="F146" i="16"/>
  <c r="G146" i="16" s="1"/>
  <c r="H146" i="16"/>
  <c r="I146" i="16" s="1"/>
  <c r="C147" i="16"/>
  <c r="F147" i="16"/>
  <c r="G147" i="16" s="1"/>
  <c r="H147" i="16"/>
  <c r="I147" i="16"/>
  <c r="C148" i="16"/>
  <c r="F148" i="16"/>
  <c r="H148" i="16" s="1"/>
  <c r="I148" i="16" s="1"/>
  <c r="G148" i="16"/>
  <c r="C149" i="16"/>
  <c r="F149" i="16"/>
  <c r="G149" i="16" s="1"/>
  <c r="C150" i="16"/>
  <c r="F150" i="16"/>
  <c r="G150" i="16" s="1"/>
  <c r="H150" i="16"/>
  <c r="I150" i="16" s="1"/>
  <c r="C151" i="16"/>
  <c r="F151" i="16"/>
  <c r="G151" i="16" s="1"/>
  <c r="H151" i="16"/>
  <c r="I151" i="16" s="1"/>
  <c r="C152" i="16"/>
  <c r="F152" i="16"/>
  <c r="H152" i="16" s="1"/>
  <c r="I152" i="16" s="1"/>
  <c r="G152" i="16"/>
  <c r="C153" i="16"/>
  <c r="F153" i="16"/>
  <c r="G153" i="16" s="1"/>
  <c r="C154" i="16"/>
  <c r="F154" i="16"/>
  <c r="G154" i="16" s="1"/>
  <c r="H154" i="16"/>
  <c r="I154" i="16" s="1"/>
  <c r="C155" i="16"/>
  <c r="F155" i="16"/>
  <c r="G155" i="16" s="1"/>
  <c r="H155" i="16"/>
  <c r="I155" i="16"/>
  <c r="C156" i="16"/>
  <c r="F156" i="16"/>
  <c r="H156" i="16" s="1"/>
  <c r="I156" i="16" s="1"/>
  <c r="G156" i="16"/>
  <c r="C157" i="16"/>
  <c r="F157" i="16"/>
  <c r="G157" i="16" s="1"/>
  <c r="C158" i="16"/>
  <c r="F158" i="16"/>
  <c r="G158" i="16" s="1"/>
  <c r="H158" i="16"/>
  <c r="I158" i="16" s="1"/>
  <c r="C159" i="16"/>
  <c r="F159" i="16"/>
  <c r="G159" i="16" s="1"/>
  <c r="H159" i="16"/>
  <c r="I159" i="16" s="1"/>
  <c r="C160" i="16"/>
  <c r="F160" i="16"/>
  <c r="H160" i="16" s="1"/>
  <c r="I160" i="16" s="1"/>
  <c r="G160" i="16"/>
  <c r="C161" i="16"/>
  <c r="F161" i="16"/>
  <c r="G161" i="16" s="1"/>
  <c r="C162" i="16"/>
  <c r="F162" i="16"/>
  <c r="G162" i="16" s="1"/>
  <c r="H162" i="16"/>
  <c r="I162" i="16" s="1"/>
  <c r="C163" i="16"/>
  <c r="F163" i="16"/>
  <c r="G163" i="16" s="1"/>
  <c r="H163" i="16"/>
  <c r="I163" i="16"/>
  <c r="C164" i="16"/>
  <c r="F164" i="16"/>
  <c r="H164" i="16" s="1"/>
  <c r="I164" i="16" s="1"/>
  <c r="G164" i="16"/>
  <c r="C165" i="16"/>
  <c r="F165" i="16"/>
  <c r="G165" i="16" s="1"/>
  <c r="C166" i="16"/>
  <c r="F166" i="16"/>
  <c r="G166" i="16"/>
  <c r="H166" i="16"/>
  <c r="I166" i="16" s="1"/>
  <c r="C167" i="16"/>
  <c r="F167" i="16"/>
  <c r="G167" i="16" s="1"/>
  <c r="C168" i="16"/>
  <c r="F168" i="16"/>
  <c r="G168" i="16"/>
  <c r="H168" i="16"/>
  <c r="I168" i="16" s="1"/>
  <c r="C169" i="16"/>
  <c r="F169" i="16"/>
  <c r="G169" i="16" s="1"/>
  <c r="C170" i="16"/>
  <c r="F170" i="16"/>
  <c r="G170" i="16"/>
  <c r="H170" i="16"/>
  <c r="I170" i="16" s="1"/>
  <c r="C171" i="16"/>
  <c r="F171" i="16"/>
  <c r="G171" i="16" s="1"/>
  <c r="C172" i="16"/>
  <c r="F172" i="16"/>
  <c r="G172" i="16"/>
  <c r="H172" i="16"/>
  <c r="I172" i="16" s="1"/>
  <c r="C173" i="16"/>
  <c r="F173" i="16"/>
  <c r="G173" i="16" s="1"/>
  <c r="C174" i="16"/>
  <c r="F174" i="16"/>
  <c r="G174" i="16"/>
  <c r="H174" i="16"/>
  <c r="I174" i="16" s="1"/>
  <c r="C175" i="16"/>
  <c r="F175" i="16"/>
  <c r="G175" i="16" s="1"/>
  <c r="C176" i="16"/>
  <c r="F176" i="16"/>
  <c r="G176" i="16"/>
  <c r="H176" i="16"/>
  <c r="I176" i="16" s="1"/>
  <c r="C177" i="16"/>
  <c r="F177" i="16"/>
  <c r="G177" i="16" s="1"/>
  <c r="C178" i="16"/>
  <c r="F178" i="16"/>
  <c r="G178" i="16"/>
  <c r="H178" i="16"/>
  <c r="I178" i="16" s="1"/>
  <c r="C179" i="16"/>
  <c r="F179" i="16"/>
  <c r="G179" i="16" s="1"/>
  <c r="C180" i="16"/>
  <c r="F180" i="16"/>
  <c r="G180" i="16"/>
  <c r="H180" i="16"/>
  <c r="I180" i="16" s="1"/>
  <c r="C181" i="16"/>
  <c r="F181" i="16"/>
  <c r="G181" i="16" s="1"/>
  <c r="C182" i="16"/>
  <c r="F182" i="16"/>
  <c r="G182" i="16"/>
  <c r="H182" i="16"/>
  <c r="I182" i="16" s="1"/>
  <c r="C183" i="16"/>
  <c r="F183" i="16"/>
  <c r="G183" i="16" s="1"/>
  <c r="C184" i="16"/>
  <c r="F184" i="16"/>
  <c r="G184" i="16"/>
  <c r="H184" i="16"/>
  <c r="I184" i="16" s="1"/>
  <c r="C185" i="16"/>
  <c r="F185" i="16"/>
  <c r="G185" i="16" s="1"/>
  <c r="C186" i="16"/>
  <c r="F186" i="16"/>
  <c r="G186" i="16"/>
  <c r="H186" i="16"/>
  <c r="I186" i="16" s="1"/>
  <c r="C187" i="16"/>
  <c r="F187" i="16"/>
  <c r="G187" i="16" s="1"/>
  <c r="C188" i="16"/>
  <c r="F188" i="16"/>
  <c r="G188" i="16"/>
  <c r="H188" i="16"/>
  <c r="I188" i="16" s="1"/>
  <c r="C189" i="16"/>
  <c r="F189" i="16"/>
  <c r="G189" i="16" s="1"/>
  <c r="C190" i="16"/>
  <c r="F190" i="16"/>
  <c r="G190" i="16"/>
  <c r="H190" i="16"/>
  <c r="I190" i="16" s="1"/>
  <c r="C191" i="16"/>
  <c r="F191" i="16"/>
  <c r="G191" i="16" s="1"/>
  <c r="C192" i="16"/>
  <c r="F192" i="16"/>
  <c r="G192" i="16"/>
  <c r="H192" i="16"/>
  <c r="I192" i="16" s="1"/>
  <c r="C193" i="16"/>
  <c r="F193" i="16"/>
  <c r="G193" i="16" s="1"/>
  <c r="C194" i="16"/>
  <c r="F194" i="16"/>
  <c r="G194" i="16"/>
  <c r="H194" i="16"/>
  <c r="I194" i="16" s="1"/>
  <c r="C195" i="16"/>
  <c r="F195" i="16"/>
  <c r="G195" i="16" s="1"/>
  <c r="C196" i="16"/>
  <c r="F196" i="16"/>
  <c r="G196" i="16"/>
  <c r="H196" i="16"/>
  <c r="I196" i="16" s="1"/>
  <c r="C197" i="16"/>
  <c r="F197" i="16"/>
  <c r="G197" i="16" s="1"/>
  <c r="C198" i="16"/>
  <c r="F198" i="16"/>
  <c r="G198" i="16"/>
  <c r="H198" i="16"/>
  <c r="I198" i="16" s="1"/>
  <c r="C199" i="16"/>
  <c r="F199" i="16"/>
  <c r="G199" i="16" s="1"/>
  <c r="C200" i="16"/>
  <c r="F200" i="16"/>
  <c r="G200" i="16"/>
  <c r="H200" i="16"/>
  <c r="I200" i="16" s="1"/>
  <c r="C201" i="16"/>
  <c r="F201" i="16"/>
  <c r="G201" i="16" s="1"/>
  <c r="C202" i="16"/>
  <c r="F202" i="16"/>
  <c r="G202" i="16"/>
  <c r="H202" i="16"/>
  <c r="I202" i="16" s="1"/>
  <c r="C203" i="16"/>
  <c r="F203" i="16"/>
  <c r="G203" i="16" s="1"/>
  <c r="C204" i="16"/>
  <c r="F204" i="16"/>
  <c r="G204" i="16"/>
  <c r="H204" i="16"/>
  <c r="I204" i="16" s="1"/>
  <c r="C205" i="16"/>
  <c r="F205" i="16"/>
  <c r="G205" i="16" s="1"/>
  <c r="C206" i="16"/>
  <c r="F206" i="16"/>
  <c r="G206" i="16"/>
  <c r="H206" i="16"/>
  <c r="I206" i="16" s="1"/>
  <c r="C207" i="16"/>
  <c r="F207" i="16"/>
  <c r="G207" i="16" s="1"/>
  <c r="C208" i="16"/>
  <c r="F208" i="16"/>
  <c r="G208" i="16"/>
  <c r="H208" i="16"/>
  <c r="I208" i="16" s="1"/>
  <c r="C209" i="16"/>
  <c r="F209" i="16"/>
  <c r="G209" i="16" s="1"/>
  <c r="C210" i="16"/>
  <c r="F210" i="16"/>
  <c r="G210" i="16"/>
  <c r="H210" i="16"/>
  <c r="I210" i="16" s="1"/>
  <c r="C211" i="16"/>
  <c r="F211" i="16"/>
  <c r="G211" i="16" s="1"/>
  <c r="C212" i="16"/>
  <c r="F212" i="16"/>
  <c r="G212" i="16"/>
  <c r="H212" i="16"/>
  <c r="I212" i="16" s="1"/>
  <c r="C213" i="16"/>
  <c r="F213" i="16"/>
  <c r="G213" i="16" s="1"/>
  <c r="C214" i="16"/>
  <c r="F214" i="16"/>
  <c r="G214" i="16"/>
  <c r="H214" i="16"/>
  <c r="I214" i="16" s="1"/>
  <c r="C215" i="16"/>
  <c r="F215" i="16"/>
  <c r="G215" i="16" s="1"/>
  <c r="C216" i="16"/>
  <c r="F216" i="16"/>
  <c r="G216" i="16"/>
  <c r="H216" i="16"/>
  <c r="I216" i="16" s="1"/>
  <c r="C217" i="16"/>
  <c r="F217" i="16"/>
  <c r="G217" i="16" s="1"/>
  <c r="C218" i="16"/>
  <c r="F218" i="16"/>
  <c r="G218" i="16"/>
  <c r="H218" i="16"/>
  <c r="I218" i="16" s="1"/>
  <c r="C219" i="16"/>
  <c r="F219" i="16"/>
  <c r="G219" i="16" s="1"/>
  <c r="C220" i="16"/>
  <c r="F220" i="16"/>
  <c r="G220" i="16"/>
  <c r="H220" i="16"/>
  <c r="I220" i="16" s="1"/>
  <c r="C221" i="16"/>
  <c r="F221" i="16"/>
  <c r="G221" i="16" s="1"/>
  <c r="C222" i="16"/>
  <c r="F222" i="16"/>
  <c r="G222" i="16"/>
  <c r="H222" i="16"/>
  <c r="I222" i="16" s="1"/>
  <c r="C223" i="16"/>
  <c r="F223" i="16"/>
  <c r="G223" i="16" s="1"/>
  <c r="C224" i="16"/>
  <c r="F224" i="16"/>
  <c r="G224" i="16"/>
  <c r="H224" i="16"/>
  <c r="I224" i="16" s="1"/>
  <c r="C225" i="16"/>
  <c r="F225" i="16"/>
  <c r="G225" i="16" s="1"/>
  <c r="C226" i="16"/>
  <c r="F226" i="16"/>
  <c r="G226" i="16"/>
  <c r="H226" i="16"/>
  <c r="I226" i="16" s="1"/>
  <c r="C227" i="16"/>
  <c r="F227" i="16"/>
  <c r="G227" i="16" s="1"/>
  <c r="C228" i="16"/>
  <c r="F228" i="16"/>
  <c r="G228" i="16"/>
  <c r="H228" i="16"/>
  <c r="I228" i="16" s="1"/>
  <c r="C229" i="16"/>
  <c r="F229" i="16"/>
  <c r="G229" i="16" s="1"/>
  <c r="C230" i="16"/>
  <c r="F230" i="16"/>
  <c r="G230" i="16"/>
  <c r="H230" i="16"/>
  <c r="I230" i="16" s="1"/>
  <c r="C231" i="16"/>
  <c r="F231" i="16"/>
  <c r="G231" i="16" s="1"/>
  <c r="C232" i="16"/>
  <c r="F232" i="16"/>
  <c r="G232" i="16"/>
  <c r="H232" i="16"/>
  <c r="I232" i="16" s="1"/>
  <c r="C233" i="16"/>
  <c r="F233" i="16"/>
  <c r="G233" i="16" s="1"/>
  <c r="C234" i="16"/>
  <c r="F234" i="16"/>
  <c r="G234" i="16"/>
  <c r="H234" i="16"/>
  <c r="I234" i="16" s="1"/>
  <c r="C235" i="16"/>
  <c r="F235" i="16"/>
  <c r="G235" i="16" s="1"/>
  <c r="C236" i="16"/>
  <c r="F236" i="16"/>
  <c r="G236" i="16"/>
  <c r="H236" i="16"/>
  <c r="I236" i="16" s="1"/>
  <c r="C237" i="16"/>
  <c r="F237" i="16"/>
  <c r="G237" i="16" s="1"/>
  <c r="C238" i="16"/>
  <c r="F238" i="16"/>
  <c r="G238" i="16"/>
  <c r="H238" i="16"/>
  <c r="I238" i="16" s="1"/>
  <c r="C239" i="16"/>
  <c r="F239" i="16"/>
  <c r="G239" i="16" s="1"/>
  <c r="C240" i="16"/>
  <c r="F240" i="16"/>
  <c r="G240" i="16"/>
  <c r="H240" i="16"/>
  <c r="I240" i="16" s="1"/>
  <c r="C241" i="16"/>
  <c r="F241" i="16"/>
  <c r="G241" i="16" s="1"/>
  <c r="C242" i="16"/>
  <c r="F242" i="16"/>
  <c r="G242" i="16"/>
  <c r="H242" i="16"/>
  <c r="I242" i="16" s="1"/>
  <c r="F3" i="15"/>
  <c r="G3" i="15" s="1"/>
  <c r="P3" i="15"/>
  <c r="X3" i="15"/>
  <c r="C4" i="15"/>
  <c r="F4" i="15"/>
  <c r="H4" i="15" s="1"/>
  <c r="I4" i="15" s="1"/>
  <c r="P4" i="15"/>
  <c r="C5" i="15"/>
  <c r="F5" i="15"/>
  <c r="G5" i="15"/>
  <c r="H5" i="15"/>
  <c r="I5" i="15" s="1"/>
  <c r="P5" i="15"/>
  <c r="C6" i="15"/>
  <c r="F6" i="15"/>
  <c r="G6" i="15" s="1"/>
  <c r="H6" i="15"/>
  <c r="I6" i="15"/>
  <c r="P6" i="15"/>
  <c r="C7" i="15"/>
  <c r="H7" i="15" s="1"/>
  <c r="I7" i="15" s="1"/>
  <c r="F7" i="15"/>
  <c r="G7" i="15" s="1"/>
  <c r="P7" i="15"/>
  <c r="C8" i="15"/>
  <c r="F8" i="15"/>
  <c r="H8" i="15" s="1"/>
  <c r="I8" i="15" s="1"/>
  <c r="P8" i="15"/>
  <c r="C9" i="15"/>
  <c r="F9" i="15"/>
  <c r="G9" i="15"/>
  <c r="H9" i="15"/>
  <c r="I9" i="15" s="1"/>
  <c r="C10" i="15"/>
  <c r="H10" i="15" s="1"/>
  <c r="I10" i="15" s="1"/>
  <c r="F10" i="15"/>
  <c r="G10" i="15" s="1"/>
  <c r="C11" i="15"/>
  <c r="F11" i="15"/>
  <c r="G11" i="15"/>
  <c r="H11" i="15"/>
  <c r="I11" i="15" s="1"/>
  <c r="P11" i="15"/>
  <c r="Q11" i="15"/>
  <c r="C12" i="15"/>
  <c r="F12" i="15"/>
  <c r="H12" i="15" s="1"/>
  <c r="I12" i="15" s="1"/>
  <c r="G12" i="15"/>
  <c r="P12" i="15"/>
  <c r="Q12" i="15"/>
  <c r="C13" i="15"/>
  <c r="H13" i="15" s="1"/>
  <c r="I13" i="15" s="1"/>
  <c r="F13" i="15"/>
  <c r="G13" i="15" s="1"/>
  <c r="P13" i="15"/>
  <c r="C14" i="15"/>
  <c r="F14" i="15"/>
  <c r="H14" i="15" s="1"/>
  <c r="I14" i="15" s="1"/>
  <c r="P14" i="15"/>
  <c r="C15" i="15"/>
  <c r="F15" i="15"/>
  <c r="G15" i="15" s="1"/>
  <c r="H15" i="15"/>
  <c r="I15" i="15"/>
  <c r="P15" i="15"/>
  <c r="C16" i="15"/>
  <c r="F16" i="15"/>
  <c r="H16" i="15" s="1"/>
  <c r="I16" i="15" s="1"/>
  <c r="G16" i="15"/>
  <c r="P16" i="15"/>
  <c r="Q16" i="15"/>
  <c r="C17" i="15"/>
  <c r="F17" i="15"/>
  <c r="G17" i="15" s="1"/>
  <c r="H17" i="15"/>
  <c r="I17" i="15" s="1"/>
  <c r="P17" i="15"/>
  <c r="C18" i="15"/>
  <c r="F18" i="15"/>
  <c r="H18" i="15" s="1"/>
  <c r="I18" i="15" s="1"/>
  <c r="G18" i="15"/>
  <c r="P18" i="15"/>
  <c r="C19" i="15"/>
  <c r="H19" i="15" s="1"/>
  <c r="I19" i="15" s="1"/>
  <c r="F19" i="15"/>
  <c r="G19" i="15" s="1"/>
  <c r="P19" i="15"/>
  <c r="C20" i="15"/>
  <c r="F20" i="15"/>
  <c r="H20" i="15" s="1"/>
  <c r="I20" i="15" s="1"/>
  <c r="G20" i="15"/>
  <c r="P20" i="15"/>
  <c r="Q20" i="15"/>
  <c r="C21" i="15"/>
  <c r="F21" i="15"/>
  <c r="G21" i="15" s="1"/>
  <c r="P21" i="15"/>
  <c r="C22" i="15"/>
  <c r="H22" i="15" s="1"/>
  <c r="I22" i="15" s="1"/>
  <c r="F22" i="15"/>
  <c r="G22" i="15" s="1"/>
  <c r="P22" i="15"/>
  <c r="C23" i="15"/>
  <c r="F23" i="15"/>
  <c r="G23" i="15"/>
  <c r="H23" i="15"/>
  <c r="I23" i="15" s="1"/>
  <c r="P23" i="15"/>
  <c r="Q23" i="15"/>
  <c r="C24" i="15"/>
  <c r="F24" i="15"/>
  <c r="H24" i="15" s="1"/>
  <c r="I24" i="15" s="1"/>
  <c r="G24" i="15"/>
  <c r="P24" i="15"/>
  <c r="Q24" i="15"/>
  <c r="C25" i="15"/>
  <c r="F25" i="15"/>
  <c r="G25" i="15" s="1"/>
  <c r="P25" i="15"/>
  <c r="C26" i="15"/>
  <c r="H26" i="15" s="1"/>
  <c r="I26" i="15" s="1"/>
  <c r="F26" i="15"/>
  <c r="G26" i="15" s="1"/>
  <c r="P26" i="15"/>
  <c r="C27" i="15"/>
  <c r="F27" i="15"/>
  <c r="G27" i="15"/>
  <c r="H27" i="15"/>
  <c r="I27" i="15" s="1"/>
  <c r="P27" i="15"/>
  <c r="Q27" i="15"/>
  <c r="C28" i="15"/>
  <c r="F28" i="15"/>
  <c r="H28" i="15" s="1"/>
  <c r="I28" i="15" s="1"/>
  <c r="G28" i="15"/>
  <c r="P28" i="15"/>
  <c r="Q28" i="15"/>
  <c r="C29" i="15"/>
  <c r="F29" i="15"/>
  <c r="G29" i="15" s="1"/>
  <c r="P29" i="15"/>
  <c r="C30" i="15"/>
  <c r="H30" i="15" s="1"/>
  <c r="I30" i="15" s="1"/>
  <c r="F30" i="15"/>
  <c r="G30" i="15" s="1"/>
  <c r="P30" i="15"/>
  <c r="C31" i="15"/>
  <c r="F31" i="15"/>
  <c r="G31" i="15"/>
  <c r="H31" i="15"/>
  <c r="I31" i="15" s="1"/>
  <c r="P31" i="15"/>
  <c r="Q31" i="15"/>
  <c r="C32" i="15"/>
  <c r="F32" i="15"/>
  <c r="H32" i="15" s="1"/>
  <c r="I32" i="15" s="1"/>
  <c r="G32" i="15"/>
  <c r="P32" i="15"/>
  <c r="Q32" i="15"/>
  <c r="C33" i="15"/>
  <c r="F33" i="15"/>
  <c r="G33" i="15" s="1"/>
  <c r="P33" i="15"/>
  <c r="C34" i="15"/>
  <c r="H34" i="15" s="1"/>
  <c r="I34" i="15" s="1"/>
  <c r="F34" i="15"/>
  <c r="G34" i="15" s="1"/>
  <c r="P34" i="15"/>
  <c r="C35" i="15"/>
  <c r="F35" i="15"/>
  <c r="G35" i="15"/>
  <c r="H35" i="15"/>
  <c r="I35" i="15" s="1"/>
  <c r="P35" i="15"/>
  <c r="Q35" i="15"/>
  <c r="C36" i="15"/>
  <c r="F36" i="15"/>
  <c r="H36" i="15" s="1"/>
  <c r="I36" i="15" s="1"/>
  <c r="G36" i="15"/>
  <c r="P36" i="15"/>
  <c r="Q36" i="15"/>
  <c r="C37" i="15"/>
  <c r="F37" i="15"/>
  <c r="G37" i="15" s="1"/>
  <c r="P37" i="15"/>
  <c r="C38" i="15"/>
  <c r="H38" i="15" s="1"/>
  <c r="I38" i="15" s="1"/>
  <c r="F38" i="15"/>
  <c r="G38" i="15" s="1"/>
  <c r="P38" i="15"/>
  <c r="C39" i="15"/>
  <c r="F39" i="15"/>
  <c r="G39" i="15"/>
  <c r="H39" i="15"/>
  <c r="I39" i="15" s="1"/>
  <c r="P39" i="15"/>
  <c r="Q39" i="15"/>
  <c r="C40" i="15"/>
  <c r="F40" i="15"/>
  <c r="H40" i="15" s="1"/>
  <c r="I40" i="15" s="1"/>
  <c r="G40" i="15"/>
  <c r="P40" i="15"/>
  <c r="Q40" i="15"/>
  <c r="C41" i="15"/>
  <c r="F41" i="15"/>
  <c r="G41" i="15" s="1"/>
  <c r="P41" i="15"/>
  <c r="C42" i="15"/>
  <c r="H42" i="15" s="1"/>
  <c r="I42" i="15" s="1"/>
  <c r="F42" i="15"/>
  <c r="G42" i="15" s="1"/>
  <c r="P42" i="15"/>
  <c r="C43" i="15"/>
  <c r="F43" i="15"/>
  <c r="G43" i="15"/>
  <c r="H43" i="15"/>
  <c r="I43" i="15" s="1"/>
  <c r="P43" i="15"/>
  <c r="Q43" i="15"/>
  <c r="C44" i="15"/>
  <c r="F44" i="15"/>
  <c r="H44" i="15" s="1"/>
  <c r="I44" i="15" s="1"/>
  <c r="G44" i="15"/>
  <c r="P44" i="15"/>
  <c r="Q44" i="15"/>
  <c r="C45" i="15"/>
  <c r="F45" i="15"/>
  <c r="G45" i="15" s="1"/>
  <c r="P45" i="15"/>
  <c r="C46" i="15"/>
  <c r="H46" i="15" s="1"/>
  <c r="I46" i="15" s="1"/>
  <c r="F46" i="15"/>
  <c r="G46" i="15" s="1"/>
  <c r="P46" i="15"/>
  <c r="C47" i="15"/>
  <c r="F47" i="15"/>
  <c r="G47" i="15"/>
  <c r="H47" i="15"/>
  <c r="I47" i="15" s="1"/>
  <c r="P47" i="15"/>
  <c r="Q47" i="15"/>
  <c r="C48" i="15"/>
  <c r="F48" i="15"/>
  <c r="H48" i="15" s="1"/>
  <c r="I48" i="15" s="1"/>
  <c r="G48" i="15"/>
  <c r="P48" i="15"/>
  <c r="Q48" i="15"/>
  <c r="C49" i="15"/>
  <c r="F49" i="15"/>
  <c r="G49" i="15" s="1"/>
  <c r="P49" i="15"/>
  <c r="C50" i="15"/>
  <c r="H50" i="15" s="1"/>
  <c r="I50" i="15" s="1"/>
  <c r="F50" i="15"/>
  <c r="G50" i="15" s="1"/>
  <c r="P50" i="15"/>
  <c r="C51" i="15"/>
  <c r="F51" i="15"/>
  <c r="G51" i="15"/>
  <c r="H51" i="15"/>
  <c r="I51" i="15" s="1"/>
  <c r="P51" i="15"/>
  <c r="Q51" i="15"/>
  <c r="C52" i="15"/>
  <c r="F52" i="15"/>
  <c r="H52" i="15" s="1"/>
  <c r="I52" i="15" s="1"/>
  <c r="G52" i="15"/>
  <c r="P52" i="15"/>
  <c r="Q52" i="15"/>
  <c r="C53" i="15"/>
  <c r="F53" i="15"/>
  <c r="G53" i="15" s="1"/>
  <c r="P53" i="15"/>
  <c r="C54" i="15"/>
  <c r="H54" i="15" s="1"/>
  <c r="I54" i="15" s="1"/>
  <c r="F54" i="15"/>
  <c r="G54" i="15" s="1"/>
  <c r="P54" i="15"/>
  <c r="C55" i="15"/>
  <c r="F55" i="15"/>
  <c r="G55" i="15"/>
  <c r="H55" i="15"/>
  <c r="I55" i="15" s="1"/>
  <c r="P55" i="15"/>
  <c r="Q55" i="15"/>
  <c r="C56" i="15"/>
  <c r="F56" i="15"/>
  <c r="H56" i="15" s="1"/>
  <c r="I56" i="15" s="1"/>
  <c r="G56" i="15"/>
  <c r="P56" i="15"/>
  <c r="Q56" i="15"/>
  <c r="C57" i="15"/>
  <c r="F57" i="15"/>
  <c r="G57" i="15" s="1"/>
  <c r="P57" i="15"/>
  <c r="C58" i="15"/>
  <c r="H58" i="15" s="1"/>
  <c r="I58" i="15" s="1"/>
  <c r="F58" i="15"/>
  <c r="G58" i="15" s="1"/>
  <c r="P58" i="15"/>
  <c r="C59" i="15"/>
  <c r="F59" i="15"/>
  <c r="G59" i="15"/>
  <c r="H59" i="15"/>
  <c r="I59" i="15" s="1"/>
  <c r="P59" i="15"/>
  <c r="Q59" i="15"/>
  <c r="C60" i="15"/>
  <c r="F60" i="15"/>
  <c r="H60" i="15" s="1"/>
  <c r="I60" i="15" s="1"/>
  <c r="G60" i="15"/>
  <c r="P60" i="15"/>
  <c r="Q60" i="15"/>
  <c r="C61" i="15"/>
  <c r="F61" i="15"/>
  <c r="G61" i="15" s="1"/>
  <c r="P61" i="15"/>
  <c r="C62" i="15"/>
  <c r="H62" i="15" s="1"/>
  <c r="I62" i="15" s="1"/>
  <c r="F62" i="15"/>
  <c r="G62" i="15" s="1"/>
  <c r="P62" i="15"/>
  <c r="C63" i="15"/>
  <c r="F63" i="15"/>
  <c r="G63" i="15"/>
  <c r="H63" i="15"/>
  <c r="I63" i="15" s="1"/>
  <c r="P63" i="15"/>
  <c r="Q63" i="15"/>
  <c r="C64" i="15"/>
  <c r="F64" i="15"/>
  <c r="H64" i="15" s="1"/>
  <c r="I64" i="15" s="1"/>
  <c r="G64" i="15"/>
  <c r="P64" i="15"/>
  <c r="Q64" i="15"/>
  <c r="C65" i="15"/>
  <c r="F65" i="15"/>
  <c r="G65" i="15" s="1"/>
  <c r="P65" i="15"/>
  <c r="C66" i="15"/>
  <c r="H66" i="15" s="1"/>
  <c r="I66" i="15" s="1"/>
  <c r="F66" i="15"/>
  <c r="G66" i="15" s="1"/>
  <c r="P66" i="15"/>
  <c r="C67" i="15"/>
  <c r="F67" i="15"/>
  <c r="G67" i="15"/>
  <c r="H67" i="15"/>
  <c r="I67" i="15" s="1"/>
  <c r="P67" i="15"/>
  <c r="Q67" i="15"/>
  <c r="C68" i="15"/>
  <c r="F68" i="15"/>
  <c r="H68" i="15" s="1"/>
  <c r="I68" i="15" s="1"/>
  <c r="G68" i="15"/>
  <c r="P68" i="15"/>
  <c r="Q68" i="15"/>
  <c r="C69" i="15"/>
  <c r="F69" i="15"/>
  <c r="G69" i="15" s="1"/>
  <c r="P69" i="15"/>
  <c r="C70" i="15"/>
  <c r="H70" i="15" s="1"/>
  <c r="I70" i="15" s="1"/>
  <c r="F70" i="15"/>
  <c r="G70" i="15" s="1"/>
  <c r="P70" i="15"/>
  <c r="C71" i="15"/>
  <c r="F71" i="15"/>
  <c r="G71" i="15"/>
  <c r="H71" i="15"/>
  <c r="I71" i="15" s="1"/>
  <c r="P71" i="15"/>
  <c r="Q71" i="15"/>
  <c r="C72" i="15"/>
  <c r="F72" i="15"/>
  <c r="H72" i="15" s="1"/>
  <c r="I72" i="15" s="1"/>
  <c r="G72" i="15"/>
  <c r="P72" i="15"/>
  <c r="Q72" i="15"/>
  <c r="C73" i="15"/>
  <c r="F73" i="15"/>
  <c r="G73" i="15" s="1"/>
  <c r="P73" i="15"/>
  <c r="C74" i="15"/>
  <c r="H74" i="15" s="1"/>
  <c r="I74" i="15" s="1"/>
  <c r="F74" i="15"/>
  <c r="G74" i="15" s="1"/>
  <c r="P74" i="15"/>
  <c r="C75" i="15"/>
  <c r="F75" i="15"/>
  <c r="G75" i="15"/>
  <c r="H75" i="15"/>
  <c r="I75" i="15" s="1"/>
  <c r="P75" i="15"/>
  <c r="Q75" i="15"/>
  <c r="C76" i="15"/>
  <c r="F76" i="15"/>
  <c r="H76" i="15" s="1"/>
  <c r="I76" i="15" s="1"/>
  <c r="G76" i="15"/>
  <c r="P76" i="15"/>
  <c r="Q76" i="15"/>
  <c r="C77" i="15"/>
  <c r="F77" i="15"/>
  <c r="G77" i="15" s="1"/>
  <c r="P77" i="15"/>
  <c r="C78" i="15"/>
  <c r="H78" i="15" s="1"/>
  <c r="I78" i="15" s="1"/>
  <c r="F78" i="15"/>
  <c r="G78" i="15" s="1"/>
  <c r="P78" i="15"/>
  <c r="C79" i="15"/>
  <c r="F79" i="15"/>
  <c r="G79" i="15"/>
  <c r="H79" i="15"/>
  <c r="I79" i="15" s="1"/>
  <c r="P79" i="15"/>
  <c r="Q79" i="15"/>
  <c r="C80" i="15"/>
  <c r="F80" i="15"/>
  <c r="H80" i="15" s="1"/>
  <c r="I80" i="15" s="1"/>
  <c r="G80" i="15"/>
  <c r="P80" i="15"/>
  <c r="Q80" i="15"/>
  <c r="C81" i="15"/>
  <c r="F81" i="15"/>
  <c r="G81" i="15" s="1"/>
  <c r="P81" i="15"/>
  <c r="C82" i="15"/>
  <c r="H82" i="15" s="1"/>
  <c r="I82" i="15" s="1"/>
  <c r="F82" i="15"/>
  <c r="G82" i="15" s="1"/>
  <c r="P82" i="15"/>
  <c r="C83" i="15"/>
  <c r="F83" i="15"/>
  <c r="G83" i="15"/>
  <c r="H83" i="15"/>
  <c r="I83" i="15" s="1"/>
  <c r="P83" i="15"/>
  <c r="Q83" i="15"/>
  <c r="C84" i="15"/>
  <c r="F84" i="15"/>
  <c r="H84" i="15" s="1"/>
  <c r="I84" i="15" s="1"/>
  <c r="G84" i="15"/>
  <c r="P84" i="15"/>
  <c r="Q84" i="15"/>
  <c r="C85" i="15"/>
  <c r="F85" i="15"/>
  <c r="G85" i="15" s="1"/>
  <c r="P85" i="15"/>
  <c r="C86" i="15"/>
  <c r="H86" i="15" s="1"/>
  <c r="I86" i="15" s="1"/>
  <c r="F86" i="15"/>
  <c r="G86" i="15" s="1"/>
  <c r="P86" i="15"/>
  <c r="C87" i="15"/>
  <c r="F87" i="15"/>
  <c r="G87" i="15"/>
  <c r="H87" i="15"/>
  <c r="I87" i="15" s="1"/>
  <c r="P87" i="15"/>
  <c r="Q87" i="15"/>
  <c r="C88" i="15"/>
  <c r="F88" i="15"/>
  <c r="H88" i="15" s="1"/>
  <c r="I88" i="15" s="1"/>
  <c r="G88" i="15"/>
  <c r="P88" i="15"/>
  <c r="Q88" i="15"/>
  <c r="C89" i="15"/>
  <c r="F89" i="15"/>
  <c r="G89" i="15" s="1"/>
  <c r="P89" i="15"/>
  <c r="C90" i="15"/>
  <c r="H90" i="15" s="1"/>
  <c r="I90" i="15" s="1"/>
  <c r="F90" i="15"/>
  <c r="G90" i="15" s="1"/>
  <c r="P90" i="15"/>
  <c r="C91" i="15"/>
  <c r="F91" i="15"/>
  <c r="G91" i="15"/>
  <c r="H91" i="15"/>
  <c r="I91" i="15" s="1"/>
  <c r="P91" i="15"/>
  <c r="Q91" i="15"/>
  <c r="C92" i="15"/>
  <c r="F92" i="15"/>
  <c r="H92" i="15" s="1"/>
  <c r="I92" i="15" s="1"/>
  <c r="G92" i="15"/>
  <c r="P92" i="15"/>
  <c r="Q92" i="15"/>
  <c r="C93" i="15"/>
  <c r="F93" i="15"/>
  <c r="G93" i="15" s="1"/>
  <c r="P93" i="15"/>
  <c r="C94" i="15"/>
  <c r="H94" i="15" s="1"/>
  <c r="I94" i="15" s="1"/>
  <c r="F94" i="15"/>
  <c r="G94" i="15" s="1"/>
  <c r="P94" i="15"/>
  <c r="C95" i="15"/>
  <c r="F95" i="15"/>
  <c r="G95" i="15"/>
  <c r="H95" i="15"/>
  <c r="I95" i="15" s="1"/>
  <c r="P95" i="15"/>
  <c r="Q95" i="15"/>
  <c r="C96" i="15"/>
  <c r="F96" i="15"/>
  <c r="H96" i="15" s="1"/>
  <c r="I96" i="15" s="1"/>
  <c r="G96" i="15"/>
  <c r="P96" i="15"/>
  <c r="Q96" i="15"/>
  <c r="C97" i="15"/>
  <c r="F97" i="15"/>
  <c r="G97" i="15" s="1"/>
  <c r="P97" i="15"/>
  <c r="C98" i="15"/>
  <c r="H98" i="15" s="1"/>
  <c r="I98" i="15" s="1"/>
  <c r="F98" i="15"/>
  <c r="G98" i="15" s="1"/>
  <c r="P98" i="15"/>
  <c r="C99" i="15"/>
  <c r="F99" i="15"/>
  <c r="G99" i="15"/>
  <c r="H99" i="15"/>
  <c r="I99" i="15" s="1"/>
  <c r="P99" i="15"/>
  <c r="Q99" i="15"/>
  <c r="C100" i="15"/>
  <c r="F100" i="15"/>
  <c r="H100" i="15" s="1"/>
  <c r="I100" i="15" s="1"/>
  <c r="G100" i="15"/>
  <c r="P100" i="15"/>
  <c r="Q100" i="15"/>
  <c r="C101" i="15"/>
  <c r="F101" i="15"/>
  <c r="G101" i="15" s="1"/>
  <c r="P101" i="15"/>
  <c r="C102" i="15"/>
  <c r="H102" i="15" s="1"/>
  <c r="I102" i="15" s="1"/>
  <c r="F102" i="15"/>
  <c r="G102" i="15" s="1"/>
  <c r="P102" i="15"/>
  <c r="C103" i="15"/>
  <c r="F103" i="15"/>
  <c r="G103" i="15"/>
  <c r="H103" i="15"/>
  <c r="I103" i="15" s="1"/>
  <c r="P103" i="15"/>
  <c r="Q103" i="15"/>
  <c r="C104" i="15"/>
  <c r="F104" i="15"/>
  <c r="H104" i="15" s="1"/>
  <c r="I104" i="15" s="1"/>
  <c r="G104" i="15"/>
  <c r="P104" i="15"/>
  <c r="Q104" i="15"/>
  <c r="C105" i="15"/>
  <c r="F105" i="15"/>
  <c r="G105" i="15" s="1"/>
  <c r="P105" i="15"/>
  <c r="C106" i="15"/>
  <c r="H106" i="15" s="1"/>
  <c r="I106" i="15" s="1"/>
  <c r="F106" i="15"/>
  <c r="G106" i="15" s="1"/>
  <c r="P106" i="15"/>
  <c r="C107" i="15"/>
  <c r="F107" i="15"/>
  <c r="G107" i="15"/>
  <c r="H107" i="15"/>
  <c r="I107" i="15" s="1"/>
  <c r="P107" i="15"/>
  <c r="Q107" i="15"/>
  <c r="C108" i="15"/>
  <c r="F108" i="15"/>
  <c r="H108" i="15" s="1"/>
  <c r="I108" i="15" s="1"/>
  <c r="G108" i="15"/>
  <c r="P108" i="15"/>
  <c r="Q108" i="15"/>
  <c r="C109" i="15"/>
  <c r="F109" i="15"/>
  <c r="G109" i="15" s="1"/>
  <c r="P109" i="15"/>
  <c r="C110" i="15"/>
  <c r="H110" i="15" s="1"/>
  <c r="I110" i="15" s="1"/>
  <c r="F110" i="15"/>
  <c r="G110" i="15" s="1"/>
  <c r="P110" i="15"/>
  <c r="C111" i="15"/>
  <c r="F111" i="15"/>
  <c r="G111" i="15"/>
  <c r="H111" i="15"/>
  <c r="I111" i="15" s="1"/>
  <c r="P111" i="15"/>
  <c r="Q111" i="15"/>
  <c r="C112" i="15"/>
  <c r="F112" i="15"/>
  <c r="H112" i="15" s="1"/>
  <c r="I112" i="15" s="1"/>
  <c r="G112" i="15"/>
  <c r="P112" i="15"/>
  <c r="Q112" i="15"/>
  <c r="C113" i="15"/>
  <c r="F113" i="15"/>
  <c r="G113" i="15" s="1"/>
  <c r="P113" i="15"/>
  <c r="C114" i="15"/>
  <c r="H114" i="15" s="1"/>
  <c r="I114" i="15" s="1"/>
  <c r="F114" i="15"/>
  <c r="G114" i="15" s="1"/>
  <c r="P114" i="15"/>
  <c r="C115" i="15"/>
  <c r="F115" i="15"/>
  <c r="G115" i="15"/>
  <c r="H115" i="15"/>
  <c r="I115" i="15" s="1"/>
  <c r="P115" i="15"/>
  <c r="Q115" i="15"/>
  <c r="C116" i="15"/>
  <c r="F116" i="15"/>
  <c r="H116" i="15" s="1"/>
  <c r="I116" i="15" s="1"/>
  <c r="G116" i="15"/>
  <c r="P116" i="15"/>
  <c r="Q116" i="15"/>
  <c r="C117" i="15"/>
  <c r="F117" i="15"/>
  <c r="G117" i="15" s="1"/>
  <c r="P117" i="15"/>
  <c r="C118" i="15"/>
  <c r="H118" i="15" s="1"/>
  <c r="I118" i="15" s="1"/>
  <c r="F118" i="15"/>
  <c r="G118" i="15" s="1"/>
  <c r="P118" i="15"/>
  <c r="C119" i="15"/>
  <c r="F119" i="15"/>
  <c r="G119" i="15"/>
  <c r="H119" i="15"/>
  <c r="I119" i="15" s="1"/>
  <c r="P119" i="15"/>
  <c r="Q119" i="15"/>
  <c r="C120" i="15"/>
  <c r="F120" i="15"/>
  <c r="H120" i="15" s="1"/>
  <c r="I120" i="15" s="1"/>
  <c r="G120" i="15"/>
  <c r="P120" i="15"/>
  <c r="Q120" i="15"/>
  <c r="C121" i="15"/>
  <c r="F121" i="15"/>
  <c r="G121" i="15" s="1"/>
  <c r="P121" i="15"/>
  <c r="C122" i="15"/>
  <c r="H122" i="15" s="1"/>
  <c r="I122" i="15" s="1"/>
  <c r="F122" i="15"/>
  <c r="Q3" i="15" s="1"/>
  <c r="P122" i="15"/>
  <c r="C123" i="15"/>
  <c r="F123" i="15"/>
  <c r="Q4" i="15" s="1"/>
  <c r="G123" i="15"/>
  <c r="H123" i="15"/>
  <c r="I123" i="15" s="1"/>
  <c r="P123" i="15"/>
  <c r="Q123" i="15"/>
  <c r="C124" i="15"/>
  <c r="F124" i="15"/>
  <c r="G124" i="15"/>
  <c r="P124" i="15"/>
  <c r="Q124" i="15"/>
  <c r="C125" i="15"/>
  <c r="F125" i="15"/>
  <c r="G125" i="15" s="1"/>
  <c r="P125" i="15"/>
  <c r="C126" i="15"/>
  <c r="H126" i="15" s="1"/>
  <c r="I126" i="15" s="1"/>
  <c r="F126" i="15"/>
  <c r="Q7" i="15" s="1"/>
  <c r="P126" i="15"/>
  <c r="C127" i="15"/>
  <c r="F127" i="15"/>
  <c r="Q8" i="15" s="1"/>
  <c r="G127" i="15"/>
  <c r="H127" i="15"/>
  <c r="I127" i="15" s="1"/>
  <c r="P127" i="15"/>
  <c r="Q127" i="15"/>
  <c r="C128" i="15"/>
  <c r="F128" i="15"/>
  <c r="G128" i="15"/>
  <c r="P128" i="15"/>
  <c r="Q128" i="15"/>
  <c r="C129" i="15"/>
  <c r="F129" i="15"/>
  <c r="G129" i="15" s="1"/>
  <c r="P129" i="15"/>
  <c r="C130" i="15"/>
  <c r="H130" i="15" s="1"/>
  <c r="I130" i="15" s="1"/>
  <c r="F130" i="15"/>
  <c r="Q19" i="15" s="1"/>
  <c r="P130" i="15"/>
  <c r="C131" i="15"/>
  <c r="F131" i="15"/>
  <c r="G131" i="15"/>
  <c r="H131" i="15"/>
  <c r="I131" i="15" s="1"/>
  <c r="P131" i="15"/>
  <c r="Q131" i="15"/>
  <c r="C132" i="15"/>
  <c r="F132" i="15"/>
  <c r="Q21" i="15" s="1"/>
  <c r="G132" i="15"/>
  <c r="C133" i="15"/>
  <c r="F133" i="15"/>
  <c r="C134" i="15"/>
  <c r="H134" i="15" s="1"/>
  <c r="I134" i="15" s="1"/>
  <c r="F134" i="15"/>
  <c r="G134" i="15"/>
  <c r="C135" i="15"/>
  <c r="F135" i="15"/>
  <c r="G135" i="15"/>
  <c r="H135" i="15"/>
  <c r="I135" i="15" s="1"/>
  <c r="C136" i="15"/>
  <c r="F136" i="15"/>
  <c r="Q25" i="15" s="1"/>
  <c r="G136" i="15"/>
  <c r="C137" i="15"/>
  <c r="H137" i="15" s="1"/>
  <c r="I137" i="15" s="1"/>
  <c r="F137" i="15"/>
  <c r="C138" i="15"/>
  <c r="H138" i="15" s="1"/>
  <c r="I138" i="15" s="1"/>
  <c r="F138" i="15"/>
  <c r="G138" i="15"/>
  <c r="C139" i="15"/>
  <c r="F139" i="15"/>
  <c r="G139" i="15"/>
  <c r="H139" i="15"/>
  <c r="I139" i="15" s="1"/>
  <c r="C140" i="15"/>
  <c r="H140" i="15" s="1"/>
  <c r="I140" i="15" s="1"/>
  <c r="F140" i="15"/>
  <c r="Q29" i="15" s="1"/>
  <c r="G140" i="15"/>
  <c r="C141" i="15"/>
  <c r="F141" i="15"/>
  <c r="C142" i="15"/>
  <c r="H142" i="15" s="1"/>
  <c r="I142" i="15" s="1"/>
  <c r="F142" i="15"/>
  <c r="G142" i="15"/>
  <c r="C143" i="15"/>
  <c r="F143" i="15"/>
  <c r="G143" i="15"/>
  <c r="H143" i="15"/>
  <c r="I143" i="15" s="1"/>
  <c r="C144" i="15"/>
  <c r="F144" i="15"/>
  <c r="Q33" i="15" s="1"/>
  <c r="C145" i="15"/>
  <c r="F145" i="15"/>
  <c r="C146" i="15"/>
  <c r="F146" i="15"/>
  <c r="G146" i="15"/>
  <c r="H146" i="15"/>
  <c r="I146" i="15" s="1"/>
  <c r="C147" i="15"/>
  <c r="F147" i="15"/>
  <c r="G147" i="15"/>
  <c r="H147" i="15"/>
  <c r="I147" i="15" s="1"/>
  <c r="C148" i="15"/>
  <c r="F148" i="15"/>
  <c r="Q37" i="15" s="1"/>
  <c r="G148" i="15"/>
  <c r="C149" i="15"/>
  <c r="F149" i="15"/>
  <c r="C150" i="15"/>
  <c r="H150" i="15" s="1"/>
  <c r="I150" i="15" s="1"/>
  <c r="F150" i="15"/>
  <c r="G150" i="15"/>
  <c r="C151" i="15"/>
  <c r="F151" i="15"/>
  <c r="G151" i="15"/>
  <c r="H151" i="15"/>
  <c r="I151" i="15" s="1"/>
  <c r="C152" i="15"/>
  <c r="F152" i="15"/>
  <c r="Q41" i="15" s="1"/>
  <c r="G152" i="15"/>
  <c r="C153" i="15"/>
  <c r="H153" i="15" s="1"/>
  <c r="I153" i="15" s="1"/>
  <c r="F153" i="15"/>
  <c r="C154" i="15"/>
  <c r="H154" i="15" s="1"/>
  <c r="I154" i="15" s="1"/>
  <c r="F154" i="15"/>
  <c r="G154" i="15"/>
  <c r="C155" i="15"/>
  <c r="F155" i="15"/>
  <c r="G155" i="15"/>
  <c r="H155" i="15"/>
  <c r="I155" i="15" s="1"/>
  <c r="C156" i="15"/>
  <c r="H156" i="15" s="1"/>
  <c r="I156" i="15" s="1"/>
  <c r="F156" i="15"/>
  <c r="Q45" i="15" s="1"/>
  <c r="G156" i="15"/>
  <c r="C157" i="15"/>
  <c r="F157" i="15"/>
  <c r="C158" i="15"/>
  <c r="H158" i="15" s="1"/>
  <c r="I158" i="15" s="1"/>
  <c r="F158" i="15"/>
  <c r="G158" i="15"/>
  <c r="C159" i="15"/>
  <c r="F159" i="15"/>
  <c r="G159" i="15"/>
  <c r="H159" i="15"/>
  <c r="I159" i="15" s="1"/>
  <c r="C160" i="15"/>
  <c r="F160" i="15"/>
  <c r="Q49" i="15" s="1"/>
  <c r="C161" i="15"/>
  <c r="F161" i="15"/>
  <c r="C162" i="15"/>
  <c r="F162" i="15"/>
  <c r="G162" i="15"/>
  <c r="H162" i="15"/>
  <c r="I162" i="15" s="1"/>
  <c r="C163" i="15"/>
  <c r="F163" i="15"/>
  <c r="G163" i="15"/>
  <c r="H163" i="15"/>
  <c r="I163" i="15" s="1"/>
  <c r="C164" i="15"/>
  <c r="H164" i="15" s="1"/>
  <c r="I164" i="15" s="1"/>
  <c r="F164" i="15"/>
  <c r="Q53" i="15" s="1"/>
  <c r="G164" i="15"/>
  <c r="C165" i="15"/>
  <c r="F165" i="15"/>
  <c r="C166" i="15"/>
  <c r="H166" i="15" s="1"/>
  <c r="I166" i="15" s="1"/>
  <c r="F166" i="15"/>
  <c r="G166" i="15"/>
  <c r="C167" i="15"/>
  <c r="F167" i="15"/>
  <c r="G167" i="15"/>
  <c r="H167" i="15"/>
  <c r="I167" i="15" s="1"/>
  <c r="C168" i="15"/>
  <c r="F168" i="15"/>
  <c r="Q57" i="15" s="1"/>
  <c r="C169" i="15"/>
  <c r="H169" i="15" s="1"/>
  <c r="I169" i="15" s="1"/>
  <c r="F169" i="15"/>
  <c r="C170" i="15"/>
  <c r="F170" i="15"/>
  <c r="G170" i="15"/>
  <c r="H170" i="15"/>
  <c r="I170" i="15" s="1"/>
  <c r="C171" i="15"/>
  <c r="F171" i="15"/>
  <c r="G171" i="15"/>
  <c r="H171" i="15"/>
  <c r="I171" i="15" s="1"/>
  <c r="C172" i="15"/>
  <c r="H172" i="15" s="1"/>
  <c r="I172" i="15" s="1"/>
  <c r="F172" i="15"/>
  <c r="Q61" i="15" s="1"/>
  <c r="G172" i="15"/>
  <c r="C173" i="15"/>
  <c r="F173" i="15"/>
  <c r="C174" i="15"/>
  <c r="H174" i="15" s="1"/>
  <c r="I174" i="15" s="1"/>
  <c r="F174" i="15"/>
  <c r="G174" i="15"/>
  <c r="C175" i="15"/>
  <c r="F175" i="15"/>
  <c r="G175" i="15"/>
  <c r="H175" i="15"/>
  <c r="I175" i="15" s="1"/>
  <c r="C176" i="15"/>
  <c r="F176" i="15"/>
  <c r="Q65" i="15" s="1"/>
  <c r="C177" i="15"/>
  <c r="H177" i="15" s="1"/>
  <c r="F177" i="15"/>
  <c r="I177" i="15"/>
  <c r="C178" i="15"/>
  <c r="F178" i="15"/>
  <c r="G178" i="15"/>
  <c r="H178" i="15"/>
  <c r="I178" i="15" s="1"/>
  <c r="C179" i="15"/>
  <c r="F179" i="15"/>
  <c r="G179" i="15"/>
  <c r="H179" i="15"/>
  <c r="I179" i="15" s="1"/>
  <c r="C180" i="15"/>
  <c r="H180" i="15" s="1"/>
  <c r="I180" i="15" s="1"/>
  <c r="F180" i="15"/>
  <c r="Q69" i="15" s="1"/>
  <c r="G180" i="15"/>
  <c r="C181" i="15"/>
  <c r="F181" i="15"/>
  <c r="C182" i="15"/>
  <c r="H182" i="15" s="1"/>
  <c r="I182" i="15" s="1"/>
  <c r="F182" i="15"/>
  <c r="G182" i="15"/>
  <c r="C183" i="15"/>
  <c r="F183" i="15"/>
  <c r="G183" i="15"/>
  <c r="H183" i="15"/>
  <c r="I183" i="15" s="1"/>
  <c r="C184" i="15"/>
  <c r="F184" i="15"/>
  <c r="Q73" i="15" s="1"/>
  <c r="C185" i="15"/>
  <c r="H185" i="15" s="1"/>
  <c r="I185" i="15" s="1"/>
  <c r="F185" i="15"/>
  <c r="C186" i="15"/>
  <c r="F186" i="15"/>
  <c r="G186" i="15"/>
  <c r="H186" i="15"/>
  <c r="I186" i="15" s="1"/>
  <c r="C187" i="15"/>
  <c r="F187" i="15"/>
  <c r="G187" i="15"/>
  <c r="H187" i="15"/>
  <c r="I187" i="15" s="1"/>
  <c r="C188" i="15"/>
  <c r="H188" i="15" s="1"/>
  <c r="I188" i="15" s="1"/>
  <c r="F188" i="15"/>
  <c r="Q77" i="15" s="1"/>
  <c r="G188" i="15"/>
  <c r="C189" i="15"/>
  <c r="F189" i="15"/>
  <c r="C190" i="15"/>
  <c r="H190" i="15" s="1"/>
  <c r="I190" i="15" s="1"/>
  <c r="F190" i="15"/>
  <c r="G190" i="15"/>
  <c r="C191" i="15"/>
  <c r="F191" i="15"/>
  <c r="G191" i="15"/>
  <c r="H191" i="15"/>
  <c r="I191" i="15" s="1"/>
  <c r="C192" i="15"/>
  <c r="F192" i="15"/>
  <c r="Q81" i="15" s="1"/>
  <c r="C193" i="15"/>
  <c r="H193" i="15" s="1"/>
  <c r="F193" i="15"/>
  <c r="I193" i="15"/>
  <c r="C194" i="15"/>
  <c r="F194" i="15"/>
  <c r="G194" i="15"/>
  <c r="H194" i="15"/>
  <c r="I194" i="15" s="1"/>
  <c r="C195" i="15"/>
  <c r="F195" i="15"/>
  <c r="G195" i="15"/>
  <c r="H195" i="15"/>
  <c r="I195" i="15" s="1"/>
  <c r="C196" i="15"/>
  <c r="H196" i="15" s="1"/>
  <c r="I196" i="15" s="1"/>
  <c r="F196" i="15"/>
  <c r="Q85" i="15" s="1"/>
  <c r="G196" i="15"/>
  <c r="C197" i="15"/>
  <c r="F197" i="15"/>
  <c r="C198" i="15"/>
  <c r="H198" i="15" s="1"/>
  <c r="I198" i="15" s="1"/>
  <c r="F198" i="15"/>
  <c r="G198" i="15"/>
  <c r="C199" i="15"/>
  <c r="F199" i="15"/>
  <c r="G199" i="15"/>
  <c r="H199" i="15"/>
  <c r="I199" i="15" s="1"/>
  <c r="C200" i="15"/>
  <c r="F200" i="15"/>
  <c r="Q89" i="15" s="1"/>
  <c r="C201" i="15"/>
  <c r="H201" i="15" s="1"/>
  <c r="I201" i="15" s="1"/>
  <c r="F201" i="15"/>
  <c r="C202" i="15"/>
  <c r="F202" i="15"/>
  <c r="G202" i="15"/>
  <c r="H202" i="15"/>
  <c r="I202" i="15" s="1"/>
  <c r="C203" i="15"/>
  <c r="F203" i="15"/>
  <c r="G203" i="15"/>
  <c r="H203" i="15"/>
  <c r="I203" i="15" s="1"/>
  <c r="C204" i="15"/>
  <c r="H204" i="15" s="1"/>
  <c r="I204" i="15" s="1"/>
  <c r="F204" i="15"/>
  <c r="Q93" i="15" s="1"/>
  <c r="G204" i="15"/>
  <c r="C205" i="15"/>
  <c r="F205" i="15"/>
  <c r="C206" i="15"/>
  <c r="H206" i="15" s="1"/>
  <c r="I206" i="15" s="1"/>
  <c r="F206" i="15"/>
  <c r="G206" i="15"/>
  <c r="C207" i="15"/>
  <c r="F207" i="15"/>
  <c r="G207" i="15"/>
  <c r="H207" i="15"/>
  <c r="I207" i="15" s="1"/>
  <c r="C208" i="15"/>
  <c r="F208" i="15"/>
  <c r="Q97" i="15" s="1"/>
  <c r="C209" i="15"/>
  <c r="H209" i="15" s="1"/>
  <c r="F209" i="15"/>
  <c r="I209" i="15"/>
  <c r="C210" i="15"/>
  <c r="F210" i="15"/>
  <c r="G210" i="15"/>
  <c r="H210" i="15"/>
  <c r="I210" i="15" s="1"/>
  <c r="C211" i="15"/>
  <c r="F211" i="15"/>
  <c r="G211" i="15"/>
  <c r="H211" i="15"/>
  <c r="I211" i="15" s="1"/>
  <c r="C212" i="15"/>
  <c r="H212" i="15" s="1"/>
  <c r="I212" i="15" s="1"/>
  <c r="F212" i="15"/>
  <c r="Q101" i="15" s="1"/>
  <c r="G212" i="15"/>
  <c r="C213" i="15"/>
  <c r="F213" i="15"/>
  <c r="C214" i="15"/>
  <c r="H214" i="15" s="1"/>
  <c r="I214" i="15" s="1"/>
  <c r="F214" i="15"/>
  <c r="G214" i="15"/>
  <c r="C215" i="15"/>
  <c r="F215" i="15"/>
  <c r="G215" i="15"/>
  <c r="H215" i="15"/>
  <c r="I215" i="15" s="1"/>
  <c r="C216" i="15"/>
  <c r="F216" i="15"/>
  <c r="Q105" i="15" s="1"/>
  <c r="C217" i="15"/>
  <c r="H217" i="15" s="1"/>
  <c r="I217" i="15" s="1"/>
  <c r="F217" i="15"/>
  <c r="C218" i="15"/>
  <c r="F218" i="15"/>
  <c r="G218" i="15"/>
  <c r="H218" i="15"/>
  <c r="I218" i="15" s="1"/>
  <c r="C219" i="15"/>
  <c r="F219" i="15"/>
  <c r="G219" i="15"/>
  <c r="H219" i="15"/>
  <c r="I219" i="15" s="1"/>
  <c r="C220" i="15"/>
  <c r="H220" i="15" s="1"/>
  <c r="I220" i="15" s="1"/>
  <c r="F220" i="15"/>
  <c r="Q109" i="15" s="1"/>
  <c r="G220" i="15"/>
  <c r="C221" i="15"/>
  <c r="F221" i="15"/>
  <c r="C222" i="15"/>
  <c r="H222" i="15" s="1"/>
  <c r="I222" i="15" s="1"/>
  <c r="F222" i="15"/>
  <c r="G222" i="15"/>
  <c r="C223" i="15"/>
  <c r="F223" i="15"/>
  <c r="G223" i="15"/>
  <c r="H223" i="15"/>
  <c r="I223" i="15" s="1"/>
  <c r="C224" i="15"/>
  <c r="F224" i="15"/>
  <c r="Q113" i="15" s="1"/>
  <c r="C225" i="15"/>
  <c r="H225" i="15" s="1"/>
  <c r="F225" i="15"/>
  <c r="I225" i="15"/>
  <c r="C226" i="15"/>
  <c r="F226" i="15"/>
  <c r="G226" i="15"/>
  <c r="H226" i="15"/>
  <c r="I226" i="15" s="1"/>
  <c r="C227" i="15"/>
  <c r="F227" i="15"/>
  <c r="G227" i="15"/>
  <c r="H227" i="15"/>
  <c r="I227" i="15" s="1"/>
  <c r="C228" i="15"/>
  <c r="H228" i="15" s="1"/>
  <c r="I228" i="15" s="1"/>
  <c r="F228" i="15"/>
  <c r="Q117" i="15" s="1"/>
  <c r="G228" i="15"/>
  <c r="C229" i="15"/>
  <c r="F229" i="15"/>
  <c r="C230" i="15"/>
  <c r="H230" i="15" s="1"/>
  <c r="I230" i="15" s="1"/>
  <c r="F230" i="15"/>
  <c r="G230" i="15"/>
  <c r="C231" i="15"/>
  <c r="F231" i="15"/>
  <c r="G231" i="15"/>
  <c r="H231" i="15"/>
  <c r="I231" i="15" s="1"/>
  <c r="C232" i="15"/>
  <c r="F232" i="15"/>
  <c r="G232" i="15" s="1"/>
  <c r="C233" i="15"/>
  <c r="H233" i="15" s="1"/>
  <c r="I233" i="15" s="1"/>
  <c r="F233" i="15"/>
  <c r="C234" i="15"/>
  <c r="H234" i="15" s="1"/>
  <c r="I234" i="15" s="1"/>
  <c r="F234" i="15"/>
  <c r="G234" i="15" s="1"/>
  <c r="C235" i="15"/>
  <c r="F235" i="15"/>
  <c r="G235" i="15"/>
  <c r="H235" i="15"/>
  <c r="I235" i="15" s="1"/>
  <c r="C236" i="15"/>
  <c r="F236" i="15"/>
  <c r="C237" i="15"/>
  <c r="H237" i="15" s="1"/>
  <c r="F237" i="15"/>
  <c r="I237" i="15"/>
  <c r="C238" i="15"/>
  <c r="F238" i="15"/>
  <c r="G238" i="15" s="1"/>
  <c r="H238" i="15"/>
  <c r="I238" i="15"/>
  <c r="C239" i="15"/>
  <c r="F239" i="15"/>
  <c r="G239" i="15"/>
  <c r="H239" i="15"/>
  <c r="I239" i="15" s="1"/>
  <c r="C240" i="15"/>
  <c r="F240" i="15"/>
  <c r="G240" i="15" s="1"/>
  <c r="C241" i="15"/>
  <c r="H241" i="15" s="1"/>
  <c r="I241" i="15" s="1"/>
  <c r="F241" i="15"/>
  <c r="C242" i="15"/>
  <c r="H242" i="15" s="1"/>
  <c r="I242" i="15" s="1"/>
  <c r="F242" i="15"/>
  <c r="G242" i="15" s="1"/>
  <c r="C4" i="14"/>
  <c r="I4" i="14"/>
  <c r="C5" i="14"/>
  <c r="I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L122" i="14"/>
  <c r="N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203" i="14"/>
  <c r="C204" i="14"/>
  <c r="C205" i="14"/>
  <c r="C206" i="14"/>
  <c r="C207" i="14"/>
  <c r="C208" i="14"/>
  <c r="C209" i="14"/>
  <c r="C210" i="14"/>
  <c r="C211" i="14"/>
  <c r="C212" i="14"/>
  <c r="C213" i="14"/>
  <c r="C214" i="14"/>
  <c r="C215" i="14"/>
  <c r="C216" i="14"/>
  <c r="C217" i="14"/>
  <c r="C218" i="14"/>
  <c r="C219" i="14"/>
  <c r="C220" i="14"/>
  <c r="C221" i="14"/>
  <c r="C222" i="14"/>
  <c r="C223" i="14"/>
  <c r="C224" i="14"/>
  <c r="C225" i="14"/>
  <c r="C226" i="14"/>
  <c r="C227" i="14"/>
  <c r="C228" i="14"/>
  <c r="C229" i="14"/>
  <c r="C230" i="14"/>
  <c r="C231" i="14"/>
  <c r="C232" i="14"/>
  <c r="C233" i="14"/>
  <c r="C234" i="14"/>
  <c r="C235" i="14"/>
  <c r="C236" i="14"/>
  <c r="C237" i="14"/>
  <c r="C238" i="14"/>
  <c r="C239" i="14"/>
  <c r="C240" i="14"/>
  <c r="C241" i="14"/>
  <c r="C242" i="14"/>
  <c r="M3" i="13"/>
  <c r="C4" i="13"/>
  <c r="M4" i="13"/>
  <c r="C5" i="13"/>
  <c r="M5" i="13"/>
  <c r="C6" i="13"/>
  <c r="M6" i="13"/>
  <c r="C7" i="13"/>
  <c r="M7" i="13"/>
  <c r="C8" i="13"/>
  <c r="M8" i="13"/>
  <c r="C9" i="13"/>
  <c r="C10" i="13"/>
  <c r="C11" i="13"/>
  <c r="M11" i="13"/>
  <c r="C12" i="13"/>
  <c r="M12" i="13"/>
  <c r="C13" i="13"/>
  <c r="M13" i="13"/>
  <c r="C14" i="13"/>
  <c r="M14" i="13"/>
  <c r="C15" i="13"/>
  <c r="M15" i="13"/>
  <c r="C16" i="13"/>
  <c r="M16" i="13"/>
  <c r="C17" i="13"/>
  <c r="M17" i="13"/>
  <c r="C18" i="13"/>
  <c r="M18" i="13"/>
  <c r="C19" i="13"/>
  <c r="M19" i="13"/>
  <c r="C20" i="13"/>
  <c r="M20" i="13"/>
  <c r="C21" i="13"/>
  <c r="M21" i="13"/>
  <c r="C22" i="13"/>
  <c r="M22" i="13"/>
  <c r="C23" i="13"/>
  <c r="M23" i="13"/>
  <c r="C24" i="13"/>
  <c r="M24" i="13"/>
  <c r="C25" i="13"/>
  <c r="M25" i="13"/>
  <c r="C26" i="13"/>
  <c r="M26" i="13"/>
  <c r="C27" i="13"/>
  <c r="M27" i="13"/>
  <c r="C28" i="13"/>
  <c r="M28" i="13"/>
  <c r="C29" i="13"/>
  <c r="M29" i="13"/>
  <c r="C30" i="13"/>
  <c r="M30" i="13"/>
  <c r="C31" i="13"/>
  <c r="M31" i="13"/>
  <c r="C32" i="13"/>
  <c r="M32" i="13"/>
  <c r="C33" i="13"/>
  <c r="M33" i="13"/>
  <c r="C34" i="13"/>
  <c r="M34" i="13"/>
  <c r="C35" i="13"/>
  <c r="M35" i="13"/>
  <c r="C36" i="13"/>
  <c r="M36" i="13"/>
  <c r="C37" i="13"/>
  <c r="M37" i="13"/>
  <c r="C38" i="13"/>
  <c r="M38" i="13"/>
  <c r="C39" i="13"/>
  <c r="M39" i="13"/>
  <c r="C40" i="13"/>
  <c r="M40" i="13"/>
  <c r="C41" i="13"/>
  <c r="M41" i="13"/>
  <c r="C42" i="13"/>
  <c r="M42" i="13"/>
  <c r="C43" i="13"/>
  <c r="M43" i="13"/>
  <c r="C44" i="13"/>
  <c r="M44" i="13"/>
  <c r="C45" i="13"/>
  <c r="M45" i="13"/>
  <c r="C46" i="13"/>
  <c r="M46" i="13"/>
  <c r="C47" i="13"/>
  <c r="M47" i="13"/>
  <c r="C48" i="13"/>
  <c r="M48" i="13"/>
  <c r="C49" i="13"/>
  <c r="M49" i="13"/>
  <c r="C50" i="13"/>
  <c r="M50" i="13"/>
  <c r="C51" i="13"/>
  <c r="M51" i="13"/>
  <c r="C52" i="13"/>
  <c r="M52" i="13"/>
  <c r="C53" i="13"/>
  <c r="M53" i="13"/>
  <c r="C54" i="13"/>
  <c r="M54" i="13"/>
  <c r="C55" i="13"/>
  <c r="M55" i="13"/>
  <c r="C56" i="13"/>
  <c r="M56" i="13"/>
  <c r="C57" i="13"/>
  <c r="M57" i="13"/>
  <c r="C58" i="13"/>
  <c r="M58" i="13"/>
  <c r="C59" i="13"/>
  <c r="M59" i="13"/>
  <c r="C60" i="13"/>
  <c r="M60" i="13"/>
  <c r="C61" i="13"/>
  <c r="M61" i="13"/>
  <c r="C62" i="13"/>
  <c r="M62" i="13"/>
  <c r="C63" i="13"/>
  <c r="M63" i="13"/>
  <c r="C64" i="13"/>
  <c r="M64" i="13"/>
  <c r="C65" i="13"/>
  <c r="M65" i="13"/>
  <c r="C66" i="13"/>
  <c r="M66" i="13"/>
  <c r="C67" i="13"/>
  <c r="M67" i="13"/>
  <c r="C68" i="13"/>
  <c r="M68" i="13"/>
  <c r="C69" i="13"/>
  <c r="M69" i="13"/>
  <c r="C70" i="13"/>
  <c r="M70" i="13"/>
  <c r="C71" i="13"/>
  <c r="M71" i="13"/>
  <c r="C72" i="13"/>
  <c r="M72" i="13"/>
  <c r="C73" i="13"/>
  <c r="M73" i="13"/>
  <c r="C74" i="13"/>
  <c r="M74" i="13"/>
  <c r="C75" i="13"/>
  <c r="M75" i="13"/>
  <c r="C76" i="13"/>
  <c r="M76" i="13"/>
  <c r="C77" i="13"/>
  <c r="M77" i="13"/>
  <c r="C78" i="13"/>
  <c r="M78" i="13"/>
  <c r="C79" i="13"/>
  <c r="M79" i="13"/>
  <c r="C80" i="13"/>
  <c r="M80" i="13"/>
  <c r="C81" i="13"/>
  <c r="M81" i="13"/>
  <c r="C82" i="13"/>
  <c r="M82" i="13"/>
  <c r="C83" i="13"/>
  <c r="M83" i="13"/>
  <c r="C84" i="13"/>
  <c r="M84" i="13"/>
  <c r="C85" i="13"/>
  <c r="M85" i="13"/>
  <c r="C86" i="13"/>
  <c r="M86" i="13"/>
  <c r="C87" i="13"/>
  <c r="M87" i="13"/>
  <c r="C88" i="13"/>
  <c r="M88" i="13"/>
  <c r="C89" i="13"/>
  <c r="M89" i="13"/>
  <c r="C90" i="13"/>
  <c r="M90" i="13"/>
  <c r="C91" i="13"/>
  <c r="M91" i="13"/>
  <c r="C92" i="13"/>
  <c r="M92" i="13"/>
  <c r="C93" i="13"/>
  <c r="M93" i="13"/>
  <c r="C94" i="13"/>
  <c r="M94" i="13"/>
  <c r="C95" i="13"/>
  <c r="M95" i="13"/>
  <c r="C96" i="13"/>
  <c r="M96" i="13"/>
  <c r="C97" i="13"/>
  <c r="M97" i="13"/>
  <c r="C98" i="13"/>
  <c r="M98" i="13"/>
  <c r="C99" i="13"/>
  <c r="M99" i="13"/>
  <c r="C100" i="13"/>
  <c r="M100" i="13"/>
  <c r="C101" i="13"/>
  <c r="M101" i="13"/>
  <c r="C102" i="13"/>
  <c r="M102" i="13"/>
  <c r="C103" i="13"/>
  <c r="M103" i="13"/>
  <c r="C104" i="13"/>
  <c r="M104" i="13"/>
  <c r="C105" i="13"/>
  <c r="M105" i="13"/>
  <c r="C106" i="13"/>
  <c r="M106" i="13"/>
  <c r="C107" i="13"/>
  <c r="M107" i="13"/>
  <c r="C108" i="13"/>
  <c r="M108" i="13"/>
  <c r="C109" i="13"/>
  <c r="M109" i="13"/>
  <c r="C110" i="13"/>
  <c r="M110" i="13"/>
  <c r="C111" i="13"/>
  <c r="M111" i="13"/>
  <c r="C112" i="13"/>
  <c r="M112" i="13"/>
  <c r="C113" i="13"/>
  <c r="M113" i="13"/>
  <c r="C114" i="13"/>
  <c r="M114" i="13"/>
  <c r="C115" i="13"/>
  <c r="M115" i="13"/>
  <c r="C116" i="13"/>
  <c r="M116" i="13"/>
  <c r="C117" i="13"/>
  <c r="M117" i="13"/>
  <c r="C118" i="13"/>
  <c r="M118" i="13"/>
  <c r="C119" i="13"/>
  <c r="M119" i="13"/>
  <c r="C120" i="13"/>
  <c r="M120" i="13"/>
  <c r="C121" i="13"/>
  <c r="M121" i="13"/>
  <c r="C122" i="13"/>
  <c r="M122" i="13"/>
  <c r="C123" i="13"/>
  <c r="M123" i="13"/>
  <c r="C124" i="13"/>
  <c r="M124" i="13"/>
  <c r="C125" i="13"/>
  <c r="M125" i="13"/>
  <c r="C126" i="13"/>
  <c r="M126" i="13"/>
  <c r="C127" i="13"/>
  <c r="M127" i="13"/>
  <c r="C128" i="13"/>
  <c r="M128" i="13"/>
  <c r="C129" i="13"/>
  <c r="M129" i="13"/>
  <c r="C130" i="13"/>
  <c r="M130" i="13"/>
  <c r="C131" i="13"/>
  <c r="M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E67" i="14" l="1"/>
  <c r="E98" i="14"/>
  <c r="E78" i="14"/>
  <c r="D3" i="13"/>
  <c r="E239" i="13" s="1"/>
  <c r="F239" i="13" s="1"/>
  <c r="E87" i="13"/>
  <c r="F87" i="13" s="1"/>
  <c r="E23" i="13"/>
  <c r="F23" i="13" s="1"/>
  <c r="E234" i="14"/>
  <c r="E218" i="14"/>
  <c r="E202" i="14"/>
  <c r="E186" i="14"/>
  <c r="E170" i="14"/>
  <c r="E154" i="14"/>
  <c r="E138" i="14"/>
  <c r="E110" i="14"/>
  <c r="E32" i="14"/>
  <c r="E16" i="14"/>
  <c r="G113" i="16"/>
  <c r="H113" i="16"/>
  <c r="I113" i="16" s="1"/>
  <c r="Q125" i="15"/>
  <c r="H236" i="15"/>
  <c r="I236" i="15" s="1"/>
  <c r="G141" i="15"/>
  <c r="Q30" i="15"/>
  <c r="K6" i="18"/>
  <c r="L6" i="18" s="1"/>
  <c r="E70" i="14"/>
  <c r="E8" i="14"/>
  <c r="G237" i="15"/>
  <c r="Q126" i="15"/>
  <c r="G225" i="15"/>
  <c r="Q114" i="15"/>
  <c r="H224" i="15"/>
  <c r="I224" i="15" s="1"/>
  <c r="H221" i="15"/>
  <c r="I221" i="15" s="1"/>
  <c r="G216" i="15"/>
  <c r="G209" i="15"/>
  <c r="Q98" i="15"/>
  <c r="H208" i="15"/>
  <c r="I208" i="15" s="1"/>
  <c r="H205" i="15"/>
  <c r="I205" i="15" s="1"/>
  <c r="G200" i="15"/>
  <c r="G193" i="15"/>
  <c r="Q82" i="15"/>
  <c r="H192" i="15"/>
  <c r="I192" i="15" s="1"/>
  <c r="H189" i="15"/>
  <c r="I189" i="15" s="1"/>
  <c r="G184" i="15"/>
  <c r="G177" i="15"/>
  <c r="Q66" i="15"/>
  <c r="H176" i="15"/>
  <c r="I176" i="15" s="1"/>
  <c r="H173" i="15"/>
  <c r="I173" i="15" s="1"/>
  <c r="G168" i="15"/>
  <c r="G161" i="15"/>
  <c r="Q50" i="15"/>
  <c r="H160" i="15"/>
  <c r="I160" i="15" s="1"/>
  <c r="H157" i="15"/>
  <c r="I157" i="15" s="1"/>
  <c r="G145" i="15"/>
  <c r="Q34" i="15"/>
  <c r="H144" i="15"/>
  <c r="I144" i="15" s="1"/>
  <c r="H141" i="15"/>
  <c r="I141" i="15" s="1"/>
  <c r="H129" i="15"/>
  <c r="I129" i="15" s="1"/>
  <c r="H128" i="15"/>
  <c r="I128" i="15" s="1"/>
  <c r="Q17" i="15"/>
  <c r="H125" i="15"/>
  <c r="I125" i="15" s="1"/>
  <c r="H124" i="15"/>
  <c r="I124" i="15" s="1"/>
  <c r="Q13" i="15"/>
  <c r="H121" i="15"/>
  <c r="I121" i="15" s="1"/>
  <c r="H117" i="15"/>
  <c r="I117" i="15" s="1"/>
  <c r="H113" i="15"/>
  <c r="I113" i="15" s="1"/>
  <c r="H109" i="15"/>
  <c r="I109" i="15" s="1"/>
  <c r="H105" i="15"/>
  <c r="I105" i="15" s="1"/>
  <c r="H101" i="15"/>
  <c r="I101" i="15" s="1"/>
  <c r="H97" i="15"/>
  <c r="I97" i="15" s="1"/>
  <c r="H93" i="15"/>
  <c r="I93" i="15" s="1"/>
  <c r="H89" i="15"/>
  <c r="I89" i="15" s="1"/>
  <c r="H85" i="15"/>
  <c r="I85" i="15" s="1"/>
  <c r="H81" i="15"/>
  <c r="I81" i="15" s="1"/>
  <c r="H77" i="15"/>
  <c r="I77" i="15" s="1"/>
  <c r="H73" i="15"/>
  <c r="I73" i="15" s="1"/>
  <c r="H69" i="15"/>
  <c r="I69" i="15" s="1"/>
  <c r="H65" i="15"/>
  <c r="I65" i="15" s="1"/>
  <c r="H61" i="15"/>
  <c r="I61" i="15" s="1"/>
  <c r="H57" i="15"/>
  <c r="I57" i="15" s="1"/>
  <c r="H53" i="15"/>
  <c r="I53" i="15" s="1"/>
  <c r="H49" i="15"/>
  <c r="I49" i="15" s="1"/>
  <c r="H45" i="15"/>
  <c r="I45" i="15" s="1"/>
  <c r="H41" i="15"/>
  <c r="I41" i="15" s="1"/>
  <c r="H37" i="15"/>
  <c r="I37" i="15" s="1"/>
  <c r="H33" i="15"/>
  <c r="I33" i="15" s="1"/>
  <c r="H29" i="15"/>
  <c r="I29" i="15" s="1"/>
  <c r="H25" i="15"/>
  <c r="I25" i="15" s="1"/>
  <c r="H21" i="15"/>
  <c r="I21" i="15" s="1"/>
  <c r="K2" i="15" s="1"/>
  <c r="Q14" i="15"/>
  <c r="Q5" i="15"/>
  <c r="H241" i="16"/>
  <c r="I241" i="16" s="1"/>
  <c r="H239" i="16"/>
  <c r="I239" i="16" s="1"/>
  <c r="H237" i="16"/>
  <c r="I237" i="16" s="1"/>
  <c r="H235" i="16"/>
  <c r="I235" i="16" s="1"/>
  <c r="H233" i="16"/>
  <c r="I233" i="16" s="1"/>
  <c r="H231" i="16"/>
  <c r="I231" i="16" s="1"/>
  <c r="H229" i="16"/>
  <c r="I229" i="16" s="1"/>
  <c r="H227" i="16"/>
  <c r="I227" i="16" s="1"/>
  <c r="H225" i="16"/>
  <c r="I225" i="16" s="1"/>
  <c r="H223" i="16"/>
  <c r="I223" i="16" s="1"/>
  <c r="H221" i="16"/>
  <c r="I221" i="16" s="1"/>
  <c r="H219" i="16"/>
  <c r="I219" i="16" s="1"/>
  <c r="H217" i="16"/>
  <c r="I217" i="16" s="1"/>
  <c r="H215" i="16"/>
  <c r="I215" i="16" s="1"/>
  <c r="H213" i="16"/>
  <c r="I213" i="16" s="1"/>
  <c r="H211" i="16"/>
  <c r="I211" i="16" s="1"/>
  <c r="H209" i="16"/>
  <c r="I209" i="16" s="1"/>
  <c r="H207" i="16"/>
  <c r="I207" i="16" s="1"/>
  <c r="H205" i="16"/>
  <c r="I205" i="16" s="1"/>
  <c r="H203" i="16"/>
  <c r="I203" i="16" s="1"/>
  <c r="H201" i="16"/>
  <c r="I201" i="16" s="1"/>
  <c r="H199" i="16"/>
  <c r="I199" i="16" s="1"/>
  <c r="H197" i="16"/>
  <c r="I197" i="16" s="1"/>
  <c r="H195" i="16"/>
  <c r="I195" i="16" s="1"/>
  <c r="H193" i="16"/>
  <c r="I193" i="16" s="1"/>
  <c r="H191" i="16"/>
  <c r="I191" i="16" s="1"/>
  <c r="H189" i="16"/>
  <c r="I189" i="16" s="1"/>
  <c r="H187" i="16"/>
  <c r="I187" i="16" s="1"/>
  <c r="H185" i="16"/>
  <c r="I185" i="16" s="1"/>
  <c r="H183" i="16"/>
  <c r="I183" i="16" s="1"/>
  <c r="H181" i="16"/>
  <c r="I181" i="16" s="1"/>
  <c r="H179" i="16"/>
  <c r="I179" i="16" s="1"/>
  <c r="H177" i="16"/>
  <c r="I177" i="16" s="1"/>
  <c r="H175" i="16"/>
  <c r="I175" i="16" s="1"/>
  <c r="H173" i="16"/>
  <c r="I173" i="16" s="1"/>
  <c r="H171" i="16"/>
  <c r="I171" i="16" s="1"/>
  <c r="H169" i="16"/>
  <c r="I169" i="16" s="1"/>
  <c r="H167" i="16"/>
  <c r="I167" i="16" s="1"/>
  <c r="H165" i="16"/>
  <c r="I165" i="16" s="1"/>
  <c r="H157" i="16"/>
  <c r="I157" i="16" s="1"/>
  <c r="H149" i="16"/>
  <c r="I149" i="16" s="1"/>
  <c r="H141" i="16"/>
  <c r="I141" i="16" s="1"/>
  <c r="H133" i="16"/>
  <c r="I133" i="16" s="1"/>
  <c r="G119" i="16"/>
  <c r="H119" i="16"/>
  <c r="I119" i="16" s="1"/>
  <c r="G114" i="16"/>
  <c r="H114" i="16"/>
  <c r="I114" i="16" s="1"/>
  <c r="G106" i="16"/>
  <c r="H106" i="16"/>
  <c r="I106" i="16" s="1"/>
  <c r="T81" i="17"/>
  <c r="J200" i="17"/>
  <c r="T74" i="17"/>
  <c r="J193" i="17"/>
  <c r="E9" i="14"/>
  <c r="G221" i="15"/>
  <c r="Q110" i="15"/>
  <c r="G189" i="15"/>
  <c r="Q78" i="15"/>
  <c r="G173" i="15"/>
  <c r="Q62" i="15"/>
  <c r="G157" i="15"/>
  <c r="Q46" i="15"/>
  <c r="G124" i="16"/>
  <c r="H124" i="16"/>
  <c r="I124" i="16" s="1"/>
  <c r="G105" i="16"/>
  <c r="H105" i="16"/>
  <c r="I105" i="16" s="1"/>
  <c r="Q129" i="15"/>
  <c r="H240" i="15"/>
  <c r="I240" i="15" s="1"/>
  <c r="Q121" i="15"/>
  <c r="H232" i="15"/>
  <c r="I232" i="15" s="1"/>
  <c r="G229" i="15"/>
  <c r="Q118" i="15"/>
  <c r="G213" i="15"/>
  <c r="Q102" i="15"/>
  <c r="G197" i="15"/>
  <c r="Q86" i="15"/>
  <c r="G181" i="15"/>
  <c r="Q70" i="15"/>
  <c r="G165" i="15"/>
  <c r="Q54" i="15"/>
  <c r="H161" i="15"/>
  <c r="I161" i="15" s="1"/>
  <c r="G149" i="15"/>
  <c r="Q38" i="15"/>
  <c r="H148" i="15"/>
  <c r="I148" i="15" s="1"/>
  <c r="H145" i="15"/>
  <c r="I145" i="15" s="1"/>
  <c r="G133" i="15"/>
  <c r="Q22" i="15"/>
  <c r="H132" i="15"/>
  <c r="I132" i="15" s="1"/>
  <c r="Q6" i="15"/>
  <c r="G125" i="16"/>
  <c r="H125" i="16"/>
  <c r="I125" i="16" s="1"/>
  <c r="G109" i="16"/>
  <c r="H109" i="16"/>
  <c r="I109" i="16" s="1"/>
  <c r="G205" i="15"/>
  <c r="Q94" i="15"/>
  <c r="E50" i="14"/>
  <c r="E35" i="14"/>
  <c r="E27" i="14"/>
  <c r="E19" i="14"/>
  <c r="E11" i="14"/>
  <c r="D3" i="14"/>
  <c r="E126" i="14" s="1"/>
  <c r="G241" i="15"/>
  <c r="Q130" i="15"/>
  <c r="G236" i="15"/>
  <c r="G233" i="15"/>
  <c r="Q122" i="15"/>
  <c r="H229" i="15"/>
  <c r="I229" i="15" s="1"/>
  <c r="G224" i="15"/>
  <c r="G217" i="15"/>
  <c r="Q106" i="15"/>
  <c r="H216" i="15"/>
  <c r="I216" i="15" s="1"/>
  <c r="H213" i="15"/>
  <c r="I213" i="15" s="1"/>
  <c r="G208" i="15"/>
  <c r="G201" i="15"/>
  <c r="Q90" i="15"/>
  <c r="H200" i="15"/>
  <c r="I200" i="15" s="1"/>
  <c r="H197" i="15"/>
  <c r="I197" i="15" s="1"/>
  <c r="G192" i="15"/>
  <c r="G185" i="15"/>
  <c r="Q74" i="15"/>
  <c r="H184" i="15"/>
  <c r="I184" i="15" s="1"/>
  <c r="H181" i="15"/>
  <c r="I181" i="15" s="1"/>
  <c r="G176" i="15"/>
  <c r="G169" i="15"/>
  <c r="Q58" i="15"/>
  <c r="H168" i="15"/>
  <c r="I168" i="15" s="1"/>
  <c r="H165" i="15"/>
  <c r="I165" i="15" s="1"/>
  <c r="G160" i="15"/>
  <c r="G153" i="15"/>
  <c r="Q42" i="15"/>
  <c r="H152" i="15"/>
  <c r="I152" i="15" s="1"/>
  <c r="H149" i="15"/>
  <c r="I149" i="15" s="1"/>
  <c r="G144" i="15"/>
  <c r="G137" i="15"/>
  <c r="Q26" i="15"/>
  <c r="H136" i="15"/>
  <c r="I136" i="15" s="1"/>
  <c r="H133" i="15"/>
  <c r="I133" i="15" s="1"/>
  <c r="Q18" i="15"/>
  <c r="G14" i="15"/>
  <c r="G8" i="15"/>
  <c r="G4" i="15"/>
  <c r="H161" i="16"/>
  <c r="I161" i="16" s="1"/>
  <c r="H153" i="16"/>
  <c r="I153" i="16" s="1"/>
  <c r="H145" i="16"/>
  <c r="I145" i="16" s="1"/>
  <c r="H137" i="16"/>
  <c r="I137" i="16" s="1"/>
  <c r="H129" i="16"/>
  <c r="I129" i="16" s="1"/>
  <c r="H122" i="16"/>
  <c r="I122" i="16" s="1"/>
  <c r="G110" i="16"/>
  <c r="H110" i="16"/>
  <c r="I110" i="16" s="1"/>
  <c r="G130" i="15"/>
  <c r="G126" i="15"/>
  <c r="G122" i="15"/>
  <c r="U3" i="15" s="1"/>
  <c r="U5" i="15" s="1"/>
  <c r="Q15" i="15"/>
  <c r="H126" i="16"/>
  <c r="I126" i="16" s="1"/>
  <c r="H120" i="16"/>
  <c r="I120" i="16" s="1"/>
  <c r="G116" i="16"/>
  <c r="H116" i="16"/>
  <c r="I116" i="16" s="1"/>
  <c r="G112" i="16"/>
  <c r="H112" i="16"/>
  <c r="I112" i="16" s="1"/>
  <c r="G108" i="16"/>
  <c r="H108" i="16"/>
  <c r="I108" i="16" s="1"/>
  <c r="H32" i="16"/>
  <c r="I32" i="16" s="1"/>
  <c r="J211" i="17"/>
  <c r="K211" i="17"/>
  <c r="L211" i="17" s="1"/>
  <c r="T92" i="17"/>
  <c r="J117" i="17"/>
  <c r="K117" i="17"/>
  <c r="L117" i="17" s="1"/>
  <c r="J115" i="17"/>
  <c r="K115" i="17"/>
  <c r="L115" i="17" s="1"/>
  <c r="J82" i="17"/>
  <c r="K82" i="17"/>
  <c r="L82" i="17" s="1"/>
  <c r="G115" i="16"/>
  <c r="H115" i="16"/>
  <c r="I115" i="16" s="1"/>
  <c r="G111" i="16"/>
  <c r="H111" i="16"/>
  <c r="I111" i="16" s="1"/>
  <c r="G107" i="16"/>
  <c r="H107" i="16"/>
  <c r="I107" i="16" s="1"/>
  <c r="H36" i="16"/>
  <c r="I36" i="16" s="1"/>
  <c r="T113" i="17"/>
  <c r="J232" i="17"/>
  <c r="T106" i="17"/>
  <c r="J225" i="17"/>
  <c r="J166" i="17"/>
  <c r="T47" i="17"/>
  <c r="K166" i="17"/>
  <c r="L166" i="17" s="1"/>
  <c r="T38" i="17"/>
  <c r="J157" i="17"/>
  <c r="T34" i="17"/>
  <c r="J153" i="17"/>
  <c r="K153" i="17"/>
  <c r="L153" i="17" s="1"/>
  <c r="T28" i="17"/>
  <c r="J147" i="17"/>
  <c r="K147" i="17"/>
  <c r="L147" i="17" s="1"/>
  <c r="T16" i="17"/>
  <c r="J135" i="17"/>
  <c r="K135" i="17"/>
  <c r="L135" i="17" s="1"/>
  <c r="T60" i="17"/>
  <c r="J179" i="17"/>
  <c r="K179" i="17"/>
  <c r="L179" i="17" s="1"/>
  <c r="H39" i="16"/>
  <c r="I39" i="16" s="1"/>
  <c r="H35" i="16"/>
  <c r="I35" i="16" s="1"/>
  <c r="H4" i="16"/>
  <c r="I4" i="16" s="1"/>
  <c r="T121" i="17"/>
  <c r="J240" i="17"/>
  <c r="T114" i="17"/>
  <c r="J233" i="17"/>
  <c r="J219" i="17"/>
  <c r="T100" i="17"/>
  <c r="K219" i="17"/>
  <c r="L219" i="17" s="1"/>
  <c r="T89" i="17"/>
  <c r="J208" i="17"/>
  <c r="T82" i="17"/>
  <c r="J201" i="17"/>
  <c r="T68" i="17"/>
  <c r="J187" i="17"/>
  <c r="K187" i="17"/>
  <c r="L187" i="17" s="1"/>
  <c r="J176" i="17"/>
  <c r="T57" i="17"/>
  <c r="T50" i="17"/>
  <c r="J169" i="17"/>
  <c r="K169" i="17"/>
  <c r="L169" i="17" s="1"/>
  <c r="T44" i="17"/>
  <c r="J163" i="17"/>
  <c r="K163" i="17"/>
  <c r="L163" i="17" s="1"/>
  <c r="K157" i="17"/>
  <c r="L157" i="17" s="1"/>
  <c r="T32" i="17"/>
  <c r="J151" i="17"/>
  <c r="K151" i="17"/>
  <c r="L151" i="17" s="1"/>
  <c r="T29" i="17"/>
  <c r="J148" i="17"/>
  <c r="J123" i="17"/>
  <c r="K123" i="17"/>
  <c r="L123" i="17" s="1"/>
  <c r="T4" i="17"/>
  <c r="H5" i="16"/>
  <c r="I5" i="16" s="1"/>
  <c r="T122" i="17"/>
  <c r="J241" i="17"/>
  <c r="J227" i="17"/>
  <c r="T108" i="17"/>
  <c r="K227" i="17"/>
  <c r="L227" i="17" s="1"/>
  <c r="T97" i="17"/>
  <c r="J216" i="17"/>
  <c r="T90" i="17"/>
  <c r="J209" i="17"/>
  <c r="T76" i="17"/>
  <c r="J195" i="17"/>
  <c r="K195" i="17"/>
  <c r="L195" i="17" s="1"/>
  <c r="J184" i="17"/>
  <c r="T65" i="17"/>
  <c r="T58" i="17"/>
  <c r="J177" i="17"/>
  <c r="T48" i="17"/>
  <c r="J167" i="17"/>
  <c r="K167" i="17"/>
  <c r="L167" i="17" s="1"/>
  <c r="T45" i="17"/>
  <c r="J164" i="17"/>
  <c r="T40" i="17"/>
  <c r="J159" i="17"/>
  <c r="K159" i="17"/>
  <c r="L159" i="17" s="1"/>
  <c r="T36" i="17"/>
  <c r="J155" i="17"/>
  <c r="K155" i="17"/>
  <c r="L155" i="17" s="1"/>
  <c r="J125" i="17"/>
  <c r="K125" i="17"/>
  <c r="L125" i="17" s="1"/>
  <c r="T6" i="17"/>
  <c r="K19" i="17"/>
  <c r="L19" i="17" s="1"/>
  <c r="J19" i="17"/>
  <c r="J130" i="18"/>
  <c r="K130" i="18"/>
  <c r="L130" i="18" s="1"/>
  <c r="H104" i="16"/>
  <c r="I104" i="16" s="1"/>
  <c r="H103" i="16"/>
  <c r="I103" i="16" s="1"/>
  <c r="H102" i="16"/>
  <c r="I102" i="16" s="1"/>
  <c r="H101" i="16"/>
  <c r="I101" i="16" s="1"/>
  <c r="H100" i="16"/>
  <c r="I100" i="16" s="1"/>
  <c r="H99" i="16"/>
  <c r="I99" i="16" s="1"/>
  <c r="H98" i="16"/>
  <c r="I98" i="16" s="1"/>
  <c r="H97" i="16"/>
  <c r="I97" i="16" s="1"/>
  <c r="H96" i="16"/>
  <c r="I96" i="16" s="1"/>
  <c r="H95" i="16"/>
  <c r="I95" i="16" s="1"/>
  <c r="H94" i="16"/>
  <c r="I94" i="16" s="1"/>
  <c r="H93" i="16"/>
  <c r="I93" i="16" s="1"/>
  <c r="H92" i="16"/>
  <c r="I92" i="16" s="1"/>
  <c r="H91" i="16"/>
  <c r="I91" i="16" s="1"/>
  <c r="H90" i="16"/>
  <c r="I90" i="16" s="1"/>
  <c r="H89" i="16"/>
  <c r="I89" i="16" s="1"/>
  <c r="H88" i="16"/>
  <c r="I88" i="16" s="1"/>
  <c r="H87" i="16"/>
  <c r="I87" i="16" s="1"/>
  <c r="H86" i="16"/>
  <c r="I86" i="16" s="1"/>
  <c r="H85" i="16"/>
  <c r="I85" i="16" s="1"/>
  <c r="H84" i="16"/>
  <c r="I84" i="16" s="1"/>
  <c r="H83" i="16"/>
  <c r="I83" i="16" s="1"/>
  <c r="H82" i="16"/>
  <c r="I82" i="16" s="1"/>
  <c r="H81" i="16"/>
  <c r="I81" i="16" s="1"/>
  <c r="H80" i="16"/>
  <c r="I80" i="16" s="1"/>
  <c r="H79" i="16"/>
  <c r="I79" i="16" s="1"/>
  <c r="H78" i="16"/>
  <c r="I78" i="16" s="1"/>
  <c r="H77" i="16"/>
  <c r="I77" i="16" s="1"/>
  <c r="H76" i="16"/>
  <c r="I76" i="16" s="1"/>
  <c r="H75" i="16"/>
  <c r="I75" i="16" s="1"/>
  <c r="H74" i="16"/>
  <c r="I74" i="16" s="1"/>
  <c r="H73" i="16"/>
  <c r="I73" i="16" s="1"/>
  <c r="H72" i="16"/>
  <c r="I72" i="16" s="1"/>
  <c r="H71" i="16"/>
  <c r="I71" i="16" s="1"/>
  <c r="H70" i="16"/>
  <c r="I70" i="16" s="1"/>
  <c r="H69" i="16"/>
  <c r="I69" i="16" s="1"/>
  <c r="H68" i="16"/>
  <c r="I68" i="16" s="1"/>
  <c r="H67" i="16"/>
  <c r="I67" i="16" s="1"/>
  <c r="H66" i="16"/>
  <c r="I66" i="16" s="1"/>
  <c r="H65" i="16"/>
  <c r="I65" i="16" s="1"/>
  <c r="H64" i="16"/>
  <c r="I64" i="16" s="1"/>
  <c r="H63" i="16"/>
  <c r="I63" i="16" s="1"/>
  <c r="H62" i="16"/>
  <c r="I62" i="16" s="1"/>
  <c r="H61" i="16"/>
  <c r="I61" i="16" s="1"/>
  <c r="H60" i="16"/>
  <c r="I60" i="16" s="1"/>
  <c r="H59" i="16"/>
  <c r="I59" i="16" s="1"/>
  <c r="H58" i="16"/>
  <c r="I58" i="16" s="1"/>
  <c r="H57" i="16"/>
  <c r="I57" i="16" s="1"/>
  <c r="H56" i="16"/>
  <c r="I56" i="16" s="1"/>
  <c r="H55" i="16"/>
  <c r="I55" i="16" s="1"/>
  <c r="H54" i="16"/>
  <c r="I54" i="16" s="1"/>
  <c r="H53" i="16"/>
  <c r="I53" i="16" s="1"/>
  <c r="H52" i="16"/>
  <c r="I52" i="16" s="1"/>
  <c r="H51" i="16"/>
  <c r="I51" i="16" s="1"/>
  <c r="H50" i="16"/>
  <c r="I50" i="16" s="1"/>
  <c r="H49" i="16"/>
  <c r="I49" i="16" s="1"/>
  <c r="H48" i="16"/>
  <c r="I48" i="16" s="1"/>
  <c r="H47" i="16"/>
  <c r="I47" i="16" s="1"/>
  <c r="H46" i="16"/>
  <c r="I46" i="16" s="1"/>
  <c r="H45" i="16"/>
  <c r="I45" i="16" s="1"/>
  <c r="H44" i="16"/>
  <c r="I44" i="16" s="1"/>
  <c r="H43" i="16"/>
  <c r="I43" i="16" s="1"/>
  <c r="H42" i="16"/>
  <c r="I42" i="16" s="1"/>
  <c r="H41" i="16"/>
  <c r="I41" i="16" s="1"/>
  <c r="H40" i="16"/>
  <c r="I40" i="16" s="1"/>
  <c r="H37" i="16"/>
  <c r="I37" i="16" s="1"/>
  <c r="H33" i="16"/>
  <c r="I33" i="16" s="1"/>
  <c r="H6" i="16"/>
  <c r="I6" i="16" s="1"/>
  <c r="J235" i="17"/>
  <c r="T116" i="17"/>
  <c r="K235" i="17"/>
  <c r="L235" i="17" s="1"/>
  <c r="T105" i="17"/>
  <c r="J224" i="17"/>
  <c r="T98" i="17"/>
  <c r="J217" i="17"/>
  <c r="J203" i="17"/>
  <c r="T84" i="17"/>
  <c r="K203" i="17"/>
  <c r="L203" i="17" s="1"/>
  <c r="T73" i="17"/>
  <c r="J192" i="17"/>
  <c r="T66" i="17"/>
  <c r="J185" i="17"/>
  <c r="T52" i="17"/>
  <c r="J171" i="17"/>
  <c r="K171" i="17"/>
  <c r="L171" i="17" s="1"/>
  <c r="T42" i="17"/>
  <c r="J161" i="17"/>
  <c r="K161" i="17"/>
  <c r="L161" i="17" s="1"/>
  <c r="J150" i="17"/>
  <c r="K150" i="17"/>
  <c r="L150" i="17" s="1"/>
  <c r="T31" i="17"/>
  <c r="J146" i="17"/>
  <c r="T27" i="17"/>
  <c r="G3" i="16"/>
  <c r="J237" i="17"/>
  <c r="K236" i="17"/>
  <c r="L236" i="17" s="1"/>
  <c r="J229" i="17"/>
  <c r="K228" i="17"/>
  <c r="L228" i="17" s="1"/>
  <c r="J221" i="17"/>
  <c r="K220" i="17"/>
  <c r="L220" i="17" s="1"/>
  <c r="J213" i="17"/>
  <c r="K212" i="17"/>
  <c r="L212" i="17" s="1"/>
  <c r="K204" i="17"/>
  <c r="L204" i="17" s="1"/>
  <c r="J197" i="17"/>
  <c r="K196" i="17"/>
  <c r="L196" i="17" s="1"/>
  <c r="J189" i="17"/>
  <c r="K188" i="17"/>
  <c r="L188" i="17" s="1"/>
  <c r="J181" i="17"/>
  <c r="K180" i="17"/>
  <c r="L180" i="17" s="1"/>
  <c r="J173" i="17"/>
  <c r="K172" i="17"/>
  <c r="L172" i="17" s="1"/>
  <c r="T43" i="17"/>
  <c r="J162" i="17"/>
  <c r="T24" i="17"/>
  <c r="J143" i="17"/>
  <c r="K143" i="17"/>
  <c r="L143" i="17" s="1"/>
  <c r="J140" i="17"/>
  <c r="T21" i="17"/>
  <c r="T18" i="17"/>
  <c r="J137" i="17"/>
  <c r="J129" i="17"/>
  <c r="K129" i="17"/>
  <c r="L129" i="17" s="1"/>
  <c r="T3" i="17"/>
  <c r="J122" i="17"/>
  <c r="X3" i="17" s="1"/>
  <c r="X5" i="17" s="1"/>
  <c r="K122" i="17"/>
  <c r="L122" i="17" s="1"/>
  <c r="J118" i="17"/>
  <c r="K118" i="17"/>
  <c r="L118" i="17" s="1"/>
  <c r="J97" i="17"/>
  <c r="K97" i="17"/>
  <c r="L97" i="17" s="1"/>
  <c r="J91" i="17"/>
  <c r="K91" i="17"/>
  <c r="L91" i="17" s="1"/>
  <c r="J85" i="17"/>
  <c r="K85" i="17"/>
  <c r="L85" i="17" s="1"/>
  <c r="J83" i="17"/>
  <c r="K83" i="17"/>
  <c r="L83" i="17" s="1"/>
  <c r="J64" i="17"/>
  <c r="K64" i="17"/>
  <c r="L64" i="17" s="1"/>
  <c r="J62" i="17"/>
  <c r="K62" i="17"/>
  <c r="L62" i="17" s="1"/>
  <c r="J20" i="17"/>
  <c r="K20" i="17"/>
  <c r="L20" i="17" s="1"/>
  <c r="J14" i="17"/>
  <c r="K14" i="17"/>
  <c r="L14" i="17" s="1"/>
  <c r="K233" i="18"/>
  <c r="L233" i="18" s="1"/>
  <c r="K201" i="18"/>
  <c r="L201" i="18" s="1"/>
  <c r="J102" i="18"/>
  <c r="K102" i="18"/>
  <c r="L102" i="18" s="1"/>
  <c r="K32" i="18"/>
  <c r="L32" i="18" s="1"/>
  <c r="K241" i="17"/>
  <c r="L241" i="17" s="1"/>
  <c r="T120" i="17"/>
  <c r="J239" i="17"/>
  <c r="T117" i="17"/>
  <c r="J236" i="17"/>
  <c r="K233" i="17"/>
  <c r="L233" i="17" s="1"/>
  <c r="T112" i="17"/>
  <c r="J231" i="17"/>
  <c r="T109" i="17"/>
  <c r="J228" i="17"/>
  <c r="K225" i="17"/>
  <c r="L225" i="17" s="1"/>
  <c r="T104" i="17"/>
  <c r="J223" i="17"/>
  <c r="T101" i="17"/>
  <c r="J220" i="17"/>
  <c r="K217" i="17"/>
  <c r="L217" i="17" s="1"/>
  <c r="T96" i="17"/>
  <c r="J215" i="17"/>
  <c r="T93" i="17"/>
  <c r="J212" i="17"/>
  <c r="K209" i="17"/>
  <c r="L209" i="17" s="1"/>
  <c r="T88" i="17"/>
  <c r="J207" i="17"/>
  <c r="T85" i="17"/>
  <c r="J204" i="17"/>
  <c r="K201" i="17"/>
  <c r="L201" i="17" s="1"/>
  <c r="T80" i="17"/>
  <c r="J199" i="17"/>
  <c r="T77" i="17"/>
  <c r="J196" i="17"/>
  <c r="K193" i="17"/>
  <c r="L193" i="17" s="1"/>
  <c r="T72" i="17"/>
  <c r="J191" i="17"/>
  <c r="T69" i="17"/>
  <c r="J188" i="17"/>
  <c r="K185" i="17"/>
  <c r="L185" i="17" s="1"/>
  <c r="T64" i="17"/>
  <c r="J183" i="17"/>
  <c r="T61" i="17"/>
  <c r="J180" i="17"/>
  <c r="K177" i="17"/>
  <c r="L177" i="17" s="1"/>
  <c r="T56" i="17"/>
  <c r="J175" i="17"/>
  <c r="T53" i="17"/>
  <c r="J172" i="17"/>
  <c r="K164" i="17"/>
  <c r="L164" i="17" s="1"/>
  <c r="T37" i="17"/>
  <c r="J156" i="17"/>
  <c r="K148" i="17"/>
  <c r="L148" i="17" s="1"/>
  <c r="T26" i="17"/>
  <c r="J145" i="17"/>
  <c r="K145" i="17"/>
  <c r="L145" i="17" s="1"/>
  <c r="K142" i="17"/>
  <c r="L142" i="17" s="1"/>
  <c r="T20" i="17"/>
  <c r="J139" i="17"/>
  <c r="K139" i="17"/>
  <c r="L139" i="17" s="1"/>
  <c r="T13" i="17"/>
  <c r="J132" i="17"/>
  <c r="T5" i="17"/>
  <c r="J124" i="17"/>
  <c r="J101" i="17"/>
  <c r="K101" i="17"/>
  <c r="L101" i="17" s="1"/>
  <c r="J99" i="17"/>
  <c r="K99" i="17"/>
  <c r="L99" i="17" s="1"/>
  <c r="J93" i="17"/>
  <c r="K93" i="17"/>
  <c r="L93" i="17" s="1"/>
  <c r="J90" i="17"/>
  <c r="K90" i="17"/>
  <c r="L90" i="17" s="1"/>
  <c r="J86" i="17"/>
  <c r="K86" i="17"/>
  <c r="L86" i="17" s="1"/>
  <c r="K65" i="17"/>
  <c r="L65" i="17" s="1"/>
  <c r="J65" i="17"/>
  <c r="J46" i="17"/>
  <c r="K46" i="17"/>
  <c r="L46" i="17" s="1"/>
  <c r="J40" i="17"/>
  <c r="K40" i="17"/>
  <c r="L40" i="17" s="1"/>
  <c r="J34" i="17"/>
  <c r="K34" i="17"/>
  <c r="L34" i="17" s="1"/>
  <c r="J28" i="17"/>
  <c r="K28" i="17"/>
  <c r="L28" i="17" s="1"/>
  <c r="K170" i="18"/>
  <c r="L170" i="18" s="1"/>
  <c r="J162" i="18"/>
  <c r="K162" i="18"/>
  <c r="L162" i="18" s="1"/>
  <c r="J25" i="18"/>
  <c r="K25" i="18"/>
  <c r="L25" i="18" s="1"/>
  <c r="H31" i="16"/>
  <c r="I31" i="16" s="1"/>
  <c r="H30" i="16"/>
  <c r="I30" i="16" s="1"/>
  <c r="H29" i="16"/>
  <c r="I29" i="16" s="1"/>
  <c r="H28" i="16"/>
  <c r="I28" i="16" s="1"/>
  <c r="H27" i="16"/>
  <c r="I27" i="16" s="1"/>
  <c r="H26" i="16"/>
  <c r="I26" i="16" s="1"/>
  <c r="H25" i="16"/>
  <c r="I25" i="16" s="1"/>
  <c r="H24" i="16"/>
  <c r="I24" i="16" s="1"/>
  <c r="H23" i="16"/>
  <c r="I23" i="16" s="1"/>
  <c r="H22" i="16"/>
  <c r="I22" i="16" s="1"/>
  <c r="H21" i="16"/>
  <c r="I21" i="16" s="1"/>
  <c r="H20" i="16"/>
  <c r="I20" i="16" s="1"/>
  <c r="H19" i="16"/>
  <c r="I19" i="16" s="1"/>
  <c r="H18" i="16"/>
  <c r="I18" i="16" s="1"/>
  <c r="H17" i="16"/>
  <c r="I17" i="16" s="1"/>
  <c r="H16" i="16"/>
  <c r="I16" i="16" s="1"/>
  <c r="H15" i="16"/>
  <c r="I15" i="16" s="1"/>
  <c r="H14" i="16"/>
  <c r="I14" i="16" s="1"/>
  <c r="H13" i="16"/>
  <c r="I13" i="16" s="1"/>
  <c r="H12" i="16"/>
  <c r="I12" i="16" s="1"/>
  <c r="H11" i="16"/>
  <c r="I11" i="16" s="1"/>
  <c r="H10" i="16"/>
  <c r="I10" i="16" s="1"/>
  <c r="H9" i="16"/>
  <c r="I9" i="16" s="1"/>
  <c r="H8" i="16"/>
  <c r="I8" i="16" s="1"/>
  <c r="H7" i="16"/>
  <c r="I7" i="16" s="1"/>
  <c r="K240" i="17"/>
  <c r="L240" i="17" s="1"/>
  <c r="K232" i="17"/>
  <c r="L232" i="17" s="1"/>
  <c r="K224" i="17"/>
  <c r="L224" i="17" s="1"/>
  <c r="K216" i="17"/>
  <c r="L216" i="17" s="1"/>
  <c r="K208" i="17"/>
  <c r="L208" i="17" s="1"/>
  <c r="K200" i="17"/>
  <c r="L200" i="17" s="1"/>
  <c r="K192" i="17"/>
  <c r="L192" i="17" s="1"/>
  <c r="K184" i="17"/>
  <c r="L184" i="17" s="1"/>
  <c r="K176" i="17"/>
  <c r="L176" i="17" s="1"/>
  <c r="T51" i="17"/>
  <c r="K170" i="17"/>
  <c r="L170" i="17" s="1"/>
  <c r="T49" i="17"/>
  <c r="J168" i="17"/>
  <c r="K165" i="17"/>
  <c r="L165" i="17" s="1"/>
  <c r="T46" i="17"/>
  <c r="T35" i="17"/>
  <c r="K154" i="17"/>
  <c r="L154" i="17" s="1"/>
  <c r="T33" i="17"/>
  <c r="J152" i="17"/>
  <c r="K149" i="17"/>
  <c r="L149" i="17" s="1"/>
  <c r="T30" i="17"/>
  <c r="T22" i="17"/>
  <c r="J141" i="17"/>
  <c r="T15" i="17"/>
  <c r="X12" i="17" s="1"/>
  <c r="J134" i="17"/>
  <c r="K134" i="17"/>
  <c r="L134" i="17" s="1"/>
  <c r="J114" i="17"/>
  <c r="K114" i="17"/>
  <c r="L114" i="17" s="1"/>
  <c r="J106" i="17"/>
  <c r="K106" i="17"/>
  <c r="L106" i="17" s="1"/>
  <c r="J103" i="17"/>
  <c r="K103" i="17"/>
  <c r="L103" i="17" s="1"/>
  <c r="J72" i="17"/>
  <c r="K72" i="17"/>
  <c r="L72" i="17" s="1"/>
  <c r="J53" i="17"/>
  <c r="K53" i="17"/>
  <c r="L53" i="17" s="1"/>
  <c r="K217" i="18"/>
  <c r="L217" i="18" s="1"/>
  <c r="K185" i="18"/>
  <c r="L185" i="18" s="1"/>
  <c r="J177" i="18"/>
  <c r="K177" i="18"/>
  <c r="L177" i="18" s="1"/>
  <c r="K171" i="18"/>
  <c r="L171" i="18" s="1"/>
  <c r="K110" i="18"/>
  <c r="L110" i="18" s="1"/>
  <c r="J110" i="18"/>
  <c r="T19" i="17"/>
  <c r="K138" i="17"/>
  <c r="L138" i="17" s="1"/>
  <c r="T17" i="17"/>
  <c r="J136" i="17"/>
  <c r="T14" i="17"/>
  <c r="K133" i="17"/>
  <c r="L133" i="17" s="1"/>
  <c r="K128" i="17"/>
  <c r="L128" i="17" s="1"/>
  <c r="T8" i="17"/>
  <c r="K127" i="17"/>
  <c r="L127" i="17" s="1"/>
  <c r="K113" i="17"/>
  <c r="L113" i="17" s="1"/>
  <c r="K112" i="17"/>
  <c r="L112" i="17" s="1"/>
  <c r="K81" i="17"/>
  <c r="L81" i="17" s="1"/>
  <c r="K80" i="17"/>
  <c r="L80" i="17" s="1"/>
  <c r="K57" i="17"/>
  <c r="L57" i="17" s="1"/>
  <c r="J54" i="17"/>
  <c r="K54" i="17"/>
  <c r="L54" i="17" s="1"/>
  <c r="K42" i="17"/>
  <c r="L42" i="17" s="1"/>
  <c r="J36" i="17"/>
  <c r="K36" i="17"/>
  <c r="L36" i="17" s="1"/>
  <c r="J25" i="17"/>
  <c r="K25" i="17"/>
  <c r="L25" i="17" s="1"/>
  <c r="J18" i="17"/>
  <c r="K18" i="17"/>
  <c r="L18" i="17" s="1"/>
  <c r="K17" i="17"/>
  <c r="L17" i="17" s="1"/>
  <c r="J17" i="17"/>
  <c r="J7" i="17"/>
  <c r="J239" i="18"/>
  <c r="K239" i="18"/>
  <c r="L239" i="18" s="1"/>
  <c r="J223" i="18"/>
  <c r="K223" i="18"/>
  <c r="L223" i="18" s="1"/>
  <c r="J207" i="18"/>
  <c r="K207" i="18"/>
  <c r="L207" i="18" s="1"/>
  <c r="J191" i="18"/>
  <c r="K191" i="18"/>
  <c r="L191" i="18" s="1"/>
  <c r="K167" i="18"/>
  <c r="L167" i="18" s="1"/>
  <c r="J145" i="18"/>
  <c r="K145" i="18"/>
  <c r="L145" i="18" s="1"/>
  <c r="K135" i="18"/>
  <c r="L135" i="18" s="1"/>
  <c r="J90" i="18"/>
  <c r="K90" i="18"/>
  <c r="L90" i="18" s="1"/>
  <c r="J35" i="18"/>
  <c r="K35" i="18"/>
  <c r="L35" i="18" s="1"/>
  <c r="J33" i="18"/>
  <c r="K33" i="18"/>
  <c r="L33" i="18" s="1"/>
  <c r="J3" i="18"/>
  <c r="W3" i="18"/>
  <c r="K120" i="17"/>
  <c r="L120" i="17" s="1"/>
  <c r="J109" i="17"/>
  <c r="K109" i="17"/>
  <c r="L109" i="17" s="1"/>
  <c r="J107" i="17"/>
  <c r="K107" i="17"/>
  <c r="L107" i="17" s="1"/>
  <c r="J98" i="17"/>
  <c r="K98" i="17"/>
  <c r="L98" i="17" s="1"/>
  <c r="K88" i="17"/>
  <c r="L88" i="17" s="1"/>
  <c r="K78" i="17"/>
  <c r="L78" i="17" s="1"/>
  <c r="J78" i="17"/>
  <c r="J70" i="17"/>
  <c r="K70" i="17"/>
  <c r="L70" i="17" s="1"/>
  <c r="J68" i="17"/>
  <c r="K68" i="17"/>
  <c r="L68" i="17" s="1"/>
  <c r="J61" i="17"/>
  <c r="K61" i="17"/>
  <c r="L61" i="17" s="1"/>
  <c r="J50" i="17"/>
  <c r="J48" i="17"/>
  <c r="K48" i="17"/>
  <c r="L48" i="17" s="1"/>
  <c r="J16" i="17"/>
  <c r="K16" i="17"/>
  <c r="L16" i="17" s="1"/>
  <c r="J240" i="18"/>
  <c r="K240" i="18"/>
  <c r="L240" i="18" s="1"/>
  <c r="K229" i="18"/>
  <c r="L229" i="18" s="1"/>
  <c r="J224" i="18"/>
  <c r="K224" i="18"/>
  <c r="L224" i="18" s="1"/>
  <c r="K213" i="18"/>
  <c r="L213" i="18" s="1"/>
  <c r="J208" i="18"/>
  <c r="K208" i="18"/>
  <c r="L208" i="18" s="1"/>
  <c r="K197" i="18"/>
  <c r="L197" i="18" s="1"/>
  <c r="J192" i="18"/>
  <c r="K192" i="18"/>
  <c r="L192" i="18" s="1"/>
  <c r="K181" i="18"/>
  <c r="L181" i="18" s="1"/>
  <c r="J146" i="18"/>
  <c r="K146" i="18"/>
  <c r="L146" i="18" s="1"/>
  <c r="K116" i="18"/>
  <c r="L116" i="18" s="1"/>
  <c r="J116" i="18"/>
  <c r="J94" i="18"/>
  <c r="K94" i="18"/>
  <c r="L94" i="18" s="1"/>
  <c r="K126" i="17"/>
  <c r="L126" i="17" s="1"/>
  <c r="T7" i="17"/>
  <c r="K79" i="17"/>
  <c r="L79" i="17" s="1"/>
  <c r="K77" i="17"/>
  <c r="L77" i="17" s="1"/>
  <c r="J77" i="17"/>
  <c r="J69" i="17"/>
  <c r="K69" i="17"/>
  <c r="L69" i="17" s="1"/>
  <c r="J56" i="17"/>
  <c r="K56" i="17"/>
  <c r="L56" i="17" s="1"/>
  <c r="J45" i="17"/>
  <c r="K45" i="17"/>
  <c r="L45" i="17" s="1"/>
  <c r="J30" i="17"/>
  <c r="K30" i="17"/>
  <c r="L30" i="17" s="1"/>
  <c r="K26" i="17"/>
  <c r="L26" i="17" s="1"/>
  <c r="K13" i="17"/>
  <c r="L13" i="17" s="1"/>
  <c r="J13" i="17"/>
  <c r="J12" i="17"/>
  <c r="K12" i="17"/>
  <c r="L12" i="17" s="1"/>
  <c r="J10" i="17"/>
  <c r="K10" i="17"/>
  <c r="L10" i="17" s="1"/>
  <c r="J8" i="17"/>
  <c r="K8" i="17"/>
  <c r="L8" i="17" s="1"/>
  <c r="J4" i="17"/>
  <c r="K4" i="17"/>
  <c r="L4" i="17" s="1"/>
  <c r="J228" i="18"/>
  <c r="K228" i="18"/>
  <c r="L228" i="18" s="1"/>
  <c r="J212" i="18"/>
  <c r="K212" i="18"/>
  <c r="L212" i="18" s="1"/>
  <c r="J196" i="18"/>
  <c r="K196" i="18"/>
  <c r="L196" i="18" s="1"/>
  <c r="J180" i="18"/>
  <c r="K180" i="18"/>
  <c r="L180" i="18" s="1"/>
  <c r="J161" i="18"/>
  <c r="K161" i="18"/>
  <c r="L161" i="18" s="1"/>
  <c r="K151" i="18"/>
  <c r="L151" i="18" s="1"/>
  <c r="J129" i="18"/>
  <c r="K129" i="18"/>
  <c r="L129" i="18" s="1"/>
  <c r="J126" i="18"/>
  <c r="K126" i="18"/>
  <c r="L126" i="18" s="1"/>
  <c r="J98" i="18"/>
  <c r="K98" i="18"/>
  <c r="L98" i="18" s="1"/>
  <c r="K87" i="18"/>
  <c r="L87" i="18" s="1"/>
  <c r="J87" i="18"/>
  <c r="K67" i="18"/>
  <c r="L67" i="18" s="1"/>
  <c r="J67" i="18"/>
  <c r="K168" i="17"/>
  <c r="L168" i="17" s="1"/>
  <c r="K152" i="17"/>
  <c r="L152" i="17" s="1"/>
  <c r="K136" i="17"/>
  <c r="L136" i="17" s="1"/>
  <c r="K71" i="17"/>
  <c r="L71" i="17" s="1"/>
  <c r="K60" i="17"/>
  <c r="L60" i="17" s="1"/>
  <c r="K59" i="17"/>
  <c r="L59" i="17" s="1"/>
  <c r="K33" i="17"/>
  <c r="L33" i="17" s="1"/>
  <c r="J21" i="17"/>
  <c r="K21" i="17"/>
  <c r="L21" i="17" s="1"/>
  <c r="J15" i="17"/>
  <c r="K237" i="18"/>
  <c r="L237" i="18" s="1"/>
  <c r="K235" i="18"/>
  <c r="L235" i="18" s="1"/>
  <c r="J232" i="18"/>
  <c r="K232" i="18"/>
  <c r="L232" i="18" s="1"/>
  <c r="K221" i="18"/>
  <c r="L221" i="18" s="1"/>
  <c r="K219" i="18"/>
  <c r="L219" i="18" s="1"/>
  <c r="J216" i="18"/>
  <c r="K216" i="18"/>
  <c r="L216" i="18" s="1"/>
  <c r="K205" i="18"/>
  <c r="L205" i="18" s="1"/>
  <c r="K203" i="18"/>
  <c r="L203" i="18" s="1"/>
  <c r="J200" i="18"/>
  <c r="K200" i="18"/>
  <c r="L200" i="18" s="1"/>
  <c r="K189" i="18"/>
  <c r="L189" i="18" s="1"/>
  <c r="K187" i="18"/>
  <c r="L187" i="18" s="1"/>
  <c r="J184" i="18"/>
  <c r="K184" i="18"/>
  <c r="L184" i="18" s="1"/>
  <c r="J157" i="18"/>
  <c r="K157" i="18"/>
  <c r="L157" i="18" s="1"/>
  <c r="J141" i="18"/>
  <c r="K141" i="18"/>
  <c r="L141" i="18" s="1"/>
  <c r="K118" i="18"/>
  <c r="L118" i="18" s="1"/>
  <c r="J118" i="18"/>
  <c r="K113" i="18"/>
  <c r="L113" i="18" s="1"/>
  <c r="K107" i="18"/>
  <c r="L107" i="18" s="1"/>
  <c r="K83" i="18"/>
  <c r="L83" i="18" s="1"/>
  <c r="J83" i="18"/>
  <c r="J74" i="18"/>
  <c r="K74" i="18"/>
  <c r="L74" i="18" s="1"/>
  <c r="K71" i="18"/>
  <c r="L71" i="18" s="1"/>
  <c r="J71" i="18"/>
  <c r="K59" i="18"/>
  <c r="L59" i="18" s="1"/>
  <c r="J59" i="18"/>
  <c r="J58" i="18"/>
  <c r="K58" i="18"/>
  <c r="L58" i="18" s="1"/>
  <c r="K55" i="18"/>
  <c r="L55" i="18" s="1"/>
  <c r="J55" i="18"/>
  <c r="J54" i="18"/>
  <c r="K54" i="18"/>
  <c r="L54" i="18" s="1"/>
  <c r="K156" i="17"/>
  <c r="L156" i="17" s="1"/>
  <c r="K140" i="17"/>
  <c r="L140" i="17" s="1"/>
  <c r="K124" i="17"/>
  <c r="L124" i="17" s="1"/>
  <c r="K116" i="17"/>
  <c r="L116" i="17" s="1"/>
  <c r="K108" i="17"/>
  <c r="L108" i="17" s="1"/>
  <c r="K100" i="17"/>
  <c r="L100" i="17" s="1"/>
  <c r="K92" i="17"/>
  <c r="L92" i="17" s="1"/>
  <c r="K84" i="17"/>
  <c r="L84" i="17" s="1"/>
  <c r="K67" i="17"/>
  <c r="L67" i="17" s="1"/>
  <c r="K241" i="18"/>
  <c r="L241" i="18" s="1"/>
  <c r="J236" i="18"/>
  <c r="K236" i="18"/>
  <c r="L236" i="18" s="1"/>
  <c r="K225" i="18"/>
  <c r="L225" i="18" s="1"/>
  <c r="J220" i="18"/>
  <c r="K220" i="18"/>
  <c r="L220" i="18" s="1"/>
  <c r="K209" i="18"/>
  <c r="L209" i="18" s="1"/>
  <c r="J204" i="18"/>
  <c r="K204" i="18"/>
  <c r="L204" i="18" s="1"/>
  <c r="K193" i="18"/>
  <c r="L193" i="18" s="1"/>
  <c r="J188" i="18"/>
  <c r="K188" i="18"/>
  <c r="L188" i="18" s="1"/>
  <c r="J178" i="18"/>
  <c r="K178" i="18"/>
  <c r="L178" i="18" s="1"/>
  <c r="K163" i="18"/>
  <c r="L163" i="18" s="1"/>
  <c r="J158" i="18"/>
  <c r="K158" i="18"/>
  <c r="L158" i="18" s="1"/>
  <c r="K147" i="18"/>
  <c r="L147" i="18" s="1"/>
  <c r="J142" i="18"/>
  <c r="K142" i="18"/>
  <c r="L142" i="18" s="1"/>
  <c r="K131" i="18"/>
  <c r="L131" i="18" s="1"/>
  <c r="J78" i="18"/>
  <c r="K78" i="18"/>
  <c r="L78" i="18" s="1"/>
  <c r="J45" i="18"/>
  <c r="K45" i="18"/>
  <c r="L45" i="18" s="1"/>
  <c r="K39" i="17"/>
  <c r="L39" i="17" s="1"/>
  <c r="J166" i="18"/>
  <c r="K166" i="18"/>
  <c r="L166" i="18" s="1"/>
  <c r="K155" i="18"/>
  <c r="L155" i="18" s="1"/>
  <c r="K153" i="18"/>
  <c r="L153" i="18" s="1"/>
  <c r="J150" i="18"/>
  <c r="K150" i="18"/>
  <c r="L150" i="18" s="1"/>
  <c r="K139" i="18"/>
  <c r="L139" i="18" s="1"/>
  <c r="K137" i="18"/>
  <c r="L137" i="18" s="1"/>
  <c r="J134" i="18"/>
  <c r="K134" i="18"/>
  <c r="L134" i="18" s="1"/>
  <c r="K123" i="18"/>
  <c r="L123" i="18" s="1"/>
  <c r="K121" i="18"/>
  <c r="L121" i="18" s="1"/>
  <c r="J120" i="18"/>
  <c r="K115" i="18"/>
  <c r="L115" i="18" s="1"/>
  <c r="J114" i="18"/>
  <c r="K105" i="18"/>
  <c r="L105" i="18" s="1"/>
  <c r="J86" i="18"/>
  <c r="K86" i="18"/>
  <c r="L86" i="18" s="1"/>
  <c r="K79" i="18"/>
  <c r="L79" i="18" s="1"/>
  <c r="J79" i="18"/>
  <c r="J70" i="18"/>
  <c r="K70" i="18"/>
  <c r="L70" i="18" s="1"/>
  <c r="J51" i="18"/>
  <c r="K51" i="18"/>
  <c r="L51" i="18" s="1"/>
  <c r="K38" i="18"/>
  <c r="L38" i="18" s="1"/>
  <c r="J31" i="18"/>
  <c r="K31" i="18"/>
  <c r="L31" i="18" s="1"/>
  <c r="K23" i="18"/>
  <c r="L23" i="18" s="1"/>
  <c r="K14" i="18"/>
  <c r="L14" i="18" s="1"/>
  <c r="K13" i="18"/>
  <c r="L13" i="18" s="1"/>
  <c r="K63" i="17"/>
  <c r="L63" i="17" s="1"/>
  <c r="K55" i="17"/>
  <c r="L55" i="17" s="1"/>
  <c r="K47" i="17"/>
  <c r="L47" i="17" s="1"/>
  <c r="K31" i="17"/>
  <c r="L31" i="17" s="1"/>
  <c r="K9" i="17"/>
  <c r="L9" i="17" s="1"/>
  <c r="K5" i="17"/>
  <c r="L5" i="17" s="1"/>
  <c r="K159" i="18"/>
  <c r="L159" i="18" s="1"/>
  <c r="J154" i="18"/>
  <c r="K154" i="18"/>
  <c r="L154" i="18" s="1"/>
  <c r="K143" i="18"/>
  <c r="L143" i="18" s="1"/>
  <c r="J138" i="18"/>
  <c r="K138" i="18"/>
  <c r="L138" i="18" s="1"/>
  <c r="K125" i="18"/>
  <c r="L125" i="18" s="1"/>
  <c r="K108" i="18"/>
  <c r="L108" i="18" s="1"/>
  <c r="J108" i="18"/>
  <c r="K103" i="18"/>
  <c r="L103" i="18" s="1"/>
  <c r="J103" i="18"/>
  <c r="K99" i="18"/>
  <c r="L99" i="18" s="1"/>
  <c r="J99" i="18"/>
  <c r="K95" i="18"/>
  <c r="L95" i="18" s="1"/>
  <c r="J95" i="18"/>
  <c r="K91" i="18"/>
  <c r="L91" i="18" s="1"/>
  <c r="J91" i="18"/>
  <c r="J82" i="18"/>
  <c r="K82" i="18"/>
  <c r="L82" i="18" s="1"/>
  <c r="K75" i="18"/>
  <c r="L75" i="18" s="1"/>
  <c r="J75" i="18"/>
  <c r="J66" i="18"/>
  <c r="K66" i="18"/>
  <c r="L66" i="18" s="1"/>
  <c r="J49" i="18"/>
  <c r="K49" i="18"/>
  <c r="L49" i="18" s="1"/>
  <c r="J39" i="18"/>
  <c r="K39" i="18"/>
  <c r="L39" i="18" s="1"/>
  <c r="K36" i="18"/>
  <c r="L36" i="18" s="1"/>
  <c r="K117" i="18"/>
  <c r="L117" i="18" s="1"/>
  <c r="K109" i="18"/>
  <c r="L109" i="18" s="1"/>
  <c r="K104" i="18"/>
  <c r="L104" i="18" s="1"/>
  <c r="K100" i="18"/>
  <c r="L100" i="18" s="1"/>
  <c r="K96" i="18"/>
  <c r="L96" i="18" s="1"/>
  <c r="K92" i="18"/>
  <c r="L92" i="18" s="1"/>
  <c r="J62" i="18"/>
  <c r="K62" i="18"/>
  <c r="L62" i="18" s="1"/>
  <c r="J47" i="18"/>
  <c r="K47" i="18"/>
  <c r="L47" i="18" s="1"/>
  <c r="J41" i="18"/>
  <c r="K41" i="18"/>
  <c r="L41" i="18" s="1"/>
  <c r="J29" i="18"/>
  <c r="K29" i="18"/>
  <c r="L29" i="18" s="1"/>
  <c r="J27" i="18"/>
  <c r="K27" i="18"/>
  <c r="L27" i="18" s="1"/>
  <c r="K26" i="18"/>
  <c r="L26" i="18" s="1"/>
  <c r="K15" i="18"/>
  <c r="L15" i="18" s="1"/>
  <c r="K127" i="18"/>
  <c r="L127" i="18" s="1"/>
  <c r="K119" i="18"/>
  <c r="L119" i="18" s="1"/>
  <c r="K111" i="18"/>
  <c r="L111" i="18" s="1"/>
  <c r="J43" i="18"/>
  <c r="K43" i="18"/>
  <c r="L43" i="18" s="1"/>
  <c r="K42" i="18"/>
  <c r="L42" i="18" s="1"/>
  <c r="K7" i="18"/>
  <c r="L7" i="18" s="1"/>
  <c r="K5" i="18"/>
  <c r="L5" i="18" s="1"/>
  <c r="K46" i="18"/>
  <c r="L46" i="18" s="1"/>
  <c r="J37" i="18"/>
  <c r="K37" i="18"/>
  <c r="L37" i="18" s="1"/>
  <c r="K30" i="18"/>
  <c r="L30" i="18" s="1"/>
  <c r="K35" i="17"/>
  <c r="L35" i="17" s="1"/>
  <c r="K27" i="17"/>
  <c r="L27" i="17" s="1"/>
  <c r="K11" i="17"/>
  <c r="L11" i="17" s="1"/>
  <c r="K124" i="18"/>
  <c r="L124" i="18" s="1"/>
  <c r="K50" i="18"/>
  <c r="L50" i="18" s="1"/>
  <c r="K34" i="18"/>
  <c r="L34" i="18" s="1"/>
  <c r="K17" i="18"/>
  <c r="L17" i="18" s="1"/>
  <c r="K9" i="18"/>
  <c r="L9" i="18" s="1"/>
  <c r="K24" i="18"/>
  <c r="L24" i="18" s="1"/>
  <c r="K20" i="18"/>
  <c r="L20" i="18" s="1"/>
  <c r="K16" i="18"/>
  <c r="L16" i="18" s="1"/>
  <c r="K12" i="18"/>
  <c r="L12" i="18" s="1"/>
  <c r="K8" i="18"/>
  <c r="L8" i="18" s="1"/>
  <c r="K4" i="18"/>
  <c r="L4" i="18" s="1"/>
  <c r="S123" i="8"/>
  <c r="Q123" i="8"/>
  <c r="R5" i="8" s="1"/>
  <c r="V5" i="8" s="1"/>
  <c r="Q5" i="8"/>
  <c r="Q6" i="8"/>
  <c r="Q7" i="8"/>
  <c r="Q8" i="8"/>
  <c r="R6" i="8" s="1"/>
  <c r="V6" i="8" s="1"/>
  <c r="Q9" i="8"/>
  <c r="Q10" i="8"/>
  <c r="Q11" i="8"/>
  <c r="Q12" i="8"/>
  <c r="R12" i="8" s="1"/>
  <c r="V12" i="8" s="1"/>
  <c r="Q13" i="8"/>
  <c r="Q14" i="8"/>
  <c r="Q15" i="8"/>
  <c r="Q16" i="8"/>
  <c r="R16" i="8" s="1"/>
  <c r="V16" i="8" s="1"/>
  <c r="Q17" i="8"/>
  <c r="Q18" i="8"/>
  <c r="Q19" i="8"/>
  <c r="Q20" i="8"/>
  <c r="R20" i="8" s="1"/>
  <c r="V20" i="8" s="1"/>
  <c r="Q21" i="8"/>
  <c r="Q22" i="8"/>
  <c r="Q23" i="8"/>
  <c r="Q24" i="8"/>
  <c r="R24" i="8" s="1"/>
  <c r="V24" i="8" s="1"/>
  <c r="Q25" i="8"/>
  <c r="Q26" i="8"/>
  <c r="Q27" i="8"/>
  <c r="Q28" i="8"/>
  <c r="R28" i="8" s="1"/>
  <c r="V28" i="8" s="1"/>
  <c r="Q29" i="8"/>
  <c r="Q30" i="8"/>
  <c r="Q31" i="8"/>
  <c r="Q32" i="8"/>
  <c r="R32" i="8" s="1"/>
  <c r="V32" i="8" s="1"/>
  <c r="Q33" i="8"/>
  <c r="Q34" i="8"/>
  <c r="Q35" i="8"/>
  <c r="Q36" i="8"/>
  <c r="R36" i="8" s="1"/>
  <c r="V36" i="8" s="1"/>
  <c r="Q37" i="8"/>
  <c r="Q38" i="8"/>
  <c r="Q39" i="8"/>
  <c r="Q40" i="8"/>
  <c r="R40" i="8" s="1"/>
  <c r="V40" i="8" s="1"/>
  <c r="Q41" i="8"/>
  <c r="Q42" i="8"/>
  <c r="Q43" i="8"/>
  <c r="Q44" i="8"/>
  <c r="R44" i="8" s="1"/>
  <c r="V44" i="8" s="1"/>
  <c r="Q45" i="8"/>
  <c r="Q46" i="8"/>
  <c r="Q47" i="8"/>
  <c r="Q48" i="8"/>
  <c r="R48" i="8" s="1"/>
  <c r="V48" i="8" s="1"/>
  <c r="Q49" i="8"/>
  <c r="Q50" i="8"/>
  <c r="Q51" i="8"/>
  <c r="Q52" i="8"/>
  <c r="R52" i="8" s="1"/>
  <c r="V52" i="8" s="1"/>
  <c r="Q53" i="8"/>
  <c r="Q54" i="8"/>
  <c r="Q55" i="8"/>
  <c r="Q56" i="8"/>
  <c r="R56" i="8" s="1"/>
  <c r="V56" i="8" s="1"/>
  <c r="Q57" i="8"/>
  <c r="Q58" i="8"/>
  <c r="Q59" i="8"/>
  <c r="Q60" i="8"/>
  <c r="R60" i="8" s="1"/>
  <c r="V60" i="8" s="1"/>
  <c r="Q61" i="8"/>
  <c r="Q62" i="8"/>
  <c r="Q63" i="8"/>
  <c r="Q64" i="8"/>
  <c r="R64" i="8" s="1"/>
  <c r="V64" i="8" s="1"/>
  <c r="Q65" i="8"/>
  <c r="Q66" i="8"/>
  <c r="Q67" i="8"/>
  <c r="Q68" i="8"/>
  <c r="R68" i="8" s="1"/>
  <c r="V68" i="8" s="1"/>
  <c r="Q69" i="8"/>
  <c r="Q70" i="8"/>
  <c r="Q71" i="8"/>
  <c r="Q72" i="8"/>
  <c r="R72" i="8" s="1"/>
  <c r="V72" i="8" s="1"/>
  <c r="Q73" i="8"/>
  <c r="Q74" i="8"/>
  <c r="Q75" i="8"/>
  <c r="Q76" i="8"/>
  <c r="R76" i="8" s="1"/>
  <c r="V76" i="8" s="1"/>
  <c r="Q77" i="8"/>
  <c r="Q78" i="8"/>
  <c r="Q79" i="8"/>
  <c r="Q80" i="8"/>
  <c r="R80" i="8" s="1"/>
  <c r="V80" i="8" s="1"/>
  <c r="Q81" i="8"/>
  <c r="Q82" i="8"/>
  <c r="Q83" i="8"/>
  <c r="Q84" i="8"/>
  <c r="R84" i="8" s="1"/>
  <c r="V84" i="8" s="1"/>
  <c r="Q85" i="8"/>
  <c r="Q86" i="8"/>
  <c r="Q87" i="8"/>
  <c r="Q88" i="8"/>
  <c r="R88" i="8" s="1"/>
  <c r="V88" i="8" s="1"/>
  <c r="Q89" i="8"/>
  <c r="Q90" i="8"/>
  <c r="Q91" i="8"/>
  <c r="Q92" i="8"/>
  <c r="R92" i="8" s="1"/>
  <c r="V92" i="8" s="1"/>
  <c r="Q93" i="8"/>
  <c r="Q94" i="8"/>
  <c r="Q95" i="8"/>
  <c r="Q96" i="8"/>
  <c r="R96" i="8" s="1"/>
  <c r="V96" i="8" s="1"/>
  <c r="Q97" i="8"/>
  <c r="Q98" i="8"/>
  <c r="Q99" i="8"/>
  <c r="Q100" i="8"/>
  <c r="R100" i="8" s="1"/>
  <c r="V100" i="8" s="1"/>
  <c r="Q101" i="8"/>
  <c r="Q102" i="8"/>
  <c r="Q103" i="8"/>
  <c r="Q104" i="8"/>
  <c r="R104" i="8" s="1"/>
  <c r="V104" i="8" s="1"/>
  <c r="Q105" i="8"/>
  <c r="Q106" i="8"/>
  <c r="Q107" i="8"/>
  <c r="Q108" i="8"/>
  <c r="R108" i="8" s="1"/>
  <c r="V108" i="8" s="1"/>
  <c r="Q109" i="8"/>
  <c r="Q110" i="8"/>
  <c r="Q111" i="8"/>
  <c r="Q112" i="8"/>
  <c r="R112" i="8" s="1"/>
  <c r="V112" i="8" s="1"/>
  <c r="Q113" i="8"/>
  <c r="Q114" i="8"/>
  <c r="Q115" i="8"/>
  <c r="Q116" i="8"/>
  <c r="R116" i="8" s="1"/>
  <c r="V116" i="8" s="1"/>
  <c r="Q117" i="8"/>
  <c r="Q118" i="8"/>
  <c r="Q119" i="8"/>
  <c r="Q120" i="8"/>
  <c r="R120" i="8" s="1"/>
  <c r="V120" i="8" s="1"/>
  <c r="Q121" i="8"/>
  <c r="Q122" i="8"/>
  <c r="R9" i="8"/>
  <c r="V9" i="8" s="1"/>
  <c r="R13" i="8"/>
  <c r="V13" i="8" s="1"/>
  <c r="R17" i="8"/>
  <c r="V17" i="8" s="1"/>
  <c r="R21" i="8"/>
  <c r="V21" i="8" s="1"/>
  <c r="R25" i="8"/>
  <c r="V25" i="8" s="1"/>
  <c r="R29" i="8"/>
  <c r="V29" i="8" s="1"/>
  <c r="R33" i="8"/>
  <c r="V33" i="8" s="1"/>
  <c r="R37" i="8"/>
  <c r="V37" i="8" s="1"/>
  <c r="R41" i="8"/>
  <c r="V41" i="8" s="1"/>
  <c r="R45" i="8"/>
  <c r="V45" i="8" s="1"/>
  <c r="R49" i="8"/>
  <c r="V49" i="8" s="1"/>
  <c r="R53" i="8"/>
  <c r="V53" i="8" s="1"/>
  <c r="R57" i="8"/>
  <c r="V57" i="8" s="1"/>
  <c r="R61" i="8"/>
  <c r="V61" i="8" s="1"/>
  <c r="R65" i="8"/>
  <c r="V65" i="8" s="1"/>
  <c r="R69" i="8"/>
  <c r="V69" i="8" s="1"/>
  <c r="R73" i="8"/>
  <c r="R77" i="8"/>
  <c r="V77" i="8" s="1"/>
  <c r="R81" i="8"/>
  <c r="V81" i="8" s="1"/>
  <c r="R85" i="8"/>
  <c r="V85" i="8" s="1"/>
  <c r="R89" i="8"/>
  <c r="V89" i="8" s="1"/>
  <c r="R93" i="8"/>
  <c r="V93" i="8" s="1"/>
  <c r="R97" i="8"/>
  <c r="V97" i="8" s="1"/>
  <c r="R101" i="8"/>
  <c r="V101" i="8" s="1"/>
  <c r="R105" i="8"/>
  <c r="V105" i="8" s="1"/>
  <c r="R109" i="8"/>
  <c r="V109" i="8" s="1"/>
  <c r="R113" i="8"/>
  <c r="V113" i="8" s="1"/>
  <c r="R117" i="8"/>
  <c r="V117" i="8" s="1"/>
  <c r="R121" i="8"/>
  <c r="V121" i="8" s="1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T6" i="8"/>
  <c r="Z6" i="8" s="1"/>
  <c r="T10" i="8"/>
  <c r="Z10" i="8" s="1"/>
  <c r="T14" i="8"/>
  <c r="Z14" i="8" s="1"/>
  <c r="T18" i="8"/>
  <c r="Z18" i="8" s="1"/>
  <c r="T22" i="8"/>
  <c r="Z22" i="8" s="1"/>
  <c r="T26" i="8"/>
  <c r="Z26" i="8" s="1"/>
  <c r="T30" i="8"/>
  <c r="Z30" i="8" s="1"/>
  <c r="T34" i="8"/>
  <c r="Z34" i="8" s="1"/>
  <c r="T38" i="8"/>
  <c r="Z38" i="8" s="1"/>
  <c r="T42" i="8"/>
  <c r="Z42" i="8" s="1"/>
  <c r="T45" i="8"/>
  <c r="Z45" i="8" s="1"/>
  <c r="T47" i="8"/>
  <c r="Z47" i="8" s="1"/>
  <c r="T50" i="8"/>
  <c r="Z50" i="8" s="1"/>
  <c r="T53" i="8"/>
  <c r="Z53" i="8" s="1"/>
  <c r="T55" i="8"/>
  <c r="Z55" i="8" s="1"/>
  <c r="T58" i="8"/>
  <c r="Z58" i="8" s="1"/>
  <c r="T61" i="8"/>
  <c r="Z61" i="8" s="1"/>
  <c r="T63" i="8"/>
  <c r="Z63" i="8" s="1"/>
  <c r="T66" i="8"/>
  <c r="Z66" i="8" s="1"/>
  <c r="T69" i="8"/>
  <c r="Z69" i="8" s="1"/>
  <c r="T71" i="8"/>
  <c r="Z71" i="8" s="1"/>
  <c r="T74" i="8"/>
  <c r="Z74" i="8" s="1"/>
  <c r="T77" i="8"/>
  <c r="Z77" i="8" s="1"/>
  <c r="T79" i="8"/>
  <c r="Z79" i="8" s="1"/>
  <c r="T82" i="8"/>
  <c r="Z82" i="8" s="1"/>
  <c r="T83" i="8"/>
  <c r="Z83" i="8" s="1"/>
  <c r="T85" i="8"/>
  <c r="Z85" i="8" s="1"/>
  <c r="T87" i="8"/>
  <c r="Z87" i="8" s="1"/>
  <c r="T89" i="8"/>
  <c r="Z89" i="8" s="1"/>
  <c r="T90" i="8"/>
  <c r="Z90" i="8" s="1"/>
  <c r="T92" i="8"/>
  <c r="Z92" i="8" s="1"/>
  <c r="T93" i="8"/>
  <c r="Z93" i="8" s="1"/>
  <c r="T94" i="8"/>
  <c r="Z94" i="8" s="1"/>
  <c r="T96" i="8"/>
  <c r="Z96" i="8" s="1"/>
  <c r="T97" i="8"/>
  <c r="Z97" i="8" s="1"/>
  <c r="T98" i="8"/>
  <c r="Z98" i="8" s="1"/>
  <c r="T100" i="8"/>
  <c r="Z100" i="8" s="1"/>
  <c r="T101" i="8"/>
  <c r="Z101" i="8" s="1"/>
  <c r="T102" i="8"/>
  <c r="Z102" i="8" s="1"/>
  <c r="T104" i="8"/>
  <c r="Z104" i="8" s="1"/>
  <c r="T105" i="8"/>
  <c r="Z105" i="8" s="1"/>
  <c r="T106" i="8"/>
  <c r="Z106" i="8" s="1"/>
  <c r="T108" i="8"/>
  <c r="Z108" i="8" s="1"/>
  <c r="T109" i="8"/>
  <c r="Z109" i="8" s="1"/>
  <c r="T110" i="8"/>
  <c r="Z110" i="8" s="1"/>
  <c r="T112" i="8"/>
  <c r="Z112" i="8" s="1"/>
  <c r="T113" i="8"/>
  <c r="Z113" i="8" s="1"/>
  <c r="T114" i="8"/>
  <c r="Z114" i="8" s="1"/>
  <c r="T116" i="8"/>
  <c r="Z116" i="8" s="1"/>
  <c r="T117" i="8"/>
  <c r="Z117" i="8" s="1"/>
  <c r="T118" i="8"/>
  <c r="Z118" i="8" s="1"/>
  <c r="T120" i="8"/>
  <c r="Z120" i="8" s="1"/>
  <c r="T121" i="8"/>
  <c r="Z121" i="8" s="1"/>
  <c r="T122" i="8"/>
  <c r="Z122" i="8" s="1"/>
  <c r="V73" i="8"/>
  <c r="T4" i="8"/>
  <c r="Z4" i="8" s="1"/>
  <c r="R4" i="8"/>
  <c r="V4" i="8" s="1"/>
  <c r="S4" i="8"/>
  <c r="Q4" i="8"/>
  <c r="N5" i="17" l="1"/>
  <c r="X14" i="17"/>
  <c r="K6" i="15"/>
  <c r="K3" i="15"/>
  <c r="K7" i="15"/>
  <c r="F126" i="14"/>
  <c r="G126" i="14"/>
  <c r="S7" i="15"/>
  <c r="S3" i="15"/>
  <c r="S4" i="15"/>
  <c r="S8" i="15"/>
  <c r="E22" i="14"/>
  <c r="E38" i="14"/>
  <c r="S5" i="15"/>
  <c r="E46" i="14"/>
  <c r="E20" i="14"/>
  <c r="E36" i="14"/>
  <c r="E118" i="14"/>
  <c r="E142" i="14"/>
  <c r="E158" i="14"/>
  <c r="E174" i="14"/>
  <c r="E190" i="14"/>
  <c r="E206" i="14"/>
  <c r="E222" i="14"/>
  <c r="E238" i="14"/>
  <c r="E39" i="13"/>
  <c r="F39" i="13" s="1"/>
  <c r="E5" i="13"/>
  <c r="F5" i="13" s="1"/>
  <c r="E75" i="13"/>
  <c r="F75" i="13" s="1"/>
  <c r="E139" i="13"/>
  <c r="F139" i="13" s="1"/>
  <c r="E171" i="13"/>
  <c r="F171" i="13" s="1"/>
  <c r="E203" i="13"/>
  <c r="F203" i="13" s="1"/>
  <c r="E235" i="13"/>
  <c r="F235" i="13" s="1"/>
  <c r="E199" i="13"/>
  <c r="F199" i="13" s="1"/>
  <c r="E82" i="14"/>
  <c r="E106" i="14"/>
  <c r="E47" i="13"/>
  <c r="F47" i="13" s="1"/>
  <c r="E111" i="13"/>
  <c r="F111" i="13" s="1"/>
  <c r="E51" i="13"/>
  <c r="F51" i="13" s="1"/>
  <c r="E115" i="13"/>
  <c r="F115" i="13" s="1"/>
  <c r="E167" i="13"/>
  <c r="F167" i="13" s="1"/>
  <c r="E223" i="13"/>
  <c r="F223" i="13" s="1"/>
  <c r="E43" i="14"/>
  <c r="E124" i="14"/>
  <c r="N2" i="17"/>
  <c r="X13" i="17"/>
  <c r="X15" i="17" s="1"/>
  <c r="E6" i="14"/>
  <c r="E15" i="14"/>
  <c r="E23" i="14"/>
  <c r="E31" i="14"/>
  <c r="E39" i="14"/>
  <c r="E66" i="14"/>
  <c r="E7" i="14"/>
  <c r="E54" i="14"/>
  <c r="E24" i="14"/>
  <c r="E94" i="14"/>
  <c r="E130" i="14"/>
  <c r="E146" i="14"/>
  <c r="E162" i="14"/>
  <c r="E178" i="14"/>
  <c r="E194" i="14"/>
  <c r="E210" i="14"/>
  <c r="E226" i="14"/>
  <c r="E242" i="14"/>
  <c r="E55" i="13"/>
  <c r="F55" i="13" s="1"/>
  <c r="E27" i="13"/>
  <c r="F27" i="13" s="1"/>
  <c r="E91" i="13"/>
  <c r="F91" i="13" s="1"/>
  <c r="E147" i="13"/>
  <c r="F147" i="13" s="1"/>
  <c r="E179" i="13"/>
  <c r="F179" i="13" s="1"/>
  <c r="E211" i="13"/>
  <c r="F211" i="13" s="1"/>
  <c r="E135" i="13"/>
  <c r="F135" i="13" s="1"/>
  <c r="E215" i="13"/>
  <c r="F215" i="13" s="1"/>
  <c r="E86" i="14"/>
  <c r="E114" i="14"/>
  <c r="E63" i="13"/>
  <c r="F63" i="13" s="1"/>
  <c r="E127" i="13"/>
  <c r="F127" i="13" s="1"/>
  <c r="E67" i="13"/>
  <c r="F67" i="13" s="1"/>
  <c r="E131" i="13"/>
  <c r="F131" i="13" s="1"/>
  <c r="E175" i="13"/>
  <c r="F175" i="13" s="1"/>
  <c r="E51" i="14"/>
  <c r="K2" i="16"/>
  <c r="K3" i="16" s="1"/>
  <c r="F11" i="14"/>
  <c r="G11" i="14"/>
  <c r="F19" i="14"/>
  <c r="G19" i="14"/>
  <c r="F27" i="14"/>
  <c r="G27" i="14"/>
  <c r="F35" i="14"/>
  <c r="G35" i="14"/>
  <c r="F50" i="14"/>
  <c r="G50" i="14"/>
  <c r="F9" i="14"/>
  <c r="G9" i="14"/>
  <c r="G8" i="14"/>
  <c r="F8" i="14"/>
  <c r="G70" i="14"/>
  <c r="F70" i="14"/>
  <c r="U12" i="15"/>
  <c r="F16" i="14"/>
  <c r="G16" i="14"/>
  <c r="F32" i="14"/>
  <c r="G32" i="14"/>
  <c r="F110" i="14"/>
  <c r="G110" i="14"/>
  <c r="F138" i="14"/>
  <c r="G138" i="14"/>
  <c r="F154" i="14"/>
  <c r="G154" i="14"/>
  <c r="F170" i="14"/>
  <c r="G170" i="14"/>
  <c r="F186" i="14"/>
  <c r="G186" i="14"/>
  <c r="F202" i="14"/>
  <c r="G202" i="14"/>
  <c r="F218" i="14"/>
  <c r="G218" i="14"/>
  <c r="F234" i="14"/>
  <c r="G234" i="14"/>
  <c r="N5" i="13"/>
  <c r="N22" i="13"/>
  <c r="N26" i="13"/>
  <c r="N30" i="13"/>
  <c r="N34" i="13"/>
  <c r="N38" i="13"/>
  <c r="N42" i="13"/>
  <c r="N46" i="13"/>
  <c r="N50" i="13"/>
  <c r="N54" i="13"/>
  <c r="N58" i="13"/>
  <c r="N62" i="13"/>
  <c r="N66" i="13"/>
  <c r="N70" i="13"/>
  <c r="N74" i="13"/>
  <c r="N78" i="13"/>
  <c r="N82" i="13"/>
  <c r="N86" i="13"/>
  <c r="N90" i="13"/>
  <c r="N94" i="13"/>
  <c r="N98" i="13"/>
  <c r="N102" i="13"/>
  <c r="N106" i="13"/>
  <c r="N110" i="13"/>
  <c r="N114" i="13"/>
  <c r="N118" i="13"/>
  <c r="N122" i="13"/>
  <c r="N126" i="13"/>
  <c r="N130" i="13"/>
  <c r="U3" i="13"/>
  <c r="E6" i="13"/>
  <c r="F6" i="13" s="1"/>
  <c r="E10" i="13"/>
  <c r="F10" i="13" s="1"/>
  <c r="N21" i="13"/>
  <c r="E22" i="13"/>
  <c r="F22" i="13" s="1"/>
  <c r="N29" i="13"/>
  <c r="E30" i="13"/>
  <c r="F30" i="13" s="1"/>
  <c r="E38" i="13"/>
  <c r="F38" i="13" s="1"/>
  <c r="N45" i="13"/>
  <c r="E50" i="13"/>
  <c r="F50" i="13" s="1"/>
  <c r="N53" i="13"/>
  <c r="E54" i="13"/>
  <c r="F54" i="13" s="1"/>
  <c r="N57" i="13"/>
  <c r="N61" i="13"/>
  <c r="E62" i="13"/>
  <c r="F62" i="13" s="1"/>
  <c r="E66" i="13"/>
  <c r="F66" i="13" s="1"/>
  <c r="N69" i="13"/>
  <c r="E74" i="13"/>
  <c r="F74" i="13" s="1"/>
  <c r="N81" i="13"/>
  <c r="N89" i="13"/>
  <c r="N93" i="13"/>
  <c r="N97" i="13"/>
  <c r="E98" i="13"/>
  <c r="F98" i="13" s="1"/>
  <c r="N101" i="13"/>
  <c r="N105" i="13"/>
  <c r="N109" i="13"/>
  <c r="E110" i="13"/>
  <c r="F110" i="13" s="1"/>
  <c r="N113" i="13"/>
  <c r="N117" i="13"/>
  <c r="N121" i="13"/>
  <c r="E122" i="13"/>
  <c r="F122" i="13" s="1"/>
  <c r="E126" i="13"/>
  <c r="F126" i="13" s="1"/>
  <c r="N129" i="13"/>
  <c r="E130" i="13"/>
  <c r="F130" i="13" s="1"/>
  <c r="E134" i="13"/>
  <c r="F134" i="13" s="1"/>
  <c r="E138" i="13"/>
  <c r="F138" i="13" s="1"/>
  <c r="E186" i="13"/>
  <c r="F186" i="13" s="1"/>
  <c r="E194" i="13"/>
  <c r="F194" i="13" s="1"/>
  <c r="E198" i="13"/>
  <c r="F198" i="13" s="1"/>
  <c r="E202" i="13"/>
  <c r="F202" i="13" s="1"/>
  <c r="E214" i="13"/>
  <c r="F214" i="13" s="1"/>
  <c r="E218" i="13"/>
  <c r="F218" i="13" s="1"/>
  <c r="E226" i="13"/>
  <c r="F226" i="13" s="1"/>
  <c r="E230" i="13"/>
  <c r="F230" i="13" s="1"/>
  <c r="E238" i="13"/>
  <c r="F238" i="13" s="1"/>
  <c r="N3" i="13"/>
  <c r="N6" i="13"/>
  <c r="N25" i="13"/>
  <c r="E26" i="13"/>
  <c r="F26" i="13" s="1"/>
  <c r="N33" i="13"/>
  <c r="E34" i="13"/>
  <c r="F34" i="13" s="1"/>
  <c r="N37" i="13"/>
  <c r="N41" i="13"/>
  <c r="E42" i="13"/>
  <c r="F42" i="13" s="1"/>
  <c r="E46" i="13"/>
  <c r="F46" i="13" s="1"/>
  <c r="N49" i="13"/>
  <c r="E58" i="13"/>
  <c r="F58" i="13" s="1"/>
  <c r="N65" i="13"/>
  <c r="E70" i="13"/>
  <c r="F70" i="13" s="1"/>
  <c r="N73" i="13"/>
  <c r="N77" i="13"/>
  <c r="E78" i="13"/>
  <c r="F78" i="13" s="1"/>
  <c r="E82" i="13"/>
  <c r="F82" i="13" s="1"/>
  <c r="N85" i="13"/>
  <c r="E86" i="13"/>
  <c r="F86" i="13" s="1"/>
  <c r="E90" i="13"/>
  <c r="F90" i="13" s="1"/>
  <c r="E94" i="13"/>
  <c r="F94" i="13" s="1"/>
  <c r="E102" i="13"/>
  <c r="F102" i="13" s="1"/>
  <c r="E106" i="13"/>
  <c r="F106" i="13" s="1"/>
  <c r="E114" i="13"/>
  <c r="F114" i="13" s="1"/>
  <c r="E118" i="13"/>
  <c r="F118" i="13" s="1"/>
  <c r="N125" i="13"/>
  <c r="E142" i="13"/>
  <c r="F142" i="13" s="1"/>
  <c r="E146" i="13"/>
  <c r="F146" i="13" s="1"/>
  <c r="E150" i="13"/>
  <c r="F150" i="13" s="1"/>
  <c r="E154" i="13"/>
  <c r="F154" i="13" s="1"/>
  <c r="E158" i="13"/>
  <c r="F158" i="13" s="1"/>
  <c r="E162" i="13"/>
  <c r="F162" i="13" s="1"/>
  <c r="E166" i="13"/>
  <c r="F166" i="13" s="1"/>
  <c r="E170" i="13"/>
  <c r="F170" i="13" s="1"/>
  <c r="E174" i="13"/>
  <c r="F174" i="13" s="1"/>
  <c r="E178" i="13"/>
  <c r="F178" i="13" s="1"/>
  <c r="E182" i="13"/>
  <c r="F182" i="13" s="1"/>
  <c r="E190" i="13"/>
  <c r="F190" i="13" s="1"/>
  <c r="E206" i="13"/>
  <c r="F206" i="13" s="1"/>
  <c r="E210" i="13"/>
  <c r="F210" i="13" s="1"/>
  <c r="E222" i="13"/>
  <c r="F222" i="13" s="1"/>
  <c r="E234" i="13"/>
  <c r="F234" i="13" s="1"/>
  <c r="E242" i="13"/>
  <c r="F242" i="13" s="1"/>
  <c r="E7" i="13"/>
  <c r="F7" i="13" s="1"/>
  <c r="N7" i="13"/>
  <c r="N12" i="13"/>
  <c r="N13" i="13"/>
  <c r="N14" i="13"/>
  <c r="N15" i="13"/>
  <c r="N16" i="13"/>
  <c r="N17" i="13"/>
  <c r="N18" i="13"/>
  <c r="N19" i="13"/>
  <c r="N20" i="13"/>
  <c r="E21" i="13"/>
  <c r="F21" i="13" s="1"/>
  <c r="N24" i="13"/>
  <c r="E25" i="13"/>
  <c r="F25" i="13" s="1"/>
  <c r="N28" i="13"/>
  <c r="E29" i="13"/>
  <c r="F29" i="13" s="1"/>
  <c r="N32" i="13"/>
  <c r="E33" i="13"/>
  <c r="F33" i="13" s="1"/>
  <c r="N36" i="13"/>
  <c r="E37" i="13"/>
  <c r="F37" i="13" s="1"/>
  <c r="N40" i="13"/>
  <c r="E41" i="13"/>
  <c r="F41" i="13" s="1"/>
  <c r="N44" i="13"/>
  <c r="E45" i="13"/>
  <c r="F45" i="13" s="1"/>
  <c r="N48" i="13"/>
  <c r="E49" i="13"/>
  <c r="F49" i="13" s="1"/>
  <c r="N52" i="13"/>
  <c r="E53" i="13"/>
  <c r="F53" i="13" s="1"/>
  <c r="N56" i="13"/>
  <c r="E57" i="13"/>
  <c r="F57" i="13" s="1"/>
  <c r="N60" i="13"/>
  <c r="E61" i="13"/>
  <c r="F61" i="13" s="1"/>
  <c r="N64" i="13"/>
  <c r="E65" i="13"/>
  <c r="F65" i="13" s="1"/>
  <c r="N68" i="13"/>
  <c r="E69" i="13"/>
  <c r="F69" i="13" s="1"/>
  <c r="N72" i="13"/>
  <c r="E73" i="13"/>
  <c r="F73" i="13" s="1"/>
  <c r="N76" i="13"/>
  <c r="E77" i="13"/>
  <c r="F77" i="13" s="1"/>
  <c r="N80" i="13"/>
  <c r="E81" i="13"/>
  <c r="F81" i="13" s="1"/>
  <c r="N84" i="13"/>
  <c r="E85" i="13"/>
  <c r="F85" i="13" s="1"/>
  <c r="N88" i="13"/>
  <c r="E89" i="13"/>
  <c r="F89" i="13" s="1"/>
  <c r="N92" i="13"/>
  <c r="E93" i="13"/>
  <c r="F93" i="13" s="1"/>
  <c r="N96" i="13"/>
  <c r="E97" i="13"/>
  <c r="F97" i="13" s="1"/>
  <c r="N100" i="13"/>
  <c r="E101" i="13"/>
  <c r="F101" i="13" s="1"/>
  <c r="N104" i="13"/>
  <c r="E105" i="13"/>
  <c r="F105" i="13" s="1"/>
  <c r="N108" i="13"/>
  <c r="E109" i="13"/>
  <c r="F109" i="13" s="1"/>
  <c r="N112" i="13"/>
  <c r="E113" i="13"/>
  <c r="F113" i="13" s="1"/>
  <c r="N116" i="13"/>
  <c r="E117" i="13"/>
  <c r="F117" i="13" s="1"/>
  <c r="N120" i="13"/>
  <c r="E121" i="13"/>
  <c r="F121" i="13" s="1"/>
  <c r="N124" i="13"/>
  <c r="E125" i="13"/>
  <c r="F125" i="13" s="1"/>
  <c r="N128" i="13"/>
  <c r="E129" i="13"/>
  <c r="F129" i="13" s="1"/>
  <c r="E133" i="13"/>
  <c r="F133" i="13" s="1"/>
  <c r="E137" i="13"/>
  <c r="F137" i="13" s="1"/>
  <c r="E141" i="13"/>
  <c r="F141" i="13" s="1"/>
  <c r="E145" i="13"/>
  <c r="F145" i="13" s="1"/>
  <c r="E149" i="13"/>
  <c r="F149" i="13" s="1"/>
  <c r="E153" i="13"/>
  <c r="F153" i="13" s="1"/>
  <c r="E157" i="13"/>
  <c r="F157" i="13" s="1"/>
  <c r="E161" i="13"/>
  <c r="F161" i="13" s="1"/>
  <c r="E165" i="13"/>
  <c r="F165" i="13" s="1"/>
  <c r="E169" i="13"/>
  <c r="F169" i="13" s="1"/>
  <c r="E173" i="13"/>
  <c r="F173" i="13" s="1"/>
  <c r="E177" i="13"/>
  <c r="F177" i="13" s="1"/>
  <c r="E181" i="13"/>
  <c r="F181" i="13" s="1"/>
  <c r="E185" i="13"/>
  <c r="F185" i="13" s="1"/>
  <c r="E189" i="13"/>
  <c r="F189" i="13" s="1"/>
  <c r="E193" i="13"/>
  <c r="F193" i="13" s="1"/>
  <c r="E197" i="13"/>
  <c r="F197" i="13" s="1"/>
  <c r="E201" i="13"/>
  <c r="F201" i="13" s="1"/>
  <c r="E205" i="13"/>
  <c r="F205" i="13" s="1"/>
  <c r="E209" i="13"/>
  <c r="F209" i="13" s="1"/>
  <c r="E213" i="13"/>
  <c r="F213" i="13" s="1"/>
  <c r="E217" i="13"/>
  <c r="F217" i="13" s="1"/>
  <c r="E221" i="13"/>
  <c r="F221" i="13" s="1"/>
  <c r="E225" i="13"/>
  <c r="F225" i="13" s="1"/>
  <c r="E229" i="13"/>
  <c r="F229" i="13" s="1"/>
  <c r="E233" i="13"/>
  <c r="F233" i="13" s="1"/>
  <c r="E237" i="13"/>
  <c r="F237" i="13" s="1"/>
  <c r="E241" i="13"/>
  <c r="F241" i="13" s="1"/>
  <c r="N4" i="13"/>
  <c r="E24" i="13"/>
  <c r="F24" i="13" s="1"/>
  <c r="N31" i="13"/>
  <c r="E40" i="13"/>
  <c r="F40" i="13" s="1"/>
  <c r="N47" i="13"/>
  <c r="E56" i="13"/>
  <c r="F56" i="13" s="1"/>
  <c r="N63" i="13"/>
  <c r="E72" i="13"/>
  <c r="F72" i="13" s="1"/>
  <c r="N79" i="13"/>
  <c r="E8" i="13"/>
  <c r="F8" i="13" s="1"/>
  <c r="N11" i="13"/>
  <c r="E28" i="13"/>
  <c r="F28" i="13" s="1"/>
  <c r="N35" i="13"/>
  <c r="E44" i="13"/>
  <c r="F44" i="13" s="1"/>
  <c r="N51" i="13"/>
  <c r="E60" i="13"/>
  <c r="F60" i="13" s="1"/>
  <c r="N67" i="13"/>
  <c r="E76" i="13"/>
  <c r="F76" i="13" s="1"/>
  <c r="N83" i="13"/>
  <c r="E92" i="13"/>
  <c r="F92" i="13" s="1"/>
  <c r="N99" i="13"/>
  <c r="E108" i="13"/>
  <c r="F108" i="13" s="1"/>
  <c r="N115" i="13"/>
  <c r="E124" i="13"/>
  <c r="F124" i="13" s="1"/>
  <c r="N131" i="13"/>
  <c r="E136" i="13"/>
  <c r="F136" i="13" s="1"/>
  <c r="E144" i="13"/>
  <c r="F144" i="13" s="1"/>
  <c r="E152" i="13"/>
  <c r="F152" i="13" s="1"/>
  <c r="E160" i="13"/>
  <c r="F160" i="13" s="1"/>
  <c r="E168" i="13"/>
  <c r="F168" i="13" s="1"/>
  <c r="E176" i="13"/>
  <c r="F176" i="13" s="1"/>
  <c r="E184" i="13"/>
  <c r="F184" i="13" s="1"/>
  <c r="E192" i="13"/>
  <c r="F192" i="13" s="1"/>
  <c r="E200" i="13"/>
  <c r="F200" i="13" s="1"/>
  <c r="E208" i="13"/>
  <c r="F208" i="13" s="1"/>
  <c r="E216" i="13"/>
  <c r="F216" i="13" s="1"/>
  <c r="E224" i="13"/>
  <c r="F224" i="13" s="1"/>
  <c r="E232" i="13"/>
  <c r="F232" i="13" s="1"/>
  <c r="E240" i="13"/>
  <c r="F240" i="13" s="1"/>
  <c r="E148" i="13"/>
  <c r="F148" i="13" s="1"/>
  <c r="E172" i="13"/>
  <c r="F172" i="13" s="1"/>
  <c r="E196" i="13"/>
  <c r="F196" i="13" s="1"/>
  <c r="E212" i="13"/>
  <c r="F212" i="13" s="1"/>
  <c r="E220" i="13"/>
  <c r="F220" i="13" s="1"/>
  <c r="E236" i="13"/>
  <c r="F236" i="13" s="1"/>
  <c r="N95" i="13"/>
  <c r="N111" i="13"/>
  <c r="E4" i="13"/>
  <c r="F4" i="13" s="1"/>
  <c r="N23" i="13"/>
  <c r="E32" i="13"/>
  <c r="F32" i="13" s="1"/>
  <c r="N39" i="13"/>
  <c r="E48" i="13"/>
  <c r="F48" i="13" s="1"/>
  <c r="N55" i="13"/>
  <c r="E64" i="13"/>
  <c r="F64" i="13" s="1"/>
  <c r="N71" i="13"/>
  <c r="E80" i="13"/>
  <c r="F80" i="13" s="1"/>
  <c r="N87" i="13"/>
  <c r="E96" i="13"/>
  <c r="F96" i="13" s="1"/>
  <c r="N103" i="13"/>
  <c r="E112" i="13"/>
  <c r="F112" i="13" s="1"/>
  <c r="N119" i="13"/>
  <c r="E128" i="13"/>
  <c r="F128" i="13" s="1"/>
  <c r="N8" i="13"/>
  <c r="E12" i="13"/>
  <c r="F12" i="13" s="1"/>
  <c r="E14" i="13"/>
  <c r="F14" i="13" s="1"/>
  <c r="E15" i="13"/>
  <c r="F15" i="13" s="1"/>
  <c r="E16" i="13"/>
  <c r="F16" i="13" s="1"/>
  <c r="E17" i="13"/>
  <c r="F17" i="13" s="1"/>
  <c r="E18" i="13"/>
  <c r="F18" i="13" s="1"/>
  <c r="E19" i="13"/>
  <c r="F19" i="13" s="1"/>
  <c r="E20" i="13"/>
  <c r="F20" i="13" s="1"/>
  <c r="N27" i="13"/>
  <c r="E36" i="13"/>
  <c r="F36" i="13" s="1"/>
  <c r="N43" i="13"/>
  <c r="E52" i="13"/>
  <c r="F52" i="13" s="1"/>
  <c r="N59" i="13"/>
  <c r="N75" i="13"/>
  <c r="E84" i="13"/>
  <c r="F84" i="13" s="1"/>
  <c r="N91" i="13"/>
  <c r="E100" i="13"/>
  <c r="F100" i="13" s="1"/>
  <c r="N107" i="13"/>
  <c r="E116" i="13"/>
  <c r="F116" i="13" s="1"/>
  <c r="N123" i="13"/>
  <c r="E132" i="13"/>
  <c r="F132" i="13" s="1"/>
  <c r="E140" i="13"/>
  <c r="F140" i="13" s="1"/>
  <c r="E156" i="13"/>
  <c r="F156" i="13" s="1"/>
  <c r="E164" i="13"/>
  <c r="F164" i="13" s="1"/>
  <c r="E180" i="13"/>
  <c r="F180" i="13" s="1"/>
  <c r="E188" i="13"/>
  <c r="F188" i="13" s="1"/>
  <c r="E204" i="13"/>
  <c r="F204" i="13" s="1"/>
  <c r="E228" i="13"/>
  <c r="F228" i="13" s="1"/>
  <c r="E88" i="13"/>
  <c r="F88" i="13" s="1"/>
  <c r="E104" i="13"/>
  <c r="F104" i="13" s="1"/>
  <c r="E120" i="13"/>
  <c r="F120" i="13" s="1"/>
  <c r="N127" i="13"/>
  <c r="E13" i="13"/>
  <c r="F13" i="13" s="1"/>
  <c r="E68" i="13"/>
  <c r="F68" i="13" s="1"/>
  <c r="E59" i="13"/>
  <c r="F59" i="13" s="1"/>
  <c r="E123" i="13"/>
  <c r="F123" i="13" s="1"/>
  <c r="E163" i="13"/>
  <c r="F163" i="13" s="1"/>
  <c r="E195" i="13"/>
  <c r="F195" i="13" s="1"/>
  <c r="E227" i="13"/>
  <c r="F227" i="13" s="1"/>
  <c r="E183" i="13"/>
  <c r="F183" i="13" s="1"/>
  <c r="E119" i="13"/>
  <c r="F119" i="13" s="1"/>
  <c r="F78" i="14"/>
  <c r="G78" i="14"/>
  <c r="F98" i="14"/>
  <c r="G98" i="14"/>
  <c r="E31" i="13"/>
  <c r="F31" i="13" s="1"/>
  <c r="E95" i="13"/>
  <c r="F95" i="13" s="1"/>
  <c r="E35" i="13"/>
  <c r="F35" i="13" s="1"/>
  <c r="E99" i="13"/>
  <c r="F99" i="13" s="1"/>
  <c r="E159" i="13"/>
  <c r="F159" i="13" s="1"/>
  <c r="E207" i="13"/>
  <c r="F207" i="13" s="1"/>
  <c r="F67" i="14"/>
  <c r="G67" i="14"/>
  <c r="X2" i="17"/>
  <c r="E13" i="14"/>
  <c r="E17" i="14"/>
  <c r="E21" i="14"/>
  <c r="E25" i="14"/>
  <c r="E29" i="14"/>
  <c r="E33" i="14"/>
  <c r="E37" i="14"/>
  <c r="E105" i="14"/>
  <c r="E113" i="14"/>
  <c r="E117" i="14"/>
  <c r="E121" i="14"/>
  <c r="E139" i="14"/>
  <c r="E171" i="14"/>
  <c r="E179" i="14"/>
  <c r="E183" i="14"/>
  <c r="E207" i="14"/>
  <c r="E219" i="14"/>
  <c r="E231" i="14"/>
  <c r="E235" i="14"/>
  <c r="E239" i="14"/>
  <c r="E44" i="14"/>
  <c r="E75" i="14"/>
  <c r="E87" i="14"/>
  <c r="E40" i="14"/>
  <c r="E41" i="14"/>
  <c r="E48" i="14"/>
  <c r="E49" i="14"/>
  <c r="E56" i="14"/>
  <c r="E57" i="14"/>
  <c r="E64" i="14"/>
  <c r="E65" i="14"/>
  <c r="E73" i="14"/>
  <c r="E77" i="14"/>
  <c r="E81" i="14"/>
  <c r="E85" i="14"/>
  <c r="E89" i="14"/>
  <c r="E93" i="14"/>
  <c r="E97" i="14"/>
  <c r="E101" i="14"/>
  <c r="E109" i="14"/>
  <c r="E125" i="14"/>
  <c r="E131" i="14"/>
  <c r="E135" i="14"/>
  <c r="E143" i="14"/>
  <c r="E147" i="14"/>
  <c r="E151" i="14"/>
  <c r="E155" i="14"/>
  <c r="E159" i="14"/>
  <c r="E163" i="14"/>
  <c r="E167" i="14"/>
  <c r="E175" i="14"/>
  <c r="E187" i="14"/>
  <c r="E191" i="14"/>
  <c r="E195" i="14"/>
  <c r="E199" i="14"/>
  <c r="E203" i="14"/>
  <c r="E211" i="14"/>
  <c r="E215" i="14"/>
  <c r="E223" i="14"/>
  <c r="E227" i="14"/>
  <c r="E45" i="14"/>
  <c r="E53" i="14"/>
  <c r="E60" i="14"/>
  <c r="E68" i="14"/>
  <c r="E69" i="14"/>
  <c r="E83" i="14"/>
  <c r="E47" i="14"/>
  <c r="E55" i="14"/>
  <c r="E63" i="14"/>
  <c r="E71" i="14"/>
  <c r="E72" i="14"/>
  <c r="E76" i="14"/>
  <c r="E80" i="14"/>
  <c r="E84" i="14"/>
  <c r="E88" i="14"/>
  <c r="E92" i="14"/>
  <c r="E96" i="14"/>
  <c r="E100" i="14"/>
  <c r="E104" i="14"/>
  <c r="E108" i="14"/>
  <c r="E112" i="14"/>
  <c r="E116" i="14"/>
  <c r="E120" i="14"/>
  <c r="E128" i="14"/>
  <c r="E132" i="14"/>
  <c r="E136" i="14"/>
  <c r="E140" i="14"/>
  <c r="E144" i="14"/>
  <c r="E148" i="14"/>
  <c r="E152" i="14"/>
  <c r="E156" i="14"/>
  <c r="E160" i="14"/>
  <c r="E164" i="14"/>
  <c r="E168" i="14"/>
  <c r="E172" i="14"/>
  <c r="E176" i="14"/>
  <c r="E180" i="14"/>
  <c r="E184" i="14"/>
  <c r="E188" i="14"/>
  <c r="E192" i="14"/>
  <c r="E196" i="14"/>
  <c r="E200" i="14"/>
  <c r="E204" i="14"/>
  <c r="E208" i="14"/>
  <c r="E212" i="14"/>
  <c r="E216" i="14"/>
  <c r="E220" i="14"/>
  <c r="E224" i="14"/>
  <c r="E228" i="14"/>
  <c r="E232" i="14"/>
  <c r="E236" i="14"/>
  <c r="E240" i="14"/>
  <c r="AA3" i="14"/>
  <c r="E52" i="14"/>
  <c r="E79" i="14"/>
  <c r="E61" i="14"/>
  <c r="E95" i="14"/>
  <c r="E103" i="14"/>
  <c r="E111" i="14"/>
  <c r="E119" i="14"/>
  <c r="E123" i="14"/>
  <c r="E127" i="14"/>
  <c r="E133" i="14"/>
  <c r="E137" i="14"/>
  <c r="E141" i="14"/>
  <c r="E145" i="14"/>
  <c r="E149" i="14"/>
  <c r="E153" i="14"/>
  <c r="E157" i="14"/>
  <c r="E161" i="14"/>
  <c r="E169" i="14"/>
  <c r="E173" i="14"/>
  <c r="E177" i="14"/>
  <c r="E181" i="14"/>
  <c r="E185" i="14"/>
  <c r="E189" i="14"/>
  <c r="E209" i="14"/>
  <c r="E213" i="14"/>
  <c r="E217" i="14"/>
  <c r="E221" i="14"/>
  <c r="E229" i="14"/>
  <c r="E233" i="14"/>
  <c r="E237" i="14"/>
  <c r="E91" i="14"/>
  <c r="E99" i="14"/>
  <c r="E107" i="14"/>
  <c r="E115" i="14"/>
  <c r="E129" i="14"/>
  <c r="E165" i="14"/>
  <c r="E193" i="14"/>
  <c r="E197" i="14"/>
  <c r="E201" i="14"/>
  <c r="E205" i="14"/>
  <c r="E225" i="14"/>
  <c r="E241" i="14"/>
  <c r="E14" i="14"/>
  <c r="E30" i="14"/>
  <c r="E58" i="14"/>
  <c r="N2" i="18"/>
  <c r="N3" i="18" s="1"/>
  <c r="E4" i="14"/>
  <c r="U13" i="15"/>
  <c r="U15" i="15" s="1"/>
  <c r="E10" i="14"/>
  <c r="E18" i="14"/>
  <c r="E26" i="14"/>
  <c r="E34" i="14"/>
  <c r="E42" i="14"/>
  <c r="S6" i="15"/>
  <c r="U2" i="15"/>
  <c r="E5" i="14"/>
  <c r="E62" i="14"/>
  <c r="E12" i="14"/>
  <c r="E28" i="14"/>
  <c r="E102" i="14"/>
  <c r="E134" i="14"/>
  <c r="E150" i="14"/>
  <c r="E166" i="14"/>
  <c r="E182" i="14"/>
  <c r="E198" i="14"/>
  <c r="E214" i="14"/>
  <c r="E230" i="14"/>
  <c r="E9" i="13"/>
  <c r="F9" i="13" s="1"/>
  <c r="E71" i="13"/>
  <c r="F71" i="13" s="1"/>
  <c r="E43" i="13"/>
  <c r="F43" i="13" s="1"/>
  <c r="E107" i="13"/>
  <c r="F107" i="13" s="1"/>
  <c r="E155" i="13"/>
  <c r="F155" i="13" s="1"/>
  <c r="E187" i="13"/>
  <c r="F187" i="13" s="1"/>
  <c r="E219" i="13"/>
  <c r="F219" i="13" s="1"/>
  <c r="E151" i="13"/>
  <c r="F151" i="13" s="1"/>
  <c r="E103" i="13"/>
  <c r="F103" i="13" s="1"/>
  <c r="E74" i="14"/>
  <c r="E90" i="14"/>
  <c r="E122" i="14"/>
  <c r="E79" i="13"/>
  <c r="F79" i="13" s="1"/>
  <c r="E11" i="13"/>
  <c r="F11" i="13" s="1"/>
  <c r="E83" i="13"/>
  <c r="F83" i="13" s="1"/>
  <c r="E143" i="13"/>
  <c r="F143" i="13" s="1"/>
  <c r="E191" i="13"/>
  <c r="F191" i="13" s="1"/>
  <c r="E59" i="14"/>
  <c r="E231" i="13"/>
  <c r="F231" i="13" s="1"/>
  <c r="T8" i="8"/>
  <c r="Z8" i="8" s="1"/>
  <c r="T12" i="8"/>
  <c r="Z12" i="8" s="1"/>
  <c r="T16" i="8"/>
  <c r="Z16" i="8" s="1"/>
  <c r="T20" i="8"/>
  <c r="Z20" i="8" s="1"/>
  <c r="T24" i="8"/>
  <c r="Z24" i="8" s="1"/>
  <c r="T28" i="8"/>
  <c r="Z28" i="8" s="1"/>
  <c r="T32" i="8"/>
  <c r="Z32" i="8" s="1"/>
  <c r="T36" i="8"/>
  <c r="Z36" i="8" s="1"/>
  <c r="T40" i="8"/>
  <c r="Z40" i="8" s="1"/>
  <c r="T44" i="8"/>
  <c r="Z44" i="8" s="1"/>
  <c r="T48" i="8"/>
  <c r="Z48" i="8" s="1"/>
  <c r="T52" i="8"/>
  <c r="Z52" i="8" s="1"/>
  <c r="T56" i="8"/>
  <c r="Z56" i="8" s="1"/>
  <c r="T60" i="8"/>
  <c r="Z60" i="8" s="1"/>
  <c r="T64" i="8"/>
  <c r="Z64" i="8" s="1"/>
  <c r="T68" i="8"/>
  <c r="Z68" i="8" s="1"/>
  <c r="T72" i="8"/>
  <c r="Z72" i="8" s="1"/>
  <c r="T76" i="8"/>
  <c r="Z76" i="8" s="1"/>
  <c r="T80" i="8"/>
  <c r="Z80" i="8" s="1"/>
  <c r="T84" i="8"/>
  <c r="Z84" i="8" s="1"/>
  <c r="T88" i="8"/>
  <c r="Z88" i="8" s="1"/>
  <c r="T5" i="8"/>
  <c r="Z5" i="8" s="1"/>
  <c r="AA5" i="8" s="1"/>
  <c r="AB5" i="8" s="1"/>
  <c r="T9" i="8"/>
  <c r="Z9" i="8" s="1"/>
  <c r="T13" i="8"/>
  <c r="Z13" i="8" s="1"/>
  <c r="T17" i="8"/>
  <c r="Z17" i="8" s="1"/>
  <c r="T21" i="8"/>
  <c r="Z21" i="8" s="1"/>
  <c r="T25" i="8"/>
  <c r="Z25" i="8" s="1"/>
  <c r="T29" i="8"/>
  <c r="Z29" i="8" s="1"/>
  <c r="T33" i="8"/>
  <c r="Z33" i="8" s="1"/>
  <c r="T37" i="8"/>
  <c r="Z37" i="8" s="1"/>
  <c r="T41" i="8"/>
  <c r="Z41" i="8" s="1"/>
  <c r="T123" i="8"/>
  <c r="Z123" i="8" s="1"/>
  <c r="T119" i="8"/>
  <c r="Z119" i="8" s="1"/>
  <c r="T115" i="8"/>
  <c r="Z115" i="8" s="1"/>
  <c r="T111" i="8"/>
  <c r="Z111" i="8" s="1"/>
  <c r="T107" i="8"/>
  <c r="Z107" i="8" s="1"/>
  <c r="T103" i="8"/>
  <c r="Z103" i="8" s="1"/>
  <c r="T99" i="8"/>
  <c r="Z99" i="8" s="1"/>
  <c r="T95" i="8"/>
  <c r="Z95" i="8" s="1"/>
  <c r="T91" i="8"/>
  <c r="Z91" i="8" s="1"/>
  <c r="T86" i="8"/>
  <c r="Z86" i="8" s="1"/>
  <c r="T81" i="8"/>
  <c r="Z81" i="8" s="1"/>
  <c r="T75" i="8"/>
  <c r="Z75" i="8" s="1"/>
  <c r="T70" i="8"/>
  <c r="Z70" i="8" s="1"/>
  <c r="T65" i="8"/>
  <c r="Z65" i="8" s="1"/>
  <c r="T59" i="8"/>
  <c r="Z59" i="8" s="1"/>
  <c r="T54" i="8"/>
  <c r="Z54" i="8" s="1"/>
  <c r="T49" i="8"/>
  <c r="Z49" i="8" s="1"/>
  <c r="T43" i="8"/>
  <c r="Z43" i="8" s="1"/>
  <c r="T35" i="8"/>
  <c r="Z35" i="8" s="1"/>
  <c r="T27" i="8"/>
  <c r="Z27" i="8" s="1"/>
  <c r="T19" i="8"/>
  <c r="Z19" i="8" s="1"/>
  <c r="T11" i="8"/>
  <c r="Z11" i="8" s="1"/>
  <c r="T78" i="8"/>
  <c r="Z78" i="8" s="1"/>
  <c r="T73" i="8"/>
  <c r="Z73" i="8" s="1"/>
  <c r="T67" i="8"/>
  <c r="Z67" i="8" s="1"/>
  <c r="T62" i="8"/>
  <c r="Z62" i="8" s="1"/>
  <c r="T57" i="8"/>
  <c r="Z57" i="8" s="1"/>
  <c r="T51" i="8"/>
  <c r="Z51" i="8" s="1"/>
  <c r="T46" i="8"/>
  <c r="Z46" i="8" s="1"/>
  <c r="T39" i="8"/>
  <c r="Z39" i="8" s="1"/>
  <c r="T31" i="8"/>
  <c r="Z31" i="8" s="1"/>
  <c r="T23" i="8"/>
  <c r="Z23" i="8" s="1"/>
  <c r="T15" i="8"/>
  <c r="Z15" i="8" s="1"/>
  <c r="T7" i="8"/>
  <c r="Z7" i="8" s="1"/>
  <c r="W6" i="8"/>
  <c r="X6" i="8" s="1"/>
  <c r="W5" i="8"/>
  <c r="X5" i="8" s="1"/>
  <c r="R8" i="8"/>
  <c r="V8" i="8" s="1"/>
  <c r="R123" i="8"/>
  <c r="V123" i="8" s="1"/>
  <c r="R119" i="8"/>
  <c r="V119" i="8" s="1"/>
  <c r="R115" i="8"/>
  <c r="V115" i="8" s="1"/>
  <c r="R111" i="8"/>
  <c r="V111" i="8" s="1"/>
  <c r="R107" i="8"/>
  <c r="V107" i="8" s="1"/>
  <c r="R103" i="8"/>
  <c r="V103" i="8" s="1"/>
  <c r="R99" i="8"/>
  <c r="V99" i="8" s="1"/>
  <c r="R95" i="8"/>
  <c r="V95" i="8" s="1"/>
  <c r="R91" i="8"/>
  <c r="V91" i="8" s="1"/>
  <c r="R87" i="8"/>
  <c r="V87" i="8" s="1"/>
  <c r="R83" i="8"/>
  <c r="V83" i="8" s="1"/>
  <c r="R79" i="8"/>
  <c r="V79" i="8" s="1"/>
  <c r="R75" i="8"/>
  <c r="V75" i="8" s="1"/>
  <c r="R71" i="8"/>
  <c r="V71" i="8" s="1"/>
  <c r="R67" i="8"/>
  <c r="V67" i="8" s="1"/>
  <c r="R63" i="8"/>
  <c r="V63" i="8" s="1"/>
  <c r="R59" i="8"/>
  <c r="V59" i="8" s="1"/>
  <c r="R55" i="8"/>
  <c r="V55" i="8" s="1"/>
  <c r="R51" i="8"/>
  <c r="V51" i="8" s="1"/>
  <c r="R47" i="8"/>
  <c r="V47" i="8" s="1"/>
  <c r="R43" i="8"/>
  <c r="V43" i="8" s="1"/>
  <c r="R39" i="8"/>
  <c r="V39" i="8" s="1"/>
  <c r="R35" i="8"/>
  <c r="V35" i="8" s="1"/>
  <c r="R31" i="8"/>
  <c r="V31" i="8" s="1"/>
  <c r="R27" i="8"/>
  <c r="V27" i="8" s="1"/>
  <c r="R23" i="8"/>
  <c r="V23" i="8" s="1"/>
  <c r="R19" i="8"/>
  <c r="V19" i="8" s="1"/>
  <c r="R15" i="8"/>
  <c r="V15" i="8" s="1"/>
  <c r="R11" i="8"/>
  <c r="V11" i="8" s="1"/>
  <c r="R7" i="8"/>
  <c r="V7" i="8" s="1"/>
  <c r="W7" i="8" s="1"/>
  <c r="X7" i="8" s="1"/>
  <c r="R122" i="8"/>
  <c r="V122" i="8" s="1"/>
  <c r="R118" i="8"/>
  <c r="V118" i="8" s="1"/>
  <c r="R114" i="8"/>
  <c r="V114" i="8" s="1"/>
  <c r="R110" i="8"/>
  <c r="V110" i="8" s="1"/>
  <c r="R106" i="8"/>
  <c r="V106" i="8" s="1"/>
  <c r="R102" i="8"/>
  <c r="V102" i="8" s="1"/>
  <c r="R98" i="8"/>
  <c r="V98" i="8" s="1"/>
  <c r="R94" i="8"/>
  <c r="V94" i="8" s="1"/>
  <c r="R90" i="8"/>
  <c r="V90" i="8" s="1"/>
  <c r="R86" i="8"/>
  <c r="V86" i="8" s="1"/>
  <c r="R82" i="8"/>
  <c r="V82" i="8" s="1"/>
  <c r="R78" i="8"/>
  <c r="V78" i="8" s="1"/>
  <c r="R74" i="8"/>
  <c r="V74" i="8" s="1"/>
  <c r="R70" i="8"/>
  <c r="V70" i="8" s="1"/>
  <c r="R66" i="8"/>
  <c r="V66" i="8" s="1"/>
  <c r="R62" i="8"/>
  <c r="V62" i="8" s="1"/>
  <c r="R58" i="8"/>
  <c r="V58" i="8" s="1"/>
  <c r="R54" i="8"/>
  <c r="V54" i="8" s="1"/>
  <c r="R50" i="8"/>
  <c r="V50" i="8" s="1"/>
  <c r="R46" i="8"/>
  <c r="V46" i="8" s="1"/>
  <c r="R42" i="8"/>
  <c r="V42" i="8" s="1"/>
  <c r="R38" i="8"/>
  <c r="V38" i="8" s="1"/>
  <c r="R34" i="8"/>
  <c r="V34" i="8" s="1"/>
  <c r="R30" i="8"/>
  <c r="V30" i="8" s="1"/>
  <c r="R26" i="8"/>
  <c r="V26" i="8" s="1"/>
  <c r="R22" i="8"/>
  <c r="V22" i="8" s="1"/>
  <c r="R18" i="8"/>
  <c r="V18" i="8" s="1"/>
  <c r="R14" i="8"/>
  <c r="V14" i="8" s="1"/>
  <c r="R10" i="8"/>
  <c r="V10" i="8" s="1"/>
  <c r="W4" i="8"/>
  <c r="X4" i="8" s="1"/>
  <c r="AA4" i="8"/>
  <c r="AB4" i="8" s="1"/>
  <c r="P123" i="7"/>
  <c r="Q8" i="7" s="1"/>
  <c r="W8" i="7" s="1"/>
  <c r="N123" i="7"/>
  <c r="O6" i="7" s="1"/>
  <c r="S6" i="7" s="1"/>
  <c r="Q7" i="7"/>
  <c r="W7" i="7" s="1"/>
  <c r="Q19" i="7"/>
  <c r="W19" i="7" s="1"/>
  <c r="Q23" i="7"/>
  <c r="W23" i="7" s="1"/>
  <c r="Q27" i="7"/>
  <c r="W27" i="7" s="1"/>
  <c r="Q35" i="7"/>
  <c r="W35" i="7" s="1"/>
  <c r="Q39" i="7"/>
  <c r="W39" i="7" s="1"/>
  <c r="Q43" i="7"/>
  <c r="W43" i="7" s="1"/>
  <c r="Q51" i="7"/>
  <c r="W51" i="7" s="1"/>
  <c r="Q55" i="7"/>
  <c r="W55" i="7" s="1"/>
  <c r="Q59" i="7"/>
  <c r="W59" i="7" s="1"/>
  <c r="Q67" i="7"/>
  <c r="W67" i="7" s="1"/>
  <c r="Q71" i="7"/>
  <c r="W71" i="7" s="1"/>
  <c r="Q75" i="7"/>
  <c r="W75" i="7" s="1"/>
  <c r="Q83" i="7"/>
  <c r="W83" i="7" s="1"/>
  <c r="Q87" i="7"/>
  <c r="W87" i="7" s="1"/>
  <c r="Q91" i="7"/>
  <c r="W91" i="7" s="1"/>
  <c r="Q99" i="7"/>
  <c r="W99" i="7" s="1"/>
  <c r="Q103" i="7"/>
  <c r="W103" i="7" s="1"/>
  <c r="Q107" i="7"/>
  <c r="W107" i="7" s="1"/>
  <c r="Q115" i="7"/>
  <c r="W115" i="7" s="1"/>
  <c r="Q119" i="7"/>
  <c r="W119" i="7" s="1"/>
  <c r="Q123" i="7"/>
  <c r="W123" i="7" s="1"/>
  <c r="P5" i="7"/>
  <c r="P6" i="7"/>
  <c r="P7" i="7"/>
  <c r="P8" i="7"/>
  <c r="Q4" i="7" s="1"/>
  <c r="W4" i="7" s="1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O5" i="7"/>
  <c r="S5" i="7" s="1"/>
  <c r="O8" i="7"/>
  <c r="S8" i="7" s="1"/>
  <c r="O13" i="7"/>
  <c r="S13" i="7" s="1"/>
  <c r="O16" i="7"/>
  <c r="S16" i="7" s="1"/>
  <c r="O21" i="7"/>
  <c r="S21" i="7" s="1"/>
  <c r="O24" i="7"/>
  <c r="S24" i="7" s="1"/>
  <c r="O29" i="7"/>
  <c r="S29" i="7" s="1"/>
  <c r="O32" i="7"/>
  <c r="S32" i="7" s="1"/>
  <c r="O37" i="7"/>
  <c r="S37" i="7" s="1"/>
  <c r="O40" i="7"/>
  <c r="S40" i="7" s="1"/>
  <c r="O45" i="7"/>
  <c r="S45" i="7" s="1"/>
  <c r="O48" i="7"/>
  <c r="S48" i="7" s="1"/>
  <c r="O53" i="7"/>
  <c r="S53" i="7" s="1"/>
  <c r="O56" i="7"/>
  <c r="S56" i="7" s="1"/>
  <c r="O61" i="7"/>
  <c r="S61" i="7" s="1"/>
  <c r="O64" i="7"/>
  <c r="S64" i="7" s="1"/>
  <c r="O69" i="7"/>
  <c r="S69" i="7" s="1"/>
  <c r="O72" i="7"/>
  <c r="S72" i="7" s="1"/>
  <c r="O77" i="7"/>
  <c r="S77" i="7" s="1"/>
  <c r="O80" i="7"/>
  <c r="S80" i="7" s="1"/>
  <c r="O85" i="7"/>
  <c r="S85" i="7" s="1"/>
  <c r="O88" i="7"/>
  <c r="S88" i="7" s="1"/>
  <c r="O93" i="7"/>
  <c r="S93" i="7" s="1"/>
  <c r="O96" i="7"/>
  <c r="S96" i="7" s="1"/>
  <c r="O101" i="7"/>
  <c r="S101" i="7" s="1"/>
  <c r="O104" i="7"/>
  <c r="S104" i="7" s="1"/>
  <c r="O109" i="7"/>
  <c r="S109" i="7" s="1"/>
  <c r="O112" i="7"/>
  <c r="S112" i="7" s="1"/>
  <c r="O117" i="7"/>
  <c r="S117" i="7" s="1"/>
  <c r="O120" i="7"/>
  <c r="S120" i="7" s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P4" i="7"/>
  <c r="N4" i="7"/>
  <c r="F66" i="14" l="1"/>
  <c r="G66" i="14"/>
  <c r="F15" i="14"/>
  <c r="G15" i="14"/>
  <c r="F124" i="14"/>
  <c r="G124" i="14"/>
  <c r="F106" i="14"/>
  <c r="G106" i="14"/>
  <c r="F206" i="14"/>
  <c r="G206" i="14"/>
  <c r="F142" i="14"/>
  <c r="G142" i="14"/>
  <c r="G46" i="14"/>
  <c r="F46" i="14"/>
  <c r="S25" i="15"/>
  <c r="S29" i="15"/>
  <c r="S41" i="15"/>
  <c r="S45" i="15"/>
  <c r="S61" i="15"/>
  <c r="S77" i="15"/>
  <c r="S93" i="15"/>
  <c r="S109" i="15"/>
  <c r="S113" i="15"/>
  <c r="S123" i="15"/>
  <c r="S51" i="15"/>
  <c r="S27" i="15"/>
  <c r="S71" i="15"/>
  <c r="S97" i="15"/>
  <c r="S85" i="15"/>
  <c r="S65" i="15"/>
  <c r="S53" i="15"/>
  <c r="S131" i="15"/>
  <c r="S87" i="15"/>
  <c r="S23" i="15"/>
  <c r="S107" i="15"/>
  <c r="S63" i="15"/>
  <c r="S79" i="15"/>
  <c r="S35" i="15"/>
  <c r="S127" i="15"/>
  <c r="S59" i="15"/>
  <c r="S31" i="15"/>
  <c r="S111" i="15"/>
  <c r="S21" i="15"/>
  <c r="S99" i="15"/>
  <c r="S47" i="15"/>
  <c r="S11" i="15"/>
  <c r="S128" i="15"/>
  <c r="S120" i="15"/>
  <c r="S112" i="15"/>
  <c r="S104" i="15"/>
  <c r="S96" i="15"/>
  <c r="S88" i="15"/>
  <c r="S80" i="15"/>
  <c r="S72" i="15"/>
  <c r="S64" i="15"/>
  <c r="S56" i="15"/>
  <c r="S48" i="15"/>
  <c r="S40" i="15"/>
  <c r="S32" i="15"/>
  <c r="S24" i="15"/>
  <c r="S12" i="15"/>
  <c r="S75" i="15"/>
  <c r="S57" i="15"/>
  <c r="S105" i="15"/>
  <c r="S89" i="15"/>
  <c r="S91" i="15"/>
  <c r="S43" i="15"/>
  <c r="S117" i="15"/>
  <c r="S83" i="15"/>
  <c r="S124" i="15"/>
  <c r="S116" i="15"/>
  <c r="S108" i="15"/>
  <c r="S100" i="15"/>
  <c r="S92" i="15"/>
  <c r="S84" i="15"/>
  <c r="S76" i="15"/>
  <c r="S68" i="15"/>
  <c r="S60" i="15"/>
  <c r="S52" i="15"/>
  <c r="S44" i="15"/>
  <c r="S36" i="15"/>
  <c r="S28" i="15"/>
  <c r="S20" i="15"/>
  <c r="S103" i="15"/>
  <c r="S55" i="15"/>
  <c r="S33" i="15"/>
  <c r="S19" i="15"/>
  <c r="S67" i="15"/>
  <c r="S39" i="15"/>
  <c r="S119" i="15"/>
  <c r="S101" i="15"/>
  <c r="S81" i="15"/>
  <c r="S69" i="15"/>
  <c r="S49" i="15"/>
  <c r="S37" i="15"/>
  <c r="S115" i="15"/>
  <c r="S16" i="15"/>
  <c r="S95" i="15"/>
  <c r="S73" i="15"/>
  <c r="F197" i="14"/>
  <c r="G197" i="14"/>
  <c r="F237" i="14"/>
  <c r="G237" i="14"/>
  <c r="F185" i="14"/>
  <c r="G185" i="14"/>
  <c r="F169" i="14"/>
  <c r="G169" i="14"/>
  <c r="F133" i="14"/>
  <c r="G133" i="14"/>
  <c r="F111" i="14"/>
  <c r="G111" i="14"/>
  <c r="G220" i="14"/>
  <c r="F220" i="14"/>
  <c r="G188" i="14"/>
  <c r="F188" i="14"/>
  <c r="G156" i="14"/>
  <c r="F156" i="14"/>
  <c r="G88" i="14"/>
  <c r="F88" i="14"/>
  <c r="G60" i="14"/>
  <c r="F60" i="14"/>
  <c r="F223" i="14"/>
  <c r="G223" i="14"/>
  <c r="F199" i="14"/>
  <c r="G199" i="14"/>
  <c r="F175" i="14"/>
  <c r="G175" i="14"/>
  <c r="F155" i="14"/>
  <c r="G155" i="14"/>
  <c r="F101" i="14"/>
  <c r="G101" i="14"/>
  <c r="F65" i="14"/>
  <c r="G65" i="14"/>
  <c r="F87" i="14"/>
  <c r="G87" i="14"/>
  <c r="F183" i="14"/>
  <c r="G183" i="14"/>
  <c r="G21" i="14"/>
  <c r="F21" i="14"/>
  <c r="P127" i="13"/>
  <c r="P83" i="13"/>
  <c r="N7" i="17"/>
  <c r="N9" i="17" s="1"/>
  <c r="N3" i="17"/>
  <c r="N6" i="17"/>
  <c r="F158" i="14"/>
  <c r="G158" i="14"/>
  <c r="S34" i="15"/>
  <c r="S129" i="15"/>
  <c r="S26" i="15"/>
  <c r="F182" i="14"/>
  <c r="G182" i="14"/>
  <c r="S70" i="15"/>
  <c r="F4" i="14"/>
  <c r="G4" i="14"/>
  <c r="S102" i="15"/>
  <c r="F193" i="14"/>
  <c r="G193" i="14"/>
  <c r="F233" i="14"/>
  <c r="G233" i="14"/>
  <c r="F181" i="14"/>
  <c r="G181" i="14"/>
  <c r="F145" i="14"/>
  <c r="G145" i="14"/>
  <c r="G52" i="14"/>
  <c r="F52" i="14"/>
  <c r="G216" i="14"/>
  <c r="F216" i="14"/>
  <c r="G184" i="14"/>
  <c r="F184" i="14"/>
  <c r="G152" i="14"/>
  <c r="F152" i="14"/>
  <c r="G116" i="14"/>
  <c r="F116" i="14"/>
  <c r="G84" i="14"/>
  <c r="F84" i="14"/>
  <c r="F83" i="14"/>
  <c r="G83" i="14"/>
  <c r="F53" i="14"/>
  <c r="G53" i="14"/>
  <c r="F195" i="14"/>
  <c r="G195" i="14"/>
  <c r="F151" i="14"/>
  <c r="G151" i="14"/>
  <c r="F97" i="14"/>
  <c r="G97" i="14"/>
  <c r="G64" i="14"/>
  <c r="F64" i="14"/>
  <c r="F75" i="14"/>
  <c r="G75" i="14"/>
  <c r="F117" i="14"/>
  <c r="G117" i="14"/>
  <c r="G17" i="14"/>
  <c r="F17" i="14"/>
  <c r="K5" i="15"/>
  <c r="K9" i="15" s="1"/>
  <c r="U14" i="15"/>
  <c r="S46" i="15"/>
  <c r="F114" i="14"/>
  <c r="G114" i="14"/>
  <c r="F146" i="14"/>
  <c r="G146" i="14"/>
  <c r="F122" i="14"/>
  <c r="G122" i="14"/>
  <c r="F230" i="14"/>
  <c r="G230" i="14"/>
  <c r="F166" i="14"/>
  <c r="G166" i="14"/>
  <c r="F28" i="14"/>
  <c r="G28" i="14"/>
  <c r="G62" i="14"/>
  <c r="F62" i="14"/>
  <c r="U4" i="15"/>
  <c r="K4" i="15"/>
  <c r="K8" i="15" s="1"/>
  <c r="F18" i="14"/>
  <c r="G18" i="14"/>
  <c r="S106" i="15"/>
  <c r="S42" i="15"/>
  <c r="S15" i="15"/>
  <c r="F30" i="14"/>
  <c r="G30" i="14"/>
  <c r="F205" i="14"/>
  <c r="G205" i="14"/>
  <c r="F165" i="14"/>
  <c r="G165" i="14"/>
  <c r="F99" i="14"/>
  <c r="G99" i="14"/>
  <c r="F229" i="14"/>
  <c r="G229" i="14"/>
  <c r="F209" i="14"/>
  <c r="G209" i="14"/>
  <c r="F177" i="14"/>
  <c r="G177" i="14"/>
  <c r="F157" i="14"/>
  <c r="G157" i="14"/>
  <c r="F141" i="14"/>
  <c r="G141" i="14"/>
  <c r="F123" i="14"/>
  <c r="G123" i="14"/>
  <c r="F95" i="14"/>
  <c r="G95" i="14"/>
  <c r="G228" i="14"/>
  <c r="F228" i="14"/>
  <c r="G212" i="14"/>
  <c r="F212" i="14"/>
  <c r="G196" i="14"/>
  <c r="F196" i="14"/>
  <c r="G180" i="14"/>
  <c r="F180" i="14"/>
  <c r="G164" i="14"/>
  <c r="F164" i="14"/>
  <c r="G148" i="14"/>
  <c r="F148" i="14"/>
  <c r="G132" i="14"/>
  <c r="F132" i="14"/>
  <c r="G112" i="14"/>
  <c r="F112" i="14"/>
  <c r="G96" i="14"/>
  <c r="F96" i="14"/>
  <c r="G80" i="14"/>
  <c r="F80" i="14"/>
  <c r="F63" i="14"/>
  <c r="G63" i="14"/>
  <c r="F69" i="14"/>
  <c r="G69" i="14"/>
  <c r="F45" i="14"/>
  <c r="G45" i="14"/>
  <c r="F211" i="14"/>
  <c r="G211" i="14"/>
  <c r="F191" i="14"/>
  <c r="G191" i="14"/>
  <c r="F163" i="14"/>
  <c r="G163" i="14"/>
  <c r="F147" i="14"/>
  <c r="G147" i="14"/>
  <c r="F125" i="14"/>
  <c r="G125" i="14"/>
  <c r="F93" i="14"/>
  <c r="G93" i="14"/>
  <c r="F77" i="14"/>
  <c r="G77" i="14"/>
  <c r="G57" i="14"/>
  <c r="F57" i="14"/>
  <c r="F41" i="14"/>
  <c r="G41" i="14"/>
  <c r="G44" i="14"/>
  <c r="F44" i="14"/>
  <c r="F219" i="14"/>
  <c r="G219" i="14"/>
  <c r="F171" i="14"/>
  <c r="G171" i="14"/>
  <c r="F113" i="14"/>
  <c r="G113" i="14"/>
  <c r="G29" i="14"/>
  <c r="F29" i="14"/>
  <c r="G13" i="14"/>
  <c r="F13" i="14"/>
  <c r="P116" i="13"/>
  <c r="P100" i="13"/>
  <c r="P84" i="13"/>
  <c r="P68" i="13"/>
  <c r="P52" i="13"/>
  <c r="P36" i="13"/>
  <c r="P20" i="13"/>
  <c r="P12" i="13"/>
  <c r="S125" i="15"/>
  <c r="S98" i="15"/>
  <c r="S13" i="15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35" i="16"/>
  <c r="L39" i="16"/>
  <c r="L33" i="16"/>
  <c r="L106" i="16"/>
  <c r="L110" i="16"/>
  <c r="L114" i="16"/>
  <c r="L118" i="16"/>
  <c r="L122" i="16"/>
  <c r="L128" i="16"/>
  <c r="L129" i="16"/>
  <c r="L130" i="16"/>
  <c r="L131" i="16"/>
  <c r="L135" i="16"/>
  <c r="L139" i="16"/>
  <c r="L143" i="16"/>
  <c r="L147" i="16"/>
  <c r="L151" i="16"/>
  <c r="L155" i="16"/>
  <c r="L159" i="16"/>
  <c r="L163" i="16"/>
  <c r="L107" i="16"/>
  <c r="L111" i="16"/>
  <c r="L115" i="16"/>
  <c r="L119" i="16"/>
  <c r="L124" i="16"/>
  <c r="L125" i="16"/>
  <c r="L132" i="16"/>
  <c r="L136" i="16"/>
  <c r="L140" i="16"/>
  <c r="L144" i="16"/>
  <c r="L148" i="16"/>
  <c r="L152" i="16"/>
  <c r="L156" i="16"/>
  <c r="L160" i="16"/>
  <c r="L164" i="16"/>
  <c r="L105" i="16"/>
  <c r="L112" i="16"/>
  <c r="L113" i="16"/>
  <c r="L120" i="16"/>
  <c r="L134" i="16"/>
  <c r="L142" i="16"/>
  <c r="L150" i="16"/>
  <c r="L158" i="16"/>
  <c r="L117" i="16"/>
  <c r="L123" i="16"/>
  <c r="L126" i="16"/>
  <c r="L121" i="16"/>
  <c r="L108" i="16"/>
  <c r="L109" i="16"/>
  <c r="L116" i="16"/>
  <c r="L127" i="16"/>
  <c r="L137" i="16"/>
  <c r="L138" i="16"/>
  <c r="L145" i="16"/>
  <c r="L146" i="16"/>
  <c r="L153" i="16"/>
  <c r="L154" i="16"/>
  <c r="L161" i="16"/>
  <c r="L162" i="16"/>
  <c r="L37" i="16"/>
  <c r="L235" i="16"/>
  <c r="L227" i="16"/>
  <c r="L219" i="16"/>
  <c r="L211" i="16"/>
  <c r="L203" i="16"/>
  <c r="L195" i="16"/>
  <c r="L187" i="16"/>
  <c r="L179" i="16"/>
  <c r="L171" i="16"/>
  <c r="L4" i="16"/>
  <c r="L231" i="16"/>
  <c r="L215" i="16"/>
  <c r="L207" i="16"/>
  <c r="L199" i="16"/>
  <c r="L183" i="16"/>
  <c r="L167" i="16"/>
  <c r="L242" i="16"/>
  <c r="L238" i="16"/>
  <c r="L234" i="16"/>
  <c r="L230" i="16"/>
  <c r="L226" i="16"/>
  <c r="L222" i="16"/>
  <c r="L218" i="16"/>
  <c r="L214" i="16"/>
  <c r="L210" i="16"/>
  <c r="L206" i="16"/>
  <c r="L202" i="16"/>
  <c r="L198" i="16"/>
  <c r="L194" i="16"/>
  <c r="L190" i="16"/>
  <c r="L186" i="16"/>
  <c r="L182" i="16"/>
  <c r="L178" i="16"/>
  <c r="L174" i="16"/>
  <c r="L170" i="16"/>
  <c r="L166" i="16"/>
  <c r="L237" i="16"/>
  <c r="L229" i="16"/>
  <c r="L221" i="16"/>
  <c r="L213" i="16"/>
  <c r="L205" i="16"/>
  <c r="L197" i="16"/>
  <c r="L189" i="16"/>
  <c r="L181" i="16"/>
  <c r="L173" i="16"/>
  <c r="L165" i="16"/>
  <c r="L149" i="16"/>
  <c r="L133" i="16"/>
  <c r="L36" i="16"/>
  <c r="L34" i="16"/>
  <c r="L240" i="16"/>
  <c r="L236" i="16"/>
  <c r="L232" i="16"/>
  <c r="L228" i="16"/>
  <c r="L224" i="16"/>
  <c r="L220" i="16"/>
  <c r="L216" i="16"/>
  <c r="L212" i="16"/>
  <c r="L208" i="16"/>
  <c r="L204" i="16"/>
  <c r="L200" i="16"/>
  <c r="L196" i="16"/>
  <c r="L192" i="16"/>
  <c r="L188" i="16"/>
  <c r="L184" i="16"/>
  <c r="L180" i="16"/>
  <c r="L176" i="16"/>
  <c r="L172" i="16"/>
  <c r="L168" i="16"/>
  <c r="L241" i="16"/>
  <c r="L233" i="16"/>
  <c r="L225" i="16"/>
  <c r="L217" i="16"/>
  <c r="L209" i="16"/>
  <c r="L201" i="16"/>
  <c r="L193" i="16"/>
  <c r="L185" i="16"/>
  <c r="L177" i="16"/>
  <c r="L169" i="16"/>
  <c r="L157" i="16"/>
  <c r="L141" i="16"/>
  <c r="L5" i="16"/>
  <c r="L38" i="16"/>
  <c r="L239" i="16"/>
  <c r="L223" i="16"/>
  <c r="L191" i="16"/>
  <c r="L175" i="16"/>
  <c r="L32" i="16"/>
  <c r="L6" i="16"/>
  <c r="F86" i="14"/>
  <c r="G86" i="14"/>
  <c r="F194" i="14"/>
  <c r="G194" i="14"/>
  <c r="F130" i="14"/>
  <c r="G130" i="14"/>
  <c r="S114" i="15"/>
  <c r="S50" i="15"/>
  <c r="S110" i="15"/>
  <c r="F7" i="14"/>
  <c r="G7" i="14"/>
  <c r="F39" i="14"/>
  <c r="G39" i="14"/>
  <c r="F6" i="14"/>
  <c r="G6" i="14"/>
  <c r="F43" i="14"/>
  <c r="G43" i="14"/>
  <c r="F82" i="14"/>
  <c r="G82" i="14"/>
  <c r="F190" i="14"/>
  <c r="G190" i="14"/>
  <c r="F118" i="14"/>
  <c r="G118" i="14"/>
  <c r="S126" i="15"/>
  <c r="F38" i="14"/>
  <c r="G38" i="14"/>
  <c r="S58" i="15"/>
  <c r="S18" i="15"/>
  <c r="U8" i="15"/>
  <c r="U9" i="15" s="1"/>
  <c r="F59" i="14"/>
  <c r="G59" i="14"/>
  <c r="F74" i="14"/>
  <c r="G74" i="14"/>
  <c r="F198" i="14"/>
  <c r="G198" i="14"/>
  <c r="F134" i="14"/>
  <c r="G134" i="14"/>
  <c r="S30" i="15"/>
  <c r="S17" i="15"/>
  <c r="F34" i="14"/>
  <c r="G34" i="14"/>
  <c r="S130" i="15"/>
  <c r="S74" i="15"/>
  <c r="O4" i="18"/>
  <c r="O8" i="18"/>
  <c r="O12" i="18"/>
  <c r="O16" i="18"/>
  <c r="O20" i="18"/>
  <c r="O24" i="18"/>
  <c r="O28" i="18"/>
  <c r="O33" i="18"/>
  <c r="O39" i="18"/>
  <c r="O44" i="18"/>
  <c r="O49" i="18"/>
  <c r="O52" i="18"/>
  <c r="O56" i="18"/>
  <c r="O60" i="18"/>
  <c r="O64" i="18"/>
  <c r="O68" i="18"/>
  <c r="O72" i="18"/>
  <c r="O76" i="18"/>
  <c r="O80" i="18"/>
  <c r="O84" i="18"/>
  <c r="O88" i="18"/>
  <c r="O92" i="18"/>
  <c r="O96" i="18"/>
  <c r="O100" i="18"/>
  <c r="O104" i="18"/>
  <c r="O10" i="18"/>
  <c r="O18" i="18"/>
  <c r="O29" i="18"/>
  <c r="O35" i="18"/>
  <c r="O40" i="18"/>
  <c r="O45" i="18"/>
  <c r="O51" i="18"/>
  <c r="O37" i="18"/>
  <c r="O54" i="18"/>
  <c r="O66" i="18"/>
  <c r="O70" i="18"/>
  <c r="O74" i="18"/>
  <c r="O78" i="18"/>
  <c r="O82" i="18"/>
  <c r="O86" i="18"/>
  <c r="O90" i="18"/>
  <c r="O94" i="18"/>
  <c r="O98" i="18"/>
  <c r="O102" i="18"/>
  <c r="O22" i="18"/>
  <c r="O43" i="18"/>
  <c r="O48" i="18"/>
  <c r="O50" i="18"/>
  <c r="O58" i="18"/>
  <c r="O124" i="18"/>
  <c r="O25" i="18"/>
  <c r="O27" i="18"/>
  <c r="O62" i="18"/>
  <c r="O125" i="18"/>
  <c r="O41" i="18"/>
  <c r="O47" i="18"/>
  <c r="O31" i="18"/>
  <c r="O34" i="18"/>
  <c r="O198" i="18"/>
  <c r="O32" i="18"/>
  <c r="O217" i="18"/>
  <c r="O171" i="18"/>
  <c r="O164" i="18"/>
  <c r="O61" i="18"/>
  <c r="O210" i="18"/>
  <c r="O181" i="18"/>
  <c r="O151" i="18"/>
  <c r="O218" i="18"/>
  <c r="O186" i="18"/>
  <c r="O107" i="18"/>
  <c r="O222" i="18"/>
  <c r="O193" i="18"/>
  <c r="O163" i="18"/>
  <c r="O128" i="18"/>
  <c r="O77" i="18"/>
  <c r="O228" i="18"/>
  <c r="O212" i="18"/>
  <c r="O196" i="18"/>
  <c r="O180" i="18"/>
  <c r="O152" i="18"/>
  <c r="O115" i="18"/>
  <c r="O101" i="18"/>
  <c r="O73" i="18"/>
  <c r="O14" i="18"/>
  <c r="O227" i="18"/>
  <c r="O211" i="18"/>
  <c r="O195" i="18"/>
  <c r="O176" i="18"/>
  <c r="O143" i="18"/>
  <c r="O85" i="18"/>
  <c r="O158" i="18"/>
  <c r="O142" i="18"/>
  <c r="O126" i="18"/>
  <c r="O109" i="18"/>
  <c r="O5" i="18"/>
  <c r="O165" i="18"/>
  <c r="O149" i="18"/>
  <c r="O133" i="18"/>
  <c r="O119" i="18"/>
  <c r="O116" i="18"/>
  <c r="O108" i="18"/>
  <c r="O95" i="18"/>
  <c r="O79" i="18"/>
  <c r="O63" i="18"/>
  <c r="O46" i="18"/>
  <c r="O201" i="18"/>
  <c r="O214" i="18"/>
  <c r="O167" i="18"/>
  <c r="O242" i="18"/>
  <c r="O213" i="18"/>
  <c r="O113" i="18"/>
  <c r="O225" i="18"/>
  <c r="O190" i="18"/>
  <c r="O160" i="18"/>
  <c r="O236" i="18"/>
  <c r="O220" i="18"/>
  <c r="O204" i="18"/>
  <c r="O188" i="18"/>
  <c r="O178" i="18"/>
  <c r="O136" i="18"/>
  <c r="O123" i="18"/>
  <c r="O93" i="18"/>
  <c r="O38" i="18"/>
  <c r="O219" i="18"/>
  <c r="O187" i="18"/>
  <c r="O174" i="18"/>
  <c r="O140" i="18"/>
  <c r="O166" i="18"/>
  <c r="O134" i="18"/>
  <c r="O173" i="18"/>
  <c r="O157" i="18"/>
  <c r="O111" i="18"/>
  <c r="O42" i="18"/>
  <c r="O17" i="18"/>
  <c r="O120" i="18"/>
  <c r="O112" i="18"/>
  <c r="O103" i="18"/>
  <c r="O71" i="18"/>
  <c r="O55" i="18"/>
  <c r="O30" i="18"/>
  <c r="O233" i="18"/>
  <c r="O185" i="18"/>
  <c r="O135" i="18"/>
  <c r="O226" i="18"/>
  <c r="O197" i="18"/>
  <c r="O237" i="18"/>
  <c r="O205" i="18"/>
  <c r="O81" i="18"/>
  <c r="O238" i="18"/>
  <c r="O209" i="18"/>
  <c r="O168" i="18"/>
  <c r="O144" i="18"/>
  <c r="O21" i="18"/>
  <c r="O232" i="18"/>
  <c r="O216" i="18"/>
  <c r="O200" i="18"/>
  <c r="O139" i="18"/>
  <c r="O105" i="18"/>
  <c r="O89" i="18"/>
  <c r="O231" i="18"/>
  <c r="O215" i="18"/>
  <c r="O199" i="18"/>
  <c r="O183" i="18"/>
  <c r="O159" i="18"/>
  <c r="O162" i="18"/>
  <c r="O146" i="18"/>
  <c r="O130" i="18"/>
  <c r="O53" i="18"/>
  <c r="O169" i="18"/>
  <c r="O153" i="18"/>
  <c r="O7" i="18"/>
  <c r="O9" i="18"/>
  <c r="O118" i="18"/>
  <c r="O110" i="18"/>
  <c r="O99" i="18"/>
  <c r="O83" i="18"/>
  <c r="O67" i="18"/>
  <c r="O230" i="18"/>
  <c r="O170" i="18"/>
  <c r="O182" i="18"/>
  <c r="O132" i="18"/>
  <c r="O57" i="18"/>
  <c r="O229" i="18"/>
  <c r="O194" i="18"/>
  <c r="O65" i="18"/>
  <c r="O221" i="18"/>
  <c r="O189" i="18"/>
  <c r="O241" i="18"/>
  <c r="O206" i="18"/>
  <c r="O147" i="18"/>
  <c r="O127" i="18"/>
  <c r="O240" i="18"/>
  <c r="O224" i="18"/>
  <c r="O208" i="18"/>
  <c r="O192" i="18"/>
  <c r="O179" i="18"/>
  <c r="O155" i="18"/>
  <c r="O121" i="18"/>
  <c r="O97" i="18"/>
  <c r="O23" i="18"/>
  <c r="O13" i="18"/>
  <c r="O239" i="18"/>
  <c r="O223" i="18"/>
  <c r="O207" i="18"/>
  <c r="O191" i="18"/>
  <c r="O175" i="18"/>
  <c r="O156" i="18"/>
  <c r="O69" i="18"/>
  <c r="O36" i="18"/>
  <c r="O154" i="18"/>
  <c r="O138" i="18"/>
  <c r="O26" i="18"/>
  <c r="O177" i="18"/>
  <c r="O161" i="18"/>
  <c r="O145" i="18"/>
  <c r="O129" i="18"/>
  <c r="O122" i="18"/>
  <c r="O114" i="18"/>
  <c r="O106" i="18"/>
  <c r="O91" i="18"/>
  <c r="O75" i="18"/>
  <c r="O59" i="18"/>
  <c r="O11" i="18"/>
  <c r="O6" i="18"/>
  <c r="O172" i="18"/>
  <c r="O148" i="18"/>
  <c r="O234" i="18"/>
  <c r="O202" i="18"/>
  <c r="O131" i="18"/>
  <c r="O235" i="18"/>
  <c r="O203" i="18"/>
  <c r="O150" i="18"/>
  <c r="O117" i="18"/>
  <c r="O15" i="18"/>
  <c r="O141" i="18"/>
  <c r="O87" i="18"/>
  <c r="O184" i="18"/>
  <c r="O137" i="18"/>
  <c r="O19" i="18"/>
  <c r="F241" i="14"/>
  <c r="G241" i="14"/>
  <c r="F115" i="14"/>
  <c r="G115" i="14"/>
  <c r="F217" i="14"/>
  <c r="G217" i="14"/>
  <c r="F149" i="14"/>
  <c r="G149" i="14"/>
  <c r="F79" i="14"/>
  <c r="G79" i="14"/>
  <c r="G236" i="14"/>
  <c r="F236" i="14"/>
  <c r="G204" i="14"/>
  <c r="F204" i="14"/>
  <c r="G172" i="14"/>
  <c r="F172" i="14"/>
  <c r="G140" i="14"/>
  <c r="F140" i="14"/>
  <c r="G120" i="14"/>
  <c r="F120" i="14"/>
  <c r="G104" i="14"/>
  <c r="F104" i="14"/>
  <c r="G72" i="14"/>
  <c r="F72" i="14"/>
  <c r="F47" i="14"/>
  <c r="G47" i="14"/>
  <c r="F135" i="14"/>
  <c r="G135" i="14"/>
  <c r="G85" i="14"/>
  <c r="F85" i="14"/>
  <c r="G49" i="14"/>
  <c r="F49" i="14"/>
  <c r="F235" i="14"/>
  <c r="G235" i="14"/>
  <c r="F121" i="14"/>
  <c r="G121" i="14"/>
  <c r="G37" i="14"/>
  <c r="F37" i="14"/>
  <c r="P91" i="13"/>
  <c r="P103" i="13"/>
  <c r="P111" i="13"/>
  <c r="P51" i="13"/>
  <c r="R12" i="13"/>
  <c r="P112" i="13"/>
  <c r="P72" i="13"/>
  <c r="P40" i="13"/>
  <c r="P14" i="13"/>
  <c r="R2" i="13"/>
  <c r="P3" i="13"/>
  <c r="P109" i="13"/>
  <c r="P61" i="13"/>
  <c r="P122" i="13"/>
  <c r="P90" i="13"/>
  <c r="P58" i="13"/>
  <c r="P26" i="13"/>
  <c r="S66" i="15"/>
  <c r="S122" i="15"/>
  <c r="F226" i="14"/>
  <c r="G226" i="14"/>
  <c r="F162" i="14"/>
  <c r="G162" i="14"/>
  <c r="F24" i="14"/>
  <c r="G24" i="14"/>
  <c r="S82" i="15"/>
  <c r="S14" i="15"/>
  <c r="S62" i="15"/>
  <c r="F23" i="14"/>
  <c r="G23" i="14"/>
  <c r="F222" i="14"/>
  <c r="G222" i="14"/>
  <c r="F20" i="14"/>
  <c r="G20" i="14"/>
  <c r="S90" i="15"/>
  <c r="F102" i="14"/>
  <c r="G102" i="14"/>
  <c r="F26" i="14"/>
  <c r="G26" i="14"/>
  <c r="F58" i="14"/>
  <c r="G58" i="14"/>
  <c r="F225" i="14"/>
  <c r="G225" i="14"/>
  <c r="F107" i="14"/>
  <c r="G107" i="14"/>
  <c r="F213" i="14"/>
  <c r="G213" i="14"/>
  <c r="F161" i="14"/>
  <c r="G161" i="14"/>
  <c r="F127" i="14"/>
  <c r="G127" i="14"/>
  <c r="F103" i="14"/>
  <c r="G103" i="14"/>
  <c r="G232" i="14"/>
  <c r="F232" i="14"/>
  <c r="G200" i="14"/>
  <c r="F200" i="14"/>
  <c r="G168" i="14"/>
  <c r="F168" i="14"/>
  <c r="G136" i="14"/>
  <c r="F136" i="14"/>
  <c r="G100" i="14"/>
  <c r="F100" i="14"/>
  <c r="F71" i="14"/>
  <c r="G71" i="14"/>
  <c r="F215" i="14"/>
  <c r="G215" i="14"/>
  <c r="F167" i="14"/>
  <c r="G167" i="14"/>
  <c r="F131" i="14"/>
  <c r="G131" i="14"/>
  <c r="G81" i="14"/>
  <c r="F81" i="14"/>
  <c r="G48" i="14"/>
  <c r="F48" i="14"/>
  <c r="F231" i="14"/>
  <c r="G231" i="14"/>
  <c r="F179" i="14"/>
  <c r="G179" i="14"/>
  <c r="G33" i="14"/>
  <c r="F33" i="14"/>
  <c r="P17" i="13"/>
  <c r="R3" i="13"/>
  <c r="R5" i="13" s="1"/>
  <c r="P4" i="13" s="1"/>
  <c r="R13" i="13"/>
  <c r="R15" i="13" s="1"/>
  <c r="P104" i="13" s="1"/>
  <c r="S54" i="15"/>
  <c r="F210" i="14"/>
  <c r="G210" i="14"/>
  <c r="G54" i="14"/>
  <c r="F54" i="14"/>
  <c r="F90" i="14"/>
  <c r="G90" i="14"/>
  <c r="F214" i="14"/>
  <c r="G214" i="14"/>
  <c r="F150" i="14"/>
  <c r="G150" i="14"/>
  <c r="F12" i="14"/>
  <c r="G12" i="14"/>
  <c r="G5" i="14"/>
  <c r="F5" i="14"/>
  <c r="S121" i="15"/>
  <c r="S22" i="15"/>
  <c r="F42" i="14"/>
  <c r="G42" i="14"/>
  <c r="F10" i="14"/>
  <c r="G10" i="14"/>
  <c r="S94" i="15"/>
  <c r="F14" i="14"/>
  <c r="G14" i="14"/>
  <c r="F201" i="14"/>
  <c r="G201" i="14"/>
  <c r="F129" i="14"/>
  <c r="G129" i="14"/>
  <c r="F91" i="14"/>
  <c r="G91" i="14"/>
  <c r="F221" i="14"/>
  <c r="G221" i="14"/>
  <c r="F189" i="14"/>
  <c r="G189" i="14"/>
  <c r="F173" i="14"/>
  <c r="G173" i="14"/>
  <c r="F153" i="14"/>
  <c r="G153" i="14"/>
  <c r="F137" i="14"/>
  <c r="G137" i="14"/>
  <c r="F119" i="14"/>
  <c r="G119" i="14"/>
  <c r="F61" i="14"/>
  <c r="G61" i="14"/>
  <c r="G240" i="14"/>
  <c r="F240" i="14"/>
  <c r="G224" i="14"/>
  <c r="F224" i="14"/>
  <c r="G208" i="14"/>
  <c r="F208" i="14"/>
  <c r="G192" i="14"/>
  <c r="F192" i="14"/>
  <c r="G176" i="14"/>
  <c r="F176" i="14"/>
  <c r="G160" i="14"/>
  <c r="F160" i="14"/>
  <c r="G144" i="14"/>
  <c r="F144" i="14"/>
  <c r="G128" i="14"/>
  <c r="F128" i="14"/>
  <c r="G108" i="14"/>
  <c r="F108" i="14"/>
  <c r="G92" i="14"/>
  <c r="F92" i="14"/>
  <c r="G76" i="14"/>
  <c r="F76" i="14"/>
  <c r="F55" i="14"/>
  <c r="G55" i="14"/>
  <c r="G68" i="14"/>
  <c r="F68" i="14"/>
  <c r="F227" i="14"/>
  <c r="G227" i="14"/>
  <c r="F203" i="14"/>
  <c r="G203" i="14"/>
  <c r="F187" i="14"/>
  <c r="G187" i="14"/>
  <c r="F159" i="14"/>
  <c r="G159" i="14"/>
  <c r="F143" i="14"/>
  <c r="G143" i="14"/>
  <c r="F109" i="14"/>
  <c r="G109" i="14"/>
  <c r="F89" i="14"/>
  <c r="G89" i="14"/>
  <c r="G73" i="14"/>
  <c r="F73" i="14"/>
  <c r="G56" i="14"/>
  <c r="F56" i="14"/>
  <c r="G40" i="14"/>
  <c r="F40" i="14"/>
  <c r="F239" i="14"/>
  <c r="G239" i="14"/>
  <c r="F207" i="14"/>
  <c r="G207" i="14"/>
  <c r="F139" i="14"/>
  <c r="G139" i="14"/>
  <c r="F105" i="14"/>
  <c r="G105" i="14"/>
  <c r="G25" i="14"/>
  <c r="F25" i="14"/>
  <c r="X4" i="17"/>
  <c r="N4" i="17"/>
  <c r="N8" i="17" s="1"/>
  <c r="P59" i="13"/>
  <c r="H2" i="13"/>
  <c r="P19" i="13"/>
  <c r="P7" i="13"/>
  <c r="P6" i="13"/>
  <c r="P81" i="13"/>
  <c r="P126" i="13"/>
  <c r="P94" i="13"/>
  <c r="P62" i="13"/>
  <c r="P30" i="13"/>
  <c r="S78" i="15"/>
  <c r="S118" i="15"/>
  <c r="S38" i="15"/>
  <c r="F51" i="14"/>
  <c r="G51" i="14"/>
  <c r="F242" i="14"/>
  <c r="G242" i="14"/>
  <c r="F178" i="14"/>
  <c r="G178" i="14"/>
  <c r="F94" i="14"/>
  <c r="G94" i="14"/>
  <c r="S86" i="15"/>
  <c r="F31" i="14"/>
  <c r="G31" i="14"/>
  <c r="F238" i="14"/>
  <c r="G238" i="14"/>
  <c r="F174" i="14"/>
  <c r="G174" i="14"/>
  <c r="F36" i="14"/>
  <c r="G36" i="14"/>
  <c r="F22" i="14"/>
  <c r="G22" i="14"/>
  <c r="O116" i="7"/>
  <c r="S116" i="7" s="1"/>
  <c r="O108" i="7"/>
  <c r="S108" i="7" s="1"/>
  <c r="O100" i="7"/>
  <c r="S100" i="7" s="1"/>
  <c r="O92" i="7"/>
  <c r="S92" i="7" s="1"/>
  <c r="O84" i="7"/>
  <c r="S84" i="7" s="1"/>
  <c r="O76" i="7"/>
  <c r="S76" i="7" s="1"/>
  <c r="O68" i="7"/>
  <c r="S68" i="7" s="1"/>
  <c r="O60" i="7"/>
  <c r="S60" i="7" s="1"/>
  <c r="O52" i="7"/>
  <c r="S52" i="7" s="1"/>
  <c r="O44" i="7"/>
  <c r="S44" i="7" s="1"/>
  <c r="O36" i="7"/>
  <c r="S36" i="7" s="1"/>
  <c r="O28" i="7"/>
  <c r="S28" i="7" s="1"/>
  <c r="O20" i="7"/>
  <c r="S20" i="7" s="1"/>
  <c r="O12" i="7"/>
  <c r="S12" i="7" s="1"/>
  <c r="O121" i="7"/>
  <c r="S121" i="7" s="1"/>
  <c r="O113" i="7"/>
  <c r="S113" i="7" s="1"/>
  <c r="O105" i="7"/>
  <c r="S105" i="7" s="1"/>
  <c r="O97" i="7"/>
  <c r="S97" i="7" s="1"/>
  <c r="O89" i="7"/>
  <c r="S89" i="7" s="1"/>
  <c r="O81" i="7"/>
  <c r="S81" i="7" s="1"/>
  <c r="O73" i="7"/>
  <c r="S73" i="7" s="1"/>
  <c r="O65" i="7"/>
  <c r="S65" i="7" s="1"/>
  <c r="O57" i="7"/>
  <c r="S57" i="7" s="1"/>
  <c r="O49" i="7"/>
  <c r="S49" i="7" s="1"/>
  <c r="O41" i="7"/>
  <c r="S41" i="7" s="1"/>
  <c r="O33" i="7"/>
  <c r="S33" i="7" s="1"/>
  <c r="O25" i="7"/>
  <c r="S25" i="7" s="1"/>
  <c r="O17" i="7"/>
  <c r="S17" i="7" s="1"/>
  <c r="O9" i="7"/>
  <c r="S9" i="7" s="1"/>
  <c r="Q111" i="7"/>
  <c r="W111" i="7" s="1"/>
  <c r="Q95" i="7"/>
  <c r="W95" i="7" s="1"/>
  <c r="Q79" i="7"/>
  <c r="W79" i="7" s="1"/>
  <c r="Q63" i="7"/>
  <c r="W63" i="7" s="1"/>
  <c r="Q47" i="7"/>
  <c r="W47" i="7" s="1"/>
  <c r="Q31" i="7"/>
  <c r="W31" i="7" s="1"/>
  <c r="Q15" i="7"/>
  <c r="W15" i="7" s="1"/>
  <c r="O119" i="7"/>
  <c r="S119" i="7" s="1"/>
  <c r="O115" i="7"/>
  <c r="S115" i="7" s="1"/>
  <c r="O111" i="7"/>
  <c r="S111" i="7" s="1"/>
  <c r="O107" i="7"/>
  <c r="S107" i="7" s="1"/>
  <c r="O103" i="7"/>
  <c r="S103" i="7" s="1"/>
  <c r="O99" i="7"/>
  <c r="S99" i="7" s="1"/>
  <c r="O95" i="7"/>
  <c r="S95" i="7" s="1"/>
  <c r="O91" i="7"/>
  <c r="S91" i="7" s="1"/>
  <c r="O87" i="7"/>
  <c r="S87" i="7" s="1"/>
  <c r="O83" i="7"/>
  <c r="S83" i="7" s="1"/>
  <c r="O79" i="7"/>
  <c r="S79" i="7" s="1"/>
  <c r="O75" i="7"/>
  <c r="S75" i="7" s="1"/>
  <c r="O71" i="7"/>
  <c r="S71" i="7" s="1"/>
  <c r="O67" i="7"/>
  <c r="S67" i="7" s="1"/>
  <c r="O63" i="7"/>
  <c r="S63" i="7" s="1"/>
  <c r="O59" i="7"/>
  <c r="S59" i="7" s="1"/>
  <c r="O55" i="7"/>
  <c r="S55" i="7" s="1"/>
  <c r="O51" i="7"/>
  <c r="S51" i="7" s="1"/>
  <c r="O47" i="7"/>
  <c r="S47" i="7" s="1"/>
  <c r="O43" i="7"/>
  <c r="S43" i="7" s="1"/>
  <c r="O39" i="7"/>
  <c r="S39" i="7" s="1"/>
  <c r="O35" i="7"/>
  <c r="S35" i="7" s="1"/>
  <c r="O31" i="7"/>
  <c r="S31" i="7" s="1"/>
  <c r="O27" i="7"/>
  <c r="S27" i="7" s="1"/>
  <c r="O23" i="7"/>
  <c r="S23" i="7" s="1"/>
  <c r="O19" i="7"/>
  <c r="S19" i="7" s="1"/>
  <c r="O15" i="7"/>
  <c r="S15" i="7" s="1"/>
  <c r="O11" i="7"/>
  <c r="S11" i="7" s="1"/>
  <c r="O7" i="7"/>
  <c r="S7" i="7" s="1"/>
  <c r="O123" i="7"/>
  <c r="S123" i="7" s="1"/>
  <c r="O4" i="7"/>
  <c r="S4" i="7" s="1"/>
  <c r="O122" i="7"/>
  <c r="S122" i="7" s="1"/>
  <c r="O118" i="7"/>
  <c r="S118" i="7" s="1"/>
  <c r="O114" i="7"/>
  <c r="S114" i="7" s="1"/>
  <c r="O110" i="7"/>
  <c r="S110" i="7" s="1"/>
  <c r="O106" i="7"/>
  <c r="S106" i="7" s="1"/>
  <c r="O102" i="7"/>
  <c r="S102" i="7" s="1"/>
  <c r="O98" i="7"/>
  <c r="S98" i="7" s="1"/>
  <c r="O94" i="7"/>
  <c r="S94" i="7" s="1"/>
  <c r="O90" i="7"/>
  <c r="S90" i="7" s="1"/>
  <c r="O86" i="7"/>
  <c r="S86" i="7" s="1"/>
  <c r="O82" i="7"/>
  <c r="S82" i="7" s="1"/>
  <c r="O78" i="7"/>
  <c r="S78" i="7" s="1"/>
  <c r="O74" i="7"/>
  <c r="S74" i="7" s="1"/>
  <c r="O70" i="7"/>
  <c r="S70" i="7" s="1"/>
  <c r="O66" i="7"/>
  <c r="S66" i="7" s="1"/>
  <c r="O62" i="7"/>
  <c r="S62" i="7" s="1"/>
  <c r="O58" i="7"/>
  <c r="S58" i="7" s="1"/>
  <c r="O54" i="7"/>
  <c r="S54" i="7" s="1"/>
  <c r="O50" i="7"/>
  <c r="S50" i="7" s="1"/>
  <c r="O46" i="7"/>
  <c r="S46" i="7" s="1"/>
  <c r="O42" i="7"/>
  <c r="S42" i="7" s="1"/>
  <c r="O38" i="7"/>
  <c r="S38" i="7" s="1"/>
  <c r="O34" i="7"/>
  <c r="S34" i="7" s="1"/>
  <c r="O30" i="7"/>
  <c r="S30" i="7" s="1"/>
  <c r="O26" i="7"/>
  <c r="S26" i="7" s="1"/>
  <c r="O22" i="7"/>
  <c r="S22" i="7" s="1"/>
  <c r="O18" i="7"/>
  <c r="S18" i="7" s="1"/>
  <c r="O14" i="7"/>
  <c r="S14" i="7" s="1"/>
  <c r="O10" i="7"/>
  <c r="S10" i="7" s="1"/>
  <c r="T98" i="7" s="1"/>
  <c r="U98" i="7" s="1"/>
  <c r="Q11" i="7"/>
  <c r="W11" i="7" s="1"/>
  <c r="AA17" i="8"/>
  <c r="AB17" i="8" s="1"/>
  <c r="AA60" i="8"/>
  <c r="AB60" i="8" s="1"/>
  <c r="AA83" i="8"/>
  <c r="AB83" i="8" s="1"/>
  <c r="AA104" i="8"/>
  <c r="AB104" i="8" s="1"/>
  <c r="AA8" i="8"/>
  <c r="AB8" i="8" s="1"/>
  <c r="AA31" i="8"/>
  <c r="AB31" i="8" s="1"/>
  <c r="AA49" i="8"/>
  <c r="AB49" i="8" s="1"/>
  <c r="AA116" i="8"/>
  <c r="AB116" i="8" s="1"/>
  <c r="AA84" i="8"/>
  <c r="AB84" i="8" s="1"/>
  <c r="AA52" i="8"/>
  <c r="AB52" i="8" s="1"/>
  <c r="AA20" i="8"/>
  <c r="AB20" i="8" s="1"/>
  <c r="AA107" i="8"/>
  <c r="AB107" i="8" s="1"/>
  <c r="AA75" i="8"/>
  <c r="AB75" i="8" s="1"/>
  <c r="AA43" i="8"/>
  <c r="AB43" i="8" s="1"/>
  <c r="AA11" i="8"/>
  <c r="AB11" i="8" s="1"/>
  <c r="AA96" i="8"/>
  <c r="AB96" i="8" s="1"/>
  <c r="AA64" i="8"/>
  <c r="AB64" i="8" s="1"/>
  <c r="AA32" i="8"/>
  <c r="AB32" i="8" s="1"/>
  <c r="AA119" i="8"/>
  <c r="AB119" i="8" s="1"/>
  <c r="AA87" i="8"/>
  <c r="AB87" i="8" s="1"/>
  <c r="AA55" i="8"/>
  <c r="AB55" i="8" s="1"/>
  <c r="AA23" i="8"/>
  <c r="AB23" i="8" s="1"/>
  <c r="AA118" i="8"/>
  <c r="AB118" i="8" s="1"/>
  <c r="AA102" i="8"/>
  <c r="AB102" i="8" s="1"/>
  <c r="AA86" i="8"/>
  <c r="AB86" i="8" s="1"/>
  <c r="AA70" i="8"/>
  <c r="AB70" i="8" s="1"/>
  <c r="AA54" i="8"/>
  <c r="AB54" i="8" s="1"/>
  <c r="AA38" i="8"/>
  <c r="AB38" i="8" s="1"/>
  <c r="AA22" i="8"/>
  <c r="AB22" i="8" s="1"/>
  <c r="AA6" i="8"/>
  <c r="AB6" i="8" s="1"/>
  <c r="AA109" i="8"/>
  <c r="AB109" i="8" s="1"/>
  <c r="AA93" i="8"/>
  <c r="AB93" i="8" s="1"/>
  <c r="AA77" i="8"/>
  <c r="AB77" i="8" s="1"/>
  <c r="AA61" i="8"/>
  <c r="AB61" i="8" s="1"/>
  <c r="AA45" i="8"/>
  <c r="AB45" i="8" s="1"/>
  <c r="AA29" i="8"/>
  <c r="AB29" i="8" s="1"/>
  <c r="AA13" i="8"/>
  <c r="AB13" i="8" s="1"/>
  <c r="AA92" i="8"/>
  <c r="AB92" i="8" s="1"/>
  <c r="AA115" i="8"/>
  <c r="AB115" i="8" s="1"/>
  <c r="AA19" i="8"/>
  <c r="AB19" i="8" s="1"/>
  <c r="AA40" i="8"/>
  <c r="AB40" i="8" s="1"/>
  <c r="AA95" i="8"/>
  <c r="AB95" i="8" s="1"/>
  <c r="AA122" i="8"/>
  <c r="AB122" i="8" s="1"/>
  <c r="AA90" i="8"/>
  <c r="AB90" i="8" s="1"/>
  <c r="AA58" i="8"/>
  <c r="AB58" i="8" s="1"/>
  <c r="AA26" i="8"/>
  <c r="AB26" i="8" s="1"/>
  <c r="AA113" i="8"/>
  <c r="AB113" i="8" s="1"/>
  <c r="AA81" i="8"/>
  <c r="AB81" i="8" s="1"/>
  <c r="AA33" i="8"/>
  <c r="AB33" i="8" s="1"/>
  <c r="AA108" i="8"/>
  <c r="AB108" i="8" s="1"/>
  <c r="AA76" i="8"/>
  <c r="AB76" i="8" s="1"/>
  <c r="AA44" i="8"/>
  <c r="AB44" i="8" s="1"/>
  <c r="AA12" i="8"/>
  <c r="AB12" i="8" s="1"/>
  <c r="AA99" i="8"/>
  <c r="AB99" i="8" s="1"/>
  <c r="AA67" i="8"/>
  <c r="AB67" i="8" s="1"/>
  <c r="AA35" i="8"/>
  <c r="AB35" i="8" s="1"/>
  <c r="AA120" i="8"/>
  <c r="AB120" i="8" s="1"/>
  <c r="AA88" i="8"/>
  <c r="AB88" i="8" s="1"/>
  <c r="AA56" i="8"/>
  <c r="AB56" i="8" s="1"/>
  <c r="AA24" i="8"/>
  <c r="AB24" i="8" s="1"/>
  <c r="AA111" i="8"/>
  <c r="AB111" i="8" s="1"/>
  <c r="AA79" i="8"/>
  <c r="AB79" i="8" s="1"/>
  <c r="AA47" i="8"/>
  <c r="AB47" i="8" s="1"/>
  <c r="AA15" i="8"/>
  <c r="AB15" i="8" s="1"/>
  <c r="AA114" i="8"/>
  <c r="AB114" i="8" s="1"/>
  <c r="AA98" i="8"/>
  <c r="AB98" i="8" s="1"/>
  <c r="AA82" i="8"/>
  <c r="AB82" i="8" s="1"/>
  <c r="AA66" i="8"/>
  <c r="AB66" i="8" s="1"/>
  <c r="AA50" i="8"/>
  <c r="AB50" i="8" s="1"/>
  <c r="AA34" i="8"/>
  <c r="AB34" i="8" s="1"/>
  <c r="AA18" i="8"/>
  <c r="AB18" i="8" s="1"/>
  <c r="AA121" i="8"/>
  <c r="AB121" i="8" s="1"/>
  <c r="AA105" i="8"/>
  <c r="AB105" i="8" s="1"/>
  <c r="AA89" i="8"/>
  <c r="AB89" i="8" s="1"/>
  <c r="AA73" i="8"/>
  <c r="AB73" i="8" s="1"/>
  <c r="AA57" i="8"/>
  <c r="AB57" i="8" s="1"/>
  <c r="AA41" i="8"/>
  <c r="AB41" i="8" s="1"/>
  <c r="AA25" i="8"/>
  <c r="AB25" i="8" s="1"/>
  <c r="AA9" i="8"/>
  <c r="AB9" i="8" s="1"/>
  <c r="AA28" i="8"/>
  <c r="AB28" i="8" s="1"/>
  <c r="AA51" i="8"/>
  <c r="AB51" i="8" s="1"/>
  <c r="AA72" i="8"/>
  <c r="AB72" i="8" s="1"/>
  <c r="AA63" i="8"/>
  <c r="AB63" i="8" s="1"/>
  <c r="AA106" i="8"/>
  <c r="AB106" i="8" s="1"/>
  <c r="AA74" i="8"/>
  <c r="AB74" i="8" s="1"/>
  <c r="AA42" i="8"/>
  <c r="AB42" i="8" s="1"/>
  <c r="AA10" i="8"/>
  <c r="AB10" i="8" s="1"/>
  <c r="AA97" i="8"/>
  <c r="AB97" i="8" s="1"/>
  <c r="AA65" i="8"/>
  <c r="AB65" i="8" s="1"/>
  <c r="AA100" i="8"/>
  <c r="AB100" i="8" s="1"/>
  <c r="AA68" i="8"/>
  <c r="AB68" i="8" s="1"/>
  <c r="AA36" i="8"/>
  <c r="AB36" i="8" s="1"/>
  <c r="AA123" i="8"/>
  <c r="AA91" i="8"/>
  <c r="AB91" i="8" s="1"/>
  <c r="AA59" i="8"/>
  <c r="AB59" i="8" s="1"/>
  <c r="AA27" i="8"/>
  <c r="AB27" i="8" s="1"/>
  <c r="AA112" i="8"/>
  <c r="AB112" i="8" s="1"/>
  <c r="AA80" i="8"/>
  <c r="AB80" i="8" s="1"/>
  <c r="AA48" i="8"/>
  <c r="AB48" i="8" s="1"/>
  <c r="AA16" i="8"/>
  <c r="AB16" i="8" s="1"/>
  <c r="AA103" i="8"/>
  <c r="AB103" i="8" s="1"/>
  <c r="AA71" i="8"/>
  <c r="AB71" i="8" s="1"/>
  <c r="AA39" i="8"/>
  <c r="AB39" i="8" s="1"/>
  <c r="AA7" i="8"/>
  <c r="AB7" i="8" s="1"/>
  <c r="AA110" i="8"/>
  <c r="AB110" i="8" s="1"/>
  <c r="AA94" i="8"/>
  <c r="AB94" i="8" s="1"/>
  <c r="AA78" i="8"/>
  <c r="AB78" i="8" s="1"/>
  <c r="AA62" i="8"/>
  <c r="AB62" i="8" s="1"/>
  <c r="AA46" i="8"/>
  <c r="AB46" i="8" s="1"/>
  <c r="AA30" i="8"/>
  <c r="AB30" i="8" s="1"/>
  <c r="AA14" i="8"/>
  <c r="AB14" i="8" s="1"/>
  <c r="AA117" i="8"/>
  <c r="AB117" i="8" s="1"/>
  <c r="AA101" i="8"/>
  <c r="AB101" i="8" s="1"/>
  <c r="AA85" i="8"/>
  <c r="AB85" i="8" s="1"/>
  <c r="AA69" i="8"/>
  <c r="AB69" i="8" s="1"/>
  <c r="AA53" i="8"/>
  <c r="AB53" i="8" s="1"/>
  <c r="AA37" i="8"/>
  <c r="AB37" i="8" s="1"/>
  <c r="AA21" i="8"/>
  <c r="AB21" i="8" s="1"/>
  <c r="W15" i="8"/>
  <c r="X15" i="8" s="1"/>
  <c r="W33" i="8"/>
  <c r="X33" i="8" s="1"/>
  <c r="W97" i="8"/>
  <c r="X97" i="8" s="1"/>
  <c r="W42" i="8"/>
  <c r="X42" i="8" s="1"/>
  <c r="W13" i="8"/>
  <c r="X13" i="8" s="1"/>
  <c r="W77" i="8"/>
  <c r="X77" i="8" s="1"/>
  <c r="W22" i="8"/>
  <c r="X22" i="8" s="1"/>
  <c r="W86" i="8"/>
  <c r="X86" i="8" s="1"/>
  <c r="W118" i="8"/>
  <c r="X118" i="8" s="1"/>
  <c r="W92" i="8"/>
  <c r="X92" i="8" s="1"/>
  <c r="W76" i="8"/>
  <c r="X76" i="8" s="1"/>
  <c r="W44" i="8"/>
  <c r="X44" i="8" s="1"/>
  <c r="W12" i="8"/>
  <c r="X12" i="8" s="1"/>
  <c r="W99" i="8"/>
  <c r="X99" i="8" s="1"/>
  <c r="W51" i="8"/>
  <c r="X51" i="8" s="1"/>
  <c r="W35" i="8"/>
  <c r="X35" i="8" s="1"/>
  <c r="W41" i="8"/>
  <c r="X41" i="8" s="1"/>
  <c r="W105" i="8"/>
  <c r="X105" i="8" s="1"/>
  <c r="W18" i="8"/>
  <c r="X18" i="8" s="1"/>
  <c r="W82" i="8"/>
  <c r="X82" i="8" s="1"/>
  <c r="W21" i="8"/>
  <c r="X21" i="8" s="1"/>
  <c r="W53" i="8"/>
  <c r="X53" i="8" s="1"/>
  <c r="W117" i="8"/>
  <c r="X117" i="8" s="1"/>
  <c r="W62" i="8"/>
  <c r="X62" i="8" s="1"/>
  <c r="W120" i="8"/>
  <c r="X120" i="8" s="1"/>
  <c r="W88" i="8"/>
  <c r="X88" i="8" s="1"/>
  <c r="W56" i="8"/>
  <c r="X56" i="8" s="1"/>
  <c r="W24" i="8"/>
  <c r="X24" i="8" s="1"/>
  <c r="W111" i="8"/>
  <c r="X111" i="8" s="1"/>
  <c r="W79" i="8"/>
  <c r="X79" i="8" s="1"/>
  <c r="W63" i="8"/>
  <c r="X63" i="8" s="1"/>
  <c r="W47" i="8"/>
  <c r="X47" i="8" s="1"/>
  <c r="W31" i="8"/>
  <c r="X31" i="8" s="1"/>
  <c r="W17" i="8"/>
  <c r="X17" i="8" s="1"/>
  <c r="W49" i="8"/>
  <c r="X49" i="8" s="1"/>
  <c r="W81" i="8"/>
  <c r="X81" i="8" s="1"/>
  <c r="W113" i="8"/>
  <c r="X113" i="8" s="1"/>
  <c r="W26" i="8"/>
  <c r="X26" i="8" s="1"/>
  <c r="W58" i="8"/>
  <c r="X58" i="8" s="1"/>
  <c r="W90" i="8"/>
  <c r="X90" i="8" s="1"/>
  <c r="W122" i="8"/>
  <c r="X122" i="8" s="1"/>
  <c r="W29" i="8"/>
  <c r="X29" i="8" s="1"/>
  <c r="W61" i="8"/>
  <c r="X61" i="8" s="1"/>
  <c r="W93" i="8"/>
  <c r="X93" i="8" s="1"/>
  <c r="W38" i="8"/>
  <c r="X38" i="8" s="1"/>
  <c r="W70" i="8"/>
  <c r="X70" i="8" s="1"/>
  <c r="W102" i="8"/>
  <c r="X102" i="8" s="1"/>
  <c r="W116" i="8"/>
  <c r="X116" i="8" s="1"/>
  <c r="W100" i="8"/>
  <c r="X100" i="8" s="1"/>
  <c r="W84" i="8"/>
  <c r="X84" i="8" s="1"/>
  <c r="W68" i="8"/>
  <c r="X68" i="8" s="1"/>
  <c r="W52" i="8"/>
  <c r="X52" i="8" s="1"/>
  <c r="W36" i="8"/>
  <c r="X36" i="8" s="1"/>
  <c r="W20" i="8"/>
  <c r="X20" i="8" s="1"/>
  <c r="W123" i="8"/>
  <c r="W107" i="8"/>
  <c r="X107" i="8" s="1"/>
  <c r="W91" i="8"/>
  <c r="X91" i="8" s="1"/>
  <c r="W75" i="8"/>
  <c r="X75" i="8" s="1"/>
  <c r="W59" i="8"/>
  <c r="X59" i="8" s="1"/>
  <c r="W43" i="8"/>
  <c r="X43" i="8" s="1"/>
  <c r="W27" i="8"/>
  <c r="X27" i="8" s="1"/>
  <c r="W11" i="8"/>
  <c r="X11" i="8" s="1"/>
  <c r="W65" i="8"/>
  <c r="X65" i="8" s="1"/>
  <c r="W10" i="8"/>
  <c r="X10" i="8" s="1"/>
  <c r="W74" i="8"/>
  <c r="X74" i="8" s="1"/>
  <c r="W106" i="8"/>
  <c r="X106" i="8" s="1"/>
  <c r="W45" i="8"/>
  <c r="X45" i="8" s="1"/>
  <c r="W109" i="8"/>
  <c r="X109" i="8" s="1"/>
  <c r="W54" i="8"/>
  <c r="X54" i="8" s="1"/>
  <c r="W108" i="8"/>
  <c r="X108" i="8" s="1"/>
  <c r="W60" i="8"/>
  <c r="X60" i="8" s="1"/>
  <c r="W28" i="8"/>
  <c r="X28" i="8" s="1"/>
  <c r="W115" i="8"/>
  <c r="X115" i="8" s="1"/>
  <c r="W83" i="8"/>
  <c r="X83" i="8" s="1"/>
  <c r="W67" i="8"/>
  <c r="X67" i="8" s="1"/>
  <c r="W19" i="8"/>
  <c r="X19" i="8" s="1"/>
  <c r="W9" i="8"/>
  <c r="X9" i="8" s="1"/>
  <c r="W73" i="8"/>
  <c r="X73" i="8" s="1"/>
  <c r="W50" i="8"/>
  <c r="X50" i="8" s="1"/>
  <c r="W114" i="8"/>
  <c r="X114" i="8" s="1"/>
  <c r="W85" i="8"/>
  <c r="X85" i="8" s="1"/>
  <c r="W30" i="8"/>
  <c r="X30" i="8" s="1"/>
  <c r="W94" i="8"/>
  <c r="X94" i="8" s="1"/>
  <c r="W104" i="8"/>
  <c r="X104" i="8" s="1"/>
  <c r="W72" i="8"/>
  <c r="X72" i="8" s="1"/>
  <c r="W40" i="8"/>
  <c r="X40" i="8" s="1"/>
  <c r="W8" i="8"/>
  <c r="X8" i="8" s="1"/>
  <c r="W95" i="8"/>
  <c r="X95" i="8" s="1"/>
  <c r="W25" i="8"/>
  <c r="X25" i="8" s="1"/>
  <c r="W57" i="8"/>
  <c r="X57" i="8" s="1"/>
  <c r="W89" i="8"/>
  <c r="X89" i="8" s="1"/>
  <c r="W121" i="8"/>
  <c r="X121" i="8" s="1"/>
  <c r="W34" i="8"/>
  <c r="X34" i="8" s="1"/>
  <c r="W66" i="8"/>
  <c r="X66" i="8" s="1"/>
  <c r="W98" i="8"/>
  <c r="X98" i="8" s="1"/>
  <c r="W37" i="8"/>
  <c r="X37" i="8" s="1"/>
  <c r="W69" i="8"/>
  <c r="X69" i="8" s="1"/>
  <c r="W101" i="8"/>
  <c r="X101" i="8" s="1"/>
  <c r="W14" i="8"/>
  <c r="X14" i="8" s="1"/>
  <c r="W46" i="8"/>
  <c r="X46" i="8" s="1"/>
  <c r="W78" i="8"/>
  <c r="X78" i="8" s="1"/>
  <c r="W110" i="8"/>
  <c r="X110" i="8" s="1"/>
  <c r="W112" i="8"/>
  <c r="X112" i="8" s="1"/>
  <c r="W96" i="8"/>
  <c r="X96" i="8" s="1"/>
  <c r="W80" i="8"/>
  <c r="X80" i="8" s="1"/>
  <c r="W64" i="8"/>
  <c r="X64" i="8" s="1"/>
  <c r="W48" i="8"/>
  <c r="X48" i="8" s="1"/>
  <c r="W32" i="8"/>
  <c r="X32" i="8" s="1"/>
  <c r="W16" i="8"/>
  <c r="X16" i="8" s="1"/>
  <c r="W119" i="8"/>
  <c r="X119" i="8" s="1"/>
  <c r="W103" i="8"/>
  <c r="X103" i="8" s="1"/>
  <c r="W87" i="8"/>
  <c r="X87" i="8" s="1"/>
  <c r="W71" i="8"/>
  <c r="X71" i="8" s="1"/>
  <c r="W55" i="8"/>
  <c r="X55" i="8" s="1"/>
  <c r="W39" i="8"/>
  <c r="X39" i="8" s="1"/>
  <c r="W23" i="8"/>
  <c r="X23" i="8" s="1"/>
  <c r="T13" i="7"/>
  <c r="U13" i="7" s="1"/>
  <c r="Q122" i="7"/>
  <c r="W122" i="7" s="1"/>
  <c r="Q118" i="7"/>
  <c r="W118" i="7" s="1"/>
  <c r="Q114" i="7"/>
  <c r="W114" i="7" s="1"/>
  <c r="Q110" i="7"/>
  <c r="W110" i="7" s="1"/>
  <c r="Q106" i="7"/>
  <c r="W106" i="7" s="1"/>
  <c r="Q102" i="7"/>
  <c r="W102" i="7" s="1"/>
  <c r="Q98" i="7"/>
  <c r="W98" i="7" s="1"/>
  <c r="Q94" i="7"/>
  <c r="W94" i="7" s="1"/>
  <c r="Q90" i="7"/>
  <c r="W90" i="7" s="1"/>
  <c r="Q86" i="7"/>
  <c r="W86" i="7" s="1"/>
  <c r="Q82" i="7"/>
  <c r="W82" i="7" s="1"/>
  <c r="Q78" i="7"/>
  <c r="W78" i="7" s="1"/>
  <c r="Q74" i="7"/>
  <c r="W74" i="7" s="1"/>
  <c r="Q70" i="7"/>
  <c r="W70" i="7" s="1"/>
  <c r="Q66" i="7"/>
  <c r="W66" i="7" s="1"/>
  <c r="Q62" i="7"/>
  <c r="W62" i="7" s="1"/>
  <c r="Q58" i="7"/>
  <c r="W58" i="7" s="1"/>
  <c r="Q54" i="7"/>
  <c r="W54" i="7" s="1"/>
  <c r="Q50" i="7"/>
  <c r="W50" i="7" s="1"/>
  <c r="Q46" i="7"/>
  <c r="W46" i="7" s="1"/>
  <c r="Q42" i="7"/>
  <c r="W42" i="7" s="1"/>
  <c r="Q38" i="7"/>
  <c r="W38" i="7" s="1"/>
  <c r="Q34" i="7"/>
  <c r="W34" i="7" s="1"/>
  <c r="Q30" i="7"/>
  <c r="W30" i="7" s="1"/>
  <c r="Q26" i="7"/>
  <c r="W26" i="7" s="1"/>
  <c r="Q22" i="7"/>
  <c r="W22" i="7" s="1"/>
  <c r="Q18" i="7"/>
  <c r="W18" i="7" s="1"/>
  <c r="Q14" i="7"/>
  <c r="W14" i="7" s="1"/>
  <c r="Q10" i="7"/>
  <c r="W10" i="7" s="1"/>
  <c r="Q6" i="7"/>
  <c r="W6" i="7" s="1"/>
  <c r="Q121" i="7"/>
  <c r="W121" i="7" s="1"/>
  <c r="Q117" i="7"/>
  <c r="W117" i="7" s="1"/>
  <c r="Q113" i="7"/>
  <c r="W113" i="7" s="1"/>
  <c r="Q109" i="7"/>
  <c r="W109" i="7" s="1"/>
  <c r="Q105" i="7"/>
  <c r="W105" i="7" s="1"/>
  <c r="Q101" i="7"/>
  <c r="W101" i="7" s="1"/>
  <c r="Q97" i="7"/>
  <c r="W97" i="7" s="1"/>
  <c r="Q93" i="7"/>
  <c r="W93" i="7" s="1"/>
  <c r="Q89" i="7"/>
  <c r="W89" i="7" s="1"/>
  <c r="Q85" i="7"/>
  <c r="W85" i="7" s="1"/>
  <c r="Q81" i="7"/>
  <c r="W81" i="7" s="1"/>
  <c r="Q77" i="7"/>
  <c r="W77" i="7" s="1"/>
  <c r="Q73" i="7"/>
  <c r="W73" i="7" s="1"/>
  <c r="Q69" i="7"/>
  <c r="W69" i="7" s="1"/>
  <c r="Q65" i="7"/>
  <c r="W65" i="7" s="1"/>
  <c r="Q61" i="7"/>
  <c r="W61" i="7" s="1"/>
  <c r="Q57" i="7"/>
  <c r="W57" i="7" s="1"/>
  <c r="Q53" i="7"/>
  <c r="W53" i="7" s="1"/>
  <c r="Q49" i="7"/>
  <c r="W49" i="7" s="1"/>
  <c r="Q45" i="7"/>
  <c r="W45" i="7" s="1"/>
  <c r="Q41" i="7"/>
  <c r="W41" i="7" s="1"/>
  <c r="Q37" i="7"/>
  <c r="W37" i="7" s="1"/>
  <c r="Q33" i="7"/>
  <c r="W33" i="7" s="1"/>
  <c r="Q29" i="7"/>
  <c r="W29" i="7" s="1"/>
  <c r="Q25" i="7"/>
  <c r="W25" i="7" s="1"/>
  <c r="Q21" i="7"/>
  <c r="W21" i="7" s="1"/>
  <c r="Q17" i="7"/>
  <c r="W17" i="7" s="1"/>
  <c r="Q13" i="7"/>
  <c r="W13" i="7" s="1"/>
  <c r="Q9" i="7"/>
  <c r="W9" i="7" s="1"/>
  <c r="Q5" i="7"/>
  <c r="W5" i="7" s="1"/>
  <c r="Q120" i="7"/>
  <c r="W120" i="7" s="1"/>
  <c r="Q116" i="7"/>
  <c r="W116" i="7" s="1"/>
  <c r="Q112" i="7"/>
  <c r="W112" i="7" s="1"/>
  <c r="Q108" i="7"/>
  <c r="W108" i="7" s="1"/>
  <c r="Q104" i="7"/>
  <c r="W104" i="7" s="1"/>
  <c r="Q100" i="7"/>
  <c r="W100" i="7" s="1"/>
  <c r="Q96" i="7"/>
  <c r="W96" i="7" s="1"/>
  <c r="Q92" i="7"/>
  <c r="W92" i="7" s="1"/>
  <c r="Q88" i="7"/>
  <c r="W88" i="7" s="1"/>
  <c r="Q84" i="7"/>
  <c r="W84" i="7" s="1"/>
  <c r="Q80" i="7"/>
  <c r="W80" i="7" s="1"/>
  <c r="Q76" i="7"/>
  <c r="W76" i="7" s="1"/>
  <c r="Q72" i="7"/>
  <c r="W72" i="7" s="1"/>
  <c r="Q68" i="7"/>
  <c r="W68" i="7" s="1"/>
  <c r="Q64" i="7"/>
  <c r="W64" i="7" s="1"/>
  <c r="Q60" i="7"/>
  <c r="W60" i="7" s="1"/>
  <c r="Q56" i="7"/>
  <c r="W56" i="7" s="1"/>
  <c r="Q52" i="7"/>
  <c r="W52" i="7" s="1"/>
  <c r="Q48" i="7"/>
  <c r="W48" i="7" s="1"/>
  <c r="Q44" i="7"/>
  <c r="W44" i="7" s="1"/>
  <c r="Q40" i="7"/>
  <c r="W40" i="7" s="1"/>
  <c r="Q36" i="7"/>
  <c r="W36" i="7" s="1"/>
  <c r="Q32" i="7"/>
  <c r="W32" i="7" s="1"/>
  <c r="Q28" i="7"/>
  <c r="W28" i="7" s="1"/>
  <c r="Q24" i="7"/>
  <c r="W24" i="7" s="1"/>
  <c r="Q20" i="7"/>
  <c r="W20" i="7" s="1"/>
  <c r="Q16" i="7"/>
  <c r="W16" i="7" s="1"/>
  <c r="Q12" i="7"/>
  <c r="W12" i="7" s="1"/>
  <c r="X4" i="7"/>
  <c r="T61" i="7"/>
  <c r="U61" i="7" s="1"/>
  <c r="T38" i="7"/>
  <c r="U38" i="7" s="1"/>
  <c r="T102" i="7"/>
  <c r="U102" i="7" s="1"/>
  <c r="T47" i="7"/>
  <c r="U47" i="7" s="1"/>
  <c r="T111" i="7"/>
  <c r="U111" i="7" s="1"/>
  <c r="T56" i="7"/>
  <c r="U56" i="7" s="1"/>
  <c r="T120" i="7"/>
  <c r="U120" i="7" s="1"/>
  <c r="T5" i="7"/>
  <c r="U5" i="7" s="1"/>
  <c r="N123" i="6"/>
  <c r="L123" i="6"/>
  <c r="Q6" i="18" l="1"/>
  <c r="S6" i="18"/>
  <c r="S26" i="18"/>
  <c r="Q26" i="18"/>
  <c r="Q9" i="18"/>
  <c r="S9" i="18"/>
  <c r="S112" i="18"/>
  <c r="Q112" i="18"/>
  <c r="S61" i="18"/>
  <c r="Q61" i="18"/>
  <c r="Q27" i="18"/>
  <c r="S27" i="18"/>
  <c r="Q102" i="18"/>
  <c r="S102" i="18"/>
  <c r="Q70" i="18"/>
  <c r="S70" i="18"/>
  <c r="Q29" i="18"/>
  <c r="S29" i="18"/>
  <c r="Q84" i="18"/>
  <c r="S84" i="18"/>
  <c r="Q52" i="18"/>
  <c r="S52" i="18"/>
  <c r="Q33" i="18"/>
  <c r="S33" i="18"/>
  <c r="P32" i="16"/>
  <c r="N32" i="16"/>
  <c r="P37" i="16"/>
  <c r="N37" i="16"/>
  <c r="N117" i="16"/>
  <c r="P117" i="16"/>
  <c r="N119" i="16"/>
  <c r="P119" i="16"/>
  <c r="N104" i="16"/>
  <c r="P104" i="16"/>
  <c r="N96" i="16"/>
  <c r="P96" i="16"/>
  <c r="N88" i="16"/>
  <c r="P88" i="16"/>
  <c r="N84" i="16"/>
  <c r="P84" i="16"/>
  <c r="N76" i="16"/>
  <c r="P76" i="16"/>
  <c r="N68" i="16"/>
  <c r="P68" i="16"/>
  <c r="N60" i="16"/>
  <c r="P60" i="16"/>
  <c r="N52" i="16"/>
  <c r="P52" i="16"/>
  <c r="N44" i="16"/>
  <c r="P44" i="16"/>
  <c r="P28" i="16"/>
  <c r="N28" i="16"/>
  <c r="P24" i="16"/>
  <c r="N24" i="16"/>
  <c r="N16" i="16"/>
  <c r="P16" i="16"/>
  <c r="N8" i="16"/>
  <c r="P8" i="16"/>
  <c r="P93" i="13"/>
  <c r="P41" i="13"/>
  <c r="R14" i="13"/>
  <c r="H5" i="13"/>
  <c r="H9" i="13" s="1"/>
  <c r="S11" i="18"/>
  <c r="Q11" i="18"/>
  <c r="S99" i="18"/>
  <c r="Q99" i="18"/>
  <c r="S89" i="18"/>
  <c r="Q89" i="18"/>
  <c r="S55" i="18"/>
  <c r="Q55" i="18"/>
  <c r="Q113" i="18"/>
  <c r="S113" i="18"/>
  <c r="S79" i="18"/>
  <c r="Q79" i="18"/>
  <c r="Q5" i="18"/>
  <c r="S5" i="18"/>
  <c r="Q25" i="18"/>
  <c r="S25" i="18"/>
  <c r="Q98" i="18"/>
  <c r="S98" i="18"/>
  <c r="Q66" i="18"/>
  <c r="S66" i="18"/>
  <c r="Q18" i="18"/>
  <c r="S18" i="18"/>
  <c r="Q80" i="18"/>
  <c r="S80" i="18"/>
  <c r="Q49" i="18"/>
  <c r="S49" i="18"/>
  <c r="Q12" i="18"/>
  <c r="S12" i="18"/>
  <c r="P33" i="16"/>
  <c r="N33" i="16"/>
  <c r="N103" i="16"/>
  <c r="P103" i="16"/>
  <c r="N95" i="16"/>
  <c r="P95" i="16"/>
  <c r="N87" i="16"/>
  <c r="P87" i="16"/>
  <c r="N79" i="16"/>
  <c r="P79" i="16"/>
  <c r="N71" i="16"/>
  <c r="P71" i="16"/>
  <c r="N63" i="16"/>
  <c r="P63" i="16"/>
  <c r="N55" i="16"/>
  <c r="P55" i="16"/>
  <c r="N47" i="16"/>
  <c r="P47" i="16"/>
  <c r="P31" i="16"/>
  <c r="N31" i="16"/>
  <c r="P27" i="16"/>
  <c r="N27" i="16"/>
  <c r="N19" i="16"/>
  <c r="P19" i="16"/>
  <c r="N11" i="16"/>
  <c r="P11" i="16"/>
  <c r="P66" i="13"/>
  <c r="P130" i="13"/>
  <c r="P113" i="13"/>
  <c r="P125" i="13"/>
  <c r="P47" i="13"/>
  <c r="P99" i="13"/>
  <c r="P87" i="13"/>
  <c r="P64" i="13"/>
  <c r="P46" i="13"/>
  <c r="P78" i="13"/>
  <c r="P110" i="13"/>
  <c r="P53" i="13"/>
  <c r="H7" i="13"/>
  <c r="H6" i="13"/>
  <c r="H3" i="13"/>
  <c r="P13" i="13"/>
  <c r="P42" i="13"/>
  <c r="P74" i="13"/>
  <c r="P106" i="13"/>
  <c r="P29" i="13"/>
  <c r="P97" i="13"/>
  <c r="P121" i="13"/>
  <c r="H4" i="13"/>
  <c r="H8" i="13" s="1"/>
  <c r="R4" i="13"/>
  <c r="P24" i="13"/>
  <c r="P56" i="13"/>
  <c r="P88" i="13"/>
  <c r="P128" i="13"/>
  <c r="P11" i="13"/>
  <c r="P115" i="13"/>
  <c r="P39" i="13"/>
  <c r="P8" i="13"/>
  <c r="P123" i="13"/>
  <c r="S15" i="18"/>
  <c r="Q15" i="18"/>
  <c r="S59" i="18"/>
  <c r="Q59" i="18"/>
  <c r="S114" i="18"/>
  <c r="Q114" i="18"/>
  <c r="Q121" i="18"/>
  <c r="S121" i="18"/>
  <c r="S57" i="18"/>
  <c r="Q57" i="18"/>
  <c r="S110" i="18"/>
  <c r="Q110" i="18"/>
  <c r="Q105" i="18"/>
  <c r="S105" i="18"/>
  <c r="S71" i="18"/>
  <c r="Q71" i="18"/>
  <c r="Q17" i="18"/>
  <c r="S17" i="18"/>
  <c r="S93" i="18"/>
  <c r="Q93" i="18"/>
  <c r="S95" i="18"/>
  <c r="Q95" i="18"/>
  <c r="S109" i="18"/>
  <c r="Q109" i="18"/>
  <c r="S85" i="18"/>
  <c r="Q85" i="18"/>
  <c r="S101" i="18"/>
  <c r="Q101" i="18"/>
  <c r="Q107" i="18"/>
  <c r="S107" i="18"/>
  <c r="S34" i="18"/>
  <c r="Q34" i="18"/>
  <c r="Q43" i="18"/>
  <c r="S43" i="18"/>
  <c r="Q94" i="18"/>
  <c r="S94" i="18"/>
  <c r="Q78" i="18"/>
  <c r="S78" i="18"/>
  <c r="Q54" i="18"/>
  <c r="S54" i="18"/>
  <c r="S40" i="18"/>
  <c r="Q40" i="18"/>
  <c r="Q10" i="18"/>
  <c r="S10" i="18"/>
  <c r="Q92" i="18"/>
  <c r="S92" i="18"/>
  <c r="Q76" i="18"/>
  <c r="S76" i="18"/>
  <c r="Q60" i="18"/>
  <c r="S60" i="18"/>
  <c r="S44" i="18"/>
  <c r="Q44" i="18"/>
  <c r="Q24" i="18"/>
  <c r="S24" i="18"/>
  <c r="Q8" i="18"/>
  <c r="S8" i="18"/>
  <c r="N5" i="16"/>
  <c r="P5" i="16"/>
  <c r="P34" i="16"/>
  <c r="N34" i="16"/>
  <c r="N4" i="16"/>
  <c r="P4" i="16"/>
  <c r="N116" i="16"/>
  <c r="P116" i="16"/>
  <c r="N113" i="16"/>
  <c r="P113" i="16"/>
  <c r="N111" i="16"/>
  <c r="P111" i="16"/>
  <c r="N114" i="16"/>
  <c r="P114" i="16"/>
  <c r="P39" i="16"/>
  <c r="N39" i="16"/>
  <c r="N102" i="16"/>
  <c r="P102" i="16"/>
  <c r="N98" i="16"/>
  <c r="P98" i="16"/>
  <c r="N94" i="16"/>
  <c r="P94" i="16"/>
  <c r="N90" i="16"/>
  <c r="P90" i="16"/>
  <c r="N86" i="16"/>
  <c r="P86" i="16"/>
  <c r="N82" i="16"/>
  <c r="P82" i="16"/>
  <c r="N78" i="16"/>
  <c r="P78" i="16"/>
  <c r="N74" i="16"/>
  <c r="P74" i="16"/>
  <c r="N70" i="16"/>
  <c r="P70" i="16"/>
  <c r="N66" i="16"/>
  <c r="P66" i="16"/>
  <c r="N62" i="16"/>
  <c r="P62" i="16"/>
  <c r="N58" i="16"/>
  <c r="P58" i="16"/>
  <c r="N54" i="16"/>
  <c r="P54" i="16"/>
  <c r="N50" i="16"/>
  <c r="P50" i="16"/>
  <c r="N46" i="16"/>
  <c r="P46" i="16"/>
  <c r="N42" i="16"/>
  <c r="P42" i="16"/>
  <c r="P30" i="16"/>
  <c r="N30" i="16"/>
  <c r="P26" i="16"/>
  <c r="N26" i="16"/>
  <c r="P22" i="16"/>
  <c r="N22" i="16"/>
  <c r="N18" i="16"/>
  <c r="P18" i="16"/>
  <c r="N14" i="16"/>
  <c r="P14" i="16"/>
  <c r="N10" i="16"/>
  <c r="P10" i="16"/>
  <c r="P16" i="13"/>
  <c r="P28" i="13"/>
  <c r="P44" i="13"/>
  <c r="P60" i="13"/>
  <c r="P76" i="13"/>
  <c r="P92" i="13"/>
  <c r="P108" i="13"/>
  <c r="P124" i="13"/>
  <c r="R3" i="15"/>
  <c r="U6" i="15" s="1"/>
  <c r="U7" i="15" s="1"/>
  <c r="R4" i="15"/>
  <c r="R8" i="15"/>
  <c r="R7" i="15"/>
  <c r="R5" i="15"/>
  <c r="R6" i="15"/>
  <c r="R19" i="15"/>
  <c r="R37" i="15"/>
  <c r="R105" i="15"/>
  <c r="R124" i="15"/>
  <c r="R116" i="15"/>
  <c r="R108" i="15"/>
  <c r="R100" i="15"/>
  <c r="R92" i="15"/>
  <c r="R84" i="15"/>
  <c r="R76" i="15"/>
  <c r="R68" i="15"/>
  <c r="R60" i="15"/>
  <c r="R52" i="15"/>
  <c r="R44" i="15"/>
  <c r="R36" i="15"/>
  <c r="R28" i="15"/>
  <c r="R20" i="15"/>
  <c r="R113" i="15"/>
  <c r="R93" i="15"/>
  <c r="R61" i="15"/>
  <c r="R29" i="15"/>
  <c r="R107" i="15"/>
  <c r="R91" i="15"/>
  <c r="R75" i="15"/>
  <c r="R59" i="15"/>
  <c r="R43" i="15"/>
  <c r="R27" i="15"/>
  <c r="R25" i="15"/>
  <c r="R120" i="15"/>
  <c r="R112" i="15"/>
  <c r="R96" i="15"/>
  <c r="R80" i="15"/>
  <c r="R64" i="15"/>
  <c r="R48" i="15"/>
  <c r="R32" i="15"/>
  <c r="R12" i="15"/>
  <c r="R117" i="15"/>
  <c r="R85" i="15"/>
  <c r="R53" i="15"/>
  <c r="R89" i="15"/>
  <c r="R33" i="15"/>
  <c r="R123" i="15"/>
  <c r="R111" i="15"/>
  <c r="R95" i="15"/>
  <c r="R79" i="15"/>
  <c r="R63" i="15"/>
  <c r="R47" i="15"/>
  <c r="R31" i="15"/>
  <c r="R97" i="15"/>
  <c r="R81" i="15"/>
  <c r="R101" i="15"/>
  <c r="R69" i="15"/>
  <c r="R21" i="15"/>
  <c r="R16" i="15"/>
  <c r="R57" i="15"/>
  <c r="R41" i="15"/>
  <c r="R131" i="15"/>
  <c r="R119" i="15"/>
  <c r="R103" i="15"/>
  <c r="R87" i="15"/>
  <c r="R71" i="15"/>
  <c r="R55" i="15"/>
  <c r="R39" i="15"/>
  <c r="R23" i="15"/>
  <c r="R11" i="15"/>
  <c r="R65" i="15"/>
  <c r="R49" i="15"/>
  <c r="R73" i="15"/>
  <c r="R128" i="15"/>
  <c r="R104" i="15"/>
  <c r="R88" i="15"/>
  <c r="R72" i="15"/>
  <c r="R56" i="15"/>
  <c r="R40" i="15"/>
  <c r="R24" i="15"/>
  <c r="R109" i="15"/>
  <c r="R77" i="15"/>
  <c r="R45" i="15"/>
  <c r="R127" i="15"/>
  <c r="R115" i="15"/>
  <c r="R99" i="15"/>
  <c r="R83" i="15"/>
  <c r="R67" i="15"/>
  <c r="R51" i="15"/>
  <c r="R35" i="15"/>
  <c r="R18" i="15"/>
  <c r="R58" i="15"/>
  <c r="R126" i="15"/>
  <c r="R110" i="15"/>
  <c r="R50" i="15"/>
  <c r="R114" i="15"/>
  <c r="R13" i="15"/>
  <c r="R98" i="15"/>
  <c r="R125" i="15"/>
  <c r="R15" i="15"/>
  <c r="R42" i="15"/>
  <c r="R106" i="15"/>
  <c r="R62" i="15"/>
  <c r="R66" i="15"/>
  <c r="R74" i="15"/>
  <c r="R17" i="15"/>
  <c r="R86" i="15"/>
  <c r="R38" i="15"/>
  <c r="R118" i="15"/>
  <c r="R78" i="15"/>
  <c r="R22" i="15"/>
  <c r="R121" i="15"/>
  <c r="R54" i="15"/>
  <c r="R46" i="15"/>
  <c r="R102" i="15"/>
  <c r="R70" i="15"/>
  <c r="R14" i="15"/>
  <c r="R82" i="15"/>
  <c r="R122" i="15"/>
  <c r="R130" i="15"/>
  <c r="R30" i="15"/>
  <c r="R94" i="15"/>
  <c r="R26" i="15"/>
  <c r="R90" i="15"/>
  <c r="R129" i="15"/>
  <c r="R34" i="15"/>
  <c r="P63" i="13"/>
  <c r="P71" i="13"/>
  <c r="S87" i="18"/>
  <c r="Q87" i="18"/>
  <c r="S91" i="18"/>
  <c r="Q91" i="18"/>
  <c r="S69" i="18"/>
  <c r="Q69" i="18"/>
  <c r="S23" i="18"/>
  <c r="Q23" i="18"/>
  <c r="S83" i="18"/>
  <c r="Q83" i="18"/>
  <c r="S53" i="18"/>
  <c r="Q53" i="18"/>
  <c r="S81" i="18"/>
  <c r="Q81" i="18"/>
  <c r="S30" i="18"/>
  <c r="Q30" i="18"/>
  <c r="Q111" i="18"/>
  <c r="S111" i="18"/>
  <c r="S63" i="18"/>
  <c r="Q63" i="18"/>
  <c r="S116" i="18"/>
  <c r="Q116" i="18"/>
  <c r="Q14" i="18"/>
  <c r="S14" i="18"/>
  <c r="S32" i="18"/>
  <c r="Q32" i="18"/>
  <c r="Q47" i="18"/>
  <c r="S47" i="18"/>
  <c r="S50" i="18"/>
  <c r="Q50" i="18"/>
  <c r="Q86" i="18"/>
  <c r="S86" i="18"/>
  <c r="Q51" i="18"/>
  <c r="S51" i="18"/>
  <c r="Q100" i="18"/>
  <c r="S100" i="18"/>
  <c r="Q68" i="18"/>
  <c r="S68" i="18"/>
  <c r="Q16" i="18"/>
  <c r="S16" i="18"/>
  <c r="N108" i="16"/>
  <c r="P108" i="16"/>
  <c r="N105" i="16"/>
  <c r="P105" i="16"/>
  <c r="N106" i="16"/>
  <c r="P106" i="16"/>
  <c r="N100" i="16"/>
  <c r="P100" i="16"/>
  <c r="N92" i="16"/>
  <c r="P92" i="16"/>
  <c r="N80" i="16"/>
  <c r="P80" i="16"/>
  <c r="N72" i="16"/>
  <c r="P72" i="16"/>
  <c r="N64" i="16"/>
  <c r="P64" i="16"/>
  <c r="N56" i="16"/>
  <c r="P56" i="16"/>
  <c r="N48" i="16"/>
  <c r="P48" i="16"/>
  <c r="N40" i="16"/>
  <c r="P40" i="16"/>
  <c r="N20" i="16"/>
  <c r="P20" i="16"/>
  <c r="N12" i="16"/>
  <c r="P12" i="16"/>
  <c r="P38" i="13"/>
  <c r="P70" i="13"/>
  <c r="P102" i="13"/>
  <c r="P57" i="13"/>
  <c r="P117" i="13"/>
  <c r="P95" i="13"/>
  <c r="P65" i="13"/>
  <c r="S19" i="18"/>
  <c r="Q19" i="18"/>
  <c r="S106" i="18"/>
  <c r="Q106" i="18"/>
  <c r="S97" i="18"/>
  <c r="Q97" i="18"/>
  <c r="S7" i="18"/>
  <c r="Q7" i="18"/>
  <c r="S120" i="18"/>
  <c r="Q120" i="18"/>
  <c r="S38" i="18"/>
  <c r="Q38" i="18"/>
  <c r="Q119" i="18"/>
  <c r="S119" i="18"/>
  <c r="S73" i="18"/>
  <c r="Q73" i="18"/>
  <c r="S77" i="18"/>
  <c r="Q77" i="18"/>
  <c r="Q41" i="18"/>
  <c r="S41" i="18"/>
  <c r="S48" i="18"/>
  <c r="Q48" i="18"/>
  <c r="Q82" i="18"/>
  <c r="S82" i="18"/>
  <c r="Q45" i="18"/>
  <c r="S45" i="18"/>
  <c r="Q96" i="18"/>
  <c r="S96" i="18"/>
  <c r="Q64" i="18"/>
  <c r="S64" i="18"/>
  <c r="S28" i="18"/>
  <c r="Q28" i="18"/>
  <c r="P38" i="16"/>
  <c r="N38" i="16"/>
  <c r="N121" i="16"/>
  <c r="P121" i="16"/>
  <c r="N120" i="16"/>
  <c r="P120" i="16"/>
  <c r="N115" i="16"/>
  <c r="P115" i="16"/>
  <c r="N118" i="16"/>
  <c r="P118" i="16"/>
  <c r="N99" i="16"/>
  <c r="P99" i="16"/>
  <c r="N91" i="16"/>
  <c r="P91" i="16"/>
  <c r="N83" i="16"/>
  <c r="P83" i="16"/>
  <c r="N75" i="16"/>
  <c r="P75" i="16"/>
  <c r="N67" i="16"/>
  <c r="P67" i="16"/>
  <c r="N59" i="16"/>
  <c r="P59" i="16"/>
  <c r="N51" i="16"/>
  <c r="P51" i="16"/>
  <c r="N43" i="16"/>
  <c r="P43" i="16"/>
  <c r="P23" i="16"/>
  <c r="N23" i="16"/>
  <c r="N15" i="16"/>
  <c r="P15" i="16"/>
  <c r="N7" i="16"/>
  <c r="P7" i="16"/>
  <c r="P34" i="13"/>
  <c r="P98" i="13"/>
  <c r="P89" i="13"/>
  <c r="P37" i="13"/>
  <c r="P73" i="13"/>
  <c r="P35" i="13"/>
  <c r="P23" i="13"/>
  <c r="P75" i="13"/>
  <c r="P32" i="13"/>
  <c r="P96" i="13"/>
  <c r="P120" i="13"/>
  <c r="P15" i="13"/>
  <c r="P27" i="13"/>
  <c r="P22" i="13"/>
  <c r="P54" i="13"/>
  <c r="P86" i="13"/>
  <c r="P118" i="13"/>
  <c r="P45" i="13"/>
  <c r="P69" i="13"/>
  <c r="P105" i="13"/>
  <c r="P129" i="13"/>
  <c r="P77" i="13"/>
  <c r="P43" i="13"/>
  <c r="P33" i="13"/>
  <c r="P31" i="13"/>
  <c r="S117" i="18"/>
  <c r="Q117" i="18"/>
  <c r="S75" i="18"/>
  <c r="Q75" i="18"/>
  <c r="S36" i="18"/>
  <c r="Q36" i="18"/>
  <c r="Q13" i="18"/>
  <c r="S13" i="18"/>
  <c r="S65" i="18"/>
  <c r="Q65" i="18"/>
  <c r="S67" i="18"/>
  <c r="T67" i="18" s="1"/>
  <c r="Z67" i="18" s="1"/>
  <c r="Q67" i="18"/>
  <c r="S118" i="18"/>
  <c r="Q118" i="18"/>
  <c r="Q21" i="18"/>
  <c r="S21" i="18"/>
  <c r="S103" i="18"/>
  <c r="Q103" i="18"/>
  <c r="S42" i="18"/>
  <c r="T42" i="18" s="1"/>
  <c r="Z42" i="18" s="1"/>
  <c r="Q42" i="18"/>
  <c r="S46" i="18"/>
  <c r="Q46" i="18"/>
  <c r="S108" i="18"/>
  <c r="T108" i="18" s="1"/>
  <c r="Z108" i="18" s="1"/>
  <c r="Q108" i="18"/>
  <c r="Q115" i="18"/>
  <c r="S115" i="18"/>
  <c r="Q31" i="18"/>
  <c r="S31" i="18"/>
  <c r="Q62" i="18"/>
  <c r="S62" i="18"/>
  <c r="Q58" i="18"/>
  <c r="S58" i="18"/>
  <c r="Q22" i="18"/>
  <c r="S22" i="18"/>
  <c r="Q90" i="18"/>
  <c r="S90" i="18"/>
  <c r="Q74" i="18"/>
  <c r="S74" i="18"/>
  <c r="Q37" i="18"/>
  <c r="S37" i="18"/>
  <c r="Q35" i="18"/>
  <c r="S35" i="18"/>
  <c r="Q104" i="18"/>
  <c r="S104" i="18"/>
  <c r="Q88" i="18"/>
  <c r="S88" i="18"/>
  <c r="Q72" i="18"/>
  <c r="S72" i="18"/>
  <c r="Q56" i="18"/>
  <c r="S56" i="18"/>
  <c r="Q39" i="18"/>
  <c r="S39" i="18"/>
  <c r="Q20" i="18"/>
  <c r="S20" i="18"/>
  <c r="Q4" i="18"/>
  <c r="S4" i="18"/>
  <c r="N6" i="16"/>
  <c r="P6" i="16"/>
  <c r="P36" i="16"/>
  <c r="N36" i="16"/>
  <c r="N109" i="16"/>
  <c r="P109" i="16"/>
  <c r="N112" i="16"/>
  <c r="P112" i="16"/>
  <c r="N107" i="16"/>
  <c r="P107" i="16"/>
  <c r="N110" i="16"/>
  <c r="P110" i="16"/>
  <c r="P35" i="16"/>
  <c r="N35" i="16"/>
  <c r="N101" i="16"/>
  <c r="P101" i="16"/>
  <c r="N97" i="16"/>
  <c r="P97" i="16"/>
  <c r="N93" i="16"/>
  <c r="P93" i="16"/>
  <c r="N89" i="16"/>
  <c r="P89" i="16"/>
  <c r="N85" i="16"/>
  <c r="P85" i="16"/>
  <c r="N81" i="16"/>
  <c r="P81" i="16"/>
  <c r="N77" i="16"/>
  <c r="P77" i="16"/>
  <c r="N73" i="16"/>
  <c r="P73" i="16"/>
  <c r="N69" i="16"/>
  <c r="P69" i="16"/>
  <c r="N65" i="16"/>
  <c r="P65" i="16"/>
  <c r="N61" i="16"/>
  <c r="P61" i="16"/>
  <c r="N57" i="16"/>
  <c r="P57" i="16"/>
  <c r="N53" i="16"/>
  <c r="P53" i="16"/>
  <c r="N49" i="16"/>
  <c r="P49" i="16"/>
  <c r="N45" i="16"/>
  <c r="P45" i="16"/>
  <c r="N41" i="16"/>
  <c r="P41" i="16"/>
  <c r="P29" i="16"/>
  <c r="N29" i="16"/>
  <c r="P25" i="16"/>
  <c r="N25" i="16"/>
  <c r="O25" i="16" s="1"/>
  <c r="S25" i="16" s="1"/>
  <c r="P21" i="16"/>
  <c r="N21" i="16"/>
  <c r="N17" i="16"/>
  <c r="P17" i="16"/>
  <c r="Q17" i="16" s="1"/>
  <c r="W17" i="16" s="1"/>
  <c r="N13" i="16"/>
  <c r="P13" i="16"/>
  <c r="N9" i="16"/>
  <c r="P9" i="16"/>
  <c r="Q9" i="16" s="1"/>
  <c r="W9" i="16" s="1"/>
  <c r="P5" i="13"/>
  <c r="R8" i="13" s="1"/>
  <c r="R9" i="13" s="1"/>
  <c r="P50" i="13"/>
  <c r="P82" i="13"/>
  <c r="P114" i="13"/>
  <c r="P21" i="13"/>
  <c r="P101" i="13"/>
  <c r="P25" i="13"/>
  <c r="P49" i="13"/>
  <c r="P85" i="13"/>
  <c r="P79" i="13"/>
  <c r="P67" i="13"/>
  <c r="P131" i="13"/>
  <c r="P55" i="13"/>
  <c r="P119" i="13"/>
  <c r="P107" i="13"/>
  <c r="I2" i="14"/>
  <c r="P18" i="13"/>
  <c r="P48" i="13"/>
  <c r="P80" i="13"/>
  <c r="U18" i="15"/>
  <c r="U19" i="15" s="1"/>
  <c r="T69" i="7"/>
  <c r="U69" i="7" s="1"/>
  <c r="T104" i="7"/>
  <c r="U104" i="7" s="1"/>
  <c r="T95" i="7"/>
  <c r="U95" i="7" s="1"/>
  <c r="T86" i="7"/>
  <c r="U86" i="7" s="1"/>
  <c r="T17" i="7"/>
  <c r="U17" i="7" s="1"/>
  <c r="T40" i="7"/>
  <c r="U40" i="7" s="1"/>
  <c r="T31" i="7"/>
  <c r="U31" i="7" s="1"/>
  <c r="T22" i="7"/>
  <c r="U22" i="7" s="1"/>
  <c r="T65" i="7"/>
  <c r="U65" i="7" s="1"/>
  <c r="T9" i="7"/>
  <c r="U9" i="7" s="1"/>
  <c r="T88" i="7"/>
  <c r="U88" i="7" s="1"/>
  <c r="T24" i="7"/>
  <c r="U24" i="7" s="1"/>
  <c r="T79" i="7"/>
  <c r="U79" i="7" s="1"/>
  <c r="T15" i="7"/>
  <c r="U15" i="7" s="1"/>
  <c r="T70" i="7"/>
  <c r="U70" i="7" s="1"/>
  <c r="T6" i="7"/>
  <c r="U6" i="7" s="1"/>
  <c r="T81" i="7"/>
  <c r="U81" i="7" s="1"/>
  <c r="T73" i="7"/>
  <c r="U73" i="7" s="1"/>
  <c r="T72" i="7"/>
  <c r="U72" i="7" s="1"/>
  <c r="T8" i="7"/>
  <c r="U8" i="7" s="1"/>
  <c r="T63" i="7"/>
  <c r="U63" i="7" s="1"/>
  <c r="T118" i="7"/>
  <c r="U118" i="7" s="1"/>
  <c r="T54" i="7"/>
  <c r="U54" i="7" s="1"/>
  <c r="T4" i="7"/>
  <c r="T21" i="7"/>
  <c r="U21" i="7" s="1"/>
  <c r="T89" i="7"/>
  <c r="U89" i="7" s="1"/>
  <c r="T100" i="7"/>
  <c r="U100" i="7" s="1"/>
  <c r="T68" i="7"/>
  <c r="U68" i="7" s="1"/>
  <c r="T36" i="7"/>
  <c r="U36" i="7" s="1"/>
  <c r="T123" i="7"/>
  <c r="T91" i="7"/>
  <c r="U91" i="7" s="1"/>
  <c r="T59" i="7"/>
  <c r="U59" i="7" s="1"/>
  <c r="T43" i="7"/>
  <c r="U43" i="7" s="1"/>
  <c r="T11" i="7"/>
  <c r="U11" i="7" s="1"/>
  <c r="T114" i="7"/>
  <c r="U114" i="7" s="1"/>
  <c r="T82" i="7"/>
  <c r="U82" i="7" s="1"/>
  <c r="T66" i="7"/>
  <c r="U66" i="7" s="1"/>
  <c r="T50" i="7"/>
  <c r="U50" i="7" s="1"/>
  <c r="T34" i="7"/>
  <c r="U34" i="7" s="1"/>
  <c r="T18" i="7"/>
  <c r="U18" i="7" s="1"/>
  <c r="T77" i="7"/>
  <c r="U77" i="7" s="1"/>
  <c r="T33" i="7"/>
  <c r="U33" i="7" s="1"/>
  <c r="T97" i="7"/>
  <c r="U97" i="7" s="1"/>
  <c r="T37" i="7"/>
  <c r="U37" i="7" s="1"/>
  <c r="T105" i="7"/>
  <c r="U105" i="7" s="1"/>
  <c r="T80" i="7"/>
  <c r="U80" i="7" s="1"/>
  <c r="T32" i="7"/>
  <c r="U32" i="7" s="1"/>
  <c r="T103" i="7"/>
  <c r="U103" i="7" s="1"/>
  <c r="T55" i="7"/>
  <c r="U55" i="7" s="1"/>
  <c r="T7" i="7"/>
  <c r="U7" i="7" s="1"/>
  <c r="T78" i="7"/>
  <c r="U78" i="7" s="1"/>
  <c r="T14" i="7"/>
  <c r="U14" i="7" s="1"/>
  <c r="T85" i="7"/>
  <c r="U85" i="7" s="1"/>
  <c r="T25" i="7"/>
  <c r="U25" i="7" s="1"/>
  <c r="T116" i="7"/>
  <c r="U116" i="7" s="1"/>
  <c r="T84" i="7"/>
  <c r="U84" i="7" s="1"/>
  <c r="T52" i="7"/>
  <c r="U52" i="7" s="1"/>
  <c r="T20" i="7"/>
  <c r="U20" i="7" s="1"/>
  <c r="T107" i="7"/>
  <c r="U107" i="7" s="1"/>
  <c r="T75" i="7"/>
  <c r="U75" i="7" s="1"/>
  <c r="T27" i="7"/>
  <c r="U27" i="7" s="1"/>
  <c r="T101" i="7"/>
  <c r="U101" i="7" s="1"/>
  <c r="T41" i="7"/>
  <c r="U41" i="7" s="1"/>
  <c r="T112" i="7"/>
  <c r="U112" i="7" s="1"/>
  <c r="T96" i="7"/>
  <c r="U96" i="7" s="1"/>
  <c r="T64" i="7"/>
  <c r="U64" i="7" s="1"/>
  <c r="T48" i="7"/>
  <c r="U48" i="7" s="1"/>
  <c r="T16" i="7"/>
  <c r="U16" i="7" s="1"/>
  <c r="T119" i="7"/>
  <c r="U119" i="7" s="1"/>
  <c r="T87" i="7"/>
  <c r="U87" i="7" s="1"/>
  <c r="T71" i="7"/>
  <c r="U71" i="7" s="1"/>
  <c r="T39" i="7"/>
  <c r="U39" i="7" s="1"/>
  <c r="T23" i="7"/>
  <c r="U23" i="7" s="1"/>
  <c r="T110" i="7"/>
  <c r="U110" i="7" s="1"/>
  <c r="T94" i="7"/>
  <c r="U94" i="7" s="1"/>
  <c r="T62" i="7"/>
  <c r="U62" i="7" s="1"/>
  <c r="T46" i="7"/>
  <c r="U46" i="7" s="1"/>
  <c r="T30" i="7"/>
  <c r="U30" i="7" s="1"/>
  <c r="T29" i="7"/>
  <c r="U29" i="7" s="1"/>
  <c r="T93" i="7"/>
  <c r="U93" i="7" s="1"/>
  <c r="T49" i="7"/>
  <c r="U49" i="7" s="1"/>
  <c r="T113" i="7"/>
  <c r="U113" i="7" s="1"/>
  <c r="T53" i="7"/>
  <c r="U53" i="7" s="1"/>
  <c r="T117" i="7"/>
  <c r="U117" i="7" s="1"/>
  <c r="T57" i="7"/>
  <c r="U57" i="7" s="1"/>
  <c r="T121" i="7"/>
  <c r="U121" i="7" s="1"/>
  <c r="T108" i="7"/>
  <c r="U108" i="7" s="1"/>
  <c r="T92" i="7"/>
  <c r="U92" i="7" s="1"/>
  <c r="T76" i="7"/>
  <c r="U76" i="7" s="1"/>
  <c r="T60" i="7"/>
  <c r="U60" i="7" s="1"/>
  <c r="T44" i="7"/>
  <c r="U44" i="7" s="1"/>
  <c r="T28" i="7"/>
  <c r="U28" i="7" s="1"/>
  <c r="T12" i="7"/>
  <c r="U12" i="7" s="1"/>
  <c r="T115" i="7"/>
  <c r="U115" i="7" s="1"/>
  <c r="T99" i="7"/>
  <c r="U99" i="7" s="1"/>
  <c r="T83" i="7"/>
  <c r="U83" i="7" s="1"/>
  <c r="T67" i="7"/>
  <c r="U67" i="7" s="1"/>
  <c r="T51" i="7"/>
  <c r="U51" i="7" s="1"/>
  <c r="T35" i="7"/>
  <c r="U35" i="7" s="1"/>
  <c r="T19" i="7"/>
  <c r="U19" i="7" s="1"/>
  <c r="T122" i="7"/>
  <c r="U122" i="7" s="1"/>
  <c r="T106" i="7"/>
  <c r="U106" i="7" s="1"/>
  <c r="T90" i="7"/>
  <c r="U90" i="7" s="1"/>
  <c r="T74" i="7"/>
  <c r="U74" i="7" s="1"/>
  <c r="T58" i="7"/>
  <c r="U58" i="7" s="1"/>
  <c r="T42" i="7"/>
  <c r="U42" i="7" s="1"/>
  <c r="T26" i="7"/>
  <c r="U26" i="7" s="1"/>
  <c r="T10" i="7"/>
  <c r="U10" i="7" s="1"/>
  <c r="T45" i="7"/>
  <c r="U45" i="7" s="1"/>
  <c r="T109" i="7"/>
  <c r="U109" i="7" s="1"/>
  <c r="X123" i="8"/>
  <c r="X124" i="8" s="1"/>
  <c r="W126" i="8"/>
  <c r="AA126" i="8"/>
  <c r="AB123" i="8"/>
  <c r="AB124" i="8" s="1"/>
  <c r="X8" i="7"/>
  <c r="Y8" i="7" s="1"/>
  <c r="X15" i="7"/>
  <c r="Y15" i="7" s="1"/>
  <c r="X10" i="7"/>
  <c r="Y10" i="7" s="1"/>
  <c r="X94" i="7"/>
  <c r="Y94" i="7" s="1"/>
  <c r="X81" i="7"/>
  <c r="Y81" i="7" s="1"/>
  <c r="X17" i="7"/>
  <c r="Y17" i="7" s="1"/>
  <c r="X72" i="7"/>
  <c r="Y72" i="7" s="1"/>
  <c r="X70" i="7"/>
  <c r="Y70" i="7" s="1"/>
  <c r="X30" i="7"/>
  <c r="Y30" i="7" s="1"/>
  <c r="X97" i="7"/>
  <c r="Y97" i="7" s="1"/>
  <c r="X33" i="7"/>
  <c r="Y33" i="7" s="1"/>
  <c r="X88" i="7"/>
  <c r="Y88" i="7" s="1"/>
  <c r="X74" i="7"/>
  <c r="Y74" i="7" s="1"/>
  <c r="X82" i="7"/>
  <c r="Y82" i="7" s="1"/>
  <c r="X65" i="7"/>
  <c r="Y65" i="7" s="1"/>
  <c r="X120" i="7"/>
  <c r="Y120" i="7" s="1"/>
  <c r="X19" i="7"/>
  <c r="Y19" i="7" s="1"/>
  <c r="X6" i="7"/>
  <c r="Y6" i="7" s="1"/>
  <c r="X18" i="7"/>
  <c r="Y18" i="7" s="1"/>
  <c r="X113" i="7"/>
  <c r="Y113" i="7" s="1"/>
  <c r="X49" i="7"/>
  <c r="Y49" i="7" s="1"/>
  <c r="X104" i="7"/>
  <c r="Y104" i="7" s="1"/>
  <c r="X22" i="7"/>
  <c r="Y22" i="7" s="1"/>
  <c r="X90" i="7"/>
  <c r="Y90" i="7" s="1"/>
  <c r="X46" i="7"/>
  <c r="Y46" i="7" s="1"/>
  <c r="X110" i="7"/>
  <c r="Y110" i="7" s="1"/>
  <c r="X114" i="7"/>
  <c r="Y114" i="7" s="1"/>
  <c r="X93" i="7"/>
  <c r="Y93" i="7" s="1"/>
  <c r="X77" i="7"/>
  <c r="Y77" i="7" s="1"/>
  <c r="X61" i="7"/>
  <c r="Y61" i="7" s="1"/>
  <c r="X45" i="7"/>
  <c r="Y45" i="7" s="1"/>
  <c r="X29" i="7"/>
  <c r="Y29" i="7" s="1"/>
  <c r="X13" i="7"/>
  <c r="Y13" i="7" s="1"/>
  <c r="X116" i="7"/>
  <c r="Y116" i="7" s="1"/>
  <c r="X100" i="7"/>
  <c r="Y100" i="7" s="1"/>
  <c r="X84" i="7"/>
  <c r="Y84" i="7" s="1"/>
  <c r="X68" i="7"/>
  <c r="Y68" i="7" s="1"/>
  <c r="X52" i="7"/>
  <c r="Y52" i="7" s="1"/>
  <c r="X36" i="7"/>
  <c r="Y36" i="7" s="1"/>
  <c r="X20" i="7"/>
  <c r="Y20" i="7" s="1"/>
  <c r="X123" i="7"/>
  <c r="X107" i="7"/>
  <c r="Y107" i="7" s="1"/>
  <c r="X91" i="7"/>
  <c r="Y91" i="7" s="1"/>
  <c r="X75" i="7"/>
  <c r="Y75" i="7" s="1"/>
  <c r="X59" i="7"/>
  <c r="Y59" i="7" s="1"/>
  <c r="X43" i="7"/>
  <c r="Y43" i="7" s="1"/>
  <c r="X27" i="7"/>
  <c r="Y27" i="7" s="1"/>
  <c r="X11" i="7"/>
  <c r="Y11" i="7" s="1"/>
  <c r="U123" i="7"/>
  <c r="T126" i="7"/>
  <c r="X38" i="7"/>
  <c r="Y38" i="7" s="1"/>
  <c r="X102" i="7"/>
  <c r="Y102" i="7" s="1"/>
  <c r="X42" i="7"/>
  <c r="Y42" i="7" s="1"/>
  <c r="X106" i="7"/>
  <c r="Y106" i="7" s="1"/>
  <c r="X98" i="7"/>
  <c r="Y98" i="7" s="1"/>
  <c r="X62" i="7"/>
  <c r="Y62" i="7" s="1"/>
  <c r="X34" i="7"/>
  <c r="Y34" i="7" s="1"/>
  <c r="X121" i="7"/>
  <c r="Y121" i="7" s="1"/>
  <c r="X105" i="7"/>
  <c r="Y105" i="7" s="1"/>
  <c r="X89" i="7"/>
  <c r="Y89" i="7" s="1"/>
  <c r="X73" i="7"/>
  <c r="Y73" i="7" s="1"/>
  <c r="X57" i="7"/>
  <c r="Y57" i="7" s="1"/>
  <c r="X41" i="7"/>
  <c r="Y41" i="7" s="1"/>
  <c r="X25" i="7"/>
  <c r="Y25" i="7" s="1"/>
  <c r="X9" i="7"/>
  <c r="Y9" i="7" s="1"/>
  <c r="X112" i="7"/>
  <c r="Y112" i="7" s="1"/>
  <c r="X96" i="7"/>
  <c r="Y96" i="7" s="1"/>
  <c r="X80" i="7"/>
  <c r="Y80" i="7" s="1"/>
  <c r="X64" i="7"/>
  <c r="Y64" i="7" s="1"/>
  <c r="X48" i="7"/>
  <c r="Y48" i="7" s="1"/>
  <c r="X32" i="7"/>
  <c r="Y32" i="7" s="1"/>
  <c r="X16" i="7"/>
  <c r="Y16" i="7" s="1"/>
  <c r="X119" i="7"/>
  <c r="Y119" i="7" s="1"/>
  <c r="X103" i="7"/>
  <c r="Y103" i="7" s="1"/>
  <c r="X87" i="7"/>
  <c r="Y87" i="7" s="1"/>
  <c r="X71" i="7"/>
  <c r="Y71" i="7" s="1"/>
  <c r="X55" i="7"/>
  <c r="Y55" i="7" s="1"/>
  <c r="X39" i="7"/>
  <c r="Y39" i="7" s="1"/>
  <c r="X23" i="7"/>
  <c r="Y23" i="7" s="1"/>
  <c r="X7" i="7"/>
  <c r="Y7" i="7" s="1"/>
  <c r="X56" i="7"/>
  <c r="Y56" i="7" s="1"/>
  <c r="X40" i="7"/>
  <c r="Y40" i="7" s="1"/>
  <c r="X24" i="7"/>
  <c r="Y24" i="7" s="1"/>
  <c r="X111" i="7"/>
  <c r="Y111" i="7" s="1"/>
  <c r="X95" i="7"/>
  <c r="Y95" i="7" s="1"/>
  <c r="X79" i="7"/>
  <c r="Y79" i="7" s="1"/>
  <c r="X63" i="7"/>
  <c r="Y63" i="7" s="1"/>
  <c r="X47" i="7"/>
  <c r="Y47" i="7" s="1"/>
  <c r="X31" i="7"/>
  <c r="Y31" i="7" s="1"/>
  <c r="X86" i="7"/>
  <c r="Y86" i="7" s="1"/>
  <c r="X26" i="7"/>
  <c r="Y26" i="7" s="1"/>
  <c r="X50" i="7"/>
  <c r="Y50" i="7" s="1"/>
  <c r="X109" i="7"/>
  <c r="Y109" i="7" s="1"/>
  <c r="X54" i="7"/>
  <c r="Y54" i="7" s="1"/>
  <c r="X118" i="7"/>
  <c r="Y118" i="7" s="1"/>
  <c r="X58" i="7"/>
  <c r="Y58" i="7" s="1"/>
  <c r="X122" i="7"/>
  <c r="Y122" i="7" s="1"/>
  <c r="X14" i="7"/>
  <c r="Y14" i="7" s="1"/>
  <c r="X78" i="7"/>
  <c r="Y78" i="7" s="1"/>
  <c r="X66" i="7"/>
  <c r="Y66" i="7" s="1"/>
  <c r="X117" i="7"/>
  <c r="Y117" i="7" s="1"/>
  <c r="X101" i="7"/>
  <c r="Y101" i="7" s="1"/>
  <c r="X85" i="7"/>
  <c r="Y85" i="7" s="1"/>
  <c r="X69" i="7"/>
  <c r="Y69" i="7" s="1"/>
  <c r="X53" i="7"/>
  <c r="Y53" i="7" s="1"/>
  <c r="X37" i="7"/>
  <c r="Y37" i="7" s="1"/>
  <c r="X21" i="7"/>
  <c r="Y21" i="7" s="1"/>
  <c r="X5" i="7"/>
  <c r="Y5" i="7" s="1"/>
  <c r="X108" i="7"/>
  <c r="Y108" i="7" s="1"/>
  <c r="X92" i="7"/>
  <c r="Y92" i="7" s="1"/>
  <c r="X76" i="7"/>
  <c r="Y76" i="7" s="1"/>
  <c r="X60" i="7"/>
  <c r="Y60" i="7" s="1"/>
  <c r="X44" i="7"/>
  <c r="Y44" i="7" s="1"/>
  <c r="X28" i="7"/>
  <c r="Y28" i="7" s="1"/>
  <c r="X12" i="7"/>
  <c r="Y12" i="7" s="1"/>
  <c r="X115" i="7"/>
  <c r="Y115" i="7" s="1"/>
  <c r="X99" i="7"/>
  <c r="Y99" i="7" s="1"/>
  <c r="X83" i="7"/>
  <c r="Y83" i="7" s="1"/>
  <c r="X67" i="7"/>
  <c r="Y67" i="7" s="1"/>
  <c r="X51" i="7"/>
  <c r="Y51" i="7" s="1"/>
  <c r="X35" i="7"/>
  <c r="Y35" i="7" s="1"/>
  <c r="N5" i="9"/>
  <c r="N9" i="9" s="1"/>
  <c r="N4" i="9"/>
  <c r="N8" i="9" s="1"/>
  <c r="Z12" i="9"/>
  <c r="Z14" i="9" s="1"/>
  <c r="Z2" i="9"/>
  <c r="Z18" i="9"/>
  <c r="Z19" i="9" s="1"/>
  <c r="Z16" i="9"/>
  <c r="Z17" i="9" s="1"/>
  <c r="Z13" i="9"/>
  <c r="Z15" i="9" s="1"/>
  <c r="Z8" i="9"/>
  <c r="Z9" i="9" s="1"/>
  <c r="Z6" i="9"/>
  <c r="Z7" i="9" s="1"/>
  <c r="Z3" i="9"/>
  <c r="Z5" i="9" s="1"/>
  <c r="Z4" i="9"/>
  <c r="T4" i="9"/>
  <c r="T5" i="9"/>
  <c r="T6" i="9"/>
  <c r="T7" i="9"/>
  <c r="T8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1" i="9"/>
  <c r="T3" i="9"/>
  <c r="S131" i="9"/>
  <c r="S130" i="9"/>
  <c r="S129" i="9"/>
  <c r="S128" i="9"/>
  <c r="S127" i="9"/>
  <c r="S126" i="9"/>
  <c r="S125" i="9"/>
  <c r="S124" i="9"/>
  <c r="S123" i="9"/>
  <c r="S122" i="9"/>
  <c r="S121" i="9"/>
  <c r="S120" i="9"/>
  <c r="S119" i="9"/>
  <c r="S118" i="9"/>
  <c r="S117" i="9"/>
  <c r="S116" i="9"/>
  <c r="S115" i="9"/>
  <c r="S114" i="9"/>
  <c r="S113" i="9"/>
  <c r="S112" i="9"/>
  <c r="S111" i="9"/>
  <c r="S110" i="9"/>
  <c r="S109" i="9"/>
  <c r="S108" i="9"/>
  <c r="S107" i="9"/>
  <c r="S106" i="9"/>
  <c r="S105" i="9"/>
  <c r="S104" i="9"/>
  <c r="S103" i="9"/>
  <c r="S102" i="9"/>
  <c r="S101" i="9"/>
  <c r="S100" i="9"/>
  <c r="S99" i="9"/>
  <c r="S98" i="9"/>
  <c r="S97" i="9"/>
  <c r="S96" i="9"/>
  <c r="S95" i="9"/>
  <c r="S94" i="9"/>
  <c r="S93" i="9"/>
  <c r="S92" i="9"/>
  <c r="S91" i="9"/>
  <c r="S90" i="9"/>
  <c r="S89" i="9"/>
  <c r="S88" i="9"/>
  <c r="S87" i="9"/>
  <c r="S86" i="9"/>
  <c r="S85" i="9"/>
  <c r="S84" i="9"/>
  <c r="S83" i="9"/>
  <c r="S82" i="9"/>
  <c r="S81" i="9"/>
  <c r="S80" i="9"/>
  <c r="S79" i="9"/>
  <c r="S78" i="9"/>
  <c r="S77" i="9"/>
  <c r="S76" i="9"/>
  <c r="S75" i="9"/>
  <c r="S74" i="9"/>
  <c r="S73" i="9"/>
  <c r="S72" i="9"/>
  <c r="S71" i="9"/>
  <c r="S70" i="9"/>
  <c r="S69" i="9"/>
  <c r="S68" i="9"/>
  <c r="S67" i="9"/>
  <c r="S66" i="9"/>
  <c r="S65" i="9"/>
  <c r="S64" i="9"/>
  <c r="S63" i="9"/>
  <c r="S62" i="9"/>
  <c r="S61" i="9"/>
  <c r="S60" i="9"/>
  <c r="S59" i="9"/>
  <c r="S58" i="9"/>
  <c r="S57" i="9"/>
  <c r="S56" i="9"/>
  <c r="S55" i="9"/>
  <c r="S54" i="9"/>
  <c r="S53" i="9"/>
  <c r="S52" i="9"/>
  <c r="S51" i="9"/>
  <c r="S50" i="9"/>
  <c r="S49" i="9"/>
  <c r="S48" i="9"/>
  <c r="S47" i="9"/>
  <c r="S46" i="9"/>
  <c r="S45" i="9"/>
  <c r="S44" i="9"/>
  <c r="S43" i="9"/>
  <c r="S42" i="9"/>
  <c r="S41" i="9"/>
  <c r="S40" i="9"/>
  <c r="S39" i="9"/>
  <c r="S38" i="9"/>
  <c r="S37" i="9"/>
  <c r="S36" i="9"/>
  <c r="S35" i="9"/>
  <c r="S34" i="9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8" i="9"/>
  <c r="S7" i="9"/>
  <c r="S6" i="9"/>
  <c r="S5" i="9"/>
  <c r="S4" i="9"/>
  <c r="S3" i="9"/>
  <c r="N7" i="9"/>
  <c r="N6" i="9"/>
  <c r="H243" i="9"/>
  <c r="I243" i="9" s="1"/>
  <c r="J243" i="9" s="1"/>
  <c r="G243" i="9"/>
  <c r="C243" i="9"/>
  <c r="K242" i="9"/>
  <c r="L242" i="9" s="1"/>
  <c r="H242" i="9"/>
  <c r="I242" i="9" s="1"/>
  <c r="J242" i="9" s="1"/>
  <c r="G242" i="9"/>
  <c r="C242" i="9"/>
  <c r="H241" i="9"/>
  <c r="I241" i="9" s="1"/>
  <c r="J241" i="9" s="1"/>
  <c r="G241" i="9"/>
  <c r="C241" i="9"/>
  <c r="K240" i="9"/>
  <c r="L240" i="9" s="1"/>
  <c r="H240" i="9"/>
  <c r="I240" i="9" s="1"/>
  <c r="J240" i="9" s="1"/>
  <c r="G240" i="9"/>
  <c r="C240" i="9"/>
  <c r="H239" i="9"/>
  <c r="I239" i="9" s="1"/>
  <c r="J239" i="9" s="1"/>
  <c r="G239" i="9"/>
  <c r="C239" i="9"/>
  <c r="K238" i="9"/>
  <c r="L238" i="9" s="1"/>
  <c r="H238" i="9"/>
  <c r="I238" i="9" s="1"/>
  <c r="J238" i="9" s="1"/>
  <c r="G238" i="9"/>
  <c r="C238" i="9"/>
  <c r="H237" i="9"/>
  <c r="I237" i="9" s="1"/>
  <c r="J237" i="9" s="1"/>
  <c r="G237" i="9"/>
  <c r="C237" i="9"/>
  <c r="H236" i="9"/>
  <c r="I236" i="9" s="1"/>
  <c r="J236" i="9" s="1"/>
  <c r="G236" i="9"/>
  <c r="C236" i="9"/>
  <c r="H235" i="9"/>
  <c r="I235" i="9" s="1"/>
  <c r="J235" i="9" s="1"/>
  <c r="G235" i="9"/>
  <c r="C235" i="9"/>
  <c r="K234" i="9"/>
  <c r="L234" i="9" s="1"/>
  <c r="H234" i="9"/>
  <c r="I234" i="9" s="1"/>
  <c r="J234" i="9" s="1"/>
  <c r="G234" i="9"/>
  <c r="C234" i="9"/>
  <c r="H233" i="9"/>
  <c r="I233" i="9" s="1"/>
  <c r="J233" i="9" s="1"/>
  <c r="G233" i="9"/>
  <c r="C233" i="9"/>
  <c r="K232" i="9"/>
  <c r="L232" i="9" s="1"/>
  <c r="H232" i="9"/>
  <c r="I232" i="9" s="1"/>
  <c r="J232" i="9" s="1"/>
  <c r="G232" i="9"/>
  <c r="C232" i="9"/>
  <c r="H231" i="9"/>
  <c r="I231" i="9" s="1"/>
  <c r="J231" i="9" s="1"/>
  <c r="G231" i="9"/>
  <c r="C231" i="9"/>
  <c r="K230" i="9"/>
  <c r="L230" i="9" s="1"/>
  <c r="H230" i="9"/>
  <c r="I230" i="9" s="1"/>
  <c r="J230" i="9" s="1"/>
  <c r="G230" i="9"/>
  <c r="C230" i="9"/>
  <c r="H229" i="9"/>
  <c r="I229" i="9" s="1"/>
  <c r="J229" i="9" s="1"/>
  <c r="G229" i="9"/>
  <c r="C229" i="9"/>
  <c r="H228" i="9"/>
  <c r="I228" i="9" s="1"/>
  <c r="J228" i="9" s="1"/>
  <c r="G228" i="9"/>
  <c r="C228" i="9"/>
  <c r="H227" i="9"/>
  <c r="I227" i="9" s="1"/>
  <c r="J227" i="9" s="1"/>
  <c r="G227" i="9"/>
  <c r="C227" i="9"/>
  <c r="K226" i="9"/>
  <c r="L226" i="9" s="1"/>
  <c r="H226" i="9"/>
  <c r="I226" i="9" s="1"/>
  <c r="J226" i="9" s="1"/>
  <c r="G226" i="9"/>
  <c r="C226" i="9"/>
  <c r="H225" i="9"/>
  <c r="I225" i="9" s="1"/>
  <c r="J225" i="9" s="1"/>
  <c r="G225" i="9"/>
  <c r="C225" i="9"/>
  <c r="K224" i="9"/>
  <c r="L224" i="9" s="1"/>
  <c r="H224" i="9"/>
  <c r="I224" i="9" s="1"/>
  <c r="J224" i="9" s="1"/>
  <c r="G224" i="9"/>
  <c r="C224" i="9"/>
  <c r="H223" i="9"/>
  <c r="I223" i="9" s="1"/>
  <c r="J223" i="9" s="1"/>
  <c r="G223" i="9"/>
  <c r="C223" i="9"/>
  <c r="K222" i="9"/>
  <c r="L222" i="9" s="1"/>
  <c r="H222" i="9"/>
  <c r="I222" i="9" s="1"/>
  <c r="J222" i="9" s="1"/>
  <c r="G222" i="9"/>
  <c r="C222" i="9"/>
  <c r="H221" i="9"/>
  <c r="I221" i="9" s="1"/>
  <c r="J221" i="9" s="1"/>
  <c r="G221" i="9"/>
  <c r="C221" i="9"/>
  <c r="H220" i="9"/>
  <c r="I220" i="9" s="1"/>
  <c r="J220" i="9" s="1"/>
  <c r="G220" i="9"/>
  <c r="C220" i="9"/>
  <c r="H219" i="9"/>
  <c r="I219" i="9" s="1"/>
  <c r="J219" i="9" s="1"/>
  <c r="G219" i="9"/>
  <c r="C219" i="9"/>
  <c r="H218" i="9"/>
  <c r="I218" i="9" s="1"/>
  <c r="J218" i="9" s="1"/>
  <c r="G218" i="9"/>
  <c r="C218" i="9"/>
  <c r="H217" i="9"/>
  <c r="I217" i="9" s="1"/>
  <c r="J217" i="9" s="1"/>
  <c r="G217" i="9"/>
  <c r="C217" i="9"/>
  <c r="K216" i="9"/>
  <c r="L216" i="9" s="1"/>
  <c r="H216" i="9"/>
  <c r="I216" i="9" s="1"/>
  <c r="J216" i="9" s="1"/>
  <c r="G216" i="9"/>
  <c r="C216" i="9"/>
  <c r="H215" i="9"/>
  <c r="I215" i="9" s="1"/>
  <c r="J215" i="9" s="1"/>
  <c r="G215" i="9"/>
  <c r="C215" i="9"/>
  <c r="K214" i="9"/>
  <c r="L214" i="9" s="1"/>
  <c r="H214" i="9"/>
  <c r="I214" i="9" s="1"/>
  <c r="J214" i="9" s="1"/>
  <c r="G214" i="9"/>
  <c r="C214" i="9"/>
  <c r="H213" i="9"/>
  <c r="I213" i="9" s="1"/>
  <c r="G213" i="9"/>
  <c r="C213" i="9"/>
  <c r="H212" i="9"/>
  <c r="I212" i="9" s="1"/>
  <c r="G212" i="9"/>
  <c r="C212" i="9"/>
  <c r="H211" i="9"/>
  <c r="I211" i="9" s="1"/>
  <c r="G211" i="9"/>
  <c r="C211" i="9"/>
  <c r="H210" i="9"/>
  <c r="I210" i="9" s="1"/>
  <c r="G210" i="9"/>
  <c r="C210" i="9"/>
  <c r="H209" i="9"/>
  <c r="I209" i="9" s="1"/>
  <c r="G209" i="9"/>
  <c r="C209" i="9"/>
  <c r="H208" i="9"/>
  <c r="I208" i="9" s="1"/>
  <c r="G208" i="9"/>
  <c r="C208" i="9"/>
  <c r="H207" i="9"/>
  <c r="I207" i="9" s="1"/>
  <c r="G207" i="9"/>
  <c r="C207" i="9"/>
  <c r="H206" i="9"/>
  <c r="I206" i="9" s="1"/>
  <c r="G206" i="9"/>
  <c r="C206" i="9"/>
  <c r="H205" i="9"/>
  <c r="I205" i="9" s="1"/>
  <c r="G205" i="9"/>
  <c r="C205" i="9"/>
  <c r="H204" i="9"/>
  <c r="I204" i="9" s="1"/>
  <c r="G204" i="9"/>
  <c r="C204" i="9"/>
  <c r="H203" i="9"/>
  <c r="I203" i="9" s="1"/>
  <c r="G203" i="9"/>
  <c r="C203" i="9"/>
  <c r="H202" i="9"/>
  <c r="I202" i="9" s="1"/>
  <c r="G202" i="9"/>
  <c r="C202" i="9"/>
  <c r="G201" i="9"/>
  <c r="H201" i="9" s="1"/>
  <c r="I201" i="9" s="1"/>
  <c r="C201" i="9"/>
  <c r="I200" i="9"/>
  <c r="G200" i="9"/>
  <c r="H200" i="9" s="1"/>
  <c r="C200" i="9"/>
  <c r="K199" i="9"/>
  <c r="L199" i="9" s="1"/>
  <c r="G199" i="9"/>
  <c r="H199" i="9" s="1"/>
  <c r="I199" i="9" s="1"/>
  <c r="J199" i="9" s="1"/>
  <c r="C199" i="9"/>
  <c r="G198" i="9"/>
  <c r="H198" i="9" s="1"/>
  <c r="I198" i="9" s="1"/>
  <c r="C198" i="9"/>
  <c r="G197" i="9"/>
  <c r="H197" i="9" s="1"/>
  <c r="I197" i="9" s="1"/>
  <c r="C197" i="9"/>
  <c r="K196" i="9"/>
  <c r="L196" i="9" s="1"/>
  <c r="I196" i="9"/>
  <c r="J196" i="9" s="1"/>
  <c r="G196" i="9"/>
  <c r="H196" i="9" s="1"/>
  <c r="C196" i="9"/>
  <c r="K195" i="9"/>
  <c r="L195" i="9" s="1"/>
  <c r="G195" i="9"/>
  <c r="H195" i="9" s="1"/>
  <c r="I195" i="9" s="1"/>
  <c r="J195" i="9" s="1"/>
  <c r="C195" i="9"/>
  <c r="G194" i="9"/>
  <c r="H194" i="9" s="1"/>
  <c r="I194" i="9" s="1"/>
  <c r="C194" i="9"/>
  <c r="G193" i="9"/>
  <c r="H193" i="9" s="1"/>
  <c r="I193" i="9" s="1"/>
  <c r="C193" i="9"/>
  <c r="I192" i="9"/>
  <c r="G192" i="9"/>
  <c r="H192" i="9" s="1"/>
  <c r="C192" i="9"/>
  <c r="K191" i="9"/>
  <c r="L191" i="9" s="1"/>
  <c r="G191" i="9"/>
  <c r="H191" i="9" s="1"/>
  <c r="I191" i="9" s="1"/>
  <c r="J191" i="9" s="1"/>
  <c r="C191" i="9"/>
  <c r="G190" i="9"/>
  <c r="H190" i="9" s="1"/>
  <c r="I190" i="9" s="1"/>
  <c r="C190" i="9"/>
  <c r="I189" i="9"/>
  <c r="G189" i="9"/>
  <c r="H189" i="9" s="1"/>
  <c r="C189" i="9"/>
  <c r="K188" i="9"/>
  <c r="L188" i="9" s="1"/>
  <c r="I188" i="9"/>
  <c r="J188" i="9" s="1"/>
  <c r="G188" i="9"/>
  <c r="H188" i="9" s="1"/>
  <c r="C188" i="9"/>
  <c r="K187" i="9"/>
  <c r="L187" i="9" s="1"/>
  <c r="G187" i="9"/>
  <c r="H187" i="9" s="1"/>
  <c r="I187" i="9" s="1"/>
  <c r="J187" i="9" s="1"/>
  <c r="C187" i="9"/>
  <c r="G186" i="9"/>
  <c r="H186" i="9" s="1"/>
  <c r="I186" i="9" s="1"/>
  <c r="C186" i="9"/>
  <c r="G185" i="9"/>
  <c r="H185" i="9" s="1"/>
  <c r="I185" i="9" s="1"/>
  <c r="C185" i="9"/>
  <c r="I184" i="9"/>
  <c r="G184" i="9"/>
  <c r="H184" i="9" s="1"/>
  <c r="C184" i="9"/>
  <c r="G183" i="9"/>
  <c r="H183" i="9" s="1"/>
  <c r="I183" i="9" s="1"/>
  <c r="J183" i="9" s="1"/>
  <c r="C183" i="9"/>
  <c r="G182" i="9"/>
  <c r="H182" i="9" s="1"/>
  <c r="I182" i="9" s="1"/>
  <c r="C182" i="9"/>
  <c r="I181" i="9"/>
  <c r="G181" i="9"/>
  <c r="H181" i="9" s="1"/>
  <c r="C181" i="9"/>
  <c r="K180" i="9"/>
  <c r="L180" i="9" s="1"/>
  <c r="I180" i="9"/>
  <c r="J180" i="9" s="1"/>
  <c r="G180" i="9"/>
  <c r="H180" i="9" s="1"/>
  <c r="C180" i="9"/>
  <c r="K179" i="9"/>
  <c r="L179" i="9" s="1"/>
  <c r="G179" i="9"/>
  <c r="H179" i="9" s="1"/>
  <c r="I179" i="9" s="1"/>
  <c r="J179" i="9" s="1"/>
  <c r="C179" i="9"/>
  <c r="G178" i="9"/>
  <c r="H178" i="9" s="1"/>
  <c r="I178" i="9" s="1"/>
  <c r="C178" i="9"/>
  <c r="I177" i="9"/>
  <c r="G177" i="9"/>
  <c r="H177" i="9" s="1"/>
  <c r="C177" i="9"/>
  <c r="I176" i="9"/>
  <c r="G176" i="9"/>
  <c r="H176" i="9" s="1"/>
  <c r="C176" i="9"/>
  <c r="G175" i="9"/>
  <c r="H175" i="9" s="1"/>
  <c r="I175" i="9" s="1"/>
  <c r="J175" i="9" s="1"/>
  <c r="C175" i="9"/>
  <c r="G174" i="9"/>
  <c r="H174" i="9" s="1"/>
  <c r="I174" i="9" s="1"/>
  <c r="C174" i="9"/>
  <c r="I173" i="9"/>
  <c r="G173" i="9"/>
  <c r="H173" i="9" s="1"/>
  <c r="C173" i="9"/>
  <c r="K172" i="9"/>
  <c r="L172" i="9" s="1"/>
  <c r="I172" i="9"/>
  <c r="J172" i="9" s="1"/>
  <c r="G172" i="9"/>
  <c r="H172" i="9" s="1"/>
  <c r="C172" i="9"/>
  <c r="K171" i="9"/>
  <c r="L171" i="9" s="1"/>
  <c r="G171" i="9"/>
  <c r="H171" i="9" s="1"/>
  <c r="I171" i="9" s="1"/>
  <c r="J171" i="9" s="1"/>
  <c r="C171" i="9"/>
  <c r="G170" i="9"/>
  <c r="H170" i="9" s="1"/>
  <c r="I170" i="9" s="1"/>
  <c r="C170" i="9"/>
  <c r="G169" i="9"/>
  <c r="H169" i="9" s="1"/>
  <c r="I169" i="9" s="1"/>
  <c r="C169" i="9"/>
  <c r="I168" i="9"/>
  <c r="G168" i="9"/>
  <c r="H168" i="9" s="1"/>
  <c r="C168" i="9"/>
  <c r="G167" i="9"/>
  <c r="H167" i="9" s="1"/>
  <c r="I167" i="9" s="1"/>
  <c r="J167" i="9" s="1"/>
  <c r="C167" i="9"/>
  <c r="G166" i="9"/>
  <c r="H166" i="9" s="1"/>
  <c r="I166" i="9" s="1"/>
  <c r="C166" i="9"/>
  <c r="I165" i="9"/>
  <c r="G165" i="9"/>
  <c r="H165" i="9" s="1"/>
  <c r="C165" i="9"/>
  <c r="K164" i="9"/>
  <c r="L164" i="9" s="1"/>
  <c r="I164" i="9"/>
  <c r="J164" i="9" s="1"/>
  <c r="G164" i="9"/>
  <c r="H164" i="9" s="1"/>
  <c r="C164" i="9"/>
  <c r="K163" i="9"/>
  <c r="L163" i="9" s="1"/>
  <c r="G163" i="9"/>
  <c r="H163" i="9" s="1"/>
  <c r="I163" i="9" s="1"/>
  <c r="J163" i="9" s="1"/>
  <c r="C163" i="9"/>
  <c r="G162" i="9"/>
  <c r="H162" i="9" s="1"/>
  <c r="I162" i="9" s="1"/>
  <c r="C162" i="9"/>
  <c r="G161" i="9"/>
  <c r="H161" i="9" s="1"/>
  <c r="I161" i="9" s="1"/>
  <c r="C161" i="9"/>
  <c r="I160" i="9"/>
  <c r="G160" i="9"/>
  <c r="H160" i="9" s="1"/>
  <c r="C160" i="9"/>
  <c r="K159" i="9"/>
  <c r="L159" i="9" s="1"/>
  <c r="G159" i="9"/>
  <c r="H159" i="9" s="1"/>
  <c r="I159" i="9" s="1"/>
  <c r="J159" i="9" s="1"/>
  <c r="C159" i="9"/>
  <c r="I158" i="9"/>
  <c r="J158" i="9" s="1"/>
  <c r="G158" i="9"/>
  <c r="H158" i="9" s="1"/>
  <c r="C158" i="9"/>
  <c r="I157" i="9"/>
  <c r="J157" i="9" s="1"/>
  <c r="H157" i="9"/>
  <c r="G157" i="9"/>
  <c r="C157" i="9"/>
  <c r="H156" i="9"/>
  <c r="I156" i="9" s="1"/>
  <c r="J156" i="9" s="1"/>
  <c r="G156" i="9"/>
  <c r="C156" i="9"/>
  <c r="I155" i="9"/>
  <c r="J155" i="9" s="1"/>
  <c r="H155" i="9"/>
  <c r="G155" i="9"/>
  <c r="C155" i="9"/>
  <c r="H154" i="9"/>
  <c r="I154" i="9" s="1"/>
  <c r="J154" i="9" s="1"/>
  <c r="G154" i="9"/>
  <c r="C154" i="9"/>
  <c r="I153" i="9"/>
  <c r="J153" i="9" s="1"/>
  <c r="H153" i="9"/>
  <c r="G153" i="9"/>
  <c r="C153" i="9"/>
  <c r="K153" i="9" s="1"/>
  <c r="L153" i="9" s="1"/>
  <c r="H152" i="9"/>
  <c r="I152" i="9" s="1"/>
  <c r="J152" i="9" s="1"/>
  <c r="G152" i="9"/>
  <c r="C152" i="9"/>
  <c r="I151" i="9"/>
  <c r="J151" i="9" s="1"/>
  <c r="H151" i="9"/>
  <c r="G151" i="9"/>
  <c r="C151" i="9"/>
  <c r="H150" i="9"/>
  <c r="I150" i="9" s="1"/>
  <c r="J150" i="9" s="1"/>
  <c r="G150" i="9"/>
  <c r="C150" i="9"/>
  <c r="I149" i="9"/>
  <c r="J149" i="9" s="1"/>
  <c r="H149" i="9"/>
  <c r="G149" i="9"/>
  <c r="C149" i="9"/>
  <c r="H148" i="9"/>
  <c r="I148" i="9" s="1"/>
  <c r="J148" i="9" s="1"/>
  <c r="G148" i="9"/>
  <c r="C148" i="9"/>
  <c r="I147" i="9"/>
  <c r="J147" i="9" s="1"/>
  <c r="H147" i="9"/>
  <c r="G147" i="9"/>
  <c r="C147" i="9"/>
  <c r="H146" i="9"/>
  <c r="I146" i="9" s="1"/>
  <c r="J146" i="9" s="1"/>
  <c r="G146" i="9"/>
  <c r="C146" i="9"/>
  <c r="I145" i="9"/>
  <c r="J145" i="9" s="1"/>
  <c r="H145" i="9"/>
  <c r="G145" i="9"/>
  <c r="C145" i="9"/>
  <c r="K145" i="9" s="1"/>
  <c r="L145" i="9" s="1"/>
  <c r="H144" i="9"/>
  <c r="I144" i="9" s="1"/>
  <c r="J144" i="9" s="1"/>
  <c r="G144" i="9"/>
  <c r="C144" i="9"/>
  <c r="I143" i="9"/>
  <c r="J143" i="9" s="1"/>
  <c r="H143" i="9"/>
  <c r="G143" i="9"/>
  <c r="C143" i="9"/>
  <c r="H142" i="9"/>
  <c r="I142" i="9" s="1"/>
  <c r="J142" i="9" s="1"/>
  <c r="G142" i="9"/>
  <c r="C142" i="9"/>
  <c r="I141" i="9"/>
  <c r="J141" i="9" s="1"/>
  <c r="H141" i="9"/>
  <c r="G141" i="9"/>
  <c r="C141" i="9"/>
  <c r="H140" i="9"/>
  <c r="I140" i="9" s="1"/>
  <c r="J140" i="9" s="1"/>
  <c r="G140" i="9"/>
  <c r="C140" i="9"/>
  <c r="J139" i="9"/>
  <c r="H139" i="9"/>
  <c r="I139" i="9" s="1"/>
  <c r="G139" i="9"/>
  <c r="C139" i="9"/>
  <c r="J138" i="9"/>
  <c r="I138" i="9"/>
  <c r="H138" i="9"/>
  <c r="G138" i="9"/>
  <c r="C138" i="9"/>
  <c r="H137" i="9"/>
  <c r="I137" i="9" s="1"/>
  <c r="J137" i="9" s="1"/>
  <c r="G137" i="9"/>
  <c r="C137" i="9"/>
  <c r="H136" i="9"/>
  <c r="I136" i="9" s="1"/>
  <c r="J136" i="9" s="1"/>
  <c r="G136" i="9"/>
  <c r="C136" i="9"/>
  <c r="J135" i="9"/>
  <c r="H135" i="9"/>
  <c r="I135" i="9" s="1"/>
  <c r="G135" i="9"/>
  <c r="C135" i="9"/>
  <c r="J134" i="9"/>
  <c r="I134" i="9"/>
  <c r="H134" i="9"/>
  <c r="G134" i="9"/>
  <c r="C134" i="9"/>
  <c r="H133" i="9"/>
  <c r="I133" i="9" s="1"/>
  <c r="J133" i="9" s="1"/>
  <c r="G133" i="9"/>
  <c r="C133" i="9"/>
  <c r="H132" i="9"/>
  <c r="I132" i="9" s="1"/>
  <c r="J132" i="9" s="1"/>
  <c r="G132" i="9"/>
  <c r="C132" i="9"/>
  <c r="J131" i="9"/>
  <c r="H131" i="9"/>
  <c r="I131" i="9" s="1"/>
  <c r="G131" i="9"/>
  <c r="C131" i="9"/>
  <c r="J130" i="9"/>
  <c r="I130" i="9"/>
  <c r="H130" i="9"/>
  <c r="G130" i="9"/>
  <c r="C130" i="9"/>
  <c r="H129" i="9"/>
  <c r="I129" i="9" s="1"/>
  <c r="J129" i="9" s="1"/>
  <c r="G129" i="9"/>
  <c r="C129" i="9"/>
  <c r="H128" i="9"/>
  <c r="I128" i="9" s="1"/>
  <c r="J128" i="9" s="1"/>
  <c r="G128" i="9"/>
  <c r="C128" i="9"/>
  <c r="J127" i="9"/>
  <c r="H127" i="9"/>
  <c r="I127" i="9" s="1"/>
  <c r="G127" i="9"/>
  <c r="C127" i="9"/>
  <c r="J126" i="9"/>
  <c r="I126" i="9"/>
  <c r="H126" i="9"/>
  <c r="G126" i="9"/>
  <c r="C126" i="9"/>
  <c r="H125" i="9"/>
  <c r="I125" i="9" s="1"/>
  <c r="J125" i="9" s="1"/>
  <c r="G125" i="9"/>
  <c r="C125" i="9"/>
  <c r="H124" i="9"/>
  <c r="I124" i="9" s="1"/>
  <c r="J124" i="9" s="1"/>
  <c r="G124" i="9"/>
  <c r="C124" i="9"/>
  <c r="J123" i="9"/>
  <c r="H123" i="9"/>
  <c r="I123" i="9" s="1"/>
  <c r="G123" i="9"/>
  <c r="C123" i="9"/>
  <c r="J122" i="9"/>
  <c r="I122" i="9"/>
  <c r="H122" i="9"/>
  <c r="G122" i="9"/>
  <c r="C122" i="9"/>
  <c r="H121" i="9"/>
  <c r="I121" i="9" s="1"/>
  <c r="J121" i="9" s="1"/>
  <c r="G121" i="9"/>
  <c r="C121" i="9"/>
  <c r="H120" i="9"/>
  <c r="I120" i="9" s="1"/>
  <c r="J120" i="9" s="1"/>
  <c r="G120" i="9"/>
  <c r="C120" i="9"/>
  <c r="J119" i="9"/>
  <c r="H119" i="9"/>
  <c r="I119" i="9" s="1"/>
  <c r="G119" i="9"/>
  <c r="C119" i="9"/>
  <c r="J118" i="9"/>
  <c r="I118" i="9"/>
  <c r="H118" i="9"/>
  <c r="G118" i="9"/>
  <c r="C118" i="9"/>
  <c r="H117" i="9"/>
  <c r="I117" i="9" s="1"/>
  <c r="J117" i="9" s="1"/>
  <c r="G117" i="9"/>
  <c r="C117" i="9"/>
  <c r="H116" i="9"/>
  <c r="I116" i="9" s="1"/>
  <c r="J116" i="9" s="1"/>
  <c r="G116" i="9"/>
  <c r="C116" i="9"/>
  <c r="J115" i="9"/>
  <c r="H115" i="9"/>
  <c r="I115" i="9" s="1"/>
  <c r="G115" i="9"/>
  <c r="C115" i="9"/>
  <c r="J114" i="9"/>
  <c r="I114" i="9"/>
  <c r="H114" i="9"/>
  <c r="G114" i="9"/>
  <c r="C114" i="9"/>
  <c r="H113" i="9"/>
  <c r="I113" i="9" s="1"/>
  <c r="J113" i="9" s="1"/>
  <c r="G113" i="9"/>
  <c r="C113" i="9"/>
  <c r="H112" i="9"/>
  <c r="I112" i="9" s="1"/>
  <c r="J112" i="9" s="1"/>
  <c r="G112" i="9"/>
  <c r="C112" i="9"/>
  <c r="J111" i="9"/>
  <c r="H111" i="9"/>
  <c r="I111" i="9" s="1"/>
  <c r="G111" i="9"/>
  <c r="C111" i="9"/>
  <c r="J110" i="9"/>
  <c r="I110" i="9"/>
  <c r="H110" i="9"/>
  <c r="G110" i="9"/>
  <c r="C110" i="9"/>
  <c r="H109" i="9"/>
  <c r="I109" i="9" s="1"/>
  <c r="J109" i="9" s="1"/>
  <c r="G109" i="9"/>
  <c r="C109" i="9"/>
  <c r="H108" i="9"/>
  <c r="I108" i="9" s="1"/>
  <c r="J108" i="9" s="1"/>
  <c r="G108" i="9"/>
  <c r="C108" i="9"/>
  <c r="J107" i="9"/>
  <c r="H107" i="9"/>
  <c r="I107" i="9" s="1"/>
  <c r="G107" i="9"/>
  <c r="C107" i="9"/>
  <c r="J106" i="9"/>
  <c r="I106" i="9"/>
  <c r="H106" i="9"/>
  <c r="G106" i="9"/>
  <c r="C106" i="9"/>
  <c r="H105" i="9"/>
  <c r="I105" i="9" s="1"/>
  <c r="J105" i="9" s="1"/>
  <c r="G105" i="9"/>
  <c r="C105" i="9"/>
  <c r="H104" i="9"/>
  <c r="I104" i="9" s="1"/>
  <c r="J104" i="9" s="1"/>
  <c r="G104" i="9"/>
  <c r="C104" i="9"/>
  <c r="J103" i="9"/>
  <c r="H103" i="9"/>
  <c r="I103" i="9" s="1"/>
  <c r="G103" i="9"/>
  <c r="C103" i="9"/>
  <c r="J102" i="9"/>
  <c r="I102" i="9"/>
  <c r="H102" i="9"/>
  <c r="G102" i="9"/>
  <c r="C102" i="9"/>
  <c r="H101" i="9"/>
  <c r="I101" i="9" s="1"/>
  <c r="J101" i="9" s="1"/>
  <c r="G101" i="9"/>
  <c r="C101" i="9"/>
  <c r="H100" i="9"/>
  <c r="I100" i="9" s="1"/>
  <c r="J100" i="9" s="1"/>
  <c r="G100" i="9"/>
  <c r="C100" i="9"/>
  <c r="J99" i="9"/>
  <c r="H99" i="9"/>
  <c r="I99" i="9" s="1"/>
  <c r="G99" i="9"/>
  <c r="C99" i="9"/>
  <c r="J98" i="9"/>
  <c r="I98" i="9"/>
  <c r="H98" i="9"/>
  <c r="G98" i="9"/>
  <c r="C98" i="9"/>
  <c r="H97" i="9"/>
  <c r="I97" i="9" s="1"/>
  <c r="J97" i="9" s="1"/>
  <c r="G97" i="9"/>
  <c r="C97" i="9"/>
  <c r="H96" i="9"/>
  <c r="I96" i="9" s="1"/>
  <c r="J96" i="9" s="1"/>
  <c r="G96" i="9"/>
  <c r="C96" i="9"/>
  <c r="J95" i="9"/>
  <c r="H95" i="9"/>
  <c r="I95" i="9" s="1"/>
  <c r="G95" i="9"/>
  <c r="C95" i="9"/>
  <c r="J94" i="9"/>
  <c r="I94" i="9"/>
  <c r="H94" i="9"/>
  <c r="G94" i="9"/>
  <c r="C94" i="9"/>
  <c r="H93" i="9"/>
  <c r="I93" i="9" s="1"/>
  <c r="J93" i="9" s="1"/>
  <c r="G93" i="9"/>
  <c r="C93" i="9"/>
  <c r="H92" i="9"/>
  <c r="I92" i="9" s="1"/>
  <c r="J92" i="9" s="1"/>
  <c r="G92" i="9"/>
  <c r="C92" i="9"/>
  <c r="J91" i="9"/>
  <c r="H91" i="9"/>
  <c r="I91" i="9" s="1"/>
  <c r="G91" i="9"/>
  <c r="C91" i="9"/>
  <c r="J90" i="9"/>
  <c r="I90" i="9"/>
  <c r="H90" i="9"/>
  <c r="G90" i="9"/>
  <c r="C90" i="9"/>
  <c r="I89" i="9"/>
  <c r="J89" i="9" s="1"/>
  <c r="H89" i="9"/>
  <c r="G89" i="9"/>
  <c r="C89" i="9"/>
  <c r="H88" i="9"/>
  <c r="I88" i="9" s="1"/>
  <c r="J88" i="9" s="1"/>
  <c r="G88" i="9"/>
  <c r="C88" i="9"/>
  <c r="J87" i="9"/>
  <c r="H87" i="9"/>
  <c r="I87" i="9" s="1"/>
  <c r="G87" i="9"/>
  <c r="C87" i="9"/>
  <c r="K87" i="9" s="1"/>
  <c r="L87" i="9" s="1"/>
  <c r="J86" i="9"/>
  <c r="I86" i="9"/>
  <c r="H86" i="9"/>
  <c r="G86" i="9"/>
  <c r="C86" i="9"/>
  <c r="I85" i="9"/>
  <c r="J85" i="9" s="1"/>
  <c r="H85" i="9"/>
  <c r="G85" i="9"/>
  <c r="C85" i="9"/>
  <c r="H84" i="9"/>
  <c r="I84" i="9" s="1"/>
  <c r="J84" i="9" s="1"/>
  <c r="G84" i="9"/>
  <c r="C84" i="9"/>
  <c r="J83" i="9"/>
  <c r="H83" i="9"/>
  <c r="I83" i="9" s="1"/>
  <c r="G83" i="9"/>
  <c r="C83" i="9"/>
  <c r="K83" i="9" s="1"/>
  <c r="L83" i="9" s="1"/>
  <c r="J82" i="9"/>
  <c r="I82" i="9"/>
  <c r="H82" i="9"/>
  <c r="G82" i="9"/>
  <c r="C82" i="9"/>
  <c r="I81" i="9"/>
  <c r="J81" i="9" s="1"/>
  <c r="H81" i="9"/>
  <c r="G81" i="9"/>
  <c r="C81" i="9"/>
  <c r="H80" i="9"/>
  <c r="I80" i="9" s="1"/>
  <c r="J80" i="9" s="1"/>
  <c r="G80" i="9"/>
  <c r="C80" i="9"/>
  <c r="J79" i="9"/>
  <c r="H79" i="9"/>
  <c r="I79" i="9" s="1"/>
  <c r="G79" i="9"/>
  <c r="C79" i="9"/>
  <c r="K79" i="9" s="1"/>
  <c r="L79" i="9" s="1"/>
  <c r="J78" i="9"/>
  <c r="I78" i="9"/>
  <c r="H78" i="9"/>
  <c r="G78" i="9"/>
  <c r="C78" i="9"/>
  <c r="I77" i="9"/>
  <c r="J77" i="9" s="1"/>
  <c r="H77" i="9"/>
  <c r="G77" i="9"/>
  <c r="C77" i="9"/>
  <c r="H76" i="9"/>
  <c r="I76" i="9" s="1"/>
  <c r="J76" i="9" s="1"/>
  <c r="G76" i="9"/>
  <c r="C76" i="9"/>
  <c r="J75" i="9"/>
  <c r="H75" i="9"/>
  <c r="I75" i="9" s="1"/>
  <c r="G75" i="9"/>
  <c r="C75" i="9"/>
  <c r="K75" i="9" s="1"/>
  <c r="L75" i="9" s="1"/>
  <c r="J74" i="9"/>
  <c r="I74" i="9"/>
  <c r="H74" i="9"/>
  <c r="G74" i="9"/>
  <c r="C74" i="9"/>
  <c r="I73" i="9"/>
  <c r="J73" i="9" s="1"/>
  <c r="H73" i="9"/>
  <c r="G73" i="9"/>
  <c r="C73" i="9"/>
  <c r="H72" i="9"/>
  <c r="I72" i="9" s="1"/>
  <c r="J72" i="9" s="1"/>
  <c r="G72" i="9"/>
  <c r="C72" i="9"/>
  <c r="J71" i="9"/>
  <c r="H71" i="9"/>
  <c r="I71" i="9" s="1"/>
  <c r="G71" i="9"/>
  <c r="C71" i="9"/>
  <c r="K71" i="9" s="1"/>
  <c r="L71" i="9" s="1"/>
  <c r="J70" i="9"/>
  <c r="I70" i="9"/>
  <c r="H70" i="9"/>
  <c r="G70" i="9"/>
  <c r="C70" i="9"/>
  <c r="I69" i="9"/>
  <c r="J69" i="9" s="1"/>
  <c r="H69" i="9"/>
  <c r="G69" i="9"/>
  <c r="C69" i="9"/>
  <c r="H68" i="9"/>
  <c r="I68" i="9" s="1"/>
  <c r="J68" i="9" s="1"/>
  <c r="G68" i="9"/>
  <c r="C68" i="9"/>
  <c r="J67" i="9"/>
  <c r="H67" i="9"/>
  <c r="I67" i="9" s="1"/>
  <c r="G67" i="9"/>
  <c r="C67" i="9"/>
  <c r="K67" i="9" s="1"/>
  <c r="L67" i="9" s="1"/>
  <c r="J66" i="9"/>
  <c r="I66" i="9"/>
  <c r="H66" i="9"/>
  <c r="G66" i="9"/>
  <c r="C66" i="9"/>
  <c r="I65" i="9"/>
  <c r="J65" i="9" s="1"/>
  <c r="H65" i="9"/>
  <c r="G65" i="9"/>
  <c r="C65" i="9"/>
  <c r="H64" i="9"/>
  <c r="I64" i="9" s="1"/>
  <c r="J64" i="9" s="1"/>
  <c r="G64" i="9"/>
  <c r="C64" i="9"/>
  <c r="J63" i="9"/>
  <c r="H63" i="9"/>
  <c r="I63" i="9" s="1"/>
  <c r="G63" i="9"/>
  <c r="C63" i="9"/>
  <c r="K63" i="9" s="1"/>
  <c r="L63" i="9" s="1"/>
  <c r="J62" i="9"/>
  <c r="I62" i="9"/>
  <c r="H62" i="9"/>
  <c r="G62" i="9"/>
  <c r="C62" i="9"/>
  <c r="I61" i="9"/>
  <c r="J61" i="9" s="1"/>
  <c r="H61" i="9"/>
  <c r="G61" i="9"/>
  <c r="C61" i="9"/>
  <c r="H60" i="9"/>
  <c r="I60" i="9" s="1"/>
  <c r="J60" i="9" s="1"/>
  <c r="G60" i="9"/>
  <c r="C60" i="9"/>
  <c r="J59" i="9"/>
  <c r="H59" i="9"/>
  <c r="I59" i="9" s="1"/>
  <c r="G59" i="9"/>
  <c r="C59" i="9"/>
  <c r="K59" i="9" s="1"/>
  <c r="L59" i="9" s="1"/>
  <c r="J58" i="9"/>
  <c r="I58" i="9"/>
  <c r="H58" i="9"/>
  <c r="G58" i="9"/>
  <c r="C58" i="9"/>
  <c r="I57" i="9"/>
  <c r="J57" i="9" s="1"/>
  <c r="H57" i="9"/>
  <c r="G57" i="9"/>
  <c r="C57" i="9"/>
  <c r="H56" i="9"/>
  <c r="I56" i="9" s="1"/>
  <c r="J56" i="9" s="1"/>
  <c r="G56" i="9"/>
  <c r="C56" i="9"/>
  <c r="J55" i="9"/>
  <c r="H55" i="9"/>
  <c r="I55" i="9" s="1"/>
  <c r="G55" i="9"/>
  <c r="C55" i="9"/>
  <c r="K55" i="9" s="1"/>
  <c r="L55" i="9" s="1"/>
  <c r="J54" i="9"/>
  <c r="I54" i="9"/>
  <c r="H54" i="9"/>
  <c r="G54" i="9"/>
  <c r="C54" i="9"/>
  <c r="I53" i="9"/>
  <c r="J53" i="9" s="1"/>
  <c r="H53" i="9"/>
  <c r="G53" i="9"/>
  <c r="C53" i="9"/>
  <c r="H52" i="9"/>
  <c r="I52" i="9" s="1"/>
  <c r="J52" i="9" s="1"/>
  <c r="G52" i="9"/>
  <c r="C52" i="9"/>
  <c r="J51" i="9"/>
  <c r="H51" i="9"/>
  <c r="I51" i="9" s="1"/>
  <c r="G51" i="9"/>
  <c r="C51" i="9"/>
  <c r="K51" i="9" s="1"/>
  <c r="L51" i="9" s="1"/>
  <c r="J50" i="9"/>
  <c r="I50" i="9"/>
  <c r="H50" i="9"/>
  <c r="G50" i="9"/>
  <c r="C50" i="9"/>
  <c r="I49" i="9"/>
  <c r="J49" i="9" s="1"/>
  <c r="H49" i="9"/>
  <c r="G49" i="9"/>
  <c r="C49" i="9"/>
  <c r="H48" i="9"/>
  <c r="I48" i="9" s="1"/>
  <c r="J48" i="9" s="1"/>
  <c r="G48" i="9"/>
  <c r="C48" i="9"/>
  <c r="J47" i="9"/>
  <c r="H47" i="9"/>
  <c r="I47" i="9" s="1"/>
  <c r="G47" i="9"/>
  <c r="C47" i="9"/>
  <c r="K47" i="9" s="1"/>
  <c r="L47" i="9" s="1"/>
  <c r="J46" i="9"/>
  <c r="I46" i="9"/>
  <c r="H46" i="9"/>
  <c r="G46" i="9"/>
  <c r="C46" i="9"/>
  <c r="I45" i="9"/>
  <c r="J45" i="9" s="1"/>
  <c r="H45" i="9"/>
  <c r="G45" i="9"/>
  <c r="C45" i="9"/>
  <c r="H44" i="9"/>
  <c r="I44" i="9" s="1"/>
  <c r="J44" i="9" s="1"/>
  <c r="G44" i="9"/>
  <c r="C44" i="9"/>
  <c r="J43" i="9"/>
  <c r="H43" i="9"/>
  <c r="I43" i="9" s="1"/>
  <c r="G43" i="9"/>
  <c r="C43" i="9"/>
  <c r="K43" i="9" s="1"/>
  <c r="L43" i="9" s="1"/>
  <c r="J42" i="9"/>
  <c r="I42" i="9"/>
  <c r="H42" i="9"/>
  <c r="G42" i="9"/>
  <c r="C42" i="9"/>
  <c r="I41" i="9"/>
  <c r="J41" i="9" s="1"/>
  <c r="H41" i="9"/>
  <c r="G41" i="9"/>
  <c r="C41" i="9"/>
  <c r="H40" i="9"/>
  <c r="I40" i="9" s="1"/>
  <c r="J40" i="9" s="1"/>
  <c r="G40" i="9"/>
  <c r="C40" i="9"/>
  <c r="J39" i="9"/>
  <c r="H39" i="9"/>
  <c r="I39" i="9" s="1"/>
  <c r="G39" i="9"/>
  <c r="C39" i="9"/>
  <c r="K39" i="9" s="1"/>
  <c r="L39" i="9" s="1"/>
  <c r="G38" i="9"/>
  <c r="H38" i="9" s="1"/>
  <c r="I38" i="9" s="1"/>
  <c r="J38" i="9" s="1"/>
  <c r="C38" i="9"/>
  <c r="J37" i="9"/>
  <c r="H37" i="9"/>
  <c r="I37" i="9" s="1"/>
  <c r="G37" i="9"/>
  <c r="C37" i="9"/>
  <c r="G36" i="9"/>
  <c r="H36" i="9" s="1"/>
  <c r="I36" i="9" s="1"/>
  <c r="J36" i="9" s="1"/>
  <c r="C36" i="9"/>
  <c r="J35" i="9"/>
  <c r="H35" i="9"/>
  <c r="I35" i="9" s="1"/>
  <c r="G35" i="9"/>
  <c r="C35" i="9"/>
  <c r="G34" i="9"/>
  <c r="H34" i="9" s="1"/>
  <c r="I34" i="9" s="1"/>
  <c r="J34" i="9" s="1"/>
  <c r="C34" i="9"/>
  <c r="J33" i="9"/>
  <c r="H33" i="9"/>
  <c r="I33" i="9" s="1"/>
  <c r="G33" i="9"/>
  <c r="C33" i="9"/>
  <c r="G32" i="9"/>
  <c r="H32" i="9" s="1"/>
  <c r="I32" i="9" s="1"/>
  <c r="J32" i="9" s="1"/>
  <c r="C32" i="9"/>
  <c r="J31" i="9"/>
  <c r="H31" i="9"/>
  <c r="I31" i="9" s="1"/>
  <c r="G31" i="9"/>
  <c r="C31" i="9"/>
  <c r="G30" i="9"/>
  <c r="H30" i="9" s="1"/>
  <c r="I30" i="9" s="1"/>
  <c r="J30" i="9" s="1"/>
  <c r="C30" i="9"/>
  <c r="J29" i="9"/>
  <c r="H29" i="9"/>
  <c r="I29" i="9" s="1"/>
  <c r="G29" i="9"/>
  <c r="C29" i="9"/>
  <c r="K29" i="9" s="1"/>
  <c r="L29" i="9" s="1"/>
  <c r="G28" i="9"/>
  <c r="H28" i="9" s="1"/>
  <c r="I28" i="9" s="1"/>
  <c r="J28" i="9" s="1"/>
  <c r="C28" i="9"/>
  <c r="J27" i="9"/>
  <c r="H27" i="9"/>
  <c r="I27" i="9" s="1"/>
  <c r="G27" i="9"/>
  <c r="C27" i="9"/>
  <c r="K27" i="9" s="1"/>
  <c r="L27" i="9" s="1"/>
  <c r="G26" i="9"/>
  <c r="H26" i="9" s="1"/>
  <c r="I26" i="9" s="1"/>
  <c r="J26" i="9" s="1"/>
  <c r="C26" i="9"/>
  <c r="J25" i="9"/>
  <c r="H25" i="9"/>
  <c r="I25" i="9" s="1"/>
  <c r="G25" i="9"/>
  <c r="C25" i="9"/>
  <c r="G24" i="9"/>
  <c r="H24" i="9" s="1"/>
  <c r="I24" i="9" s="1"/>
  <c r="J24" i="9" s="1"/>
  <c r="C24" i="9"/>
  <c r="J23" i="9"/>
  <c r="H23" i="9"/>
  <c r="I23" i="9" s="1"/>
  <c r="G23" i="9"/>
  <c r="C23" i="9"/>
  <c r="G22" i="9"/>
  <c r="H22" i="9" s="1"/>
  <c r="I22" i="9" s="1"/>
  <c r="J22" i="9" s="1"/>
  <c r="C22" i="9"/>
  <c r="J21" i="9"/>
  <c r="H21" i="9"/>
  <c r="I21" i="9" s="1"/>
  <c r="G21" i="9"/>
  <c r="C21" i="9"/>
  <c r="G20" i="9"/>
  <c r="H20" i="9" s="1"/>
  <c r="I20" i="9" s="1"/>
  <c r="J20" i="9" s="1"/>
  <c r="C20" i="9"/>
  <c r="J19" i="9"/>
  <c r="H19" i="9"/>
  <c r="I19" i="9" s="1"/>
  <c r="G19" i="9"/>
  <c r="C19" i="9"/>
  <c r="G18" i="9"/>
  <c r="H18" i="9" s="1"/>
  <c r="I18" i="9" s="1"/>
  <c r="J18" i="9" s="1"/>
  <c r="C18" i="9"/>
  <c r="J17" i="9"/>
  <c r="H17" i="9"/>
  <c r="I17" i="9" s="1"/>
  <c r="G17" i="9"/>
  <c r="C17" i="9"/>
  <c r="G16" i="9"/>
  <c r="H16" i="9" s="1"/>
  <c r="I16" i="9" s="1"/>
  <c r="J16" i="9" s="1"/>
  <c r="C16" i="9"/>
  <c r="J15" i="9"/>
  <c r="H15" i="9"/>
  <c r="I15" i="9" s="1"/>
  <c r="G15" i="9"/>
  <c r="C15" i="9"/>
  <c r="G14" i="9"/>
  <c r="H14" i="9" s="1"/>
  <c r="I14" i="9" s="1"/>
  <c r="J14" i="9" s="1"/>
  <c r="C14" i="9"/>
  <c r="J13" i="9"/>
  <c r="H13" i="9"/>
  <c r="I13" i="9" s="1"/>
  <c r="G13" i="9"/>
  <c r="C13" i="9"/>
  <c r="G12" i="9"/>
  <c r="H12" i="9" s="1"/>
  <c r="I12" i="9" s="1"/>
  <c r="J12" i="9" s="1"/>
  <c r="C12" i="9"/>
  <c r="J11" i="9"/>
  <c r="H11" i="9"/>
  <c r="I11" i="9" s="1"/>
  <c r="G11" i="9"/>
  <c r="C11" i="9"/>
  <c r="G10" i="9"/>
  <c r="H10" i="9" s="1"/>
  <c r="I10" i="9" s="1"/>
  <c r="J10" i="9" s="1"/>
  <c r="C10" i="9"/>
  <c r="J9" i="9"/>
  <c r="H9" i="9"/>
  <c r="I9" i="9" s="1"/>
  <c r="G9" i="9"/>
  <c r="C9" i="9"/>
  <c r="G8" i="9"/>
  <c r="H8" i="9" s="1"/>
  <c r="I8" i="9" s="1"/>
  <c r="J8" i="9" s="1"/>
  <c r="C8" i="9"/>
  <c r="J7" i="9"/>
  <c r="H7" i="9"/>
  <c r="I7" i="9" s="1"/>
  <c r="G7" i="9"/>
  <c r="C7" i="9"/>
  <c r="G6" i="9"/>
  <c r="H6" i="9" s="1"/>
  <c r="I6" i="9" s="1"/>
  <c r="J6" i="9" s="1"/>
  <c r="C6" i="9"/>
  <c r="J5" i="9"/>
  <c r="H5" i="9"/>
  <c r="I5" i="9" s="1"/>
  <c r="G5" i="9"/>
  <c r="C5" i="9"/>
  <c r="G4" i="9"/>
  <c r="H4" i="9" s="1"/>
  <c r="I4" i="9" s="1"/>
  <c r="J4" i="9" s="1"/>
  <c r="C4" i="9"/>
  <c r="I3" i="9"/>
  <c r="G3" i="9"/>
  <c r="H3" i="9" s="1"/>
  <c r="Q49" i="16" l="1"/>
  <c r="W49" i="16" s="1"/>
  <c r="Q73" i="16"/>
  <c r="W73" i="16" s="1"/>
  <c r="Q97" i="16"/>
  <c r="W97" i="16" s="1"/>
  <c r="Q109" i="16"/>
  <c r="W109" i="16" s="1"/>
  <c r="R39" i="18"/>
  <c r="V39" i="18" s="1"/>
  <c r="R90" i="18"/>
  <c r="V90" i="18" s="1"/>
  <c r="R21" i="18"/>
  <c r="V21" i="18" s="1"/>
  <c r="R13" i="18"/>
  <c r="V13" i="18" s="1"/>
  <c r="O15" i="16"/>
  <c r="S15" i="16" s="1"/>
  <c r="O75" i="16"/>
  <c r="S75" i="16" s="1"/>
  <c r="O120" i="16"/>
  <c r="S120" i="16" s="1"/>
  <c r="R64" i="18"/>
  <c r="V64" i="18" s="1"/>
  <c r="R45" i="18"/>
  <c r="V45" i="18" s="1"/>
  <c r="R119" i="18"/>
  <c r="V119" i="18" s="1"/>
  <c r="T19" i="18"/>
  <c r="Z19" i="18" s="1"/>
  <c r="O56" i="16"/>
  <c r="S56" i="16" s="1"/>
  <c r="O92" i="16"/>
  <c r="S92" i="16" s="1"/>
  <c r="T68" i="18"/>
  <c r="Z68" i="18" s="1"/>
  <c r="R50" i="18"/>
  <c r="V50" i="18" s="1"/>
  <c r="R116" i="18"/>
  <c r="V116" i="18" s="1"/>
  <c r="R87" i="18"/>
  <c r="V87" i="18" s="1"/>
  <c r="O14" i="16"/>
  <c r="S14" i="16" s="1"/>
  <c r="O46" i="16"/>
  <c r="S46" i="16" s="1"/>
  <c r="O78" i="16"/>
  <c r="S78" i="16" s="1"/>
  <c r="O102" i="16"/>
  <c r="S102" i="16" s="1"/>
  <c r="O5" i="16"/>
  <c r="S5" i="16" s="1"/>
  <c r="T60" i="18"/>
  <c r="Z60" i="18" s="1"/>
  <c r="T78" i="18"/>
  <c r="Z78" i="18" s="1"/>
  <c r="R85" i="18"/>
  <c r="V85" i="18" s="1"/>
  <c r="R95" i="18"/>
  <c r="V95" i="18" s="1"/>
  <c r="R57" i="18"/>
  <c r="V57" i="18" s="1"/>
  <c r="O11" i="16"/>
  <c r="S11" i="16" s="1"/>
  <c r="O63" i="16"/>
  <c r="S63" i="16" s="1"/>
  <c r="O95" i="16"/>
  <c r="S95" i="16" s="1"/>
  <c r="R80" i="18"/>
  <c r="V80" i="18" s="1"/>
  <c r="T79" i="18"/>
  <c r="Z79" i="18" s="1"/>
  <c r="O16" i="16"/>
  <c r="S16" i="16" s="1"/>
  <c r="O52" i="16"/>
  <c r="S52" i="16" s="1"/>
  <c r="O84" i="16"/>
  <c r="S84" i="16" s="1"/>
  <c r="O119" i="16"/>
  <c r="S119" i="16" s="1"/>
  <c r="R52" i="18"/>
  <c r="V52" i="18" s="1"/>
  <c r="T61" i="18"/>
  <c r="Z61" i="18" s="1"/>
  <c r="O9" i="16"/>
  <c r="S9" i="16" s="1"/>
  <c r="O17" i="16"/>
  <c r="S17" i="16" s="1"/>
  <c r="Q25" i="16"/>
  <c r="W25" i="16" s="1"/>
  <c r="O41" i="16"/>
  <c r="S41" i="16" s="1"/>
  <c r="O49" i="16"/>
  <c r="S49" i="16" s="1"/>
  <c r="O57" i="16"/>
  <c r="S57" i="16" s="1"/>
  <c r="O65" i="16"/>
  <c r="S65" i="16" s="1"/>
  <c r="O73" i="16"/>
  <c r="S73" i="16" s="1"/>
  <c r="O81" i="16"/>
  <c r="S81" i="16" s="1"/>
  <c r="O89" i="16"/>
  <c r="S89" i="16" s="1"/>
  <c r="O97" i="16"/>
  <c r="S97" i="16" s="1"/>
  <c r="Q35" i="16"/>
  <c r="W35" i="16" s="1"/>
  <c r="O107" i="16"/>
  <c r="S107" i="16" s="1"/>
  <c r="O109" i="16"/>
  <c r="S109" i="16" s="1"/>
  <c r="O6" i="16"/>
  <c r="S6" i="16" s="1"/>
  <c r="T20" i="18"/>
  <c r="Z20" i="18" s="1"/>
  <c r="T56" i="18"/>
  <c r="Z56" i="18" s="1"/>
  <c r="T88" i="18"/>
  <c r="Z88" i="18" s="1"/>
  <c r="T35" i="18"/>
  <c r="Z35" i="18" s="1"/>
  <c r="T74" i="18"/>
  <c r="Z74" i="18" s="1"/>
  <c r="T22" i="18"/>
  <c r="Z22" i="18" s="1"/>
  <c r="T62" i="18"/>
  <c r="Z62" i="18" s="1"/>
  <c r="T115" i="18"/>
  <c r="Z115" i="18" s="1"/>
  <c r="R46" i="18"/>
  <c r="V46" i="18" s="1"/>
  <c r="R103" i="18"/>
  <c r="V103" i="18" s="1"/>
  <c r="R118" i="18"/>
  <c r="V118" i="18" s="1"/>
  <c r="R65" i="18"/>
  <c r="V65" i="18" s="1"/>
  <c r="R36" i="18"/>
  <c r="V36" i="18" s="1"/>
  <c r="R117" i="18"/>
  <c r="V117" i="18" s="1"/>
  <c r="Q7" i="16"/>
  <c r="W7" i="16" s="1"/>
  <c r="O23" i="16"/>
  <c r="S23" i="16" s="1"/>
  <c r="Q51" i="16"/>
  <c r="W51" i="16" s="1"/>
  <c r="Q67" i="16"/>
  <c r="W67" i="16" s="1"/>
  <c r="Q83" i="16"/>
  <c r="W83" i="16" s="1"/>
  <c r="Q99" i="16"/>
  <c r="W99" i="16" s="1"/>
  <c r="Q115" i="16"/>
  <c r="W115" i="16" s="1"/>
  <c r="Q121" i="16"/>
  <c r="W121" i="16" s="1"/>
  <c r="R28" i="18"/>
  <c r="V28" i="18" s="1"/>
  <c r="T96" i="18"/>
  <c r="Z96" i="18" s="1"/>
  <c r="T82" i="18"/>
  <c r="Z82" i="18" s="1"/>
  <c r="T41" i="18"/>
  <c r="Z41" i="18" s="1"/>
  <c r="R73" i="18"/>
  <c r="V73" i="18" s="1"/>
  <c r="R38" i="18"/>
  <c r="V38" i="18" s="1"/>
  <c r="R7" i="18"/>
  <c r="V7" i="18" s="1"/>
  <c r="R106" i="18"/>
  <c r="V106" i="18" s="1"/>
  <c r="Q20" i="16"/>
  <c r="W20" i="16" s="1"/>
  <c r="Q48" i="16"/>
  <c r="W48" i="16" s="1"/>
  <c r="Q64" i="16"/>
  <c r="W64" i="16" s="1"/>
  <c r="Q80" i="16"/>
  <c r="W80" i="16" s="1"/>
  <c r="Q100" i="16"/>
  <c r="W100" i="16" s="1"/>
  <c r="Q105" i="16"/>
  <c r="W105" i="16" s="1"/>
  <c r="R68" i="18"/>
  <c r="V68" i="18" s="1"/>
  <c r="R51" i="18"/>
  <c r="V51" i="18" s="1"/>
  <c r="T50" i="18"/>
  <c r="Z50" i="18" s="1"/>
  <c r="T32" i="18"/>
  <c r="Z32" i="18" s="1"/>
  <c r="T116" i="18"/>
  <c r="Z116" i="18" s="1"/>
  <c r="R111" i="18"/>
  <c r="V111" i="18" s="1"/>
  <c r="T81" i="18"/>
  <c r="Z81" i="18" s="1"/>
  <c r="T83" i="18"/>
  <c r="Z83" i="18" s="1"/>
  <c r="T69" i="18"/>
  <c r="Z69" i="18" s="1"/>
  <c r="T87" i="18"/>
  <c r="Z87" i="18" s="1"/>
  <c r="U16" i="15"/>
  <c r="U17" i="15" s="1"/>
  <c r="Q10" i="16"/>
  <c r="W10" i="16" s="1"/>
  <c r="Q18" i="16"/>
  <c r="W18" i="16" s="1"/>
  <c r="O26" i="16"/>
  <c r="S26" i="16" s="1"/>
  <c r="Q42" i="16"/>
  <c r="W42" i="16" s="1"/>
  <c r="Q50" i="16"/>
  <c r="W50" i="16" s="1"/>
  <c r="Q58" i="16"/>
  <c r="W58" i="16" s="1"/>
  <c r="Q66" i="16"/>
  <c r="W66" i="16" s="1"/>
  <c r="Q74" i="16"/>
  <c r="W74" i="16" s="1"/>
  <c r="Q82" i="16"/>
  <c r="W82" i="16" s="1"/>
  <c r="Q90" i="16"/>
  <c r="W90" i="16" s="1"/>
  <c r="Q98" i="16"/>
  <c r="W98" i="16" s="1"/>
  <c r="O39" i="16"/>
  <c r="S39" i="16" s="1"/>
  <c r="Q111" i="16"/>
  <c r="W111" i="16" s="1"/>
  <c r="Q116" i="16"/>
  <c r="W116" i="16" s="1"/>
  <c r="O34" i="16"/>
  <c r="S34" i="16" s="1"/>
  <c r="R24" i="18"/>
  <c r="V24" i="18" s="1"/>
  <c r="R60" i="18"/>
  <c r="V60" i="18" s="1"/>
  <c r="R92" i="18"/>
  <c r="V92" i="18" s="1"/>
  <c r="T40" i="18"/>
  <c r="Z40" i="18" s="1"/>
  <c r="R78" i="18"/>
  <c r="V78" i="18" s="1"/>
  <c r="R43" i="18"/>
  <c r="V43" i="18" s="1"/>
  <c r="R107" i="18"/>
  <c r="V107" i="18" s="1"/>
  <c r="T85" i="18"/>
  <c r="Z85" i="18" s="1"/>
  <c r="T95" i="18"/>
  <c r="Z95" i="18" s="1"/>
  <c r="R17" i="18"/>
  <c r="V17" i="18" s="1"/>
  <c r="R105" i="18"/>
  <c r="V105" i="18" s="1"/>
  <c r="T57" i="18"/>
  <c r="Z57" i="18" s="1"/>
  <c r="T114" i="18"/>
  <c r="Z114" i="18" s="1"/>
  <c r="T15" i="18"/>
  <c r="Z15" i="18" s="1"/>
  <c r="Q19" i="16"/>
  <c r="W19" i="16" s="1"/>
  <c r="O31" i="16"/>
  <c r="S31" i="16" s="1"/>
  <c r="Q55" i="16"/>
  <c r="W55" i="16" s="1"/>
  <c r="Q71" i="16"/>
  <c r="W71" i="16" s="1"/>
  <c r="Q87" i="16"/>
  <c r="W87" i="16" s="1"/>
  <c r="Q103" i="16"/>
  <c r="W103" i="16" s="1"/>
  <c r="T49" i="18"/>
  <c r="Z49" i="18" s="1"/>
  <c r="T18" i="18"/>
  <c r="Z18" i="18" s="1"/>
  <c r="T98" i="18"/>
  <c r="Z98" i="18" s="1"/>
  <c r="T5" i="18"/>
  <c r="Z5" i="18" s="1"/>
  <c r="T113" i="18"/>
  <c r="Z113" i="18" s="1"/>
  <c r="R89" i="18"/>
  <c r="V89" i="18" s="1"/>
  <c r="R11" i="18"/>
  <c r="V11" i="18" s="1"/>
  <c r="O71" i="13"/>
  <c r="O63" i="13"/>
  <c r="O116" i="13"/>
  <c r="O100" i="13"/>
  <c r="O84" i="13"/>
  <c r="O68" i="13"/>
  <c r="O52" i="13"/>
  <c r="O36" i="13"/>
  <c r="O20" i="13"/>
  <c r="O12" i="13"/>
  <c r="O123" i="13"/>
  <c r="O39" i="13"/>
  <c r="O115" i="13"/>
  <c r="O11" i="13"/>
  <c r="O112" i="13"/>
  <c r="O72" i="13"/>
  <c r="O40" i="13"/>
  <c r="O14" i="13"/>
  <c r="O121" i="13"/>
  <c r="O97" i="13"/>
  <c r="O29" i="13"/>
  <c r="O106" i="13"/>
  <c r="O74" i="13"/>
  <c r="O42" i="13"/>
  <c r="O17" i="13"/>
  <c r="O53" i="13"/>
  <c r="O110" i="13"/>
  <c r="O78" i="13"/>
  <c r="O46" i="13"/>
  <c r="O127" i="13"/>
  <c r="O124" i="13"/>
  <c r="O92" i="13"/>
  <c r="O44" i="13"/>
  <c r="O16" i="13"/>
  <c r="O103" i="13"/>
  <c r="O51" i="13"/>
  <c r="O128" i="13"/>
  <c r="O88" i="13"/>
  <c r="O56" i="13"/>
  <c r="O24" i="13"/>
  <c r="O109" i="13"/>
  <c r="O61" i="13"/>
  <c r="O122" i="13"/>
  <c r="O90" i="13"/>
  <c r="O58" i="13"/>
  <c r="O81" i="13"/>
  <c r="O126" i="13"/>
  <c r="O94" i="13"/>
  <c r="O62" i="13"/>
  <c r="O30" i="13"/>
  <c r="O120" i="13"/>
  <c r="O96" i="13"/>
  <c r="O32" i="13"/>
  <c r="O119" i="13"/>
  <c r="O55" i="13"/>
  <c r="O67" i="13"/>
  <c r="O79" i="13"/>
  <c r="O85" i="13"/>
  <c r="O49" i="13"/>
  <c r="O25" i="13"/>
  <c r="O21" i="13"/>
  <c r="O82" i="13"/>
  <c r="O31" i="13"/>
  <c r="O77" i="13"/>
  <c r="O69" i="13"/>
  <c r="O86" i="13"/>
  <c r="O104" i="13"/>
  <c r="O80" i="13"/>
  <c r="O48" i="13"/>
  <c r="O18" i="13"/>
  <c r="O75" i="13"/>
  <c r="O87" i="13"/>
  <c r="O23" i="13"/>
  <c r="O99" i="13"/>
  <c r="O35" i="13"/>
  <c r="O47" i="13"/>
  <c r="O125" i="13"/>
  <c r="O73" i="13"/>
  <c r="O37" i="13"/>
  <c r="O113" i="13"/>
  <c r="O89" i="13"/>
  <c r="O130" i="13"/>
  <c r="O98" i="13"/>
  <c r="O66" i="13"/>
  <c r="O34" i="13"/>
  <c r="O65" i="13"/>
  <c r="O95" i="13"/>
  <c r="O41" i="13"/>
  <c r="O117" i="13"/>
  <c r="O93" i="13"/>
  <c r="O57" i="13"/>
  <c r="O102" i="13"/>
  <c r="O70" i="13"/>
  <c r="O38" i="13"/>
  <c r="O59" i="13"/>
  <c r="O15" i="13"/>
  <c r="O83" i="13"/>
  <c r="O108" i="13"/>
  <c r="O76" i="13"/>
  <c r="O60" i="13"/>
  <c r="O28" i="13"/>
  <c r="O91" i="13"/>
  <c r="O111" i="13"/>
  <c r="O26" i="13"/>
  <c r="O13" i="13"/>
  <c r="O64" i="13"/>
  <c r="O107" i="13"/>
  <c r="O131" i="13"/>
  <c r="O101" i="13"/>
  <c r="O114" i="13"/>
  <c r="O50" i="13"/>
  <c r="O33" i="13"/>
  <c r="O105" i="13"/>
  <c r="O45" i="13"/>
  <c r="O22" i="13"/>
  <c r="O43" i="13"/>
  <c r="O129" i="13"/>
  <c r="O118" i="13"/>
  <c r="O54" i="13"/>
  <c r="O27" i="13"/>
  <c r="O19" i="13"/>
  <c r="Q8" i="16"/>
  <c r="W8" i="16" s="1"/>
  <c r="O24" i="16"/>
  <c r="S24" i="16" s="1"/>
  <c r="Q44" i="16"/>
  <c r="W44" i="16" s="1"/>
  <c r="Q60" i="16"/>
  <c r="W60" i="16" s="1"/>
  <c r="Q76" i="16"/>
  <c r="W76" i="16" s="1"/>
  <c r="Q88" i="16"/>
  <c r="W88" i="16" s="1"/>
  <c r="Q104" i="16"/>
  <c r="W104" i="16" s="1"/>
  <c r="Q117" i="16"/>
  <c r="W117" i="16" s="1"/>
  <c r="O32" i="16"/>
  <c r="S32" i="16" s="1"/>
  <c r="T33" i="18"/>
  <c r="Z33" i="18" s="1"/>
  <c r="T84" i="18"/>
  <c r="Z84" i="18" s="1"/>
  <c r="T70" i="18"/>
  <c r="Z70" i="18" s="1"/>
  <c r="T27" i="18"/>
  <c r="Z27" i="18" s="1"/>
  <c r="R112" i="18"/>
  <c r="V112" i="18" s="1"/>
  <c r="R26" i="18"/>
  <c r="V26" i="18" s="1"/>
  <c r="I6" i="14"/>
  <c r="I8" i="14" s="1"/>
  <c r="I7" i="14"/>
  <c r="I9" i="14" s="1"/>
  <c r="I3" i="14"/>
  <c r="Q41" i="16"/>
  <c r="W41" i="16" s="1"/>
  <c r="Q65" i="16"/>
  <c r="W65" i="16" s="1"/>
  <c r="Q89" i="16"/>
  <c r="W89" i="16" s="1"/>
  <c r="Q107" i="16"/>
  <c r="W107" i="16" s="1"/>
  <c r="R4" i="18"/>
  <c r="V4" i="18" s="1"/>
  <c r="R122" i="18"/>
  <c r="V122" i="18" s="1"/>
  <c r="R72" i="18"/>
  <c r="V72" i="18" s="1"/>
  <c r="R37" i="18"/>
  <c r="V37" i="18" s="1"/>
  <c r="R31" i="18"/>
  <c r="V31" i="18" s="1"/>
  <c r="O43" i="16"/>
  <c r="S43" i="16" s="1"/>
  <c r="O118" i="16"/>
  <c r="S118" i="16" s="1"/>
  <c r="T48" i="18"/>
  <c r="Z48" i="18" s="1"/>
  <c r="T120" i="18"/>
  <c r="Z120" i="18" s="1"/>
  <c r="O12" i="16"/>
  <c r="S12" i="16" s="1"/>
  <c r="O72" i="16"/>
  <c r="S72" i="16" s="1"/>
  <c r="O108" i="16"/>
  <c r="S108" i="16" s="1"/>
  <c r="T111" i="18"/>
  <c r="Z111" i="18" s="1"/>
  <c r="R69" i="18"/>
  <c r="V69" i="18" s="1"/>
  <c r="Q22" i="16"/>
  <c r="W22" i="16" s="1"/>
  <c r="O54" i="16"/>
  <c r="S54" i="16" s="1"/>
  <c r="O70" i="16"/>
  <c r="S70" i="16" s="1"/>
  <c r="O94" i="16"/>
  <c r="S94" i="16" s="1"/>
  <c r="O113" i="16"/>
  <c r="S113" i="16" s="1"/>
  <c r="T92" i="18"/>
  <c r="Z92" i="18" s="1"/>
  <c r="T43" i="18"/>
  <c r="Z43" i="18" s="1"/>
  <c r="T105" i="18"/>
  <c r="Z105" i="18" s="1"/>
  <c r="R15" i="18"/>
  <c r="V15" i="18" s="1"/>
  <c r="O47" i="16"/>
  <c r="S47" i="16" s="1"/>
  <c r="Q33" i="16"/>
  <c r="W33" i="16" s="1"/>
  <c r="R25" i="18"/>
  <c r="V25" i="18" s="1"/>
  <c r="R9" i="18"/>
  <c r="V9" i="18" s="1"/>
  <c r="Q13" i="16"/>
  <c r="W13" i="16" s="1"/>
  <c r="O21" i="16"/>
  <c r="S21" i="16" s="1"/>
  <c r="O29" i="16"/>
  <c r="S29" i="16" s="1"/>
  <c r="Q45" i="16"/>
  <c r="W45" i="16" s="1"/>
  <c r="Q53" i="16"/>
  <c r="W53" i="16" s="1"/>
  <c r="Q61" i="16"/>
  <c r="W61" i="16" s="1"/>
  <c r="Q69" i="16"/>
  <c r="W69" i="16" s="1"/>
  <c r="Q77" i="16"/>
  <c r="W77" i="16" s="1"/>
  <c r="Q85" i="16"/>
  <c r="W85" i="16" s="1"/>
  <c r="Q93" i="16"/>
  <c r="W93" i="16" s="1"/>
  <c r="Q101" i="16"/>
  <c r="W101" i="16" s="1"/>
  <c r="Q110" i="16"/>
  <c r="W110" i="16" s="1"/>
  <c r="Q112" i="16"/>
  <c r="W112" i="16" s="1"/>
  <c r="O36" i="16"/>
  <c r="S36" i="16" s="1"/>
  <c r="R20" i="18"/>
  <c r="V20" i="18" s="1"/>
  <c r="R56" i="18"/>
  <c r="V56" i="18" s="1"/>
  <c r="R88" i="18"/>
  <c r="V88" i="18" s="1"/>
  <c r="R35" i="18"/>
  <c r="V35" i="18" s="1"/>
  <c r="R74" i="18"/>
  <c r="V74" i="18" s="1"/>
  <c r="R22" i="18"/>
  <c r="V22" i="18" s="1"/>
  <c r="R62" i="18"/>
  <c r="V62" i="18" s="1"/>
  <c r="R115" i="18"/>
  <c r="V115" i="18" s="1"/>
  <c r="T46" i="18"/>
  <c r="Z46" i="18" s="1"/>
  <c r="T103" i="18"/>
  <c r="Z103" i="18" s="1"/>
  <c r="T118" i="18"/>
  <c r="Z118" i="18" s="1"/>
  <c r="T65" i="18"/>
  <c r="Z65" i="18" s="1"/>
  <c r="T36" i="18"/>
  <c r="Z36" i="18" s="1"/>
  <c r="T117" i="18"/>
  <c r="Z117" i="18" s="1"/>
  <c r="O7" i="16"/>
  <c r="S7" i="16" s="1"/>
  <c r="Q23" i="16"/>
  <c r="W23" i="16" s="1"/>
  <c r="O51" i="16"/>
  <c r="S51" i="16" s="1"/>
  <c r="O67" i="16"/>
  <c r="S67" i="16" s="1"/>
  <c r="O83" i="16"/>
  <c r="S83" i="16" s="1"/>
  <c r="O99" i="16"/>
  <c r="S99" i="16" s="1"/>
  <c r="O115" i="16"/>
  <c r="S115" i="16" s="1"/>
  <c r="O121" i="16"/>
  <c r="S121" i="16" s="1"/>
  <c r="T28" i="18"/>
  <c r="Z28" i="18" s="1"/>
  <c r="R96" i="18"/>
  <c r="V96" i="18" s="1"/>
  <c r="R82" i="18"/>
  <c r="V82" i="18" s="1"/>
  <c r="R41" i="18"/>
  <c r="V41" i="18" s="1"/>
  <c r="T73" i="18"/>
  <c r="Z73" i="18" s="1"/>
  <c r="T38" i="18"/>
  <c r="Z38" i="18" s="1"/>
  <c r="T7" i="18"/>
  <c r="Z7" i="18" s="1"/>
  <c r="T106" i="18"/>
  <c r="Z106" i="18" s="1"/>
  <c r="O20" i="16"/>
  <c r="S20" i="16" s="1"/>
  <c r="O48" i="16"/>
  <c r="S48" i="16" s="1"/>
  <c r="O64" i="16"/>
  <c r="S64" i="16" s="1"/>
  <c r="O80" i="16"/>
  <c r="S80" i="16" s="1"/>
  <c r="O100" i="16"/>
  <c r="S100" i="16" s="1"/>
  <c r="O105" i="16"/>
  <c r="S105" i="16" s="1"/>
  <c r="T16" i="18"/>
  <c r="Z16" i="18" s="1"/>
  <c r="T100" i="18"/>
  <c r="Z100" i="18" s="1"/>
  <c r="T86" i="18"/>
  <c r="Z86" i="18" s="1"/>
  <c r="T47" i="18"/>
  <c r="Z47" i="18" s="1"/>
  <c r="T14" i="18"/>
  <c r="Z14" i="18" s="1"/>
  <c r="R63" i="18"/>
  <c r="V63" i="18" s="1"/>
  <c r="R30" i="18"/>
  <c r="V30" i="18" s="1"/>
  <c r="R53" i="18"/>
  <c r="V53" i="18" s="1"/>
  <c r="R23" i="18"/>
  <c r="V23" i="18" s="1"/>
  <c r="R91" i="18"/>
  <c r="V91" i="18" s="1"/>
  <c r="O10" i="16"/>
  <c r="S10" i="16" s="1"/>
  <c r="O18" i="16"/>
  <c r="S18" i="16" s="1"/>
  <c r="Q26" i="16"/>
  <c r="W26" i="16" s="1"/>
  <c r="O42" i="16"/>
  <c r="S42" i="16" s="1"/>
  <c r="O50" i="16"/>
  <c r="S50" i="16" s="1"/>
  <c r="O58" i="16"/>
  <c r="S58" i="16" s="1"/>
  <c r="O66" i="16"/>
  <c r="S66" i="16" s="1"/>
  <c r="O74" i="16"/>
  <c r="S74" i="16" s="1"/>
  <c r="O82" i="16"/>
  <c r="S82" i="16" s="1"/>
  <c r="O90" i="16"/>
  <c r="S90" i="16" s="1"/>
  <c r="O98" i="16"/>
  <c r="S98" i="16" s="1"/>
  <c r="Q39" i="16"/>
  <c r="W39" i="16" s="1"/>
  <c r="O111" i="16"/>
  <c r="S111" i="16" s="1"/>
  <c r="O116" i="16"/>
  <c r="S116" i="16" s="1"/>
  <c r="Q34" i="16"/>
  <c r="W34" i="16" s="1"/>
  <c r="T8" i="18"/>
  <c r="Z8" i="18" s="1"/>
  <c r="R44" i="18"/>
  <c r="V44" i="18" s="1"/>
  <c r="T76" i="18"/>
  <c r="Z76" i="18" s="1"/>
  <c r="T10" i="18"/>
  <c r="Z10" i="18" s="1"/>
  <c r="T54" i="18"/>
  <c r="Z54" i="18" s="1"/>
  <c r="T94" i="18"/>
  <c r="Z94" i="18" s="1"/>
  <c r="R34" i="18"/>
  <c r="V34" i="18" s="1"/>
  <c r="R101" i="18"/>
  <c r="V101" i="18" s="1"/>
  <c r="R109" i="18"/>
  <c r="V109" i="18" s="1"/>
  <c r="R93" i="18"/>
  <c r="V93" i="18" s="1"/>
  <c r="R71" i="18"/>
  <c r="V71" i="18" s="1"/>
  <c r="R110" i="18"/>
  <c r="V110" i="18" s="1"/>
  <c r="T121" i="18"/>
  <c r="Z121" i="18" s="1"/>
  <c r="R59" i="18"/>
  <c r="V59" i="18" s="1"/>
  <c r="R18" i="13"/>
  <c r="R19" i="13" s="1"/>
  <c r="O19" i="16"/>
  <c r="S19" i="16" s="1"/>
  <c r="Q31" i="16"/>
  <c r="W31" i="16" s="1"/>
  <c r="O55" i="16"/>
  <c r="S55" i="16" s="1"/>
  <c r="O71" i="16"/>
  <c r="S71" i="16" s="1"/>
  <c r="O87" i="16"/>
  <c r="S87" i="16" s="1"/>
  <c r="O103" i="16"/>
  <c r="S103" i="16" s="1"/>
  <c r="R49" i="18"/>
  <c r="V49" i="18" s="1"/>
  <c r="R18" i="18"/>
  <c r="V18" i="18" s="1"/>
  <c r="R98" i="18"/>
  <c r="V98" i="18" s="1"/>
  <c r="R5" i="18"/>
  <c r="V5" i="18" s="1"/>
  <c r="R113" i="18"/>
  <c r="V113" i="18" s="1"/>
  <c r="T89" i="18"/>
  <c r="Z89" i="18" s="1"/>
  <c r="T11" i="18"/>
  <c r="Z11" i="18" s="1"/>
  <c r="O8" i="16"/>
  <c r="S8" i="16" s="1"/>
  <c r="Q24" i="16"/>
  <c r="W24" i="16" s="1"/>
  <c r="O44" i="16"/>
  <c r="S44" i="16" s="1"/>
  <c r="O60" i="16"/>
  <c r="S60" i="16" s="1"/>
  <c r="O76" i="16"/>
  <c r="S76" i="16" s="1"/>
  <c r="O88" i="16"/>
  <c r="S88" i="16" s="1"/>
  <c r="O104" i="16"/>
  <c r="S104" i="16" s="1"/>
  <c r="O117" i="16"/>
  <c r="S117" i="16" s="1"/>
  <c r="Q32" i="16"/>
  <c r="W32" i="16" s="1"/>
  <c r="R33" i="18"/>
  <c r="V33" i="18" s="1"/>
  <c r="R84" i="18"/>
  <c r="V84" i="18" s="1"/>
  <c r="R70" i="18"/>
  <c r="V70" i="18" s="1"/>
  <c r="R27" i="18"/>
  <c r="V27" i="18" s="1"/>
  <c r="T112" i="18"/>
  <c r="Z112" i="18" s="1"/>
  <c r="T26" i="18"/>
  <c r="Z26" i="18" s="1"/>
  <c r="Q57" i="16"/>
  <c r="W57" i="16" s="1"/>
  <c r="Q81" i="16"/>
  <c r="W81" i="16" s="1"/>
  <c r="O35" i="16"/>
  <c r="S35" i="16" s="1"/>
  <c r="Q6" i="16"/>
  <c r="W6" i="16" s="1"/>
  <c r="R104" i="18"/>
  <c r="V104" i="18" s="1"/>
  <c r="R58" i="18"/>
  <c r="V58" i="18" s="1"/>
  <c r="T75" i="18"/>
  <c r="Z75" i="18" s="1"/>
  <c r="O59" i="16"/>
  <c r="S59" i="16" s="1"/>
  <c r="O91" i="16"/>
  <c r="S91" i="16" s="1"/>
  <c r="Q38" i="16"/>
  <c r="W38" i="16" s="1"/>
  <c r="T77" i="18"/>
  <c r="Z77" i="18" s="1"/>
  <c r="T97" i="18"/>
  <c r="Z97" i="18" s="1"/>
  <c r="O40" i="16"/>
  <c r="S40" i="16" s="1"/>
  <c r="O106" i="16"/>
  <c r="S106" i="16" s="1"/>
  <c r="T51" i="18"/>
  <c r="Z51" i="18" s="1"/>
  <c r="R32" i="18"/>
  <c r="V32" i="18" s="1"/>
  <c r="R81" i="18"/>
  <c r="V81" i="18" s="1"/>
  <c r="R83" i="18"/>
  <c r="V83" i="18" s="1"/>
  <c r="Q30" i="16"/>
  <c r="W30" i="16" s="1"/>
  <c r="O62" i="16"/>
  <c r="S62" i="16" s="1"/>
  <c r="O86" i="16"/>
  <c r="S86" i="16" s="1"/>
  <c r="O114" i="16"/>
  <c r="S114" i="16" s="1"/>
  <c r="O4" i="16"/>
  <c r="S4" i="16" s="1"/>
  <c r="O122" i="16"/>
  <c r="S122" i="16" s="1"/>
  <c r="T24" i="18"/>
  <c r="Z24" i="18" s="1"/>
  <c r="R40" i="18"/>
  <c r="V40" i="18" s="1"/>
  <c r="T107" i="18"/>
  <c r="Z107" i="18" s="1"/>
  <c r="T17" i="18"/>
  <c r="Z17" i="18" s="1"/>
  <c r="R114" i="18"/>
  <c r="V114" i="18" s="1"/>
  <c r="Q27" i="16"/>
  <c r="W27" i="16" s="1"/>
  <c r="O79" i="16"/>
  <c r="S79" i="16" s="1"/>
  <c r="R12" i="18"/>
  <c r="V12" i="18" s="1"/>
  <c r="R66" i="18"/>
  <c r="V66" i="18" s="1"/>
  <c r="T55" i="18"/>
  <c r="Z55" i="18" s="1"/>
  <c r="T99" i="18"/>
  <c r="Z99" i="18" s="1"/>
  <c r="Q28" i="16"/>
  <c r="W28" i="16" s="1"/>
  <c r="O68" i="16"/>
  <c r="S68" i="16" s="1"/>
  <c r="O96" i="16"/>
  <c r="S96" i="16" s="1"/>
  <c r="Q37" i="16"/>
  <c r="W37" i="16" s="1"/>
  <c r="R29" i="18"/>
  <c r="V29" i="18" s="1"/>
  <c r="R102" i="18"/>
  <c r="V102" i="18" s="1"/>
  <c r="R6" i="18"/>
  <c r="V6" i="18" s="1"/>
  <c r="O13" i="16"/>
  <c r="S13" i="16" s="1"/>
  <c r="Q21" i="16"/>
  <c r="W21" i="16" s="1"/>
  <c r="Q29" i="16"/>
  <c r="W29" i="16" s="1"/>
  <c r="O45" i="16"/>
  <c r="S45" i="16" s="1"/>
  <c r="O53" i="16"/>
  <c r="S53" i="16" s="1"/>
  <c r="O61" i="16"/>
  <c r="S61" i="16" s="1"/>
  <c r="O69" i="16"/>
  <c r="S69" i="16" s="1"/>
  <c r="O77" i="16"/>
  <c r="S77" i="16" s="1"/>
  <c r="O85" i="16"/>
  <c r="S85" i="16" s="1"/>
  <c r="O93" i="16"/>
  <c r="S93" i="16" s="1"/>
  <c r="O101" i="16"/>
  <c r="S101" i="16" s="1"/>
  <c r="O110" i="16"/>
  <c r="S110" i="16" s="1"/>
  <c r="O112" i="16"/>
  <c r="S112" i="16" s="1"/>
  <c r="Q36" i="16"/>
  <c r="W36" i="16" s="1"/>
  <c r="T4" i="18"/>
  <c r="Z4" i="18" s="1"/>
  <c r="T122" i="18"/>
  <c r="Z122" i="18" s="1"/>
  <c r="T39" i="18"/>
  <c r="Z39" i="18" s="1"/>
  <c r="T72" i="18"/>
  <c r="Z72" i="18" s="1"/>
  <c r="T104" i="18"/>
  <c r="Z104" i="18" s="1"/>
  <c r="T37" i="18"/>
  <c r="Z37" i="18" s="1"/>
  <c r="T90" i="18"/>
  <c r="Z90" i="18" s="1"/>
  <c r="T58" i="18"/>
  <c r="Z58" i="18" s="1"/>
  <c r="T31" i="18"/>
  <c r="Z31" i="18" s="1"/>
  <c r="R108" i="18"/>
  <c r="V108" i="18" s="1"/>
  <c r="R42" i="18"/>
  <c r="V42" i="18" s="1"/>
  <c r="T21" i="18"/>
  <c r="Z21" i="18" s="1"/>
  <c r="R67" i="18"/>
  <c r="V67" i="18" s="1"/>
  <c r="T13" i="18"/>
  <c r="Z13" i="18" s="1"/>
  <c r="R75" i="18"/>
  <c r="V75" i="18" s="1"/>
  <c r="Q15" i="16"/>
  <c r="W15" i="16" s="1"/>
  <c r="Q43" i="16"/>
  <c r="W43" i="16" s="1"/>
  <c r="Q59" i="16"/>
  <c r="W59" i="16" s="1"/>
  <c r="Q75" i="16"/>
  <c r="W75" i="16" s="1"/>
  <c r="Q91" i="16"/>
  <c r="W91" i="16" s="1"/>
  <c r="Q118" i="16"/>
  <c r="W118" i="16" s="1"/>
  <c r="Q120" i="16"/>
  <c r="W120" i="16" s="1"/>
  <c r="O38" i="16"/>
  <c r="S38" i="16" s="1"/>
  <c r="T64" i="18"/>
  <c r="Z64" i="18" s="1"/>
  <c r="T45" i="18"/>
  <c r="Z45" i="18" s="1"/>
  <c r="R48" i="18"/>
  <c r="V48" i="18" s="1"/>
  <c r="R77" i="18"/>
  <c r="V77" i="18" s="1"/>
  <c r="T119" i="18"/>
  <c r="Z119" i="18" s="1"/>
  <c r="R120" i="18"/>
  <c r="V120" i="18" s="1"/>
  <c r="R97" i="18"/>
  <c r="V97" i="18" s="1"/>
  <c r="R19" i="18"/>
  <c r="V19" i="18" s="1"/>
  <c r="Q12" i="16"/>
  <c r="W12" i="16" s="1"/>
  <c r="Q40" i="16"/>
  <c r="W40" i="16" s="1"/>
  <c r="Q56" i="16"/>
  <c r="W56" i="16" s="1"/>
  <c r="Q72" i="16"/>
  <c r="W72" i="16" s="1"/>
  <c r="Q92" i="16"/>
  <c r="W92" i="16" s="1"/>
  <c r="Q106" i="16"/>
  <c r="W106" i="16" s="1"/>
  <c r="Q108" i="16"/>
  <c r="W108" i="16" s="1"/>
  <c r="R16" i="18"/>
  <c r="V16" i="18" s="1"/>
  <c r="R100" i="18"/>
  <c r="V100" i="18" s="1"/>
  <c r="R86" i="18"/>
  <c r="V86" i="18" s="1"/>
  <c r="R47" i="18"/>
  <c r="V47" i="18" s="1"/>
  <c r="R14" i="18"/>
  <c r="V14" i="18" s="1"/>
  <c r="T63" i="18"/>
  <c r="Z63" i="18" s="1"/>
  <c r="T30" i="18"/>
  <c r="Z30" i="18" s="1"/>
  <c r="T53" i="18"/>
  <c r="Z53" i="18" s="1"/>
  <c r="T23" i="18"/>
  <c r="Z23" i="18" s="1"/>
  <c r="T91" i="18"/>
  <c r="Z91" i="18" s="1"/>
  <c r="Q14" i="16"/>
  <c r="W14" i="16" s="1"/>
  <c r="O22" i="16"/>
  <c r="S22" i="16" s="1"/>
  <c r="O30" i="16"/>
  <c r="S30" i="16" s="1"/>
  <c r="Q46" i="16"/>
  <c r="W46" i="16" s="1"/>
  <c r="Q54" i="16"/>
  <c r="W54" i="16" s="1"/>
  <c r="Q62" i="16"/>
  <c r="W62" i="16" s="1"/>
  <c r="Q70" i="16"/>
  <c r="W70" i="16" s="1"/>
  <c r="Q78" i="16"/>
  <c r="W78" i="16" s="1"/>
  <c r="Q86" i="16"/>
  <c r="W86" i="16" s="1"/>
  <c r="Q94" i="16"/>
  <c r="W94" i="16" s="1"/>
  <c r="Q102" i="16"/>
  <c r="W102" i="16" s="1"/>
  <c r="Q114" i="16"/>
  <c r="W114" i="16" s="1"/>
  <c r="Q113" i="16"/>
  <c r="W113" i="16" s="1"/>
  <c r="Q4" i="16"/>
  <c r="W4" i="16" s="1"/>
  <c r="Q122" i="16"/>
  <c r="W122" i="16" s="1"/>
  <c r="Q5" i="16"/>
  <c r="W5" i="16" s="1"/>
  <c r="R8" i="18"/>
  <c r="V8" i="18" s="1"/>
  <c r="T44" i="18"/>
  <c r="Z44" i="18" s="1"/>
  <c r="R76" i="18"/>
  <c r="V76" i="18" s="1"/>
  <c r="R10" i="18"/>
  <c r="V10" i="18" s="1"/>
  <c r="R54" i="18"/>
  <c r="V54" i="18" s="1"/>
  <c r="R94" i="18"/>
  <c r="V94" i="18" s="1"/>
  <c r="T34" i="18"/>
  <c r="Z34" i="18" s="1"/>
  <c r="T101" i="18"/>
  <c r="Z101" i="18" s="1"/>
  <c r="T109" i="18"/>
  <c r="Z109" i="18" s="1"/>
  <c r="T93" i="18"/>
  <c r="Z93" i="18" s="1"/>
  <c r="T71" i="18"/>
  <c r="Z71" i="18" s="1"/>
  <c r="T110" i="18"/>
  <c r="Z110" i="18" s="1"/>
  <c r="R121" i="18"/>
  <c r="V121" i="18" s="1"/>
  <c r="T59" i="18"/>
  <c r="Z59" i="18" s="1"/>
  <c r="O8" i="13"/>
  <c r="O6" i="13"/>
  <c r="O3" i="13"/>
  <c r="O5" i="13"/>
  <c r="O4" i="13"/>
  <c r="O7" i="13"/>
  <c r="Q11" i="16"/>
  <c r="W11" i="16" s="1"/>
  <c r="O27" i="16"/>
  <c r="S27" i="16" s="1"/>
  <c r="Q47" i="16"/>
  <c r="W47" i="16" s="1"/>
  <c r="Q63" i="16"/>
  <c r="W63" i="16" s="1"/>
  <c r="Q79" i="16"/>
  <c r="W79" i="16" s="1"/>
  <c r="Q95" i="16"/>
  <c r="W95" i="16" s="1"/>
  <c r="O33" i="16"/>
  <c r="S33" i="16" s="1"/>
  <c r="T12" i="18"/>
  <c r="Z12" i="18" s="1"/>
  <c r="T80" i="18"/>
  <c r="Z80" i="18" s="1"/>
  <c r="T66" i="18"/>
  <c r="Z66" i="18" s="1"/>
  <c r="T25" i="18"/>
  <c r="Z25" i="18" s="1"/>
  <c r="R79" i="18"/>
  <c r="V79" i="18" s="1"/>
  <c r="R55" i="18"/>
  <c r="V55" i="18" s="1"/>
  <c r="R99" i="18"/>
  <c r="V99" i="18" s="1"/>
  <c r="Q16" i="16"/>
  <c r="W16" i="16" s="1"/>
  <c r="O28" i="16"/>
  <c r="S28" i="16" s="1"/>
  <c r="Q52" i="16"/>
  <c r="W52" i="16" s="1"/>
  <c r="Q68" i="16"/>
  <c r="W68" i="16" s="1"/>
  <c r="Q84" i="16"/>
  <c r="W84" i="16" s="1"/>
  <c r="Q96" i="16"/>
  <c r="W96" i="16" s="1"/>
  <c r="Q119" i="16"/>
  <c r="W119" i="16" s="1"/>
  <c r="O37" i="16"/>
  <c r="S37" i="16" s="1"/>
  <c r="T52" i="18"/>
  <c r="Z52" i="18" s="1"/>
  <c r="T29" i="18"/>
  <c r="Z29" i="18" s="1"/>
  <c r="T102" i="18"/>
  <c r="Z102" i="18" s="1"/>
  <c r="R61" i="18"/>
  <c r="V61" i="18" s="1"/>
  <c r="T9" i="18"/>
  <c r="Z9" i="18" s="1"/>
  <c r="T6" i="18"/>
  <c r="Z6" i="18" s="1"/>
  <c r="AC124" i="8"/>
  <c r="AA128" i="8" s="1"/>
  <c r="AA127" i="8"/>
  <c r="W127" i="8"/>
  <c r="Y124" i="8"/>
  <c r="W128" i="8" s="1"/>
  <c r="Y123" i="7"/>
  <c r="X126" i="7"/>
  <c r="J169" i="9"/>
  <c r="K169" i="9"/>
  <c r="L169" i="9" s="1"/>
  <c r="J193" i="9"/>
  <c r="K193" i="9"/>
  <c r="L193" i="9" s="1"/>
  <c r="J201" i="9"/>
  <c r="K201" i="9"/>
  <c r="L201" i="9" s="1"/>
  <c r="AA3" i="9"/>
  <c r="J3" i="9"/>
  <c r="J161" i="9"/>
  <c r="K161" i="9"/>
  <c r="L161" i="9" s="1"/>
  <c r="J185" i="9"/>
  <c r="K185" i="9"/>
  <c r="L185" i="9" s="1"/>
  <c r="K25" i="9"/>
  <c r="L25" i="9" s="1"/>
  <c r="K33" i="9"/>
  <c r="L33" i="9" s="1"/>
  <c r="K37" i="9"/>
  <c r="L37" i="9" s="1"/>
  <c r="K41" i="9"/>
  <c r="L41" i="9" s="1"/>
  <c r="K45" i="9"/>
  <c r="L45" i="9" s="1"/>
  <c r="K53" i="9"/>
  <c r="L53" i="9" s="1"/>
  <c r="K61" i="9"/>
  <c r="L61" i="9" s="1"/>
  <c r="K65" i="9"/>
  <c r="L65" i="9" s="1"/>
  <c r="K69" i="9"/>
  <c r="L69" i="9" s="1"/>
  <c r="K73" i="9"/>
  <c r="L73" i="9" s="1"/>
  <c r="K77" i="9"/>
  <c r="L77" i="9" s="1"/>
  <c r="K81" i="9"/>
  <c r="L81" i="9" s="1"/>
  <c r="K85" i="9"/>
  <c r="L85" i="9" s="1"/>
  <c r="K89" i="9"/>
  <c r="L89" i="9" s="1"/>
  <c r="K91" i="9"/>
  <c r="L91" i="9" s="1"/>
  <c r="K95" i="9"/>
  <c r="L95" i="9" s="1"/>
  <c r="K99" i="9"/>
  <c r="L99" i="9" s="1"/>
  <c r="K103" i="9"/>
  <c r="L103" i="9" s="1"/>
  <c r="K107" i="9"/>
  <c r="L107" i="9" s="1"/>
  <c r="K111" i="9"/>
  <c r="L111" i="9" s="1"/>
  <c r="K115" i="9"/>
  <c r="L115" i="9" s="1"/>
  <c r="K119" i="9"/>
  <c r="L119" i="9" s="1"/>
  <c r="K123" i="9"/>
  <c r="L123" i="9" s="1"/>
  <c r="K127" i="9"/>
  <c r="L127" i="9" s="1"/>
  <c r="K131" i="9"/>
  <c r="L131" i="9" s="1"/>
  <c r="K135" i="9"/>
  <c r="L135" i="9" s="1"/>
  <c r="K139" i="9"/>
  <c r="L139" i="9" s="1"/>
  <c r="K147" i="9"/>
  <c r="L147" i="9" s="1"/>
  <c r="K155" i="9"/>
  <c r="L155" i="9" s="1"/>
  <c r="K167" i="9"/>
  <c r="L167" i="9" s="1"/>
  <c r="J176" i="9"/>
  <c r="K176" i="9"/>
  <c r="L176" i="9" s="1"/>
  <c r="J190" i="9"/>
  <c r="K190" i="9"/>
  <c r="L190" i="9" s="1"/>
  <c r="J198" i="9"/>
  <c r="K198" i="9"/>
  <c r="L198" i="9" s="1"/>
  <c r="J202" i="9"/>
  <c r="K202" i="9"/>
  <c r="L202" i="9" s="1"/>
  <c r="J206" i="9"/>
  <c r="K206" i="9"/>
  <c r="L206" i="9" s="1"/>
  <c r="J210" i="9"/>
  <c r="K210" i="9"/>
  <c r="L210" i="9" s="1"/>
  <c r="K218" i="9"/>
  <c r="L218" i="9" s="1"/>
  <c r="K236" i="9"/>
  <c r="L236" i="9" s="1"/>
  <c r="K94" i="9"/>
  <c r="L94" i="9" s="1"/>
  <c r="K102" i="9"/>
  <c r="L102" i="9" s="1"/>
  <c r="K106" i="9"/>
  <c r="L106" i="9" s="1"/>
  <c r="K114" i="9"/>
  <c r="L114" i="9" s="1"/>
  <c r="K122" i="9"/>
  <c r="L122" i="9" s="1"/>
  <c r="K126" i="9"/>
  <c r="L126" i="9" s="1"/>
  <c r="K130" i="9"/>
  <c r="L130" i="9" s="1"/>
  <c r="J177" i="9"/>
  <c r="K177" i="9"/>
  <c r="L177" i="9" s="1"/>
  <c r="J182" i="9"/>
  <c r="K182" i="9"/>
  <c r="L182" i="9" s="1"/>
  <c r="K5" i="9"/>
  <c r="L5" i="9" s="1"/>
  <c r="K7" i="9"/>
  <c r="L7" i="9" s="1"/>
  <c r="K9" i="9"/>
  <c r="L9" i="9" s="1"/>
  <c r="K11" i="9"/>
  <c r="L11" i="9" s="1"/>
  <c r="K13" i="9"/>
  <c r="L13" i="9" s="1"/>
  <c r="K15" i="9"/>
  <c r="L15" i="9" s="1"/>
  <c r="K17" i="9"/>
  <c r="L17" i="9" s="1"/>
  <c r="K19" i="9"/>
  <c r="L19" i="9" s="1"/>
  <c r="K21" i="9"/>
  <c r="L21" i="9" s="1"/>
  <c r="K23" i="9"/>
  <c r="L23" i="9" s="1"/>
  <c r="K31" i="9"/>
  <c r="L31" i="9" s="1"/>
  <c r="K35" i="9"/>
  <c r="L35" i="9" s="1"/>
  <c r="K49" i="9"/>
  <c r="L49" i="9" s="1"/>
  <c r="K57" i="9"/>
  <c r="L57" i="9" s="1"/>
  <c r="K141" i="9"/>
  <c r="L141" i="9" s="1"/>
  <c r="K149" i="9"/>
  <c r="L149" i="9" s="1"/>
  <c r="K157" i="9"/>
  <c r="L157" i="9" s="1"/>
  <c r="J166" i="9"/>
  <c r="K166" i="9"/>
  <c r="L166" i="9" s="1"/>
  <c r="K175" i="9"/>
  <c r="L175" i="9" s="1"/>
  <c r="J184" i="9"/>
  <c r="K184" i="9"/>
  <c r="L184" i="9" s="1"/>
  <c r="J205" i="9"/>
  <c r="K205" i="9"/>
  <c r="L205" i="9" s="1"/>
  <c r="J209" i="9"/>
  <c r="K209" i="9"/>
  <c r="L209" i="9" s="1"/>
  <c r="J213" i="9"/>
  <c r="K213" i="9"/>
  <c r="L213" i="9" s="1"/>
  <c r="K98" i="9"/>
  <c r="L98" i="9" s="1"/>
  <c r="K110" i="9"/>
  <c r="L110" i="9" s="1"/>
  <c r="K118" i="9"/>
  <c r="L118" i="9" s="1"/>
  <c r="K134" i="9"/>
  <c r="L134" i="9" s="1"/>
  <c r="K138" i="9"/>
  <c r="L138" i="9" s="1"/>
  <c r="J168" i="9"/>
  <c r="K168" i="9"/>
  <c r="L168" i="9" s="1"/>
  <c r="K4" i="9"/>
  <c r="L4" i="9" s="1"/>
  <c r="K6" i="9"/>
  <c r="L6" i="9" s="1"/>
  <c r="K8" i="9"/>
  <c r="L8" i="9" s="1"/>
  <c r="K10" i="9"/>
  <c r="L10" i="9" s="1"/>
  <c r="K12" i="9"/>
  <c r="L12" i="9" s="1"/>
  <c r="K14" i="9"/>
  <c r="L14" i="9" s="1"/>
  <c r="K16" i="9"/>
  <c r="L16" i="9" s="1"/>
  <c r="K18" i="9"/>
  <c r="L18" i="9" s="1"/>
  <c r="K20" i="9"/>
  <c r="L20" i="9" s="1"/>
  <c r="K22" i="9"/>
  <c r="L22" i="9" s="1"/>
  <c r="K24" i="9"/>
  <c r="L24" i="9" s="1"/>
  <c r="K26" i="9"/>
  <c r="L26" i="9" s="1"/>
  <c r="K28" i="9"/>
  <c r="L28" i="9" s="1"/>
  <c r="K30" i="9"/>
  <c r="L30" i="9" s="1"/>
  <c r="K32" i="9"/>
  <c r="L32" i="9" s="1"/>
  <c r="K34" i="9"/>
  <c r="L34" i="9" s="1"/>
  <c r="K36" i="9"/>
  <c r="L36" i="9" s="1"/>
  <c r="K38" i="9"/>
  <c r="L38" i="9" s="1"/>
  <c r="K42" i="9"/>
  <c r="L42" i="9" s="1"/>
  <c r="K46" i="9"/>
  <c r="L46" i="9" s="1"/>
  <c r="K50" i="9"/>
  <c r="L50" i="9" s="1"/>
  <c r="K54" i="9"/>
  <c r="L54" i="9" s="1"/>
  <c r="K58" i="9"/>
  <c r="L58" i="9" s="1"/>
  <c r="K62" i="9"/>
  <c r="L62" i="9" s="1"/>
  <c r="K66" i="9"/>
  <c r="L66" i="9" s="1"/>
  <c r="K70" i="9"/>
  <c r="L70" i="9" s="1"/>
  <c r="K74" i="9"/>
  <c r="L74" i="9" s="1"/>
  <c r="K78" i="9"/>
  <c r="L78" i="9" s="1"/>
  <c r="K82" i="9"/>
  <c r="L82" i="9" s="1"/>
  <c r="K86" i="9"/>
  <c r="L86" i="9" s="1"/>
  <c r="K90" i="9"/>
  <c r="L90" i="9" s="1"/>
  <c r="K143" i="9"/>
  <c r="L143" i="9" s="1"/>
  <c r="K151" i="9"/>
  <c r="L151" i="9" s="1"/>
  <c r="J160" i="9"/>
  <c r="K160" i="9"/>
  <c r="L160" i="9" s="1"/>
  <c r="J174" i="9"/>
  <c r="K174" i="9"/>
  <c r="L174" i="9" s="1"/>
  <c r="K183" i="9"/>
  <c r="L183" i="9" s="1"/>
  <c r="J192" i="9"/>
  <c r="K192" i="9"/>
  <c r="L192" i="9" s="1"/>
  <c r="J197" i="9"/>
  <c r="K197" i="9"/>
  <c r="L197" i="9" s="1"/>
  <c r="J200" i="9"/>
  <c r="K200" i="9"/>
  <c r="L200" i="9" s="1"/>
  <c r="K97" i="9"/>
  <c r="L97" i="9" s="1"/>
  <c r="K105" i="9"/>
  <c r="L105" i="9" s="1"/>
  <c r="K113" i="9"/>
  <c r="L113" i="9" s="1"/>
  <c r="K117" i="9"/>
  <c r="L117" i="9" s="1"/>
  <c r="K121" i="9"/>
  <c r="L121" i="9" s="1"/>
  <c r="K125" i="9"/>
  <c r="L125" i="9" s="1"/>
  <c r="K129" i="9"/>
  <c r="L129" i="9" s="1"/>
  <c r="K133" i="9"/>
  <c r="L133" i="9" s="1"/>
  <c r="K137" i="9"/>
  <c r="L137" i="9" s="1"/>
  <c r="J204" i="9"/>
  <c r="K204" i="9"/>
  <c r="L204" i="9" s="1"/>
  <c r="J208" i="9"/>
  <c r="K208" i="9"/>
  <c r="L208" i="9" s="1"/>
  <c r="J212" i="9"/>
  <c r="K212" i="9"/>
  <c r="L212" i="9" s="1"/>
  <c r="K228" i="9"/>
  <c r="L228" i="9" s="1"/>
  <c r="K93" i="9"/>
  <c r="L93" i="9" s="1"/>
  <c r="K101" i="9"/>
  <c r="L101" i="9" s="1"/>
  <c r="K109" i="9"/>
  <c r="L109" i="9" s="1"/>
  <c r="K40" i="9"/>
  <c r="L40" i="9" s="1"/>
  <c r="K44" i="9"/>
  <c r="L44" i="9" s="1"/>
  <c r="K48" i="9"/>
  <c r="L48" i="9" s="1"/>
  <c r="K52" i="9"/>
  <c r="L52" i="9" s="1"/>
  <c r="K56" i="9"/>
  <c r="L56" i="9" s="1"/>
  <c r="K60" i="9"/>
  <c r="L60" i="9" s="1"/>
  <c r="K64" i="9"/>
  <c r="L64" i="9" s="1"/>
  <c r="K68" i="9"/>
  <c r="L68" i="9" s="1"/>
  <c r="K72" i="9"/>
  <c r="L72" i="9" s="1"/>
  <c r="K76" i="9"/>
  <c r="L76" i="9" s="1"/>
  <c r="K80" i="9"/>
  <c r="L80" i="9" s="1"/>
  <c r="K84" i="9"/>
  <c r="L84" i="9" s="1"/>
  <c r="K88" i="9"/>
  <c r="L88" i="9" s="1"/>
  <c r="K92" i="9"/>
  <c r="L92" i="9" s="1"/>
  <c r="K96" i="9"/>
  <c r="L96" i="9" s="1"/>
  <c r="K100" i="9"/>
  <c r="L100" i="9" s="1"/>
  <c r="K104" i="9"/>
  <c r="L104" i="9" s="1"/>
  <c r="K108" i="9"/>
  <c r="L108" i="9" s="1"/>
  <c r="K112" i="9"/>
  <c r="L112" i="9" s="1"/>
  <c r="K116" i="9"/>
  <c r="L116" i="9" s="1"/>
  <c r="K120" i="9"/>
  <c r="L120" i="9" s="1"/>
  <c r="K124" i="9"/>
  <c r="L124" i="9" s="1"/>
  <c r="K128" i="9"/>
  <c r="L128" i="9" s="1"/>
  <c r="K132" i="9"/>
  <c r="L132" i="9" s="1"/>
  <c r="K136" i="9"/>
  <c r="L136" i="9" s="1"/>
  <c r="K140" i="9"/>
  <c r="L140" i="9" s="1"/>
  <c r="K142" i="9"/>
  <c r="L142" i="9" s="1"/>
  <c r="K144" i="9"/>
  <c r="L144" i="9" s="1"/>
  <c r="K146" i="9"/>
  <c r="L146" i="9" s="1"/>
  <c r="K148" i="9"/>
  <c r="L148" i="9" s="1"/>
  <c r="K150" i="9"/>
  <c r="L150" i="9" s="1"/>
  <c r="K152" i="9"/>
  <c r="L152" i="9" s="1"/>
  <c r="K154" i="9"/>
  <c r="L154" i="9" s="1"/>
  <c r="K156" i="9"/>
  <c r="L156" i="9" s="1"/>
  <c r="J162" i="9"/>
  <c r="K162" i="9"/>
  <c r="L162" i="9" s="1"/>
  <c r="J165" i="9"/>
  <c r="K165" i="9"/>
  <c r="L165" i="9" s="1"/>
  <c r="J170" i="9"/>
  <c r="K170" i="9"/>
  <c r="L170" i="9" s="1"/>
  <c r="J173" i="9"/>
  <c r="K173" i="9"/>
  <c r="L173" i="9" s="1"/>
  <c r="J178" i="9"/>
  <c r="K178" i="9"/>
  <c r="L178" i="9" s="1"/>
  <c r="J181" i="9"/>
  <c r="K181" i="9"/>
  <c r="L181" i="9" s="1"/>
  <c r="J186" i="9"/>
  <c r="K186" i="9"/>
  <c r="L186" i="9" s="1"/>
  <c r="J189" i="9"/>
  <c r="K189" i="9"/>
  <c r="L189" i="9" s="1"/>
  <c r="J194" i="9"/>
  <c r="K194" i="9"/>
  <c r="L194" i="9" s="1"/>
  <c r="J203" i="9"/>
  <c r="K203" i="9"/>
  <c r="L203" i="9" s="1"/>
  <c r="J207" i="9"/>
  <c r="K207" i="9"/>
  <c r="L207" i="9" s="1"/>
  <c r="J211" i="9"/>
  <c r="K211" i="9"/>
  <c r="L211" i="9" s="1"/>
  <c r="K220" i="9"/>
  <c r="L220" i="9" s="1"/>
  <c r="K158" i="9"/>
  <c r="L158" i="9" s="1"/>
  <c r="K215" i="9"/>
  <c r="L215" i="9" s="1"/>
  <c r="K217" i="9"/>
  <c r="L217" i="9" s="1"/>
  <c r="K219" i="9"/>
  <c r="L219" i="9" s="1"/>
  <c r="K221" i="9"/>
  <c r="L221" i="9" s="1"/>
  <c r="K223" i="9"/>
  <c r="L223" i="9" s="1"/>
  <c r="K225" i="9"/>
  <c r="L225" i="9" s="1"/>
  <c r="K227" i="9"/>
  <c r="L227" i="9" s="1"/>
  <c r="K229" i="9"/>
  <c r="L229" i="9" s="1"/>
  <c r="K231" i="9"/>
  <c r="L231" i="9" s="1"/>
  <c r="K233" i="9"/>
  <c r="L233" i="9" s="1"/>
  <c r="K235" i="9"/>
  <c r="L235" i="9" s="1"/>
  <c r="K237" i="9"/>
  <c r="L237" i="9" s="1"/>
  <c r="K239" i="9"/>
  <c r="L239" i="9" s="1"/>
  <c r="K241" i="9"/>
  <c r="L241" i="9" s="1"/>
  <c r="K243" i="9"/>
  <c r="L243" i="9" s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4" i="5"/>
  <c r="K2" i="5" s="1"/>
  <c r="K7" i="5" s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4" i="5"/>
  <c r="K5" i="5"/>
  <c r="K4" i="5"/>
  <c r="X4" i="16" l="1"/>
  <c r="Y4" i="16" s="1"/>
  <c r="X5" i="16"/>
  <c r="Y5" i="16" s="1"/>
  <c r="X7" i="16"/>
  <c r="Y7" i="16" s="1"/>
  <c r="X11" i="16"/>
  <c r="Y11" i="16" s="1"/>
  <c r="X15" i="16"/>
  <c r="Y15" i="16" s="1"/>
  <c r="X19" i="16"/>
  <c r="Y19" i="16" s="1"/>
  <c r="X21" i="16"/>
  <c r="Y21" i="16" s="1"/>
  <c r="X25" i="16"/>
  <c r="Y25" i="16" s="1"/>
  <c r="X29" i="16"/>
  <c r="Y29" i="16" s="1"/>
  <c r="X33" i="16"/>
  <c r="Y33" i="16" s="1"/>
  <c r="X37" i="16"/>
  <c r="Y37" i="16" s="1"/>
  <c r="X104" i="16"/>
  <c r="Y104" i="16" s="1"/>
  <c r="X105" i="16"/>
  <c r="Y105" i="16" s="1"/>
  <c r="X106" i="16"/>
  <c r="Y106" i="16" s="1"/>
  <c r="X107" i="16"/>
  <c r="Y107" i="16" s="1"/>
  <c r="X108" i="16"/>
  <c r="Y108" i="16" s="1"/>
  <c r="X109" i="16"/>
  <c r="Y109" i="16" s="1"/>
  <c r="X110" i="16"/>
  <c r="Y110" i="16" s="1"/>
  <c r="X111" i="16"/>
  <c r="Y111" i="16" s="1"/>
  <c r="X112" i="16"/>
  <c r="Y112" i="16" s="1"/>
  <c r="X113" i="16"/>
  <c r="Y113" i="16" s="1"/>
  <c r="X114" i="16"/>
  <c r="Y114" i="16" s="1"/>
  <c r="X115" i="16"/>
  <c r="Y115" i="16" s="1"/>
  <c r="X116" i="16"/>
  <c r="Y116" i="16" s="1"/>
  <c r="X117" i="16"/>
  <c r="Y117" i="16" s="1"/>
  <c r="X118" i="16"/>
  <c r="Y118" i="16" s="1"/>
  <c r="X119" i="16"/>
  <c r="Y119" i="16" s="1"/>
  <c r="X120" i="16"/>
  <c r="Y120" i="16" s="1"/>
  <c r="X121" i="16"/>
  <c r="Y121" i="16" s="1"/>
  <c r="X122" i="16"/>
  <c r="X8" i="16"/>
  <c r="Y8" i="16" s="1"/>
  <c r="X12" i="16"/>
  <c r="Y12" i="16" s="1"/>
  <c r="X16" i="16"/>
  <c r="Y16" i="16" s="1"/>
  <c r="X20" i="16"/>
  <c r="Y20" i="16" s="1"/>
  <c r="X24" i="16"/>
  <c r="Y24" i="16" s="1"/>
  <c r="X28" i="16"/>
  <c r="Y28" i="16" s="1"/>
  <c r="X34" i="16"/>
  <c r="Y34" i="16" s="1"/>
  <c r="X38" i="16"/>
  <c r="Y38" i="16" s="1"/>
  <c r="X9" i="16"/>
  <c r="Y9" i="16" s="1"/>
  <c r="X13" i="16"/>
  <c r="Y13" i="16" s="1"/>
  <c r="X17" i="16"/>
  <c r="Y17" i="16" s="1"/>
  <c r="X23" i="16"/>
  <c r="Y23" i="16" s="1"/>
  <c r="X27" i="16"/>
  <c r="Y27" i="16" s="1"/>
  <c r="X31" i="16"/>
  <c r="Y31" i="16" s="1"/>
  <c r="X35" i="16"/>
  <c r="Y35" i="16" s="1"/>
  <c r="X14" i="16"/>
  <c r="Y14" i="16" s="1"/>
  <c r="X22" i="16"/>
  <c r="Y22" i="16" s="1"/>
  <c r="X36" i="16"/>
  <c r="Y36" i="16" s="1"/>
  <c r="X39" i="16"/>
  <c r="Y39" i="16" s="1"/>
  <c r="X43" i="16"/>
  <c r="Y43" i="16" s="1"/>
  <c r="X47" i="16"/>
  <c r="Y47" i="16" s="1"/>
  <c r="X51" i="16"/>
  <c r="Y51" i="16" s="1"/>
  <c r="X55" i="16"/>
  <c r="Y55" i="16" s="1"/>
  <c r="X59" i="16"/>
  <c r="Y59" i="16" s="1"/>
  <c r="X63" i="16"/>
  <c r="Y63" i="16" s="1"/>
  <c r="X67" i="16"/>
  <c r="Y67" i="16" s="1"/>
  <c r="X71" i="16"/>
  <c r="Y71" i="16" s="1"/>
  <c r="X75" i="16"/>
  <c r="Y75" i="16" s="1"/>
  <c r="X79" i="16"/>
  <c r="Y79" i="16" s="1"/>
  <c r="X10" i="16"/>
  <c r="Y10" i="16" s="1"/>
  <c r="X26" i="16"/>
  <c r="Y26" i="16" s="1"/>
  <c r="X32" i="16"/>
  <c r="Y32" i="16" s="1"/>
  <c r="X40" i="16"/>
  <c r="Y40" i="16" s="1"/>
  <c r="X44" i="16"/>
  <c r="Y44" i="16" s="1"/>
  <c r="X48" i="16"/>
  <c r="Y48" i="16" s="1"/>
  <c r="X52" i="16"/>
  <c r="Y52" i="16" s="1"/>
  <c r="X56" i="16"/>
  <c r="Y56" i="16" s="1"/>
  <c r="X60" i="16"/>
  <c r="Y60" i="16" s="1"/>
  <c r="X64" i="16"/>
  <c r="Y64" i="16" s="1"/>
  <c r="X68" i="16"/>
  <c r="Y68" i="16" s="1"/>
  <c r="X72" i="16"/>
  <c r="Y72" i="16" s="1"/>
  <c r="X76" i="16"/>
  <c r="Y76" i="16" s="1"/>
  <c r="X80" i="16"/>
  <c r="Y80" i="16" s="1"/>
  <c r="X84" i="16"/>
  <c r="Y84" i="16" s="1"/>
  <c r="X88" i="16"/>
  <c r="Y88" i="16" s="1"/>
  <c r="X92" i="16"/>
  <c r="Y92" i="16" s="1"/>
  <c r="X96" i="16"/>
  <c r="Y96" i="16" s="1"/>
  <c r="X100" i="16"/>
  <c r="Y100" i="16" s="1"/>
  <c r="X6" i="16"/>
  <c r="Y6" i="16" s="1"/>
  <c r="X30" i="16"/>
  <c r="Y30" i="16" s="1"/>
  <c r="X41" i="16"/>
  <c r="Y41" i="16" s="1"/>
  <c r="X45" i="16"/>
  <c r="Y45" i="16" s="1"/>
  <c r="X49" i="16"/>
  <c r="Y49" i="16" s="1"/>
  <c r="X53" i="16"/>
  <c r="Y53" i="16" s="1"/>
  <c r="X57" i="16"/>
  <c r="Y57" i="16" s="1"/>
  <c r="X61" i="16"/>
  <c r="Y61" i="16" s="1"/>
  <c r="X65" i="16"/>
  <c r="Y65" i="16" s="1"/>
  <c r="X69" i="16"/>
  <c r="Y69" i="16" s="1"/>
  <c r="X73" i="16"/>
  <c r="Y73" i="16" s="1"/>
  <c r="X77" i="16"/>
  <c r="Y77" i="16" s="1"/>
  <c r="X81" i="16"/>
  <c r="Y81" i="16" s="1"/>
  <c r="X85" i="16"/>
  <c r="Y85" i="16" s="1"/>
  <c r="X89" i="16"/>
  <c r="Y89" i="16" s="1"/>
  <c r="X93" i="16"/>
  <c r="Y93" i="16" s="1"/>
  <c r="X97" i="16"/>
  <c r="Y97" i="16" s="1"/>
  <c r="X101" i="16"/>
  <c r="Y101" i="16" s="1"/>
  <c r="X46" i="16"/>
  <c r="Y46" i="16" s="1"/>
  <c r="X62" i="16"/>
  <c r="Y62" i="16" s="1"/>
  <c r="X78" i="16"/>
  <c r="Y78" i="16" s="1"/>
  <c r="X42" i="16"/>
  <c r="Y42" i="16" s="1"/>
  <c r="X58" i="16"/>
  <c r="Y58" i="16" s="1"/>
  <c r="X74" i="16"/>
  <c r="Y74" i="16" s="1"/>
  <c r="X86" i="16"/>
  <c r="Y86" i="16" s="1"/>
  <c r="X87" i="16"/>
  <c r="Y87" i="16" s="1"/>
  <c r="X94" i="16"/>
  <c r="Y94" i="16" s="1"/>
  <c r="X95" i="16"/>
  <c r="Y95" i="16" s="1"/>
  <c r="X102" i="16"/>
  <c r="Y102" i="16" s="1"/>
  <c r="X103" i="16"/>
  <c r="Y103" i="16" s="1"/>
  <c r="X66" i="16"/>
  <c r="Y66" i="16" s="1"/>
  <c r="X83" i="16"/>
  <c r="Y83" i="16" s="1"/>
  <c r="X98" i="16"/>
  <c r="Y98" i="16" s="1"/>
  <c r="X99" i="16"/>
  <c r="Y99" i="16" s="1"/>
  <c r="X54" i="16"/>
  <c r="Y54" i="16" s="1"/>
  <c r="X70" i="16"/>
  <c r="Y70" i="16" s="1"/>
  <c r="X18" i="16"/>
  <c r="Y18" i="16" s="1"/>
  <c r="X50" i="16"/>
  <c r="Y50" i="16" s="1"/>
  <c r="X82" i="16"/>
  <c r="Y82" i="16" s="1"/>
  <c r="X90" i="16"/>
  <c r="Y90" i="16" s="1"/>
  <c r="X91" i="16"/>
  <c r="Y91" i="16" s="1"/>
  <c r="R6" i="13"/>
  <c r="R7" i="13" s="1"/>
  <c r="AA25" i="18"/>
  <c r="AB25" i="18" s="1"/>
  <c r="AA27" i="18"/>
  <c r="AB27" i="18" s="1"/>
  <c r="AA29" i="18"/>
  <c r="AB29" i="18" s="1"/>
  <c r="AA31" i="18"/>
  <c r="AB31" i="18" s="1"/>
  <c r="AA33" i="18"/>
  <c r="AB33" i="18" s="1"/>
  <c r="AA35" i="18"/>
  <c r="AB35" i="18" s="1"/>
  <c r="AA37" i="18"/>
  <c r="AB37" i="18" s="1"/>
  <c r="AA39" i="18"/>
  <c r="AB39" i="18" s="1"/>
  <c r="AA41" i="18"/>
  <c r="AB41" i="18" s="1"/>
  <c r="AA43" i="18"/>
  <c r="AB43" i="18" s="1"/>
  <c r="AA45" i="18"/>
  <c r="AB45" i="18" s="1"/>
  <c r="AA47" i="18"/>
  <c r="AB47" i="18" s="1"/>
  <c r="AA49" i="18"/>
  <c r="AB49" i="18" s="1"/>
  <c r="AA6" i="18"/>
  <c r="AB6" i="18" s="1"/>
  <c r="AA10" i="18"/>
  <c r="AB10" i="18" s="1"/>
  <c r="AA14" i="18"/>
  <c r="AB14" i="18" s="1"/>
  <c r="AA18" i="18"/>
  <c r="AB18" i="18" s="1"/>
  <c r="AA22" i="18"/>
  <c r="AB22" i="18" s="1"/>
  <c r="AA52" i="18"/>
  <c r="AB52" i="18" s="1"/>
  <c r="AA54" i="18"/>
  <c r="AB54" i="18" s="1"/>
  <c r="AA56" i="18"/>
  <c r="AB56" i="18" s="1"/>
  <c r="AA58" i="18"/>
  <c r="AB58" i="18" s="1"/>
  <c r="AA60" i="18"/>
  <c r="AB60" i="18" s="1"/>
  <c r="AA62" i="18"/>
  <c r="AB62" i="18" s="1"/>
  <c r="AA64" i="18"/>
  <c r="AB64" i="18" s="1"/>
  <c r="AA66" i="18"/>
  <c r="AB66" i="18" s="1"/>
  <c r="AA68" i="18"/>
  <c r="AB68" i="18" s="1"/>
  <c r="AA70" i="18"/>
  <c r="AB70" i="18" s="1"/>
  <c r="AA72" i="18"/>
  <c r="AB72" i="18" s="1"/>
  <c r="AA74" i="18"/>
  <c r="AB74" i="18" s="1"/>
  <c r="AA76" i="18"/>
  <c r="AB76" i="18" s="1"/>
  <c r="AA78" i="18"/>
  <c r="AB78" i="18" s="1"/>
  <c r="AA80" i="18"/>
  <c r="AB80" i="18" s="1"/>
  <c r="AA82" i="18"/>
  <c r="AB82" i="18" s="1"/>
  <c r="AA84" i="18"/>
  <c r="AB84" i="18" s="1"/>
  <c r="AA86" i="18"/>
  <c r="AB86" i="18" s="1"/>
  <c r="AA88" i="18"/>
  <c r="AB88" i="18" s="1"/>
  <c r="AA90" i="18"/>
  <c r="AB90" i="18" s="1"/>
  <c r="AA92" i="18"/>
  <c r="AB92" i="18" s="1"/>
  <c r="AA94" i="18"/>
  <c r="AB94" i="18" s="1"/>
  <c r="AA96" i="18"/>
  <c r="AB96" i="18" s="1"/>
  <c r="AA98" i="18"/>
  <c r="AB98" i="18" s="1"/>
  <c r="AA100" i="18"/>
  <c r="AB100" i="18" s="1"/>
  <c r="AA102" i="18"/>
  <c r="AB102" i="18" s="1"/>
  <c r="AA104" i="18"/>
  <c r="AB104" i="18" s="1"/>
  <c r="AA4" i="18"/>
  <c r="AB4" i="18" s="1"/>
  <c r="AA8" i="18"/>
  <c r="AB8" i="18" s="1"/>
  <c r="AA12" i="18"/>
  <c r="AB12" i="18" s="1"/>
  <c r="AA16" i="18"/>
  <c r="AB16" i="18" s="1"/>
  <c r="AA20" i="18"/>
  <c r="AB20" i="18" s="1"/>
  <c r="AA24" i="18"/>
  <c r="AB24" i="18" s="1"/>
  <c r="AA28" i="18"/>
  <c r="AB28" i="18" s="1"/>
  <c r="AA32" i="18"/>
  <c r="AB32" i="18" s="1"/>
  <c r="AA36" i="18"/>
  <c r="AB36" i="18" s="1"/>
  <c r="AA40" i="18"/>
  <c r="AB40" i="18" s="1"/>
  <c r="AA44" i="18"/>
  <c r="AB44" i="18" s="1"/>
  <c r="AA48" i="18"/>
  <c r="AB48" i="18" s="1"/>
  <c r="AA30" i="18"/>
  <c r="AB30" i="18" s="1"/>
  <c r="AA46" i="18"/>
  <c r="AB46" i="18" s="1"/>
  <c r="AA53" i="18"/>
  <c r="AB53" i="18" s="1"/>
  <c r="AA57" i="18"/>
  <c r="AB57" i="18" s="1"/>
  <c r="AA61" i="18"/>
  <c r="AB61" i="18" s="1"/>
  <c r="AA65" i="18"/>
  <c r="AB65" i="18" s="1"/>
  <c r="AA69" i="18"/>
  <c r="AB69" i="18" s="1"/>
  <c r="AA73" i="18"/>
  <c r="AB73" i="18" s="1"/>
  <c r="AA77" i="18"/>
  <c r="AB77" i="18" s="1"/>
  <c r="AA81" i="18"/>
  <c r="AB81" i="18" s="1"/>
  <c r="AA85" i="18"/>
  <c r="AB85" i="18" s="1"/>
  <c r="AA89" i="18"/>
  <c r="AB89" i="18" s="1"/>
  <c r="AA93" i="18"/>
  <c r="AB93" i="18" s="1"/>
  <c r="AA97" i="18"/>
  <c r="AB97" i="18" s="1"/>
  <c r="AA101" i="18"/>
  <c r="AB101" i="18" s="1"/>
  <c r="AA106" i="18"/>
  <c r="AB106" i="18" s="1"/>
  <c r="AA108" i="18"/>
  <c r="AB108" i="18" s="1"/>
  <c r="AA110" i="18"/>
  <c r="AB110" i="18" s="1"/>
  <c r="AA112" i="18"/>
  <c r="AB112" i="18" s="1"/>
  <c r="AA114" i="18"/>
  <c r="AB114" i="18" s="1"/>
  <c r="AA116" i="18"/>
  <c r="AB116" i="18" s="1"/>
  <c r="AA118" i="18"/>
  <c r="AB118" i="18" s="1"/>
  <c r="AA120" i="18"/>
  <c r="AB120" i="18" s="1"/>
  <c r="AA122" i="18"/>
  <c r="AA5" i="18"/>
  <c r="AB5" i="18" s="1"/>
  <c r="AA7" i="18"/>
  <c r="AB7" i="18" s="1"/>
  <c r="AA13" i="18"/>
  <c r="AB13" i="18" s="1"/>
  <c r="AA15" i="18"/>
  <c r="AB15" i="18" s="1"/>
  <c r="AA21" i="18"/>
  <c r="AB21" i="18" s="1"/>
  <c r="AA23" i="18"/>
  <c r="AB23" i="18" s="1"/>
  <c r="AA26" i="18"/>
  <c r="AB26" i="18" s="1"/>
  <c r="AA42" i="18"/>
  <c r="AB42" i="18" s="1"/>
  <c r="AA11" i="18"/>
  <c r="AB11" i="18" s="1"/>
  <c r="AA17" i="18"/>
  <c r="AB17" i="18" s="1"/>
  <c r="AA34" i="18"/>
  <c r="AB34" i="18" s="1"/>
  <c r="AA109" i="18"/>
  <c r="AB109" i="18" s="1"/>
  <c r="AA117" i="18"/>
  <c r="AB117" i="18" s="1"/>
  <c r="AA19" i="18"/>
  <c r="AB19" i="18" s="1"/>
  <c r="AA51" i="18"/>
  <c r="AB51" i="18" s="1"/>
  <c r="AA63" i="18"/>
  <c r="AB63" i="18" s="1"/>
  <c r="AA67" i="18"/>
  <c r="AB67" i="18" s="1"/>
  <c r="AA71" i="18"/>
  <c r="AB71" i="18" s="1"/>
  <c r="AA75" i="18"/>
  <c r="AB75" i="18" s="1"/>
  <c r="AA79" i="18"/>
  <c r="AB79" i="18" s="1"/>
  <c r="AA83" i="18"/>
  <c r="AB83" i="18" s="1"/>
  <c r="AA87" i="18"/>
  <c r="AB87" i="18" s="1"/>
  <c r="AA91" i="18"/>
  <c r="AB91" i="18" s="1"/>
  <c r="AA95" i="18"/>
  <c r="AB95" i="18" s="1"/>
  <c r="AA99" i="18"/>
  <c r="AB99" i="18" s="1"/>
  <c r="AA103" i="18"/>
  <c r="AB103" i="18" s="1"/>
  <c r="AA107" i="18"/>
  <c r="AB107" i="18" s="1"/>
  <c r="AA115" i="18"/>
  <c r="AB115" i="18" s="1"/>
  <c r="AA105" i="18"/>
  <c r="AB105" i="18" s="1"/>
  <c r="AA121" i="18"/>
  <c r="AB121" i="18" s="1"/>
  <c r="AA38" i="18"/>
  <c r="AB38" i="18" s="1"/>
  <c r="AA55" i="18"/>
  <c r="AB55" i="18" s="1"/>
  <c r="AA59" i="18"/>
  <c r="AB59" i="18" s="1"/>
  <c r="AA119" i="18"/>
  <c r="AB119" i="18" s="1"/>
  <c r="AA111" i="18"/>
  <c r="AB111" i="18" s="1"/>
  <c r="AA9" i="18"/>
  <c r="AB9" i="18" s="1"/>
  <c r="AA50" i="18"/>
  <c r="AB50" i="18" s="1"/>
  <c r="AA113" i="18"/>
  <c r="AB113" i="18" s="1"/>
  <c r="R16" i="13"/>
  <c r="R17" i="13" s="1"/>
  <c r="W4" i="18"/>
  <c r="X4" i="18" s="1"/>
  <c r="W6" i="18"/>
  <c r="X6" i="18" s="1"/>
  <c r="W8" i="18"/>
  <c r="X8" i="18" s="1"/>
  <c r="W10" i="18"/>
  <c r="X10" i="18" s="1"/>
  <c r="W12" i="18"/>
  <c r="X12" i="18" s="1"/>
  <c r="W14" i="18"/>
  <c r="X14" i="18" s="1"/>
  <c r="W16" i="18"/>
  <c r="X16" i="18" s="1"/>
  <c r="W18" i="18"/>
  <c r="X18" i="18" s="1"/>
  <c r="W20" i="18"/>
  <c r="X20" i="18" s="1"/>
  <c r="W22" i="18"/>
  <c r="X22" i="18" s="1"/>
  <c r="W24" i="18"/>
  <c r="X24" i="18" s="1"/>
  <c r="W26" i="18"/>
  <c r="X26" i="18" s="1"/>
  <c r="W28" i="18"/>
  <c r="X28" i="18" s="1"/>
  <c r="W30" i="18"/>
  <c r="X30" i="18" s="1"/>
  <c r="W32" i="18"/>
  <c r="X32" i="18" s="1"/>
  <c r="W34" i="18"/>
  <c r="X34" i="18" s="1"/>
  <c r="W36" i="18"/>
  <c r="X36" i="18" s="1"/>
  <c r="W38" i="18"/>
  <c r="X38" i="18" s="1"/>
  <c r="W40" i="18"/>
  <c r="X40" i="18" s="1"/>
  <c r="W42" i="18"/>
  <c r="X42" i="18" s="1"/>
  <c r="W44" i="18"/>
  <c r="X44" i="18" s="1"/>
  <c r="W46" i="18"/>
  <c r="X46" i="18" s="1"/>
  <c r="W48" i="18"/>
  <c r="X48" i="18" s="1"/>
  <c r="W50" i="18"/>
  <c r="X50" i="18" s="1"/>
  <c r="W5" i="18"/>
  <c r="X5" i="18" s="1"/>
  <c r="W9" i="18"/>
  <c r="X9" i="18" s="1"/>
  <c r="W13" i="18"/>
  <c r="X13" i="18" s="1"/>
  <c r="W17" i="18"/>
  <c r="X17" i="18" s="1"/>
  <c r="W21" i="18"/>
  <c r="X21" i="18" s="1"/>
  <c r="W27" i="18"/>
  <c r="X27" i="18" s="1"/>
  <c r="W31" i="18"/>
  <c r="X31" i="18" s="1"/>
  <c r="W35" i="18"/>
  <c r="X35" i="18" s="1"/>
  <c r="W39" i="18"/>
  <c r="X39" i="18" s="1"/>
  <c r="W43" i="18"/>
  <c r="X43" i="18" s="1"/>
  <c r="W47" i="18"/>
  <c r="X47" i="18" s="1"/>
  <c r="W105" i="18"/>
  <c r="X105" i="18" s="1"/>
  <c r="W107" i="18"/>
  <c r="X107" i="18" s="1"/>
  <c r="W109" i="18"/>
  <c r="X109" i="18" s="1"/>
  <c r="W111" i="18"/>
  <c r="X111" i="18" s="1"/>
  <c r="W113" i="18"/>
  <c r="X113" i="18" s="1"/>
  <c r="W115" i="18"/>
  <c r="X115" i="18" s="1"/>
  <c r="W117" i="18"/>
  <c r="X117" i="18" s="1"/>
  <c r="W119" i="18"/>
  <c r="X119" i="18" s="1"/>
  <c r="W121" i="18"/>
  <c r="X121" i="18" s="1"/>
  <c r="W25" i="18"/>
  <c r="X25" i="18" s="1"/>
  <c r="W41" i="18"/>
  <c r="X41" i="18" s="1"/>
  <c r="W51" i="18"/>
  <c r="X51" i="18" s="1"/>
  <c r="W55" i="18"/>
  <c r="X55" i="18" s="1"/>
  <c r="W59" i="18"/>
  <c r="X59" i="18" s="1"/>
  <c r="W63" i="18"/>
  <c r="X63" i="18" s="1"/>
  <c r="W67" i="18"/>
  <c r="X67" i="18" s="1"/>
  <c r="W71" i="18"/>
  <c r="X71" i="18" s="1"/>
  <c r="W75" i="18"/>
  <c r="X75" i="18" s="1"/>
  <c r="W79" i="18"/>
  <c r="X79" i="18" s="1"/>
  <c r="W83" i="18"/>
  <c r="X83" i="18" s="1"/>
  <c r="W87" i="18"/>
  <c r="X87" i="18" s="1"/>
  <c r="W91" i="18"/>
  <c r="X91" i="18" s="1"/>
  <c r="W95" i="18"/>
  <c r="X95" i="18" s="1"/>
  <c r="W99" i="18"/>
  <c r="X99" i="18" s="1"/>
  <c r="W103" i="18"/>
  <c r="X103" i="18" s="1"/>
  <c r="W11" i="18"/>
  <c r="X11" i="18" s="1"/>
  <c r="W19" i="18"/>
  <c r="X19" i="18" s="1"/>
  <c r="W37" i="18"/>
  <c r="X37" i="18" s="1"/>
  <c r="W54" i="18"/>
  <c r="X54" i="18" s="1"/>
  <c r="W58" i="18"/>
  <c r="X58" i="18" s="1"/>
  <c r="W62" i="18"/>
  <c r="X62" i="18" s="1"/>
  <c r="W7" i="18"/>
  <c r="X7" i="18" s="1"/>
  <c r="W49" i="18"/>
  <c r="X49" i="18" s="1"/>
  <c r="W52" i="18"/>
  <c r="X52" i="18" s="1"/>
  <c r="W57" i="18"/>
  <c r="X57" i="18" s="1"/>
  <c r="W112" i="18"/>
  <c r="X112" i="18" s="1"/>
  <c r="W120" i="18"/>
  <c r="X120" i="18" s="1"/>
  <c r="W122" i="18"/>
  <c r="W15" i="18"/>
  <c r="X15" i="18" s="1"/>
  <c r="W33" i="18"/>
  <c r="X33" i="18" s="1"/>
  <c r="W56" i="18"/>
  <c r="X56" i="18" s="1"/>
  <c r="W61" i="18"/>
  <c r="X61" i="18" s="1"/>
  <c r="W64" i="18"/>
  <c r="X64" i="18" s="1"/>
  <c r="W68" i="18"/>
  <c r="X68" i="18" s="1"/>
  <c r="W72" i="18"/>
  <c r="X72" i="18" s="1"/>
  <c r="W76" i="18"/>
  <c r="X76" i="18" s="1"/>
  <c r="W80" i="18"/>
  <c r="X80" i="18" s="1"/>
  <c r="W84" i="18"/>
  <c r="X84" i="18" s="1"/>
  <c r="W88" i="18"/>
  <c r="X88" i="18" s="1"/>
  <c r="W92" i="18"/>
  <c r="X92" i="18" s="1"/>
  <c r="W96" i="18"/>
  <c r="X96" i="18" s="1"/>
  <c r="W100" i="18"/>
  <c r="X100" i="18" s="1"/>
  <c r="W104" i="18"/>
  <c r="X104" i="18" s="1"/>
  <c r="W110" i="18"/>
  <c r="X110" i="18" s="1"/>
  <c r="W118" i="18"/>
  <c r="X118" i="18" s="1"/>
  <c r="W23" i="18"/>
  <c r="X23" i="18" s="1"/>
  <c r="W65" i="18"/>
  <c r="X65" i="18" s="1"/>
  <c r="W74" i="18"/>
  <c r="X74" i="18" s="1"/>
  <c r="W81" i="18"/>
  <c r="X81" i="18" s="1"/>
  <c r="W90" i="18"/>
  <c r="X90" i="18" s="1"/>
  <c r="W94" i="18"/>
  <c r="X94" i="18" s="1"/>
  <c r="W98" i="18"/>
  <c r="X98" i="18" s="1"/>
  <c r="W102" i="18"/>
  <c r="X102" i="18" s="1"/>
  <c r="W114" i="18"/>
  <c r="X114" i="18" s="1"/>
  <c r="W69" i="18"/>
  <c r="X69" i="18" s="1"/>
  <c r="W78" i="18"/>
  <c r="X78" i="18" s="1"/>
  <c r="W85" i="18"/>
  <c r="X85" i="18" s="1"/>
  <c r="W116" i="18"/>
  <c r="X116" i="18" s="1"/>
  <c r="W86" i="18"/>
  <c r="X86" i="18" s="1"/>
  <c r="W106" i="18"/>
  <c r="X106" i="18" s="1"/>
  <c r="W45" i="18"/>
  <c r="X45" i="18" s="1"/>
  <c r="W73" i="18"/>
  <c r="X73" i="18" s="1"/>
  <c r="W77" i="18"/>
  <c r="X77" i="18" s="1"/>
  <c r="W82" i="18"/>
  <c r="X82" i="18" s="1"/>
  <c r="W70" i="18"/>
  <c r="X70" i="18" s="1"/>
  <c r="W101" i="18"/>
  <c r="X101" i="18" s="1"/>
  <c r="W53" i="18"/>
  <c r="X53" i="18" s="1"/>
  <c r="W60" i="18"/>
  <c r="X60" i="18" s="1"/>
  <c r="W66" i="18"/>
  <c r="X66" i="18" s="1"/>
  <c r="W97" i="18"/>
  <c r="X97" i="18" s="1"/>
  <c r="W93" i="18"/>
  <c r="X93" i="18" s="1"/>
  <c r="W89" i="18"/>
  <c r="X89" i="18" s="1"/>
  <c r="W108" i="18"/>
  <c r="X108" i="18" s="1"/>
  <c r="W29" i="18"/>
  <c r="X29" i="18" s="1"/>
  <c r="T4" i="16"/>
  <c r="U4" i="16" s="1"/>
  <c r="T5" i="16"/>
  <c r="U5" i="16" s="1"/>
  <c r="T6" i="16"/>
  <c r="U6" i="16" s="1"/>
  <c r="T7" i="16"/>
  <c r="U7" i="16" s="1"/>
  <c r="T8" i="16"/>
  <c r="U8" i="16" s="1"/>
  <c r="T9" i="16"/>
  <c r="U9" i="16" s="1"/>
  <c r="T10" i="16"/>
  <c r="U10" i="16" s="1"/>
  <c r="T11" i="16"/>
  <c r="U11" i="16" s="1"/>
  <c r="T12" i="16"/>
  <c r="U12" i="16" s="1"/>
  <c r="T13" i="16"/>
  <c r="U13" i="16" s="1"/>
  <c r="T14" i="16"/>
  <c r="U14" i="16" s="1"/>
  <c r="T15" i="16"/>
  <c r="U15" i="16" s="1"/>
  <c r="T16" i="16"/>
  <c r="U16" i="16" s="1"/>
  <c r="T17" i="16"/>
  <c r="U17" i="16" s="1"/>
  <c r="T18" i="16"/>
  <c r="U18" i="16" s="1"/>
  <c r="T19" i="16"/>
  <c r="U19" i="16" s="1"/>
  <c r="T20" i="16"/>
  <c r="U20" i="16" s="1"/>
  <c r="T21" i="16"/>
  <c r="U21" i="16" s="1"/>
  <c r="T22" i="16"/>
  <c r="U22" i="16" s="1"/>
  <c r="T23" i="16"/>
  <c r="U23" i="16" s="1"/>
  <c r="T24" i="16"/>
  <c r="U24" i="16" s="1"/>
  <c r="T25" i="16"/>
  <c r="U25" i="16" s="1"/>
  <c r="T26" i="16"/>
  <c r="U26" i="16" s="1"/>
  <c r="T27" i="16"/>
  <c r="U27" i="16" s="1"/>
  <c r="T28" i="16"/>
  <c r="U28" i="16" s="1"/>
  <c r="T29" i="16"/>
  <c r="U29" i="16" s="1"/>
  <c r="T30" i="16"/>
  <c r="U30" i="16" s="1"/>
  <c r="T31" i="16"/>
  <c r="U31" i="16" s="1"/>
  <c r="T32" i="16"/>
  <c r="U32" i="16" s="1"/>
  <c r="T33" i="16"/>
  <c r="U33" i="16" s="1"/>
  <c r="T34" i="16"/>
  <c r="U34" i="16" s="1"/>
  <c r="T35" i="16"/>
  <c r="U35" i="16" s="1"/>
  <c r="T36" i="16"/>
  <c r="U36" i="16" s="1"/>
  <c r="T37" i="16"/>
  <c r="U37" i="16" s="1"/>
  <c r="T38" i="16"/>
  <c r="U38" i="16" s="1"/>
  <c r="T39" i="16"/>
  <c r="U39" i="16" s="1"/>
  <c r="T40" i="16"/>
  <c r="U40" i="16" s="1"/>
  <c r="T41" i="16"/>
  <c r="U41" i="16" s="1"/>
  <c r="T42" i="16"/>
  <c r="U42" i="16" s="1"/>
  <c r="T43" i="16"/>
  <c r="U43" i="16" s="1"/>
  <c r="T44" i="16"/>
  <c r="U44" i="16" s="1"/>
  <c r="T45" i="16"/>
  <c r="U45" i="16" s="1"/>
  <c r="T46" i="16"/>
  <c r="U46" i="16" s="1"/>
  <c r="T47" i="16"/>
  <c r="U47" i="16" s="1"/>
  <c r="T48" i="16"/>
  <c r="U48" i="16" s="1"/>
  <c r="T49" i="16"/>
  <c r="U49" i="16" s="1"/>
  <c r="T50" i="16"/>
  <c r="U50" i="16" s="1"/>
  <c r="T51" i="16"/>
  <c r="U51" i="16" s="1"/>
  <c r="T52" i="16"/>
  <c r="U52" i="16" s="1"/>
  <c r="T53" i="16"/>
  <c r="U53" i="16" s="1"/>
  <c r="T54" i="16"/>
  <c r="U54" i="16" s="1"/>
  <c r="T55" i="16"/>
  <c r="U55" i="16" s="1"/>
  <c r="T56" i="16"/>
  <c r="U56" i="16" s="1"/>
  <c r="T57" i="16"/>
  <c r="U57" i="16" s="1"/>
  <c r="T58" i="16"/>
  <c r="U58" i="16" s="1"/>
  <c r="T59" i="16"/>
  <c r="U59" i="16" s="1"/>
  <c r="T60" i="16"/>
  <c r="U60" i="16" s="1"/>
  <c r="T61" i="16"/>
  <c r="U61" i="16" s="1"/>
  <c r="T62" i="16"/>
  <c r="U62" i="16" s="1"/>
  <c r="T63" i="16"/>
  <c r="U63" i="16" s="1"/>
  <c r="T64" i="16"/>
  <c r="U64" i="16" s="1"/>
  <c r="T65" i="16"/>
  <c r="U65" i="16" s="1"/>
  <c r="T66" i="16"/>
  <c r="U66" i="16" s="1"/>
  <c r="T67" i="16"/>
  <c r="U67" i="16" s="1"/>
  <c r="T68" i="16"/>
  <c r="U68" i="16" s="1"/>
  <c r="T69" i="16"/>
  <c r="U69" i="16" s="1"/>
  <c r="T70" i="16"/>
  <c r="U70" i="16" s="1"/>
  <c r="T71" i="16"/>
  <c r="U71" i="16" s="1"/>
  <c r="T72" i="16"/>
  <c r="U72" i="16" s="1"/>
  <c r="T73" i="16"/>
  <c r="U73" i="16" s="1"/>
  <c r="T74" i="16"/>
  <c r="U74" i="16" s="1"/>
  <c r="T75" i="16"/>
  <c r="U75" i="16" s="1"/>
  <c r="T76" i="16"/>
  <c r="U76" i="16" s="1"/>
  <c r="T77" i="16"/>
  <c r="U77" i="16" s="1"/>
  <c r="T78" i="16"/>
  <c r="U78" i="16" s="1"/>
  <c r="T79" i="16"/>
  <c r="U79" i="16" s="1"/>
  <c r="T80" i="16"/>
  <c r="U80" i="16" s="1"/>
  <c r="T81" i="16"/>
  <c r="U81" i="16" s="1"/>
  <c r="T82" i="16"/>
  <c r="U82" i="16" s="1"/>
  <c r="T83" i="16"/>
  <c r="U83" i="16" s="1"/>
  <c r="T84" i="16"/>
  <c r="U84" i="16" s="1"/>
  <c r="T85" i="16"/>
  <c r="U85" i="16" s="1"/>
  <c r="T86" i="16"/>
  <c r="U86" i="16" s="1"/>
  <c r="T87" i="16"/>
  <c r="U87" i="16" s="1"/>
  <c r="T88" i="16"/>
  <c r="U88" i="16" s="1"/>
  <c r="T89" i="16"/>
  <c r="U89" i="16" s="1"/>
  <c r="T90" i="16"/>
  <c r="U90" i="16" s="1"/>
  <c r="T91" i="16"/>
  <c r="U91" i="16" s="1"/>
  <c r="T92" i="16"/>
  <c r="U92" i="16" s="1"/>
  <c r="T93" i="16"/>
  <c r="U93" i="16" s="1"/>
  <c r="T94" i="16"/>
  <c r="U94" i="16" s="1"/>
  <c r="T95" i="16"/>
  <c r="U95" i="16" s="1"/>
  <c r="T96" i="16"/>
  <c r="U96" i="16" s="1"/>
  <c r="T97" i="16"/>
  <c r="U97" i="16" s="1"/>
  <c r="T98" i="16"/>
  <c r="U98" i="16" s="1"/>
  <c r="T99" i="16"/>
  <c r="U99" i="16" s="1"/>
  <c r="T100" i="16"/>
  <c r="U100" i="16" s="1"/>
  <c r="T101" i="16"/>
  <c r="U101" i="16" s="1"/>
  <c r="T102" i="16"/>
  <c r="U102" i="16" s="1"/>
  <c r="T103" i="16"/>
  <c r="U103" i="16" s="1"/>
  <c r="T104" i="16"/>
  <c r="U104" i="16" s="1"/>
  <c r="T105" i="16"/>
  <c r="U105" i="16" s="1"/>
  <c r="T106" i="16"/>
  <c r="U106" i="16" s="1"/>
  <c r="T107" i="16"/>
  <c r="U107" i="16" s="1"/>
  <c r="T108" i="16"/>
  <c r="U108" i="16" s="1"/>
  <c r="T109" i="16"/>
  <c r="U109" i="16" s="1"/>
  <c r="T110" i="16"/>
  <c r="U110" i="16" s="1"/>
  <c r="T111" i="16"/>
  <c r="U111" i="16" s="1"/>
  <c r="T112" i="16"/>
  <c r="U112" i="16" s="1"/>
  <c r="T113" i="16"/>
  <c r="U113" i="16" s="1"/>
  <c r="T114" i="16"/>
  <c r="U114" i="16" s="1"/>
  <c r="T115" i="16"/>
  <c r="U115" i="16" s="1"/>
  <c r="T119" i="16"/>
  <c r="U119" i="16" s="1"/>
  <c r="T116" i="16"/>
  <c r="U116" i="16" s="1"/>
  <c r="T120" i="16"/>
  <c r="U120" i="16" s="1"/>
  <c r="T122" i="16"/>
  <c r="T118" i="16"/>
  <c r="U118" i="16" s="1"/>
  <c r="T121" i="16"/>
  <c r="U121" i="16" s="1"/>
  <c r="T117" i="16"/>
  <c r="U117" i="16" s="1"/>
  <c r="J27" i="14"/>
  <c r="J50" i="14"/>
  <c r="J32" i="14"/>
  <c r="J170" i="14"/>
  <c r="J234" i="14"/>
  <c r="J11" i="14"/>
  <c r="J70" i="14"/>
  <c r="J138" i="14"/>
  <c r="J202" i="14"/>
  <c r="J126" i="14"/>
  <c r="J35" i="14"/>
  <c r="J110" i="14"/>
  <c r="J186" i="14"/>
  <c r="J67" i="14"/>
  <c r="J19" i="14"/>
  <c r="J9" i="14"/>
  <c r="J16" i="14"/>
  <c r="J154" i="14"/>
  <c r="J218" i="14"/>
  <c r="J8" i="14"/>
  <c r="J98" i="14"/>
  <c r="J78" i="14"/>
  <c r="J124" i="14"/>
  <c r="J197" i="14"/>
  <c r="J133" i="14"/>
  <c r="J188" i="14"/>
  <c r="J155" i="14"/>
  <c r="J183" i="14"/>
  <c r="J21" i="14"/>
  <c r="J233" i="14"/>
  <c r="J116" i="14"/>
  <c r="J53" i="14"/>
  <c r="J122" i="14"/>
  <c r="J99" i="14"/>
  <c r="J157" i="14"/>
  <c r="J180" i="14"/>
  <c r="J112" i="14"/>
  <c r="J191" i="14"/>
  <c r="J93" i="14"/>
  <c r="J13" i="14"/>
  <c r="J43" i="14"/>
  <c r="J134" i="14"/>
  <c r="J115" i="14"/>
  <c r="J140" i="14"/>
  <c r="J47" i="14"/>
  <c r="J49" i="14"/>
  <c r="L32" i="14"/>
  <c r="L27" i="14"/>
  <c r="J226" i="14"/>
  <c r="J23" i="14"/>
  <c r="J58" i="14"/>
  <c r="J161" i="14"/>
  <c r="J232" i="14"/>
  <c r="J100" i="14"/>
  <c r="J167" i="14"/>
  <c r="J231" i="14"/>
  <c r="J54" i="14"/>
  <c r="J90" i="14"/>
  <c r="J221" i="14"/>
  <c r="J137" i="14"/>
  <c r="J61" i="14"/>
  <c r="J240" i="14"/>
  <c r="J176" i="14"/>
  <c r="J108" i="14"/>
  <c r="J187" i="14"/>
  <c r="J89" i="14"/>
  <c r="J56" i="14"/>
  <c r="J239" i="14"/>
  <c r="L16" i="14"/>
  <c r="L19" i="14"/>
  <c r="J94" i="14"/>
  <c r="J31" i="14"/>
  <c r="J199" i="14"/>
  <c r="J65" i="14"/>
  <c r="J64" i="14"/>
  <c r="J17" i="14"/>
  <c r="J114" i="14"/>
  <c r="J166" i="14"/>
  <c r="J212" i="14"/>
  <c r="J148" i="14"/>
  <c r="J80" i="14"/>
  <c r="J45" i="14"/>
  <c r="J147" i="14"/>
  <c r="J57" i="14"/>
  <c r="J171" i="14"/>
  <c r="J190" i="14"/>
  <c r="J74" i="14"/>
  <c r="J204" i="14"/>
  <c r="J104" i="14"/>
  <c r="J72" i="14"/>
  <c r="J37" i="14"/>
  <c r="J107" i="14"/>
  <c r="J168" i="14"/>
  <c r="L78" i="14"/>
  <c r="J210" i="14"/>
  <c r="J150" i="14"/>
  <c r="J5" i="14"/>
  <c r="J10" i="14"/>
  <c r="J14" i="14"/>
  <c r="J173" i="14"/>
  <c r="J144" i="14"/>
  <c r="J227" i="14"/>
  <c r="J143" i="14"/>
  <c r="J139" i="14"/>
  <c r="J242" i="14"/>
  <c r="J174" i="14"/>
  <c r="J22" i="14"/>
  <c r="J237" i="14"/>
  <c r="J88" i="14"/>
  <c r="J101" i="14"/>
  <c r="J87" i="14"/>
  <c r="J158" i="14"/>
  <c r="J4" i="14"/>
  <c r="J181" i="14"/>
  <c r="J84" i="14"/>
  <c r="J83" i="14"/>
  <c r="L50" i="14"/>
  <c r="J18" i="14"/>
  <c r="J141" i="14"/>
  <c r="J228" i="14"/>
  <c r="J163" i="14"/>
  <c r="J6" i="14"/>
  <c r="J82" i="14"/>
  <c r="J120" i="14"/>
  <c r="L9" i="14"/>
  <c r="J162" i="14"/>
  <c r="J222" i="14"/>
  <c r="J127" i="14"/>
  <c r="J200" i="14"/>
  <c r="J201" i="14"/>
  <c r="J189" i="14"/>
  <c r="J119" i="14"/>
  <c r="J224" i="14"/>
  <c r="J160" i="14"/>
  <c r="J92" i="14"/>
  <c r="J40" i="14"/>
  <c r="J238" i="14"/>
  <c r="J15" i="14"/>
  <c r="J142" i="14"/>
  <c r="J169" i="14"/>
  <c r="J220" i="14"/>
  <c r="J175" i="14"/>
  <c r="J182" i="14"/>
  <c r="J193" i="14"/>
  <c r="J52" i="14"/>
  <c r="J152" i="14"/>
  <c r="J97" i="14"/>
  <c r="J75" i="14"/>
  <c r="J146" i="14"/>
  <c r="J28" i="14"/>
  <c r="J30" i="14"/>
  <c r="J165" i="14"/>
  <c r="J177" i="14"/>
  <c r="J95" i="14"/>
  <c r="J196" i="14"/>
  <c r="J132" i="14"/>
  <c r="J63" i="14"/>
  <c r="J211" i="14"/>
  <c r="J125" i="14"/>
  <c r="J41" i="14"/>
  <c r="J113" i="14"/>
  <c r="J29" i="14"/>
  <c r="L11" i="14"/>
  <c r="J86" i="14"/>
  <c r="J130" i="14"/>
  <c r="J7" i="14"/>
  <c r="J118" i="14"/>
  <c r="J198" i="14"/>
  <c r="J241" i="14"/>
  <c r="J79" i="14"/>
  <c r="J172" i="14"/>
  <c r="J85" i="14"/>
  <c r="L8" i="14"/>
  <c r="J213" i="14"/>
  <c r="J136" i="14"/>
  <c r="J215" i="14"/>
  <c r="L67" i="14"/>
  <c r="L110" i="14"/>
  <c r="J12" i="14"/>
  <c r="J42" i="14"/>
  <c r="J91" i="14"/>
  <c r="J153" i="14"/>
  <c r="J192" i="14"/>
  <c r="J128" i="14"/>
  <c r="J55" i="14"/>
  <c r="J68" i="14"/>
  <c r="J203" i="14"/>
  <c r="J109" i="14"/>
  <c r="J105" i="14"/>
  <c r="J25" i="14"/>
  <c r="J178" i="14"/>
  <c r="J36" i="14"/>
  <c r="J66" i="14"/>
  <c r="J206" i="14"/>
  <c r="J185" i="14"/>
  <c r="J60" i="14"/>
  <c r="J145" i="14"/>
  <c r="J184" i="14"/>
  <c r="J151" i="14"/>
  <c r="J117" i="14"/>
  <c r="J205" i="14"/>
  <c r="J209" i="14"/>
  <c r="J123" i="14"/>
  <c r="J44" i="14"/>
  <c r="L98" i="14"/>
  <c r="L70" i="14"/>
  <c r="J194" i="14"/>
  <c r="J39" i="14"/>
  <c r="J149" i="14"/>
  <c r="J135" i="14"/>
  <c r="J121" i="14"/>
  <c r="J24" i="14"/>
  <c r="J20" i="14"/>
  <c r="J102" i="14"/>
  <c r="J103" i="14"/>
  <c r="J81" i="14"/>
  <c r="J129" i="14"/>
  <c r="J208" i="14"/>
  <c r="J46" i="14"/>
  <c r="J111" i="14"/>
  <c r="J156" i="14"/>
  <c r="J223" i="14"/>
  <c r="J216" i="14"/>
  <c r="J195" i="14"/>
  <c r="J230" i="14"/>
  <c r="J62" i="14"/>
  <c r="J229" i="14"/>
  <c r="J164" i="14"/>
  <c r="J96" i="14"/>
  <c r="J69" i="14"/>
  <c r="J77" i="14"/>
  <c r="J219" i="14"/>
  <c r="J38" i="14"/>
  <c r="J59" i="14"/>
  <c r="J34" i="14"/>
  <c r="J236" i="14"/>
  <c r="J235" i="14"/>
  <c r="J26" i="14"/>
  <c r="J48" i="14"/>
  <c r="J33" i="14"/>
  <c r="J106" i="14"/>
  <c r="J217" i="14"/>
  <c r="J225" i="14"/>
  <c r="J71" i="14"/>
  <c r="J131" i="14"/>
  <c r="J179" i="14"/>
  <c r="L35" i="14"/>
  <c r="J214" i="14"/>
  <c r="J76" i="14"/>
  <c r="J159" i="14"/>
  <c r="J73" i="14"/>
  <c r="J207" i="14"/>
  <c r="J51" i="14"/>
  <c r="L94" i="14"/>
  <c r="L5" i="14"/>
  <c r="L7" i="14"/>
  <c r="L57" i="14"/>
  <c r="L56" i="14"/>
  <c r="L120" i="14"/>
  <c r="L93" i="14"/>
  <c r="L76" i="14"/>
  <c r="L107" i="14"/>
  <c r="L24" i="14"/>
  <c r="L47" i="14"/>
  <c r="L38" i="14"/>
  <c r="L69" i="14"/>
  <c r="L4" i="14"/>
  <c r="L88" i="14"/>
  <c r="L54" i="14"/>
  <c r="L99" i="14"/>
  <c r="L89" i="14"/>
  <c r="L53" i="14"/>
  <c r="L91" i="14"/>
  <c r="L12" i="14"/>
  <c r="L79" i="14"/>
  <c r="L44" i="14"/>
  <c r="L117" i="14"/>
  <c r="L60" i="14"/>
  <c r="L43" i="14"/>
  <c r="L21" i="14"/>
  <c r="L83" i="14"/>
  <c r="L17" i="14"/>
  <c r="L58" i="14"/>
  <c r="L51" i="14"/>
  <c r="L42" i="14"/>
  <c r="L71" i="14"/>
  <c r="L65" i="14"/>
  <c r="L31" i="14"/>
  <c r="L90" i="14"/>
  <c r="L97" i="14"/>
  <c r="L55" i="14"/>
  <c r="L33" i="14"/>
  <c r="L59" i="14"/>
  <c r="L63" i="14"/>
  <c r="L87" i="14"/>
  <c r="L26" i="14"/>
  <c r="L104" i="14"/>
  <c r="L6" i="14"/>
  <c r="L80" i="14"/>
  <c r="L114" i="14"/>
  <c r="L66" i="14"/>
  <c r="L81" i="14"/>
  <c r="L115" i="14"/>
  <c r="L13" i="14"/>
  <c r="L30" i="14"/>
  <c r="L92" i="14"/>
  <c r="L84" i="14"/>
  <c r="L111" i="14"/>
  <c r="L14" i="14"/>
  <c r="L118" i="14"/>
  <c r="L45" i="14"/>
  <c r="L75" i="14"/>
  <c r="L106" i="14"/>
  <c r="L103" i="14"/>
  <c r="L74" i="14"/>
  <c r="L77" i="14"/>
  <c r="L101" i="14"/>
  <c r="L62" i="14"/>
  <c r="L73" i="14"/>
  <c r="L109" i="14"/>
  <c r="L23" i="14"/>
  <c r="L116" i="14"/>
  <c r="L61" i="14"/>
  <c r="L82" i="14"/>
  <c r="L96" i="14"/>
  <c r="L46" i="14"/>
  <c r="L48" i="14"/>
  <c r="L102" i="14"/>
  <c r="L37" i="14"/>
  <c r="L34" i="14"/>
  <c r="L39" i="14"/>
  <c r="L18" i="14"/>
  <c r="L105" i="14"/>
  <c r="L100" i="14"/>
  <c r="L86" i="14"/>
  <c r="L41" i="14"/>
  <c r="L52" i="14"/>
  <c r="L119" i="14"/>
  <c r="L85" i="14"/>
  <c r="L22" i="14"/>
  <c r="L25" i="14"/>
  <c r="L10" i="14"/>
  <c r="L121" i="14"/>
  <c r="L95" i="14"/>
  <c r="L64" i="14"/>
  <c r="L15" i="14"/>
  <c r="L108" i="14"/>
  <c r="L113" i="14"/>
  <c r="L40" i="14"/>
  <c r="L20" i="14"/>
  <c r="L49" i="14"/>
  <c r="L68" i="14"/>
  <c r="L112" i="14"/>
  <c r="L36" i="14"/>
  <c r="L72" i="14"/>
  <c r="L29" i="14"/>
  <c r="L28" i="14"/>
  <c r="N2" i="9"/>
  <c r="N3" i="9" s="1"/>
  <c r="K9" i="5"/>
  <c r="K6" i="5"/>
  <c r="K8" i="5" s="1"/>
  <c r="K3" i="5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4" i="4"/>
  <c r="M36" i="14" l="1"/>
  <c r="N36" i="14"/>
  <c r="M15" i="14"/>
  <c r="N15" i="14"/>
  <c r="M119" i="14"/>
  <c r="N119" i="14"/>
  <c r="N100" i="14"/>
  <c r="M100" i="14"/>
  <c r="M46" i="14"/>
  <c r="N46" i="14"/>
  <c r="M62" i="14"/>
  <c r="N62" i="14"/>
  <c r="M118" i="14"/>
  <c r="N118" i="14"/>
  <c r="M81" i="14"/>
  <c r="N81" i="14"/>
  <c r="M63" i="14"/>
  <c r="N63" i="14"/>
  <c r="M71" i="14"/>
  <c r="N71" i="14"/>
  <c r="N17" i="14"/>
  <c r="M17" i="14"/>
  <c r="M12" i="14"/>
  <c r="N12" i="14"/>
  <c r="N69" i="14"/>
  <c r="M69" i="14"/>
  <c r="N56" i="14"/>
  <c r="M56" i="14"/>
  <c r="M78" i="14"/>
  <c r="N78" i="14"/>
  <c r="N38" i="14"/>
  <c r="M38" i="14"/>
  <c r="N68" i="14"/>
  <c r="M68" i="14"/>
  <c r="M95" i="14"/>
  <c r="N95" i="14"/>
  <c r="M41" i="14"/>
  <c r="N41" i="14"/>
  <c r="M102" i="14"/>
  <c r="N102" i="14"/>
  <c r="M109" i="14"/>
  <c r="N109" i="14"/>
  <c r="M75" i="14"/>
  <c r="N75" i="14"/>
  <c r="N13" i="14"/>
  <c r="M13" i="14"/>
  <c r="N26" i="14"/>
  <c r="M26" i="14"/>
  <c r="M31" i="14"/>
  <c r="N31" i="14"/>
  <c r="N44" i="14"/>
  <c r="M44" i="14"/>
  <c r="Y122" i="16"/>
  <c r="X125" i="16"/>
  <c r="M20" i="14"/>
  <c r="N20" i="14"/>
  <c r="N10" i="14"/>
  <c r="M10" i="14"/>
  <c r="N34" i="14"/>
  <c r="M34" i="14"/>
  <c r="N116" i="14"/>
  <c r="M116" i="14"/>
  <c r="M103" i="14"/>
  <c r="N103" i="14"/>
  <c r="N92" i="14"/>
  <c r="M92" i="14"/>
  <c r="N6" i="14"/>
  <c r="M6" i="14"/>
  <c r="M97" i="14"/>
  <c r="N97" i="14"/>
  <c r="N60" i="14"/>
  <c r="M60" i="14"/>
  <c r="M99" i="14"/>
  <c r="N99" i="14"/>
  <c r="M107" i="14"/>
  <c r="N107" i="14"/>
  <c r="M94" i="14"/>
  <c r="N94" i="14"/>
  <c r="N70" i="14"/>
  <c r="M70" i="14"/>
  <c r="M110" i="14"/>
  <c r="N110" i="14"/>
  <c r="M19" i="14"/>
  <c r="N19" i="14"/>
  <c r="M28" i="14"/>
  <c r="N28" i="14"/>
  <c r="N112" i="14"/>
  <c r="M112" i="14"/>
  <c r="N40" i="14"/>
  <c r="M40" i="14"/>
  <c r="N64" i="14"/>
  <c r="M64" i="14"/>
  <c r="N25" i="14"/>
  <c r="M25" i="14"/>
  <c r="N52" i="14"/>
  <c r="M52" i="14"/>
  <c r="M105" i="14"/>
  <c r="N105" i="14"/>
  <c r="N37" i="14"/>
  <c r="M37" i="14"/>
  <c r="N96" i="14"/>
  <c r="M96" i="14"/>
  <c r="M23" i="14"/>
  <c r="N23" i="14"/>
  <c r="M101" i="14"/>
  <c r="N101" i="14"/>
  <c r="M106" i="14"/>
  <c r="N106" i="14"/>
  <c r="N14" i="14"/>
  <c r="M14" i="14"/>
  <c r="N30" i="14"/>
  <c r="M30" i="14"/>
  <c r="M66" i="14"/>
  <c r="N66" i="14"/>
  <c r="N104" i="14"/>
  <c r="M104" i="14"/>
  <c r="M59" i="14"/>
  <c r="N59" i="14"/>
  <c r="M90" i="14"/>
  <c r="N90" i="14"/>
  <c r="M42" i="14"/>
  <c r="N42" i="14"/>
  <c r="M83" i="14"/>
  <c r="N83" i="14"/>
  <c r="M117" i="14"/>
  <c r="N117" i="14"/>
  <c r="M91" i="14"/>
  <c r="N91" i="14"/>
  <c r="M54" i="14"/>
  <c r="N54" i="14"/>
  <c r="N76" i="14"/>
  <c r="M76" i="14"/>
  <c r="M57" i="14"/>
  <c r="N57" i="14"/>
  <c r="M98" i="14"/>
  <c r="N98" i="14"/>
  <c r="M67" i="14"/>
  <c r="N67" i="14"/>
  <c r="N8" i="14"/>
  <c r="M8" i="14"/>
  <c r="N9" i="14"/>
  <c r="M9" i="14"/>
  <c r="M50" i="14"/>
  <c r="N50" i="14"/>
  <c r="M16" i="14"/>
  <c r="N16" i="14"/>
  <c r="T125" i="16"/>
  <c r="U122" i="16"/>
  <c r="U123" i="16" s="1"/>
  <c r="N29" i="14"/>
  <c r="M29" i="14"/>
  <c r="M113" i="14"/>
  <c r="N113" i="14"/>
  <c r="N22" i="14"/>
  <c r="M22" i="14"/>
  <c r="N18" i="14"/>
  <c r="M18" i="14"/>
  <c r="M82" i="14"/>
  <c r="N82" i="14"/>
  <c r="N77" i="14"/>
  <c r="M77" i="14"/>
  <c r="M111" i="14"/>
  <c r="N111" i="14"/>
  <c r="M114" i="14"/>
  <c r="N114" i="14"/>
  <c r="N33" i="14"/>
  <c r="M33" i="14"/>
  <c r="M51" i="14"/>
  <c r="N51" i="14"/>
  <c r="N21" i="14"/>
  <c r="M21" i="14"/>
  <c r="N53" i="14"/>
  <c r="M53" i="14"/>
  <c r="N88" i="14"/>
  <c r="M88" i="14"/>
  <c r="M47" i="14"/>
  <c r="N47" i="14"/>
  <c r="M93" i="14"/>
  <c r="N93" i="14"/>
  <c r="N7" i="14"/>
  <c r="M7" i="14"/>
  <c r="M27" i="14"/>
  <c r="N27" i="14"/>
  <c r="N72" i="14"/>
  <c r="M72" i="14"/>
  <c r="M49" i="14"/>
  <c r="N49" i="14"/>
  <c r="N108" i="14"/>
  <c r="M108" i="14"/>
  <c r="M121" i="14"/>
  <c r="N121" i="14"/>
  <c r="N85" i="14"/>
  <c r="M85" i="14"/>
  <c r="M86" i="14"/>
  <c r="N86" i="14"/>
  <c r="M39" i="14"/>
  <c r="N39" i="14"/>
  <c r="N48" i="14"/>
  <c r="M48" i="14"/>
  <c r="N61" i="14"/>
  <c r="M61" i="14"/>
  <c r="M73" i="14"/>
  <c r="N73" i="14"/>
  <c r="M74" i="14"/>
  <c r="N74" i="14"/>
  <c r="N45" i="14"/>
  <c r="M45" i="14"/>
  <c r="N84" i="14"/>
  <c r="M84" i="14"/>
  <c r="M115" i="14"/>
  <c r="N115" i="14"/>
  <c r="N80" i="14"/>
  <c r="M80" i="14"/>
  <c r="M87" i="14"/>
  <c r="N87" i="14"/>
  <c r="M55" i="14"/>
  <c r="N55" i="14"/>
  <c r="M65" i="14"/>
  <c r="N65" i="14"/>
  <c r="M58" i="14"/>
  <c r="N58" i="14"/>
  <c r="M43" i="14"/>
  <c r="N43" i="14"/>
  <c r="M79" i="14"/>
  <c r="N79" i="14"/>
  <c r="M89" i="14"/>
  <c r="N89" i="14"/>
  <c r="N4" i="14"/>
  <c r="M122" i="14"/>
  <c r="M4" i="14"/>
  <c r="M24" i="14"/>
  <c r="N24" i="14"/>
  <c r="N120" i="14"/>
  <c r="M120" i="14"/>
  <c r="N5" i="14"/>
  <c r="O5" i="14" s="1"/>
  <c r="M5" i="14"/>
  <c r="M35" i="14"/>
  <c r="N35" i="14"/>
  <c r="M11" i="14"/>
  <c r="Q11" i="14" s="1"/>
  <c r="N11" i="14"/>
  <c r="M32" i="14"/>
  <c r="N32" i="14"/>
  <c r="W125" i="18"/>
  <c r="X122" i="18"/>
  <c r="X123" i="18"/>
  <c r="AA125" i="18"/>
  <c r="AB122" i="18"/>
  <c r="AB123" i="18" s="1"/>
  <c r="Y123" i="16"/>
  <c r="I4" i="8"/>
  <c r="I5" i="8"/>
  <c r="I6" i="8"/>
  <c r="I7" i="8"/>
  <c r="J7" i="8" s="1"/>
  <c r="I8" i="8"/>
  <c r="I9" i="8"/>
  <c r="I10" i="8"/>
  <c r="I11" i="8"/>
  <c r="K11" i="8" s="1"/>
  <c r="L11" i="8" s="1"/>
  <c r="I12" i="8"/>
  <c r="I13" i="8"/>
  <c r="I14" i="8"/>
  <c r="I15" i="8"/>
  <c r="K15" i="8" s="1"/>
  <c r="L15" i="8" s="1"/>
  <c r="I16" i="8"/>
  <c r="I17" i="8"/>
  <c r="I18" i="8"/>
  <c r="I19" i="8"/>
  <c r="K19" i="8" s="1"/>
  <c r="L19" i="8" s="1"/>
  <c r="I20" i="8"/>
  <c r="I21" i="8"/>
  <c r="I22" i="8"/>
  <c r="I23" i="8"/>
  <c r="K23" i="8" s="1"/>
  <c r="L23" i="8" s="1"/>
  <c r="I24" i="8"/>
  <c r="I25" i="8"/>
  <c r="I26" i="8"/>
  <c r="I27" i="8"/>
  <c r="J27" i="8" s="1"/>
  <c r="I28" i="8"/>
  <c r="I29" i="8"/>
  <c r="I30" i="8"/>
  <c r="I31" i="8"/>
  <c r="K31" i="8" s="1"/>
  <c r="L31" i="8" s="1"/>
  <c r="I32" i="8"/>
  <c r="I33" i="8"/>
  <c r="I34" i="8"/>
  <c r="I35" i="8"/>
  <c r="K35" i="8" s="1"/>
  <c r="L35" i="8" s="1"/>
  <c r="I36" i="8"/>
  <c r="I37" i="8"/>
  <c r="I38" i="8"/>
  <c r="I39" i="8"/>
  <c r="K39" i="8" s="1"/>
  <c r="L39" i="8" s="1"/>
  <c r="I40" i="8"/>
  <c r="I41" i="8"/>
  <c r="I42" i="8"/>
  <c r="I43" i="8"/>
  <c r="J43" i="8" s="1"/>
  <c r="I44" i="8"/>
  <c r="I45" i="8"/>
  <c r="I46" i="8"/>
  <c r="I47" i="8"/>
  <c r="K47" i="8" s="1"/>
  <c r="L47" i="8" s="1"/>
  <c r="I48" i="8"/>
  <c r="I49" i="8"/>
  <c r="I50" i="8"/>
  <c r="I51" i="8"/>
  <c r="K51" i="8" s="1"/>
  <c r="L51" i="8" s="1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J123" i="8" s="1"/>
  <c r="I124" i="8"/>
  <c r="I125" i="8"/>
  <c r="I126" i="8"/>
  <c r="I127" i="8"/>
  <c r="K127" i="8" s="1"/>
  <c r="L127" i="8" s="1"/>
  <c r="I128" i="8"/>
  <c r="I129" i="8"/>
  <c r="I130" i="8"/>
  <c r="I131" i="8"/>
  <c r="J131" i="8" s="1"/>
  <c r="I132" i="8"/>
  <c r="I133" i="8"/>
  <c r="I134" i="8"/>
  <c r="I135" i="8"/>
  <c r="K135" i="8" s="1"/>
  <c r="L135" i="8" s="1"/>
  <c r="I136" i="8"/>
  <c r="I137" i="8"/>
  <c r="I138" i="8"/>
  <c r="I139" i="8"/>
  <c r="J139" i="8" s="1"/>
  <c r="I140" i="8"/>
  <c r="I141" i="8"/>
  <c r="I142" i="8"/>
  <c r="I143" i="8"/>
  <c r="K143" i="8" s="1"/>
  <c r="L143" i="8" s="1"/>
  <c r="I144" i="8"/>
  <c r="I145" i="8"/>
  <c r="I146" i="8"/>
  <c r="I147" i="8"/>
  <c r="J147" i="8" s="1"/>
  <c r="I148" i="8"/>
  <c r="I149" i="8"/>
  <c r="I150" i="8"/>
  <c r="I151" i="8"/>
  <c r="K151" i="8" s="1"/>
  <c r="L151" i="8" s="1"/>
  <c r="I152" i="8"/>
  <c r="I153" i="8"/>
  <c r="I154" i="8"/>
  <c r="I155" i="8"/>
  <c r="J155" i="8" s="1"/>
  <c r="I156" i="8"/>
  <c r="I157" i="8"/>
  <c r="I158" i="8"/>
  <c r="I159" i="8"/>
  <c r="K159" i="8" s="1"/>
  <c r="L159" i="8" s="1"/>
  <c r="I160" i="8"/>
  <c r="I161" i="8"/>
  <c r="I162" i="8"/>
  <c r="I163" i="8"/>
  <c r="K163" i="8" s="1"/>
  <c r="L163" i="8" s="1"/>
  <c r="I164" i="8"/>
  <c r="I165" i="8"/>
  <c r="I166" i="8"/>
  <c r="I167" i="8"/>
  <c r="K167" i="8" s="1"/>
  <c r="L167" i="8" s="1"/>
  <c r="I168" i="8"/>
  <c r="I169" i="8"/>
  <c r="I170" i="8"/>
  <c r="I171" i="8"/>
  <c r="K171" i="8" s="1"/>
  <c r="L171" i="8" s="1"/>
  <c r="I172" i="8"/>
  <c r="I173" i="8"/>
  <c r="I174" i="8"/>
  <c r="I175" i="8"/>
  <c r="J175" i="8" s="1"/>
  <c r="I176" i="8"/>
  <c r="I177" i="8"/>
  <c r="I178" i="8"/>
  <c r="I179" i="8"/>
  <c r="K179" i="8" s="1"/>
  <c r="L179" i="8" s="1"/>
  <c r="I180" i="8"/>
  <c r="I181" i="8"/>
  <c r="I182" i="8"/>
  <c r="I183" i="8"/>
  <c r="K183" i="8" s="1"/>
  <c r="L183" i="8" s="1"/>
  <c r="I184" i="8"/>
  <c r="I185" i="8"/>
  <c r="I186" i="8"/>
  <c r="I187" i="8"/>
  <c r="J187" i="8" s="1"/>
  <c r="I188" i="8"/>
  <c r="I189" i="8"/>
  <c r="I190" i="8"/>
  <c r="I191" i="8"/>
  <c r="K191" i="8" s="1"/>
  <c r="L191" i="8" s="1"/>
  <c r="I192" i="8"/>
  <c r="I193" i="8"/>
  <c r="I194" i="8"/>
  <c r="I195" i="8"/>
  <c r="J195" i="8" s="1"/>
  <c r="I196" i="8"/>
  <c r="I197" i="8"/>
  <c r="I198" i="8"/>
  <c r="I199" i="8"/>
  <c r="K199" i="8" s="1"/>
  <c r="L199" i="8" s="1"/>
  <c r="I200" i="8"/>
  <c r="I201" i="8"/>
  <c r="I202" i="8"/>
  <c r="I203" i="8"/>
  <c r="J203" i="8" s="1"/>
  <c r="I204" i="8"/>
  <c r="I205" i="8"/>
  <c r="I206" i="8"/>
  <c r="I207" i="8"/>
  <c r="K207" i="8" s="1"/>
  <c r="L207" i="8" s="1"/>
  <c r="I208" i="8"/>
  <c r="I209" i="8"/>
  <c r="I210" i="8"/>
  <c r="I211" i="8"/>
  <c r="J211" i="8" s="1"/>
  <c r="I212" i="8"/>
  <c r="I213" i="8"/>
  <c r="I214" i="8"/>
  <c r="I215" i="8"/>
  <c r="K215" i="8" s="1"/>
  <c r="L215" i="8" s="1"/>
  <c r="I216" i="8"/>
  <c r="I217" i="8"/>
  <c r="I218" i="8"/>
  <c r="I219" i="8"/>
  <c r="J219" i="8" s="1"/>
  <c r="I220" i="8"/>
  <c r="I221" i="8"/>
  <c r="I222" i="8"/>
  <c r="I223" i="8"/>
  <c r="K223" i="8" s="1"/>
  <c r="L223" i="8" s="1"/>
  <c r="I224" i="8"/>
  <c r="I225" i="8"/>
  <c r="I226" i="8"/>
  <c r="I227" i="8"/>
  <c r="J227" i="8" s="1"/>
  <c r="I228" i="8"/>
  <c r="I229" i="8"/>
  <c r="I230" i="8"/>
  <c r="I231" i="8"/>
  <c r="K231" i="8" s="1"/>
  <c r="L231" i="8" s="1"/>
  <c r="I232" i="8"/>
  <c r="I233" i="8"/>
  <c r="I234" i="8"/>
  <c r="I235" i="8"/>
  <c r="J235" i="8" s="1"/>
  <c r="I236" i="8"/>
  <c r="I237" i="8"/>
  <c r="I238" i="8"/>
  <c r="I239" i="8"/>
  <c r="K239" i="8" s="1"/>
  <c r="L239" i="8" s="1"/>
  <c r="I240" i="8"/>
  <c r="I241" i="8"/>
  <c r="I242" i="8"/>
  <c r="I243" i="8"/>
  <c r="J243" i="8" s="1"/>
  <c r="I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H3" i="8"/>
  <c r="G3" i="8"/>
  <c r="K243" i="8"/>
  <c r="L243" i="8" s="1"/>
  <c r="C243" i="8"/>
  <c r="J242" i="8"/>
  <c r="C242" i="8"/>
  <c r="K241" i="8"/>
  <c r="L241" i="8" s="1"/>
  <c r="J241" i="8"/>
  <c r="C241" i="8"/>
  <c r="J240" i="8"/>
  <c r="C240" i="8"/>
  <c r="C239" i="8"/>
  <c r="J238" i="8"/>
  <c r="C238" i="8"/>
  <c r="K237" i="8"/>
  <c r="L237" i="8" s="1"/>
  <c r="J237" i="8"/>
  <c r="C237" i="8"/>
  <c r="J236" i="8"/>
  <c r="C236" i="8"/>
  <c r="K235" i="8"/>
  <c r="L235" i="8" s="1"/>
  <c r="C235" i="8"/>
  <c r="J234" i="8"/>
  <c r="C234" i="8"/>
  <c r="K233" i="8"/>
  <c r="L233" i="8" s="1"/>
  <c r="J233" i="8"/>
  <c r="C233" i="8"/>
  <c r="J232" i="8"/>
  <c r="C232" i="8"/>
  <c r="C231" i="8"/>
  <c r="J230" i="8"/>
  <c r="C230" i="8"/>
  <c r="K229" i="8"/>
  <c r="L229" i="8" s="1"/>
  <c r="J229" i="8"/>
  <c r="C229" i="8"/>
  <c r="J228" i="8"/>
  <c r="C228" i="8"/>
  <c r="K227" i="8"/>
  <c r="L227" i="8" s="1"/>
  <c r="C227" i="8"/>
  <c r="J226" i="8"/>
  <c r="C226" i="8"/>
  <c r="K225" i="8"/>
  <c r="L225" i="8" s="1"/>
  <c r="J225" i="8"/>
  <c r="C225" i="8"/>
  <c r="J224" i="8"/>
  <c r="C224" i="8"/>
  <c r="C223" i="8"/>
  <c r="J222" i="8"/>
  <c r="C222" i="8"/>
  <c r="K221" i="8"/>
  <c r="L221" i="8" s="1"/>
  <c r="J221" i="8"/>
  <c r="C221" i="8"/>
  <c r="J220" i="8"/>
  <c r="C220" i="8"/>
  <c r="K219" i="8"/>
  <c r="L219" i="8" s="1"/>
  <c r="C219" i="8"/>
  <c r="J218" i="8"/>
  <c r="C218" i="8"/>
  <c r="K217" i="8"/>
  <c r="L217" i="8" s="1"/>
  <c r="J217" i="8"/>
  <c r="C217" i="8"/>
  <c r="J216" i="8"/>
  <c r="C216" i="8"/>
  <c r="C215" i="8"/>
  <c r="J214" i="8"/>
  <c r="C214" i="8"/>
  <c r="K213" i="8"/>
  <c r="L213" i="8" s="1"/>
  <c r="J213" i="8"/>
  <c r="C213" i="8"/>
  <c r="J212" i="8"/>
  <c r="C212" i="8"/>
  <c r="K211" i="8"/>
  <c r="L211" i="8" s="1"/>
  <c r="C211" i="8"/>
  <c r="J210" i="8"/>
  <c r="C210" i="8"/>
  <c r="K209" i="8"/>
  <c r="L209" i="8" s="1"/>
  <c r="J209" i="8"/>
  <c r="C209" i="8"/>
  <c r="J208" i="8"/>
  <c r="C208" i="8"/>
  <c r="C207" i="8"/>
  <c r="J206" i="8"/>
  <c r="C206" i="8"/>
  <c r="K205" i="8"/>
  <c r="L205" i="8" s="1"/>
  <c r="J205" i="8"/>
  <c r="C205" i="8"/>
  <c r="J204" i="8"/>
  <c r="C204" i="8"/>
  <c r="K203" i="8"/>
  <c r="L203" i="8" s="1"/>
  <c r="C203" i="8"/>
  <c r="J202" i="8"/>
  <c r="C202" i="8"/>
  <c r="K201" i="8"/>
  <c r="L201" i="8" s="1"/>
  <c r="J201" i="8"/>
  <c r="C201" i="8"/>
  <c r="J200" i="8"/>
  <c r="C200" i="8"/>
  <c r="C199" i="8"/>
  <c r="J198" i="8"/>
  <c r="C198" i="8"/>
  <c r="K197" i="8"/>
  <c r="L197" i="8" s="1"/>
  <c r="J197" i="8"/>
  <c r="C197" i="8"/>
  <c r="J196" i="8"/>
  <c r="C196" i="8"/>
  <c r="K195" i="8"/>
  <c r="L195" i="8" s="1"/>
  <c r="C195" i="8"/>
  <c r="J194" i="8"/>
  <c r="C194" i="8"/>
  <c r="K193" i="8"/>
  <c r="L193" i="8" s="1"/>
  <c r="J193" i="8"/>
  <c r="C193" i="8"/>
  <c r="J192" i="8"/>
  <c r="C192" i="8"/>
  <c r="C191" i="8"/>
  <c r="J190" i="8"/>
  <c r="C190" i="8"/>
  <c r="K189" i="8"/>
  <c r="L189" i="8" s="1"/>
  <c r="J189" i="8"/>
  <c r="C189" i="8"/>
  <c r="J188" i="8"/>
  <c r="C188" i="8"/>
  <c r="K187" i="8"/>
  <c r="L187" i="8" s="1"/>
  <c r="C187" i="8"/>
  <c r="J186" i="8"/>
  <c r="C186" i="8"/>
  <c r="K185" i="8"/>
  <c r="L185" i="8" s="1"/>
  <c r="J185" i="8"/>
  <c r="C185" i="8"/>
  <c r="J184" i="8"/>
  <c r="C184" i="8"/>
  <c r="C183" i="8"/>
  <c r="J182" i="8"/>
  <c r="C182" i="8"/>
  <c r="K181" i="8"/>
  <c r="L181" i="8" s="1"/>
  <c r="C181" i="8"/>
  <c r="J180" i="8"/>
  <c r="C180" i="8"/>
  <c r="J179" i="8"/>
  <c r="C179" i="8"/>
  <c r="J178" i="8"/>
  <c r="C178" i="8"/>
  <c r="K177" i="8"/>
  <c r="L177" i="8" s="1"/>
  <c r="C177" i="8"/>
  <c r="J176" i="8"/>
  <c r="C176" i="8"/>
  <c r="K175" i="8"/>
  <c r="L175" i="8" s="1"/>
  <c r="C175" i="8"/>
  <c r="J174" i="8"/>
  <c r="C174" i="8"/>
  <c r="J173" i="8"/>
  <c r="K173" i="8"/>
  <c r="L173" i="8" s="1"/>
  <c r="C173" i="8"/>
  <c r="K172" i="8"/>
  <c r="L172" i="8" s="1"/>
  <c r="J172" i="8"/>
  <c r="C172" i="8"/>
  <c r="J171" i="8"/>
  <c r="C171" i="8"/>
  <c r="J170" i="8"/>
  <c r="C170" i="8"/>
  <c r="C169" i="8"/>
  <c r="C168" i="8"/>
  <c r="C167" i="8"/>
  <c r="J166" i="8"/>
  <c r="C166" i="8"/>
  <c r="C165" i="8"/>
  <c r="J164" i="8"/>
  <c r="C164" i="8"/>
  <c r="C163" i="8"/>
  <c r="J162" i="8"/>
  <c r="C162" i="8"/>
  <c r="K161" i="8"/>
  <c r="L161" i="8" s="1"/>
  <c r="C161" i="8"/>
  <c r="J160" i="8"/>
  <c r="C160" i="8"/>
  <c r="J159" i="8"/>
  <c r="C159" i="8"/>
  <c r="J158" i="8"/>
  <c r="C158" i="8"/>
  <c r="J157" i="8"/>
  <c r="C157" i="8"/>
  <c r="J156" i="8"/>
  <c r="C156" i="8"/>
  <c r="K155" i="8"/>
  <c r="L155" i="8" s="1"/>
  <c r="C155" i="8"/>
  <c r="J154" i="8"/>
  <c r="C154" i="8"/>
  <c r="K154" i="8" s="1"/>
  <c r="L154" i="8" s="1"/>
  <c r="J153" i="8"/>
  <c r="C153" i="8"/>
  <c r="J152" i="8"/>
  <c r="C152" i="8"/>
  <c r="C151" i="8"/>
  <c r="J150" i="8"/>
  <c r="C150" i="8"/>
  <c r="K150" i="8" s="1"/>
  <c r="L150" i="8" s="1"/>
  <c r="J149" i="8"/>
  <c r="C149" i="8"/>
  <c r="J148" i="8"/>
  <c r="C148" i="8"/>
  <c r="C147" i="8"/>
  <c r="J146" i="8"/>
  <c r="C146" i="8"/>
  <c r="J145" i="8"/>
  <c r="C145" i="8"/>
  <c r="J144" i="8"/>
  <c r="C144" i="8"/>
  <c r="J143" i="8"/>
  <c r="C143" i="8"/>
  <c r="J142" i="8"/>
  <c r="C142" i="8"/>
  <c r="J141" i="8"/>
  <c r="C141" i="8"/>
  <c r="J140" i="8"/>
  <c r="C140" i="8"/>
  <c r="K139" i="8"/>
  <c r="L139" i="8" s="1"/>
  <c r="C139" i="8"/>
  <c r="J138" i="8"/>
  <c r="C138" i="8"/>
  <c r="K138" i="8" s="1"/>
  <c r="L138" i="8" s="1"/>
  <c r="J137" i="8"/>
  <c r="C137" i="8"/>
  <c r="J136" i="8"/>
  <c r="C136" i="8"/>
  <c r="C135" i="8"/>
  <c r="J134" i="8"/>
  <c r="C134" i="8"/>
  <c r="K134" i="8" s="1"/>
  <c r="L134" i="8" s="1"/>
  <c r="J133" i="8"/>
  <c r="C133" i="8"/>
  <c r="J132" i="8"/>
  <c r="C132" i="8"/>
  <c r="C131" i="8"/>
  <c r="J130" i="8"/>
  <c r="C130" i="8"/>
  <c r="J129" i="8"/>
  <c r="C129" i="8"/>
  <c r="J128" i="8"/>
  <c r="C128" i="8"/>
  <c r="J127" i="8"/>
  <c r="C127" i="8"/>
  <c r="J126" i="8"/>
  <c r="C126" i="8"/>
  <c r="J125" i="8"/>
  <c r="C125" i="8"/>
  <c r="J124" i="8"/>
  <c r="C124" i="8"/>
  <c r="K123" i="8"/>
  <c r="L123" i="8" s="1"/>
  <c r="C123" i="8"/>
  <c r="L122" i="8"/>
  <c r="J122" i="8"/>
  <c r="C122" i="8"/>
  <c r="K122" i="8" s="1"/>
  <c r="K121" i="8"/>
  <c r="L121" i="8" s="1"/>
  <c r="J121" i="8"/>
  <c r="C121" i="8"/>
  <c r="J120" i="8"/>
  <c r="C120" i="8"/>
  <c r="K120" i="8" s="1"/>
  <c r="L120" i="8" s="1"/>
  <c r="C119" i="8"/>
  <c r="K118" i="8"/>
  <c r="L118" i="8" s="1"/>
  <c r="J118" i="8"/>
  <c r="C118" i="8"/>
  <c r="K117" i="8"/>
  <c r="L117" i="8" s="1"/>
  <c r="J117" i="8"/>
  <c r="C117" i="8"/>
  <c r="J116" i="8"/>
  <c r="C116" i="8"/>
  <c r="K116" i="8" s="1"/>
  <c r="L116" i="8" s="1"/>
  <c r="C115" i="8"/>
  <c r="K114" i="8"/>
  <c r="L114" i="8" s="1"/>
  <c r="J114" i="8"/>
  <c r="C114" i="8"/>
  <c r="K113" i="8"/>
  <c r="L113" i="8" s="1"/>
  <c r="J113" i="8"/>
  <c r="C113" i="8"/>
  <c r="J112" i="8"/>
  <c r="C112" i="8"/>
  <c r="K112" i="8" s="1"/>
  <c r="L112" i="8" s="1"/>
  <c r="C111" i="8"/>
  <c r="K110" i="8"/>
  <c r="L110" i="8" s="1"/>
  <c r="J110" i="8"/>
  <c r="C110" i="8"/>
  <c r="K109" i="8"/>
  <c r="L109" i="8" s="1"/>
  <c r="J109" i="8"/>
  <c r="C109" i="8"/>
  <c r="J108" i="8"/>
  <c r="C108" i="8"/>
  <c r="K108" i="8" s="1"/>
  <c r="L108" i="8" s="1"/>
  <c r="C107" i="8"/>
  <c r="K106" i="8"/>
  <c r="L106" i="8" s="1"/>
  <c r="J106" i="8"/>
  <c r="C106" i="8"/>
  <c r="K105" i="8"/>
  <c r="L105" i="8" s="1"/>
  <c r="J105" i="8"/>
  <c r="C105" i="8"/>
  <c r="J104" i="8"/>
  <c r="C104" i="8"/>
  <c r="K104" i="8" s="1"/>
  <c r="L104" i="8" s="1"/>
  <c r="C103" i="8"/>
  <c r="K102" i="8"/>
  <c r="L102" i="8" s="1"/>
  <c r="J102" i="8"/>
  <c r="C102" i="8"/>
  <c r="K101" i="8"/>
  <c r="L101" i="8" s="1"/>
  <c r="J101" i="8"/>
  <c r="C101" i="8"/>
  <c r="J100" i="8"/>
  <c r="C100" i="8"/>
  <c r="K100" i="8" s="1"/>
  <c r="L100" i="8" s="1"/>
  <c r="C99" i="8"/>
  <c r="K98" i="8"/>
  <c r="L98" i="8" s="1"/>
  <c r="J98" i="8"/>
  <c r="C98" i="8"/>
  <c r="K97" i="8"/>
  <c r="L97" i="8" s="1"/>
  <c r="J97" i="8"/>
  <c r="C97" i="8"/>
  <c r="J96" i="8"/>
  <c r="C96" i="8"/>
  <c r="K96" i="8" s="1"/>
  <c r="L96" i="8" s="1"/>
  <c r="C95" i="8"/>
  <c r="K94" i="8"/>
  <c r="L94" i="8" s="1"/>
  <c r="J94" i="8"/>
  <c r="C94" i="8"/>
  <c r="K93" i="8"/>
  <c r="L93" i="8" s="1"/>
  <c r="J93" i="8"/>
  <c r="C93" i="8"/>
  <c r="J92" i="8"/>
  <c r="C92" i="8"/>
  <c r="K92" i="8" s="1"/>
  <c r="L92" i="8" s="1"/>
  <c r="C91" i="8"/>
  <c r="K90" i="8"/>
  <c r="L90" i="8" s="1"/>
  <c r="J90" i="8"/>
  <c r="C90" i="8"/>
  <c r="K89" i="8"/>
  <c r="L89" i="8" s="1"/>
  <c r="J89" i="8"/>
  <c r="C89" i="8"/>
  <c r="J88" i="8"/>
  <c r="C88" i="8"/>
  <c r="K88" i="8" s="1"/>
  <c r="L88" i="8" s="1"/>
  <c r="C87" i="8"/>
  <c r="K86" i="8"/>
  <c r="L86" i="8" s="1"/>
  <c r="J86" i="8"/>
  <c r="C86" i="8"/>
  <c r="K85" i="8"/>
  <c r="L85" i="8" s="1"/>
  <c r="J85" i="8"/>
  <c r="C85" i="8"/>
  <c r="J84" i="8"/>
  <c r="C84" i="8"/>
  <c r="K84" i="8" s="1"/>
  <c r="L84" i="8" s="1"/>
  <c r="C83" i="8"/>
  <c r="K82" i="8"/>
  <c r="L82" i="8" s="1"/>
  <c r="J82" i="8"/>
  <c r="C82" i="8"/>
  <c r="K81" i="8"/>
  <c r="L81" i="8" s="1"/>
  <c r="J81" i="8"/>
  <c r="C81" i="8"/>
  <c r="J80" i="8"/>
  <c r="C80" i="8"/>
  <c r="K80" i="8" s="1"/>
  <c r="L80" i="8" s="1"/>
  <c r="C79" i="8"/>
  <c r="K78" i="8"/>
  <c r="L78" i="8" s="1"/>
  <c r="J78" i="8"/>
  <c r="C78" i="8"/>
  <c r="K77" i="8"/>
  <c r="L77" i="8" s="1"/>
  <c r="J77" i="8"/>
  <c r="C77" i="8"/>
  <c r="J76" i="8"/>
  <c r="C76" i="8"/>
  <c r="K76" i="8" s="1"/>
  <c r="L76" i="8" s="1"/>
  <c r="C75" i="8"/>
  <c r="K74" i="8"/>
  <c r="L74" i="8" s="1"/>
  <c r="J74" i="8"/>
  <c r="C74" i="8"/>
  <c r="K73" i="8"/>
  <c r="L73" i="8" s="1"/>
  <c r="J73" i="8"/>
  <c r="C73" i="8"/>
  <c r="J72" i="8"/>
  <c r="C72" i="8"/>
  <c r="K72" i="8" s="1"/>
  <c r="L72" i="8" s="1"/>
  <c r="C71" i="8"/>
  <c r="K70" i="8"/>
  <c r="L70" i="8" s="1"/>
  <c r="J70" i="8"/>
  <c r="C70" i="8"/>
  <c r="K69" i="8"/>
  <c r="L69" i="8" s="1"/>
  <c r="J69" i="8"/>
  <c r="C69" i="8"/>
  <c r="J68" i="8"/>
  <c r="C68" i="8"/>
  <c r="K68" i="8" s="1"/>
  <c r="L68" i="8" s="1"/>
  <c r="C67" i="8"/>
  <c r="K66" i="8"/>
  <c r="L66" i="8" s="1"/>
  <c r="J66" i="8"/>
  <c r="C66" i="8"/>
  <c r="K65" i="8"/>
  <c r="L65" i="8" s="1"/>
  <c r="J65" i="8"/>
  <c r="C65" i="8"/>
  <c r="J64" i="8"/>
  <c r="C64" i="8"/>
  <c r="K64" i="8" s="1"/>
  <c r="L64" i="8" s="1"/>
  <c r="C63" i="8"/>
  <c r="K62" i="8"/>
  <c r="L62" i="8" s="1"/>
  <c r="J62" i="8"/>
  <c r="C62" i="8"/>
  <c r="K61" i="8"/>
  <c r="L61" i="8" s="1"/>
  <c r="J61" i="8"/>
  <c r="C61" i="8"/>
  <c r="J60" i="8"/>
  <c r="C60" i="8"/>
  <c r="K60" i="8" s="1"/>
  <c r="L60" i="8" s="1"/>
  <c r="C59" i="8"/>
  <c r="K58" i="8"/>
  <c r="L58" i="8" s="1"/>
  <c r="J58" i="8"/>
  <c r="C58" i="8"/>
  <c r="K57" i="8"/>
  <c r="L57" i="8" s="1"/>
  <c r="J57" i="8"/>
  <c r="C57" i="8"/>
  <c r="J56" i="8"/>
  <c r="C56" i="8"/>
  <c r="K56" i="8" s="1"/>
  <c r="L56" i="8" s="1"/>
  <c r="C55" i="8"/>
  <c r="K54" i="8"/>
  <c r="L54" i="8" s="1"/>
  <c r="J54" i="8"/>
  <c r="C54" i="8"/>
  <c r="K53" i="8"/>
  <c r="L53" i="8" s="1"/>
  <c r="J53" i="8"/>
  <c r="C53" i="8"/>
  <c r="J52" i="8"/>
  <c r="C52" i="8"/>
  <c r="K52" i="8" s="1"/>
  <c r="L52" i="8" s="1"/>
  <c r="J51" i="8"/>
  <c r="C51" i="8"/>
  <c r="K50" i="8"/>
  <c r="L50" i="8" s="1"/>
  <c r="J50" i="8"/>
  <c r="C50" i="8"/>
  <c r="K49" i="8"/>
  <c r="L49" i="8" s="1"/>
  <c r="J49" i="8"/>
  <c r="C49" i="8"/>
  <c r="J48" i="8"/>
  <c r="C48" i="8"/>
  <c r="C47" i="8"/>
  <c r="K46" i="8"/>
  <c r="L46" i="8" s="1"/>
  <c r="J46" i="8"/>
  <c r="C46" i="8"/>
  <c r="K45" i="8"/>
  <c r="L45" i="8" s="1"/>
  <c r="J45" i="8"/>
  <c r="C45" i="8"/>
  <c r="J44" i="8"/>
  <c r="C44" i="8"/>
  <c r="K44" i="8" s="1"/>
  <c r="L44" i="8" s="1"/>
  <c r="C43" i="8"/>
  <c r="K42" i="8"/>
  <c r="L42" i="8" s="1"/>
  <c r="J42" i="8"/>
  <c r="C42" i="8"/>
  <c r="K41" i="8"/>
  <c r="L41" i="8" s="1"/>
  <c r="J41" i="8"/>
  <c r="C41" i="8"/>
  <c r="J40" i="8"/>
  <c r="C40" i="8"/>
  <c r="C39" i="8"/>
  <c r="K38" i="8"/>
  <c r="L38" i="8" s="1"/>
  <c r="J38" i="8"/>
  <c r="C38" i="8"/>
  <c r="K37" i="8"/>
  <c r="L37" i="8" s="1"/>
  <c r="J37" i="8"/>
  <c r="C37" i="8"/>
  <c r="J36" i="8"/>
  <c r="C36" i="8"/>
  <c r="K36" i="8" s="1"/>
  <c r="L36" i="8" s="1"/>
  <c r="J35" i="8"/>
  <c r="C35" i="8"/>
  <c r="K34" i="8"/>
  <c r="L34" i="8" s="1"/>
  <c r="J34" i="8"/>
  <c r="C34" i="8"/>
  <c r="K33" i="8"/>
  <c r="L33" i="8" s="1"/>
  <c r="J33" i="8"/>
  <c r="C33" i="8"/>
  <c r="J32" i="8"/>
  <c r="C32" i="8"/>
  <c r="C31" i="8"/>
  <c r="K30" i="8"/>
  <c r="L30" i="8" s="1"/>
  <c r="J30" i="8"/>
  <c r="C30" i="8"/>
  <c r="K29" i="8"/>
  <c r="L29" i="8" s="1"/>
  <c r="J29" i="8"/>
  <c r="C29" i="8"/>
  <c r="J28" i="8"/>
  <c r="C28" i="8"/>
  <c r="K28" i="8" s="1"/>
  <c r="L28" i="8" s="1"/>
  <c r="C27" i="8"/>
  <c r="K26" i="8"/>
  <c r="L26" i="8" s="1"/>
  <c r="J26" i="8"/>
  <c r="C26" i="8"/>
  <c r="K25" i="8"/>
  <c r="L25" i="8" s="1"/>
  <c r="J25" i="8"/>
  <c r="C25" i="8"/>
  <c r="J24" i="8"/>
  <c r="C24" i="8"/>
  <c r="C23" i="8"/>
  <c r="K22" i="8"/>
  <c r="L22" i="8" s="1"/>
  <c r="J22" i="8"/>
  <c r="C22" i="8"/>
  <c r="K21" i="8"/>
  <c r="L21" i="8" s="1"/>
  <c r="J21" i="8"/>
  <c r="C21" i="8"/>
  <c r="J20" i="8"/>
  <c r="C20" i="8"/>
  <c r="K20" i="8" s="1"/>
  <c r="L20" i="8" s="1"/>
  <c r="J19" i="8"/>
  <c r="C19" i="8"/>
  <c r="K18" i="8"/>
  <c r="L18" i="8" s="1"/>
  <c r="J18" i="8"/>
  <c r="C18" i="8"/>
  <c r="K17" i="8"/>
  <c r="L17" i="8" s="1"/>
  <c r="J17" i="8"/>
  <c r="C17" i="8"/>
  <c r="J16" i="8"/>
  <c r="C16" i="8"/>
  <c r="C15" i="8"/>
  <c r="K14" i="8"/>
  <c r="L14" i="8" s="1"/>
  <c r="J14" i="8"/>
  <c r="C14" i="8"/>
  <c r="K13" i="8"/>
  <c r="L13" i="8" s="1"/>
  <c r="J13" i="8"/>
  <c r="C13" i="8"/>
  <c r="J12" i="8"/>
  <c r="C12" i="8"/>
  <c r="K12" i="8" s="1"/>
  <c r="L12" i="8" s="1"/>
  <c r="C11" i="8"/>
  <c r="J10" i="8"/>
  <c r="C10" i="8"/>
  <c r="K10" i="8" s="1"/>
  <c r="L10" i="8" s="1"/>
  <c r="K9" i="8"/>
  <c r="L9" i="8" s="1"/>
  <c r="J9" i="8"/>
  <c r="C9" i="8"/>
  <c r="J8" i="8"/>
  <c r="C8" i="8"/>
  <c r="K8" i="8" s="1"/>
  <c r="L8" i="8" s="1"/>
  <c r="K7" i="8"/>
  <c r="L7" i="8" s="1"/>
  <c r="C7" i="8"/>
  <c r="J6" i="8"/>
  <c r="C6" i="8"/>
  <c r="K6" i="8" s="1"/>
  <c r="L6" i="8" s="1"/>
  <c r="K5" i="8"/>
  <c r="L5" i="8" s="1"/>
  <c r="J5" i="8"/>
  <c r="C5" i="8"/>
  <c r="J4" i="8"/>
  <c r="C4" i="8"/>
  <c r="K4" i="8" s="1"/>
  <c r="L4" i="8" s="1"/>
  <c r="J3" i="8"/>
  <c r="W3" i="8"/>
  <c r="AA126" i="18" l="1"/>
  <c r="AC123" i="18"/>
  <c r="AA127" i="18" s="1"/>
  <c r="T126" i="16"/>
  <c r="V123" i="16"/>
  <c r="T127" i="16" s="1"/>
  <c r="O89" i="14"/>
  <c r="O43" i="14"/>
  <c r="O65" i="14"/>
  <c r="O87" i="14"/>
  <c r="O115" i="14"/>
  <c r="O73" i="14"/>
  <c r="O86" i="14"/>
  <c r="Q88" i="14"/>
  <c r="Q33" i="14"/>
  <c r="O111" i="14"/>
  <c r="O82" i="14"/>
  <c r="Q29" i="14"/>
  <c r="O16" i="14"/>
  <c r="O67" i="14"/>
  <c r="O54" i="14"/>
  <c r="O42" i="14"/>
  <c r="O59" i="14"/>
  <c r="O66" i="14"/>
  <c r="Q14" i="14"/>
  <c r="O101" i="14"/>
  <c r="Q96" i="14"/>
  <c r="O105" i="14"/>
  <c r="Q40" i="14"/>
  <c r="O28" i="14"/>
  <c r="Q19" i="14"/>
  <c r="O70" i="14"/>
  <c r="Q107" i="14"/>
  <c r="O60" i="14"/>
  <c r="O6" i="14"/>
  <c r="Q103" i="14"/>
  <c r="O34" i="14"/>
  <c r="Q20" i="14"/>
  <c r="Q44" i="14"/>
  <c r="Q26" i="14"/>
  <c r="O75" i="14"/>
  <c r="O102" i="14"/>
  <c r="O95" i="14"/>
  <c r="Q38" i="14"/>
  <c r="Q56" i="14"/>
  <c r="O12" i="14"/>
  <c r="O71" i="14"/>
  <c r="O81" i="14"/>
  <c r="O62" i="14"/>
  <c r="Q100" i="14"/>
  <c r="O15" i="14"/>
  <c r="Q24" i="14"/>
  <c r="Q48" i="14"/>
  <c r="O121" i="14"/>
  <c r="O49" i="14"/>
  <c r="O27" i="14"/>
  <c r="Q21" i="14"/>
  <c r="Q22" i="14"/>
  <c r="Q9" i="14"/>
  <c r="O57" i="14"/>
  <c r="O117" i="14"/>
  <c r="Q25" i="14"/>
  <c r="O32" i="14"/>
  <c r="O35" i="14"/>
  <c r="Q120" i="14"/>
  <c r="Q4" i="14"/>
  <c r="Q89" i="14"/>
  <c r="Q43" i="14"/>
  <c r="Q65" i="14"/>
  <c r="Q87" i="14"/>
  <c r="Q115" i="14"/>
  <c r="O45" i="14"/>
  <c r="Q73" i="14"/>
  <c r="O48" i="14"/>
  <c r="Q86" i="14"/>
  <c r="Q121" i="14"/>
  <c r="Q49" i="14"/>
  <c r="Q27" i="14"/>
  <c r="Q93" i="14"/>
  <c r="O88" i="14"/>
  <c r="O21" i="14"/>
  <c r="O33" i="14"/>
  <c r="Q111" i="14"/>
  <c r="Q82" i="14"/>
  <c r="O22" i="14"/>
  <c r="O29" i="14"/>
  <c r="Q16" i="14"/>
  <c r="O9" i="14"/>
  <c r="Q67" i="14"/>
  <c r="Q57" i="14"/>
  <c r="Q54" i="14"/>
  <c r="Q117" i="14"/>
  <c r="Q42" i="14"/>
  <c r="Q59" i="14"/>
  <c r="Q66" i="14"/>
  <c r="O14" i="14"/>
  <c r="Q101" i="14"/>
  <c r="O96" i="14"/>
  <c r="Q105" i="14"/>
  <c r="O25" i="14"/>
  <c r="O40" i="14"/>
  <c r="Q28" i="14"/>
  <c r="O110" i="14"/>
  <c r="O94" i="14"/>
  <c r="O99" i="14"/>
  <c r="O97" i="14"/>
  <c r="Q92" i="14"/>
  <c r="Q116" i="14"/>
  <c r="Q10" i="14"/>
  <c r="O44" i="14"/>
  <c r="O26" i="14"/>
  <c r="Q75" i="14"/>
  <c r="Q102" i="14"/>
  <c r="Q95" i="14"/>
  <c r="O38" i="14"/>
  <c r="O56" i="14"/>
  <c r="Q12" i="14"/>
  <c r="Q71" i="14"/>
  <c r="Q81" i="14"/>
  <c r="Q62" i="14"/>
  <c r="O100" i="14"/>
  <c r="Q15" i="14"/>
  <c r="Y123" i="18"/>
  <c r="W127" i="18" s="1"/>
  <c r="W126" i="18"/>
  <c r="Q32" i="14"/>
  <c r="O120" i="14"/>
  <c r="Q122" i="14"/>
  <c r="O79" i="14"/>
  <c r="O58" i="14"/>
  <c r="O55" i="14"/>
  <c r="Q80" i="14"/>
  <c r="Q84" i="14"/>
  <c r="O74" i="14"/>
  <c r="Q61" i="14"/>
  <c r="O39" i="14"/>
  <c r="Q85" i="14"/>
  <c r="Q108" i="14"/>
  <c r="Q72" i="14"/>
  <c r="Q7" i="14"/>
  <c r="O47" i="14"/>
  <c r="Q53" i="14"/>
  <c r="O51" i="14"/>
  <c r="O114" i="14"/>
  <c r="Q77" i="14"/>
  <c r="Q18" i="14"/>
  <c r="O113" i="14"/>
  <c r="O50" i="14"/>
  <c r="Q8" i="14"/>
  <c r="O98" i="14"/>
  <c r="Q76" i="14"/>
  <c r="O91" i="14"/>
  <c r="O83" i="14"/>
  <c r="O90" i="14"/>
  <c r="Q104" i="14"/>
  <c r="Q30" i="14"/>
  <c r="O106" i="14"/>
  <c r="O23" i="14"/>
  <c r="Q37" i="14"/>
  <c r="Q52" i="14"/>
  <c r="Q64" i="14"/>
  <c r="Q112" i="14"/>
  <c r="Q110" i="14"/>
  <c r="Q94" i="14"/>
  <c r="Q99" i="14"/>
  <c r="Q97" i="14"/>
  <c r="O92" i="14"/>
  <c r="O116" i="14"/>
  <c r="O10" i="14"/>
  <c r="O31" i="14"/>
  <c r="Q13" i="14"/>
  <c r="O109" i="14"/>
  <c r="O41" i="14"/>
  <c r="Q68" i="14"/>
  <c r="O78" i="14"/>
  <c r="Q69" i="14"/>
  <c r="Q17" i="14"/>
  <c r="O63" i="14"/>
  <c r="O118" i="14"/>
  <c r="O46" i="14"/>
  <c r="O119" i="14"/>
  <c r="O36" i="14"/>
  <c r="Q45" i="14"/>
  <c r="O93" i="14"/>
  <c r="Q35" i="14"/>
  <c r="Z123" i="16"/>
  <c r="X127" i="16" s="1"/>
  <c r="X126" i="16"/>
  <c r="O11" i="14"/>
  <c r="Q5" i="14"/>
  <c r="O24" i="14"/>
  <c r="O4" i="14"/>
  <c r="O122" i="14"/>
  <c r="Q79" i="14"/>
  <c r="Q58" i="14"/>
  <c r="Q55" i="14"/>
  <c r="O80" i="14"/>
  <c r="O84" i="14"/>
  <c r="Q74" i="14"/>
  <c r="O61" i="14"/>
  <c r="Q39" i="14"/>
  <c r="O85" i="14"/>
  <c r="O108" i="14"/>
  <c r="O72" i="14"/>
  <c r="O7" i="14"/>
  <c r="Q47" i="14"/>
  <c r="O53" i="14"/>
  <c r="Q51" i="14"/>
  <c r="Q114" i="14"/>
  <c r="O77" i="14"/>
  <c r="O18" i="14"/>
  <c r="Q113" i="14"/>
  <c r="Q50" i="14"/>
  <c r="O8" i="14"/>
  <c r="Q98" i="14"/>
  <c r="O76" i="14"/>
  <c r="Q91" i="14"/>
  <c r="Q83" i="14"/>
  <c r="Q90" i="14"/>
  <c r="O104" i="14"/>
  <c r="O30" i="14"/>
  <c r="Q106" i="14"/>
  <c r="Q23" i="14"/>
  <c r="O37" i="14"/>
  <c r="O52" i="14"/>
  <c r="O64" i="14"/>
  <c r="O112" i="14"/>
  <c r="O19" i="14"/>
  <c r="Q70" i="14"/>
  <c r="O107" i="14"/>
  <c r="Q60" i="14"/>
  <c r="Q6" i="14"/>
  <c r="O103" i="14"/>
  <c r="Q34" i="14"/>
  <c r="O20" i="14"/>
  <c r="Q31" i="14"/>
  <c r="O13" i="14"/>
  <c r="Q109" i="14"/>
  <c r="Q41" i="14"/>
  <c r="O68" i="14"/>
  <c r="U68" i="14" s="1"/>
  <c r="Q78" i="14"/>
  <c r="O69" i="14"/>
  <c r="O17" i="14"/>
  <c r="Q63" i="14"/>
  <c r="Q118" i="14"/>
  <c r="Q46" i="14"/>
  <c r="Q119" i="14"/>
  <c r="Q36" i="14"/>
  <c r="J11" i="8"/>
  <c r="K27" i="8"/>
  <c r="L27" i="8" s="1"/>
  <c r="K43" i="8"/>
  <c r="L43" i="8" s="1"/>
  <c r="J135" i="8"/>
  <c r="J151" i="8"/>
  <c r="J163" i="8"/>
  <c r="J167" i="8"/>
  <c r="J183" i="8"/>
  <c r="J191" i="8"/>
  <c r="J199" i="8"/>
  <c r="J207" i="8"/>
  <c r="J215" i="8"/>
  <c r="J223" i="8"/>
  <c r="J231" i="8"/>
  <c r="J239" i="8"/>
  <c r="K67" i="8"/>
  <c r="L67" i="8" s="1"/>
  <c r="J67" i="8"/>
  <c r="K147" i="8"/>
  <c r="L147" i="8" s="1"/>
  <c r="K170" i="8"/>
  <c r="L170" i="8" s="1"/>
  <c r="K174" i="8"/>
  <c r="L174" i="8" s="1"/>
  <c r="K232" i="8"/>
  <c r="L232" i="8" s="1"/>
  <c r="J15" i="8"/>
  <c r="J23" i="8"/>
  <c r="J31" i="8"/>
  <c r="J39" i="8"/>
  <c r="J47" i="8"/>
  <c r="K59" i="8"/>
  <c r="L59" i="8" s="1"/>
  <c r="J59" i="8"/>
  <c r="K75" i="8"/>
  <c r="L75" i="8" s="1"/>
  <c r="J75" i="8"/>
  <c r="K91" i="8"/>
  <c r="L91" i="8" s="1"/>
  <c r="J91" i="8"/>
  <c r="K107" i="8"/>
  <c r="L107" i="8" s="1"/>
  <c r="J107" i="8"/>
  <c r="K129" i="8"/>
  <c r="L129" i="8" s="1"/>
  <c r="K146" i="8"/>
  <c r="L146" i="8" s="1"/>
  <c r="K194" i="8"/>
  <c r="L194" i="8" s="1"/>
  <c r="K83" i="8"/>
  <c r="L83" i="8" s="1"/>
  <c r="J83" i="8"/>
  <c r="K99" i="8"/>
  <c r="L99" i="8" s="1"/>
  <c r="J99" i="8"/>
  <c r="K115" i="8"/>
  <c r="L115" i="8" s="1"/>
  <c r="J115" i="8"/>
  <c r="K63" i="8"/>
  <c r="L63" i="8" s="1"/>
  <c r="J63" i="8"/>
  <c r="K79" i="8"/>
  <c r="L79" i="8" s="1"/>
  <c r="J79" i="8"/>
  <c r="K95" i="8"/>
  <c r="L95" i="8" s="1"/>
  <c r="J95" i="8"/>
  <c r="K111" i="8"/>
  <c r="L111" i="8" s="1"/>
  <c r="J111" i="8"/>
  <c r="K130" i="8"/>
  <c r="L130" i="8" s="1"/>
  <c r="K200" i="8"/>
  <c r="L200" i="8" s="1"/>
  <c r="K212" i="8"/>
  <c r="L212" i="8" s="1"/>
  <c r="K226" i="8"/>
  <c r="L226" i="8" s="1"/>
  <c r="K16" i="8"/>
  <c r="L16" i="8" s="1"/>
  <c r="N2" i="8" s="1"/>
  <c r="N3" i="8" s="1"/>
  <c r="K24" i="8"/>
  <c r="L24" i="8" s="1"/>
  <c r="K32" i="8"/>
  <c r="L32" i="8" s="1"/>
  <c r="K40" i="8"/>
  <c r="L40" i="8" s="1"/>
  <c r="K48" i="8"/>
  <c r="L48" i="8" s="1"/>
  <c r="K55" i="8"/>
  <c r="L55" i="8" s="1"/>
  <c r="J55" i="8"/>
  <c r="K71" i="8"/>
  <c r="L71" i="8" s="1"/>
  <c r="J71" i="8"/>
  <c r="K87" i="8"/>
  <c r="L87" i="8" s="1"/>
  <c r="J87" i="8"/>
  <c r="K103" i="8"/>
  <c r="L103" i="8" s="1"/>
  <c r="J103" i="8"/>
  <c r="K119" i="8"/>
  <c r="L119" i="8" s="1"/>
  <c r="J119" i="8"/>
  <c r="K131" i="8"/>
  <c r="L131" i="8" s="1"/>
  <c r="K145" i="8"/>
  <c r="L145" i="8" s="1"/>
  <c r="K165" i="8"/>
  <c r="L165" i="8" s="1"/>
  <c r="J165" i="8"/>
  <c r="K133" i="8"/>
  <c r="L133" i="8" s="1"/>
  <c r="K149" i="8"/>
  <c r="L149" i="8" s="1"/>
  <c r="K186" i="8"/>
  <c r="L186" i="8" s="1"/>
  <c r="K192" i="8"/>
  <c r="L192" i="8" s="1"/>
  <c r="K204" i="8"/>
  <c r="L204" i="8" s="1"/>
  <c r="K218" i="8"/>
  <c r="L218" i="8" s="1"/>
  <c r="K224" i="8"/>
  <c r="L224" i="8" s="1"/>
  <c r="K236" i="8"/>
  <c r="L236" i="8" s="1"/>
  <c r="K137" i="8"/>
  <c r="L137" i="8" s="1"/>
  <c r="K153" i="8"/>
  <c r="L153" i="8" s="1"/>
  <c r="K160" i="8"/>
  <c r="L160" i="8" s="1"/>
  <c r="J161" i="8"/>
  <c r="K164" i="8"/>
  <c r="L164" i="8" s="1"/>
  <c r="K166" i="8"/>
  <c r="L166" i="8" s="1"/>
  <c r="K169" i="8"/>
  <c r="L169" i="8" s="1"/>
  <c r="J169" i="8"/>
  <c r="J181" i="8"/>
  <c r="K184" i="8"/>
  <c r="L184" i="8" s="1"/>
  <c r="K196" i="8"/>
  <c r="L196" i="8" s="1"/>
  <c r="K210" i="8"/>
  <c r="L210" i="8" s="1"/>
  <c r="K216" i="8"/>
  <c r="L216" i="8" s="1"/>
  <c r="K228" i="8"/>
  <c r="L228" i="8" s="1"/>
  <c r="K242" i="8"/>
  <c r="L242" i="8" s="1"/>
  <c r="K125" i="8"/>
  <c r="L125" i="8" s="1"/>
  <c r="K126" i="8"/>
  <c r="L126" i="8" s="1"/>
  <c r="K141" i="8"/>
  <c r="L141" i="8" s="1"/>
  <c r="K142" i="8"/>
  <c r="L142" i="8" s="1"/>
  <c r="K157" i="8"/>
  <c r="L157" i="8" s="1"/>
  <c r="K158" i="8"/>
  <c r="L158" i="8" s="1"/>
  <c r="J168" i="8"/>
  <c r="K168" i="8"/>
  <c r="L168" i="8" s="1"/>
  <c r="K176" i="8"/>
  <c r="L176" i="8" s="1"/>
  <c r="J177" i="8"/>
  <c r="K180" i="8"/>
  <c r="L180" i="8" s="1"/>
  <c r="K188" i="8"/>
  <c r="L188" i="8" s="1"/>
  <c r="K202" i="8"/>
  <c r="L202" i="8" s="1"/>
  <c r="K208" i="8"/>
  <c r="L208" i="8" s="1"/>
  <c r="K220" i="8"/>
  <c r="L220" i="8" s="1"/>
  <c r="K234" i="8"/>
  <c r="L234" i="8" s="1"/>
  <c r="K240" i="8"/>
  <c r="L240" i="8" s="1"/>
  <c r="K124" i="8"/>
  <c r="L124" i="8" s="1"/>
  <c r="K128" i="8"/>
  <c r="L128" i="8" s="1"/>
  <c r="K132" i="8"/>
  <c r="L132" i="8" s="1"/>
  <c r="K136" i="8"/>
  <c r="L136" i="8" s="1"/>
  <c r="K140" i="8"/>
  <c r="L140" i="8" s="1"/>
  <c r="K144" i="8"/>
  <c r="L144" i="8" s="1"/>
  <c r="K148" i="8"/>
  <c r="L148" i="8" s="1"/>
  <c r="K152" i="8"/>
  <c r="L152" i="8" s="1"/>
  <c r="K156" i="8"/>
  <c r="L156" i="8" s="1"/>
  <c r="K162" i="8"/>
  <c r="L162" i="8" s="1"/>
  <c r="K178" i="8"/>
  <c r="L178" i="8" s="1"/>
  <c r="K182" i="8"/>
  <c r="L182" i="8" s="1"/>
  <c r="K190" i="8"/>
  <c r="L190" i="8" s="1"/>
  <c r="K198" i="8"/>
  <c r="L198" i="8" s="1"/>
  <c r="K206" i="8"/>
  <c r="L206" i="8" s="1"/>
  <c r="K214" i="8"/>
  <c r="L214" i="8" s="1"/>
  <c r="K222" i="8"/>
  <c r="L222" i="8" s="1"/>
  <c r="K230" i="8"/>
  <c r="L230" i="8" s="1"/>
  <c r="K238" i="8"/>
  <c r="L238" i="8" s="1"/>
  <c r="H114" i="7"/>
  <c r="I114" i="7" s="1"/>
  <c r="H146" i="7"/>
  <c r="I146" i="7" s="1"/>
  <c r="H154" i="7"/>
  <c r="I154" i="7" s="1"/>
  <c r="H162" i="7"/>
  <c r="I162" i="7" s="1"/>
  <c r="H170" i="7"/>
  <c r="I170" i="7" s="1"/>
  <c r="H174" i="7"/>
  <c r="I174" i="7" s="1"/>
  <c r="H178" i="7"/>
  <c r="I178" i="7" s="1"/>
  <c r="H186" i="7"/>
  <c r="I186" i="7" s="1"/>
  <c r="H190" i="7"/>
  <c r="I190" i="7" s="1"/>
  <c r="H194" i="7"/>
  <c r="I194" i="7" s="1"/>
  <c r="H198" i="7"/>
  <c r="I198" i="7" s="1"/>
  <c r="H210" i="7"/>
  <c r="I210" i="7" s="1"/>
  <c r="H218" i="7"/>
  <c r="I218" i="7" s="1"/>
  <c r="H222" i="7"/>
  <c r="I222" i="7" s="1"/>
  <c r="H226" i="7"/>
  <c r="I226" i="7" s="1"/>
  <c r="H234" i="7"/>
  <c r="I234" i="7" s="1"/>
  <c r="H238" i="7"/>
  <c r="I238" i="7" s="1"/>
  <c r="H242" i="7"/>
  <c r="I242" i="7" s="1"/>
  <c r="F243" i="7"/>
  <c r="G243" i="7" s="1"/>
  <c r="C243" i="7"/>
  <c r="F242" i="7"/>
  <c r="G242" i="7" s="1"/>
  <c r="C242" i="7"/>
  <c r="F241" i="7"/>
  <c r="C241" i="7"/>
  <c r="H241" i="7" s="1"/>
  <c r="I241" i="7" s="1"/>
  <c r="F240" i="7"/>
  <c r="G240" i="7" s="1"/>
  <c r="C240" i="7"/>
  <c r="F239" i="7"/>
  <c r="C239" i="7"/>
  <c r="H239" i="7" s="1"/>
  <c r="I239" i="7" s="1"/>
  <c r="G238" i="7"/>
  <c r="F238" i="7"/>
  <c r="C238" i="7"/>
  <c r="F237" i="7"/>
  <c r="C237" i="7"/>
  <c r="H237" i="7" s="1"/>
  <c r="I237" i="7" s="1"/>
  <c r="F236" i="7"/>
  <c r="C236" i="7"/>
  <c r="F235" i="7"/>
  <c r="C235" i="7"/>
  <c r="G234" i="7"/>
  <c r="F234" i="7"/>
  <c r="C234" i="7"/>
  <c r="F233" i="7"/>
  <c r="G233" i="7" s="1"/>
  <c r="C233" i="7"/>
  <c r="H233" i="7" s="1"/>
  <c r="I233" i="7" s="1"/>
  <c r="G232" i="7"/>
  <c r="F232" i="7"/>
  <c r="C232" i="7"/>
  <c r="F231" i="7"/>
  <c r="G231" i="7" s="1"/>
  <c r="C231" i="7"/>
  <c r="F230" i="7"/>
  <c r="G230" i="7" s="1"/>
  <c r="C230" i="7"/>
  <c r="G229" i="7"/>
  <c r="F229" i="7"/>
  <c r="C229" i="7"/>
  <c r="F228" i="7"/>
  <c r="G228" i="7" s="1"/>
  <c r="C228" i="7"/>
  <c r="F227" i="7"/>
  <c r="G227" i="7" s="1"/>
  <c r="C227" i="7"/>
  <c r="F226" i="7"/>
  <c r="G226" i="7" s="1"/>
  <c r="C226" i="7"/>
  <c r="F225" i="7"/>
  <c r="C225" i="7"/>
  <c r="H225" i="7" s="1"/>
  <c r="I225" i="7" s="1"/>
  <c r="F224" i="7"/>
  <c r="G224" i="7" s="1"/>
  <c r="C224" i="7"/>
  <c r="F223" i="7"/>
  <c r="C223" i="7"/>
  <c r="H223" i="7" s="1"/>
  <c r="I223" i="7" s="1"/>
  <c r="G222" i="7"/>
  <c r="F222" i="7"/>
  <c r="C222" i="7"/>
  <c r="F221" i="7"/>
  <c r="C221" i="7"/>
  <c r="H221" i="7" s="1"/>
  <c r="I221" i="7" s="1"/>
  <c r="F220" i="7"/>
  <c r="G220" i="7" s="1"/>
  <c r="C220" i="7"/>
  <c r="F219" i="7"/>
  <c r="C219" i="7"/>
  <c r="G218" i="7"/>
  <c r="F218" i="7"/>
  <c r="C218" i="7"/>
  <c r="F217" i="7"/>
  <c r="G217" i="7" s="1"/>
  <c r="C217" i="7"/>
  <c r="H217" i="7" s="1"/>
  <c r="I217" i="7" s="1"/>
  <c r="G216" i="7"/>
  <c r="F216" i="7"/>
  <c r="C216" i="7"/>
  <c r="F215" i="7"/>
  <c r="G215" i="7" s="1"/>
  <c r="C215" i="7"/>
  <c r="F214" i="7"/>
  <c r="G214" i="7" s="1"/>
  <c r="C214" i="7"/>
  <c r="G213" i="7"/>
  <c r="F213" i="7"/>
  <c r="C213" i="7"/>
  <c r="F212" i="7"/>
  <c r="G212" i="7" s="1"/>
  <c r="C212" i="7"/>
  <c r="F211" i="7"/>
  <c r="G211" i="7" s="1"/>
  <c r="C211" i="7"/>
  <c r="F210" i="7"/>
  <c r="G210" i="7" s="1"/>
  <c r="C210" i="7"/>
  <c r="F209" i="7"/>
  <c r="C209" i="7"/>
  <c r="H209" i="7" s="1"/>
  <c r="I209" i="7" s="1"/>
  <c r="G208" i="7"/>
  <c r="F208" i="7"/>
  <c r="C208" i="7"/>
  <c r="F207" i="7"/>
  <c r="C207" i="7"/>
  <c r="H207" i="7" s="1"/>
  <c r="I207" i="7" s="1"/>
  <c r="F206" i="7"/>
  <c r="G206" i="7" s="1"/>
  <c r="C206" i="7"/>
  <c r="G205" i="7"/>
  <c r="F205" i="7"/>
  <c r="C205" i="7"/>
  <c r="F204" i="7"/>
  <c r="G204" i="7" s="1"/>
  <c r="C204" i="7"/>
  <c r="F203" i="7"/>
  <c r="C203" i="7"/>
  <c r="G202" i="7"/>
  <c r="F202" i="7"/>
  <c r="C202" i="7"/>
  <c r="F201" i="7"/>
  <c r="G201" i="7" s="1"/>
  <c r="C201" i="7"/>
  <c r="F200" i="7"/>
  <c r="G200" i="7" s="1"/>
  <c r="C200" i="7"/>
  <c r="H200" i="7" s="1"/>
  <c r="I200" i="7" s="1"/>
  <c r="F199" i="7"/>
  <c r="G199" i="7" s="1"/>
  <c r="C199" i="7"/>
  <c r="G198" i="7"/>
  <c r="F198" i="7"/>
  <c r="C198" i="7"/>
  <c r="F197" i="7"/>
  <c r="C197" i="7"/>
  <c r="F196" i="7"/>
  <c r="G196" i="7" s="1"/>
  <c r="C196" i="7"/>
  <c r="F195" i="7"/>
  <c r="G195" i="7" s="1"/>
  <c r="C195" i="7"/>
  <c r="F194" i="7"/>
  <c r="G194" i="7" s="1"/>
  <c r="C194" i="7"/>
  <c r="F193" i="7"/>
  <c r="C193" i="7"/>
  <c r="H193" i="7" s="1"/>
  <c r="I193" i="7" s="1"/>
  <c r="F192" i="7"/>
  <c r="G192" i="7" s="1"/>
  <c r="C192" i="7"/>
  <c r="F191" i="7"/>
  <c r="C191" i="7"/>
  <c r="G190" i="7"/>
  <c r="F190" i="7"/>
  <c r="C190" i="7"/>
  <c r="F189" i="7"/>
  <c r="C189" i="7"/>
  <c r="H189" i="7" s="1"/>
  <c r="I189" i="7" s="1"/>
  <c r="F188" i="7"/>
  <c r="G188" i="7" s="1"/>
  <c r="C188" i="7"/>
  <c r="F187" i="7"/>
  <c r="C187" i="7"/>
  <c r="G186" i="7"/>
  <c r="F186" i="7"/>
  <c r="C186" i="7"/>
  <c r="F185" i="7"/>
  <c r="G185" i="7" s="1"/>
  <c r="C185" i="7"/>
  <c r="H185" i="7" s="1"/>
  <c r="I185" i="7" s="1"/>
  <c r="F184" i="7"/>
  <c r="G184" i="7" s="1"/>
  <c r="C184" i="7"/>
  <c r="F183" i="7"/>
  <c r="G183" i="7" s="1"/>
  <c r="C183" i="7"/>
  <c r="G182" i="7"/>
  <c r="F182" i="7"/>
  <c r="C182" i="7"/>
  <c r="F181" i="7"/>
  <c r="G181" i="7" s="1"/>
  <c r="C181" i="7"/>
  <c r="H181" i="7" s="1"/>
  <c r="I181" i="7" s="1"/>
  <c r="F180" i="7"/>
  <c r="G180" i="7" s="1"/>
  <c r="C180" i="7"/>
  <c r="F179" i="7"/>
  <c r="G179" i="7" s="1"/>
  <c r="C179" i="7"/>
  <c r="F178" i="7"/>
  <c r="G178" i="7" s="1"/>
  <c r="C178" i="7"/>
  <c r="F177" i="7"/>
  <c r="G177" i="7" s="1"/>
  <c r="C177" i="7"/>
  <c r="G176" i="7"/>
  <c r="F176" i="7"/>
  <c r="C176" i="7"/>
  <c r="F175" i="7"/>
  <c r="C175" i="7"/>
  <c r="H175" i="7" s="1"/>
  <c r="I175" i="7" s="1"/>
  <c r="F174" i="7"/>
  <c r="G174" i="7" s="1"/>
  <c r="C174" i="7"/>
  <c r="G173" i="7"/>
  <c r="F173" i="7"/>
  <c r="C173" i="7"/>
  <c r="H173" i="7" s="1"/>
  <c r="I173" i="7" s="1"/>
  <c r="F172" i="7"/>
  <c r="G172" i="7" s="1"/>
  <c r="C172" i="7"/>
  <c r="F171" i="7"/>
  <c r="C171" i="7"/>
  <c r="G170" i="7"/>
  <c r="F170" i="7"/>
  <c r="C170" i="7"/>
  <c r="F169" i="7"/>
  <c r="G169" i="7" s="1"/>
  <c r="C169" i="7"/>
  <c r="H169" i="7" s="1"/>
  <c r="I169" i="7" s="1"/>
  <c r="G168" i="7"/>
  <c r="F168" i="7"/>
  <c r="C168" i="7"/>
  <c r="F167" i="7"/>
  <c r="G167" i="7" s="1"/>
  <c r="C167" i="7"/>
  <c r="F166" i="7"/>
  <c r="G166" i="7" s="1"/>
  <c r="C166" i="7"/>
  <c r="G165" i="7"/>
  <c r="F165" i="7"/>
  <c r="C165" i="7"/>
  <c r="F164" i="7"/>
  <c r="G164" i="7" s="1"/>
  <c r="C164" i="7"/>
  <c r="F163" i="7"/>
  <c r="G163" i="7" s="1"/>
  <c r="C163" i="7"/>
  <c r="F162" i="7"/>
  <c r="G162" i="7" s="1"/>
  <c r="C162" i="7"/>
  <c r="F161" i="7"/>
  <c r="G161" i="7" s="1"/>
  <c r="C161" i="7"/>
  <c r="H161" i="7" s="1"/>
  <c r="I161" i="7" s="1"/>
  <c r="F160" i="7"/>
  <c r="G160" i="7" s="1"/>
  <c r="C160" i="7"/>
  <c r="F159" i="7"/>
  <c r="G159" i="7" s="1"/>
  <c r="C159" i="7"/>
  <c r="H159" i="7" s="1"/>
  <c r="I159" i="7" s="1"/>
  <c r="G158" i="7"/>
  <c r="F158" i="7"/>
  <c r="C158" i="7"/>
  <c r="H158" i="7" s="1"/>
  <c r="I158" i="7" s="1"/>
  <c r="F157" i="7"/>
  <c r="G157" i="7" s="1"/>
  <c r="C157" i="7"/>
  <c r="H157" i="7" s="1"/>
  <c r="I157" i="7" s="1"/>
  <c r="F156" i="7"/>
  <c r="G156" i="7" s="1"/>
  <c r="C156" i="7"/>
  <c r="F155" i="7"/>
  <c r="C155" i="7"/>
  <c r="G154" i="7"/>
  <c r="F154" i="7"/>
  <c r="C154" i="7"/>
  <c r="F153" i="7"/>
  <c r="G153" i="7" s="1"/>
  <c r="C153" i="7"/>
  <c r="H153" i="7" s="1"/>
  <c r="I153" i="7" s="1"/>
  <c r="G152" i="7"/>
  <c r="F152" i="7"/>
  <c r="C152" i="7"/>
  <c r="F151" i="7"/>
  <c r="G151" i="7" s="1"/>
  <c r="C151" i="7"/>
  <c r="F150" i="7"/>
  <c r="G150" i="7" s="1"/>
  <c r="C150" i="7"/>
  <c r="G149" i="7"/>
  <c r="F149" i="7"/>
  <c r="C149" i="7"/>
  <c r="F148" i="7"/>
  <c r="G148" i="7" s="1"/>
  <c r="C148" i="7"/>
  <c r="F147" i="7"/>
  <c r="G147" i="7" s="1"/>
  <c r="C147" i="7"/>
  <c r="F146" i="7"/>
  <c r="G146" i="7" s="1"/>
  <c r="C146" i="7"/>
  <c r="F145" i="7"/>
  <c r="G145" i="7" s="1"/>
  <c r="C145" i="7"/>
  <c r="H145" i="7" s="1"/>
  <c r="I145" i="7" s="1"/>
  <c r="F144" i="7"/>
  <c r="G144" i="7" s="1"/>
  <c r="C144" i="7"/>
  <c r="F143" i="7"/>
  <c r="G143" i="7" s="1"/>
  <c r="C143" i="7"/>
  <c r="H143" i="7" s="1"/>
  <c r="I143" i="7" s="1"/>
  <c r="G142" i="7"/>
  <c r="F142" i="7"/>
  <c r="C142" i="7"/>
  <c r="H142" i="7" s="1"/>
  <c r="I142" i="7" s="1"/>
  <c r="F141" i="7"/>
  <c r="G141" i="7" s="1"/>
  <c r="C141" i="7"/>
  <c r="F140" i="7"/>
  <c r="G140" i="7" s="1"/>
  <c r="C140" i="7"/>
  <c r="F139" i="7"/>
  <c r="C139" i="7"/>
  <c r="G138" i="7"/>
  <c r="F138" i="7"/>
  <c r="C138" i="7"/>
  <c r="F137" i="7"/>
  <c r="G137" i="7" s="1"/>
  <c r="C137" i="7"/>
  <c r="H137" i="7" s="1"/>
  <c r="I137" i="7" s="1"/>
  <c r="G136" i="7"/>
  <c r="F136" i="7"/>
  <c r="C136" i="7"/>
  <c r="F135" i="7"/>
  <c r="G135" i="7" s="1"/>
  <c r="C135" i="7"/>
  <c r="F134" i="7"/>
  <c r="G134" i="7" s="1"/>
  <c r="C134" i="7"/>
  <c r="G133" i="7"/>
  <c r="F133" i="7"/>
  <c r="C133" i="7"/>
  <c r="F132" i="7"/>
  <c r="G132" i="7" s="1"/>
  <c r="C132" i="7"/>
  <c r="F131" i="7"/>
  <c r="G131" i="7" s="1"/>
  <c r="C131" i="7"/>
  <c r="F130" i="7"/>
  <c r="H130" i="7" s="1"/>
  <c r="I130" i="7" s="1"/>
  <c r="C130" i="7"/>
  <c r="F129" i="7"/>
  <c r="G129" i="7" s="1"/>
  <c r="C129" i="7"/>
  <c r="F128" i="7"/>
  <c r="G128" i="7" s="1"/>
  <c r="C128" i="7"/>
  <c r="F127" i="7"/>
  <c r="G127" i="7" s="1"/>
  <c r="C127" i="7"/>
  <c r="F126" i="7"/>
  <c r="G126" i="7" s="1"/>
  <c r="C126" i="7"/>
  <c r="F125" i="7"/>
  <c r="G125" i="7" s="1"/>
  <c r="C125" i="7"/>
  <c r="F124" i="7"/>
  <c r="C124" i="7"/>
  <c r="F123" i="7"/>
  <c r="G123" i="7" s="1"/>
  <c r="C123" i="7"/>
  <c r="F122" i="7"/>
  <c r="G122" i="7" s="1"/>
  <c r="C122" i="7"/>
  <c r="H122" i="7" s="1"/>
  <c r="I122" i="7" s="1"/>
  <c r="F121" i="7"/>
  <c r="G121" i="7" s="1"/>
  <c r="C121" i="7"/>
  <c r="F120" i="7"/>
  <c r="G120" i="7" s="1"/>
  <c r="C120" i="7"/>
  <c r="F119" i="7"/>
  <c r="G119" i="7" s="1"/>
  <c r="C119" i="7"/>
  <c r="G118" i="7"/>
  <c r="F118" i="7"/>
  <c r="C118" i="7"/>
  <c r="F117" i="7"/>
  <c r="G117" i="7" s="1"/>
  <c r="C117" i="7"/>
  <c r="F116" i="7"/>
  <c r="G116" i="7" s="1"/>
  <c r="C116" i="7"/>
  <c r="F115" i="7"/>
  <c r="G115" i="7" s="1"/>
  <c r="C115" i="7"/>
  <c r="F114" i="7"/>
  <c r="G114" i="7" s="1"/>
  <c r="C114" i="7"/>
  <c r="F113" i="7"/>
  <c r="G113" i="7" s="1"/>
  <c r="C113" i="7"/>
  <c r="F112" i="7"/>
  <c r="G112" i="7" s="1"/>
  <c r="C112" i="7"/>
  <c r="F111" i="7"/>
  <c r="G111" i="7" s="1"/>
  <c r="C111" i="7"/>
  <c r="F110" i="7"/>
  <c r="G110" i="7" s="1"/>
  <c r="C110" i="7"/>
  <c r="H110" i="7" s="1"/>
  <c r="I110" i="7" s="1"/>
  <c r="F109" i="7"/>
  <c r="G109" i="7" s="1"/>
  <c r="C109" i="7"/>
  <c r="F108" i="7"/>
  <c r="G108" i="7" s="1"/>
  <c r="C108" i="7"/>
  <c r="F107" i="7"/>
  <c r="G107" i="7" s="1"/>
  <c r="C107" i="7"/>
  <c r="G106" i="7"/>
  <c r="F106" i="7"/>
  <c r="C106" i="7"/>
  <c r="F105" i="7"/>
  <c r="G105" i="7" s="1"/>
  <c r="C105" i="7"/>
  <c r="F104" i="7"/>
  <c r="G104" i="7" s="1"/>
  <c r="C104" i="7"/>
  <c r="F103" i="7"/>
  <c r="G103" i="7" s="1"/>
  <c r="C103" i="7"/>
  <c r="F102" i="7"/>
  <c r="G102" i="7" s="1"/>
  <c r="C102" i="7"/>
  <c r="F101" i="7"/>
  <c r="G101" i="7" s="1"/>
  <c r="C101" i="7"/>
  <c r="F100" i="7"/>
  <c r="G100" i="7" s="1"/>
  <c r="C100" i="7"/>
  <c r="F99" i="7"/>
  <c r="G99" i="7" s="1"/>
  <c r="C99" i="7"/>
  <c r="F98" i="7"/>
  <c r="G98" i="7" s="1"/>
  <c r="C98" i="7"/>
  <c r="F97" i="7"/>
  <c r="G97" i="7" s="1"/>
  <c r="C97" i="7"/>
  <c r="F96" i="7"/>
  <c r="G96" i="7" s="1"/>
  <c r="C96" i="7"/>
  <c r="F95" i="7"/>
  <c r="G95" i="7" s="1"/>
  <c r="C95" i="7"/>
  <c r="G94" i="7"/>
  <c r="F94" i="7"/>
  <c r="C94" i="7"/>
  <c r="F93" i="7"/>
  <c r="G93" i="7" s="1"/>
  <c r="C93" i="7"/>
  <c r="F92" i="7"/>
  <c r="G92" i="7" s="1"/>
  <c r="C92" i="7"/>
  <c r="F91" i="7"/>
  <c r="G91" i="7" s="1"/>
  <c r="C91" i="7"/>
  <c r="F90" i="7"/>
  <c r="G90" i="7" s="1"/>
  <c r="C90" i="7"/>
  <c r="G89" i="7"/>
  <c r="F89" i="7"/>
  <c r="C89" i="7"/>
  <c r="F88" i="7"/>
  <c r="G88" i="7" s="1"/>
  <c r="C88" i="7"/>
  <c r="F87" i="7"/>
  <c r="G87" i="7" s="1"/>
  <c r="C87" i="7"/>
  <c r="F86" i="7"/>
  <c r="G86" i="7" s="1"/>
  <c r="C86" i="7"/>
  <c r="F85" i="7"/>
  <c r="G85" i="7" s="1"/>
  <c r="C85" i="7"/>
  <c r="F84" i="7"/>
  <c r="G84" i="7" s="1"/>
  <c r="C84" i="7"/>
  <c r="F83" i="7"/>
  <c r="G83" i="7" s="1"/>
  <c r="C83" i="7"/>
  <c r="G82" i="7"/>
  <c r="F82" i="7"/>
  <c r="C82" i="7"/>
  <c r="F81" i="7"/>
  <c r="G81" i="7" s="1"/>
  <c r="C81" i="7"/>
  <c r="F80" i="7"/>
  <c r="G80" i="7" s="1"/>
  <c r="C80" i="7"/>
  <c r="H80" i="7" s="1"/>
  <c r="I80" i="7" s="1"/>
  <c r="F79" i="7"/>
  <c r="G79" i="7" s="1"/>
  <c r="C79" i="7"/>
  <c r="F78" i="7"/>
  <c r="G78" i="7" s="1"/>
  <c r="C78" i="7"/>
  <c r="G77" i="7"/>
  <c r="F77" i="7"/>
  <c r="C77" i="7"/>
  <c r="F76" i="7"/>
  <c r="G76" i="7" s="1"/>
  <c r="C76" i="7"/>
  <c r="F75" i="7"/>
  <c r="G75" i="7" s="1"/>
  <c r="C75" i="7"/>
  <c r="G74" i="7"/>
  <c r="F74" i="7"/>
  <c r="C74" i="7"/>
  <c r="F73" i="7"/>
  <c r="G73" i="7" s="1"/>
  <c r="C73" i="7"/>
  <c r="F72" i="7"/>
  <c r="G72" i="7" s="1"/>
  <c r="C72" i="7"/>
  <c r="F71" i="7"/>
  <c r="G71" i="7" s="1"/>
  <c r="C71" i="7"/>
  <c r="F70" i="7"/>
  <c r="G70" i="7" s="1"/>
  <c r="C70" i="7"/>
  <c r="F69" i="7"/>
  <c r="G69" i="7" s="1"/>
  <c r="C69" i="7"/>
  <c r="F68" i="7"/>
  <c r="G68" i="7" s="1"/>
  <c r="C68" i="7"/>
  <c r="G67" i="7"/>
  <c r="F67" i="7"/>
  <c r="C67" i="7"/>
  <c r="F66" i="7"/>
  <c r="G66" i="7" s="1"/>
  <c r="C66" i="7"/>
  <c r="F65" i="7"/>
  <c r="G65" i="7" s="1"/>
  <c r="C65" i="7"/>
  <c r="F64" i="7"/>
  <c r="G64" i="7" s="1"/>
  <c r="C64" i="7"/>
  <c r="F63" i="7"/>
  <c r="G63" i="7" s="1"/>
  <c r="C63" i="7"/>
  <c r="F62" i="7"/>
  <c r="G62" i="7" s="1"/>
  <c r="C62" i="7"/>
  <c r="F61" i="7"/>
  <c r="G61" i="7" s="1"/>
  <c r="C61" i="7"/>
  <c r="F60" i="7"/>
  <c r="G60" i="7" s="1"/>
  <c r="C60" i="7"/>
  <c r="F59" i="7"/>
  <c r="G59" i="7" s="1"/>
  <c r="C59" i="7"/>
  <c r="F58" i="7"/>
  <c r="G58" i="7" s="1"/>
  <c r="C58" i="7"/>
  <c r="F57" i="7"/>
  <c r="G57" i="7" s="1"/>
  <c r="C57" i="7"/>
  <c r="F56" i="7"/>
  <c r="G56" i="7" s="1"/>
  <c r="C56" i="7"/>
  <c r="H56" i="7" s="1"/>
  <c r="I56" i="7" s="1"/>
  <c r="F55" i="7"/>
  <c r="G55" i="7" s="1"/>
  <c r="C55" i="7"/>
  <c r="F54" i="7"/>
  <c r="G54" i="7" s="1"/>
  <c r="C54" i="7"/>
  <c r="F53" i="7"/>
  <c r="G53" i="7" s="1"/>
  <c r="C53" i="7"/>
  <c r="G52" i="7"/>
  <c r="F52" i="7"/>
  <c r="C52" i="7"/>
  <c r="F51" i="7"/>
  <c r="G51" i="7" s="1"/>
  <c r="C51" i="7"/>
  <c r="F50" i="7"/>
  <c r="G50" i="7" s="1"/>
  <c r="C50" i="7"/>
  <c r="F49" i="7"/>
  <c r="G49" i="7" s="1"/>
  <c r="C49" i="7"/>
  <c r="F48" i="7"/>
  <c r="G48" i="7" s="1"/>
  <c r="C48" i="7"/>
  <c r="G47" i="7"/>
  <c r="F47" i="7"/>
  <c r="C47" i="7"/>
  <c r="H47" i="7" s="1"/>
  <c r="I47" i="7" s="1"/>
  <c r="F46" i="7"/>
  <c r="G46" i="7" s="1"/>
  <c r="C46" i="7"/>
  <c r="F45" i="7"/>
  <c r="G45" i="7" s="1"/>
  <c r="C45" i="7"/>
  <c r="F44" i="7"/>
  <c r="G44" i="7" s="1"/>
  <c r="C44" i="7"/>
  <c r="F43" i="7"/>
  <c r="G43" i="7" s="1"/>
  <c r="C43" i="7"/>
  <c r="F42" i="7"/>
  <c r="G42" i="7" s="1"/>
  <c r="C42" i="7"/>
  <c r="F41" i="7"/>
  <c r="G41" i="7" s="1"/>
  <c r="C41" i="7"/>
  <c r="G40" i="7"/>
  <c r="F40" i="7"/>
  <c r="C40" i="7"/>
  <c r="H40" i="7" s="1"/>
  <c r="I40" i="7" s="1"/>
  <c r="F39" i="7"/>
  <c r="G39" i="7" s="1"/>
  <c r="C39" i="7"/>
  <c r="F38" i="7"/>
  <c r="G38" i="7" s="1"/>
  <c r="C38" i="7"/>
  <c r="F37" i="7"/>
  <c r="G37" i="7" s="1"/>
  <c r="C37" i="7"/>
  <c r="F36" i="7"/>
  <c r="G36" i="7" s="1"/>
  <c r="C36" i="7"/>
  <c r="G35" i="7"/>
  <c r="F35" i="7"/>
  <c r="C35" i="7"/>
  <c r="F34" i="7"/>
  <c r="G34" i="7" s="1"/>
  <c r="C34" i="7"/>
  <c r="F33" i="7"/>
  <c r="G33" i="7" s="1"/>
  <c r="C33" i="7"/>
  <c r="F32" i="7"/>
  <c r="G32" i="7" s="1"/>
  <c r="C32" i="7"/>
  <c r="F31" i="7"/>
  <c r="G31" i="7" s="1"/>
  <c r="C31" i="7"/>
  <c r="F30" i="7"/>
  <c r="G30" i="7" s="1"/>
  <c r="C30" i="7"/>
  <c r="F29" i="7"/>
  <c r="G29" i="7" s="1"/>
  <c r="C29" i="7"/>
  <c r="G28" i="7"/>
  <c r="F28" i="7"/>
  <c r="C28" i="7"/>
  <c r="F27" i="7"/>
  <c r="G27" i="7" s="1"/>
  <c r="C27" i="7"/>
  <c r="F26" i="7"/>
  <c r="G26" i="7" s="1"/>
  <c r="C26" i="7"/>
  <c r="F25" i="7"/>
  <c r="G25" i="7" s="1"/>
  <c r="C25" i="7"/>
  <c r="F24" i="7"/>
  <c r="G24" i="7" s="1"/>
  <c r="C24" i="7"/>
  <c r="F23" i="7"/>
  <c r="G23" i="7" s="1"/>
  <c r="C23" i="7"/>
  <c r="F22" i="7"/>
  <c r="G22" i="7" s="1"/>
  <c r="C22" i="7"/>
  <c r="F21" i="7"/>
  <c r="G21" i="7" s="1"/>
  <c r="C21" i="7"/>
  <c r="G20" i="7"/>
  <c r="F20" i="7"/>
  <c r="C20" i="7"/>
  <c r="F19" i="7"/>
  <c r="G19" i="7" s="1"/>
  <c r="C19" i="7"/>
  <c r="F18" i="7"/>
  <c r="G18" i="7" s="1"/>
  <c r="C18" i="7"/>
  <c r="F17" i="7"/>
  <c r="G17" i="7" s="1"/>
  <c r="C17" i="7"/>
  <c r="G16" i="7"/>
  <c r="F16" i="7"/>
  <c r="C16" i="7"/>
  <c r="H16" i="7" s="1"/>
  <c r="I16" i="7" s="1"/>
  <c r="F15" i="7"/>
  <c r="G15" i="7" s="1"/>
  <c r="C15" i="7"/>
  <c r="F14" i="7"/>
  <c r="G14" i="7" s="1"/>
  <c r="C14" i="7"/>
  <c r="F13" i="7"/>
  <c r="G13" i="7" s="1"/>
  <c r="C13" i="7"/>
  <c r="G12" i="7"/>
  <c r="F12" i="7"/>
  <c r="C12" i="7"/>
  <c r="F11" i="7"/>
  <c r="G11" i="7" s="1"/>
  <c r="C11" i="7"/>
  <c r="F10" i="7"/>
  <c r="G10" i="7" s="1"/>
  <c r="C10" i="7"/>
  <c r="F9" i="7"/>
  <c r="G9" i="7" s="1"/>
  <c r="C9" i="7"/>
  <c r="F8" i="7"/>
  <c r="G8" i="7" s="1"/>
  <c r="C8" i="7"/>
  <c r="F7" i="7"/>
  <c r="G7" i="7" s="1"/>
  <c r="C7" i="7"/>
  <c r="F6" i="7"/>
  <c r="G6" i="7" s="1"/>
  <c r="C6" i="7"/>
  <c r="F5" i="7"/>
  <c r="G5" i="7" s="1"/>
  <c r="C5" i="7"/>
  <c r="F4" i="7"/>
  <c r="G4" i="7" s="1"/>
  <c r="C4" i="7"/>
  <c r="F3" i="7"/>
  <c r="AD3" i="7" s="1"/>
  <c r="U76" i="14" l="1"/>
  <c r="U20" i="14"/>
  <c r="U18" i="14"/>
  <c r="U108" i="14"/>
  <c r="U63" i="14"/>
  <c r="U74" i="14"/>
  <c r="U100" i="14"/>
  <c r="U40" i="14"/>
  <c r="U21" i="14"/>
  <c r="U65" i="14"/>
  <c r="U69" i="14"/>
  <c r="U107" i="14"/>
  <c r="U64" i="14"/>
  <c r="U8" i="14"/>
  <c r="U77" i="14"/>
  <c r="U85" i="14"/>
  <c r="U84" i="14"/>
  <c r="U119" i="14"/>
  <c r="U41" i="14"/>
  <c r="U10" i="14"/>
  <c r="U106" i="14"/>
  <c r="U83" i="14"/>
  <c r="U47" i="14"/>
  <c r="U79" i="14"/>
  <c r="U56" i="14"/>
  <c r="U94" i="14"/>
  <c r="U25" i="14"/>
  <c r="U14" i="14"/>
  <c r="U9" i="14"/>
  <c r="U88" i="14"/>
  <c r="U45" i="14"/>
  <c r="U35" i="14"/>
  <c r="U57" i="14"/>
  <c r="U27" i="14"/>
  <c r="U81" i="14"/>
  <c r="U70" i="14"/>
  <c r="U105" i="14"/>
  <c r="U66" i="14"/>
  <c r="U67" i="14"/>
  <c r="U111" i="14"/>
  <c r="U73" i="14"/>
  <c r="U43" i="14"/>
  <c r="U37" i="14"/>
  <c r="U17" i="14"/>
  <c r="U112" i="14"/>
  <c r="U53" i="14"/>
  <c r="U24" i="14"/>
  <c r="U36" i="14"/>
  <c r="U31" i="14"/>
  <c r="U23" i="14"/>
  <c r="U90" i="14"/>
  <c r="U98" i="14"/>
  <c r="U58" i="14"/>
  <c r="U99" i="14"/>
  <c r="U22" i="14"/>
  <c r="U117" i="14"/>
  <c r="U62" i="14"/>
  <c r="U75" i="14"/>
  <c r="U34" i="14"/>
  <c r="U54" i="14"/>
  <c r="U82" i="14"/>
  <c r="U86" i="14"/>
  <c r="U13" i="14"/>
  <c r="U103" i="14"/>
  <c r="U52" i="14"/>
  <c r="U30" i="14"/>
  <c r="U7" i="14"/>
  <c r="U80" i="14"/>
  <c r="U122" i="14"/>
  <c r="U11" i="14"/>
  <c r="U93" i="14"/>
  <c r="U46" i="14"/>
  <c r="U109" i="14"/>
  <c r="U116" i="14"/>
  <c r="U91" i="14"/>
  <c r="U50" i="14"/>
  <c r="U114" i="14"/>
  <c r="U39" i="14"/>
  <c r="U38" i="14"/>
  <c r="U26" i="14"/>
  <c r="U110" i="14"/>
  <c r="U32" i="14"/>
  <c r="U49" i="14"/>
  <c r="U15" i="14"/>
  <c r="U71" i="14"/>
  <c r="U95" i="14"/>
  <c r="U6" i="14"/>
  <c r="U59" i="14"/>
  <c r="U16" i="14"/>
  <c r="U115" i="14"/>
  <c r="U89" i="14"/>
  <c r="U19" i="14"/>
  <c r="U104" i="14"/>
  <c r="U72" i="14"/>
  <c r="U61" i="14"/>
  <c r="U4" i="14"/>
  <c r="U118" i="14"/>
  <c r="U78" i="14"/>
  <c r="U92" i="14"/>
  <c r="U113" i="14"/>
  <c r="U51" i="14"/>
  <c r="U55" i="14"/>
  <c r="U120" i="14"/>
  <c r="U44" i="14"/>
  <c r="U97" i="14"/>
  <c r="U96" i="14"/>
  <c r="U29" i="14"/>
  <c r="U33" i="14"/>
  <c r="U48" i="14"/>
  <c r="R12" i="14"/>
  <c r="S12" i="14" s="1"/>
  <c r="R16" i="14"/>
  <c r="S16" i="14" s="1"/>
  <c r="R20" i="14"/>
  <c r="S20" i="14" s="1"/>
  <c r="R24" i="14"/>
  <c r="S24" i="14" s="1"/>
  <c r="R28" i="14"/>
  <c r="S28" i="14" s="1"/>
  <c r="R32" i="14"/>
  <c r="S32" i="14" s="1"/>
  <c r="R36" i="14"/>
  <c r="S36" i="14" s="1"/>
  <c r="R11" i="14"/>
  <c r="S11" i="14" s="1"/>
  <c r="R15" i="14"/>
  <c r="S15" i="14" s="1"/>
  <c r="R19" i="14"/>
  <c r="S19" i="14" s="1"/>
  <c r="R23" i="14"/>
  <c r="S23" i="14" s="1"/>
  <c r="R27" i="14"/>
  <c r="S27" i="14" s="1"/>
  <c r="R31" i="14"/>
  <c r="S31" i="14" s="1"/>
  <c r="R35" i="14"/>
  <c r="S35" i="14" s="1"/>
  <c r="R39" i="14"/>
  <c r="S39" i="14" s="1"/>
  <c r="R43" i="14"/>
  <c r="S43" i="14" s="1"/>
  <c r="R47" i="14"/>
  <c r="S47" i="14" s="1"/>
  <c r="R51" i="14"/>
  <c r="S51" i="14" s="1"/>
  <c r="R55" i="14"/>
  <c r="S55" i="14" s="1"/>
  <c r="R59" i="14"/>
  <c r="S59" i="14" s="1"/>
  <c r="R63" i="14"/>
  <c r="S63" i="14" s="1"/>
  <c r="R67" i="14"/>
  <c r="S67" i="14" s="1"/>
  <c r="R71" i="14"/>
  <c r="S71" i="14" s="1"/>
  <c r="R8" i="14"/>
  <c r="S8" i="14" s="1"/>
  <c r="R40" i="14"/>
  <c r="S40" i="14" s="1"/>
  <c r="R41" i="14"/>
  <c r="S41" i="14" s="1"/>
  <c r="R48" i="14"/>
  <c r="S48" i="14" s="1"/>
  <c r="R49" i="14"/>
  <c r="S49" i="14" s="1"/>
  <c r="R56" i="14"/>
  <c r="S56" i="14" s="1"/>
  <c r="R57" i="14"/>
  <c r="S57" i="14" s="1"/>
  <c r="R64" i="14"/>
  <c r="S64" i="14" s="1"/>
  <c r="R65" i="14"/>
  <c r="S65" i="14" s="1"/>
  <c r="R75" i="14"/>
  <c r="S75" i="14" s="1"/>
  <c r="R79" i="14"/>
  <c r="S79" i="14" s="1"/>
  <c r="R83" i="14"/>
  <c r="S83" i="14" s="1"/>
  <c r="R87" i="14"/>
  <c r="S87" i="14" s="1"/>
  <c r="R91" i="14"/>
  <c r="S91" i="14" s="1"/>
  <c r="R95" i="14"/>
  <c r="S95" i="14" s="1"/>
  <c r="R99" i="14"/>
  <c r="S99" i="14" s="1"/>
  <c r="R103" i="14"/>
  <c r="S103" i="14" s="1"/>
  <c r="R107" i="14"/>
  <c r="S107" i="14" s="1"/>
  <c r="R111" i="14"/>
  <c r="S111" i="14" s="1"/>
  <c r="R115" i="14"/>
  <c r="S115" i="14" s="1"/>
  <c r="R119" i="14"/>
  <c r="S119" i="14" s="1"/>
  <c r="R102" i="14"/>
  <c r="S102" i="14" s="1"/>
  <c r="R106" i="14"/>
  <c r="S106" i="14" s="1"/>
  <c r="R118" i="14"/>
  <c r="S118" i="14" s="1"/>
  <c r="R4" i="14"/>
  <c r="S4" i="14" s="1"/>
  <c r="R7" i="14"/>
  <c r="S7" i="14" s="1"/>
  <c r="R42" i="14"/>
  <c r="S42" i="14" s="1"/>
  <c r="R80" i="14"/>
  <c r="S80" i="14" s="1"/>
  <c r="R84" i="14"/>
  <c r="S84" i="14" s="1"/>
  <c r="R5" i="14"/>
  <c r="S5" i="14" s="1"/>
  <c r="R9" i="14"/>
  <c r="S9" i="14" s="1"/>
  <c r="R10" i="14"/>
  <c r="S10" i="14" s="1"/>
  <c r="R13" i="14"/>
  <c r="S13" i="14" s="1"/>
  <c r="R14" i="14"/>
  <c r="S14" i="14" s="1"/>
  <c r="R17" i="14"/>
  <c r="S17" i="14" s="1"/>
  <c r="R18" i="14"/>
  <c r="S18" i="14" s="1"/>
  <c r="R21" i="14"/>
  <c r="S21" i="14" s="1"/>
  <c r="R22" i="14"/>
  <c r="S22" i="14" s="1"/>
  <c r="R25" i="14"/>
  <c r="S25" i="14" s="1"/>
  <c r="R26" i="14"/>
  <c r="S26" i="14" s="1"/>
  <c r="R29" i="14"/>
  <c r="S29" i="14" s="1"/>
  <c r="R30" i="14"/>
  <c r="S30" i="14" s="1"/>
  <c r="R33" i="14"/>
  <c r="S33" i="14" s="1"/>
  <c r="R34" i="14"/>
  <c r="S34" i="14" s="1"/>
  <c r="R37" i="14"/>
  <c r="S37" i="14" s="1"/>
  <c r="R38" i="14"/>
  <c r="S38" i="14" s="1"/>
  <c r="R46" i="14"/>
  <c r="S46" i="14" s="1"/>
  <c r="R54" i="14"/>
  <c r="S54" i="14" s="1"/>
  <c r="R62" i="14"/>
  <c r="S62" i="14" s="1"/>
  <c r="R70" i="14"/>
  <c r="S70" i="14" s="1"/>
  <c r="R74" i="14"/>
  <c r="S74" i="14" s="1"/>
  <c r="R78" i="14"/>
  <c r="S78" i="14" s="1"/>
  <c r="R82" i="14"/>
  <c r="S82" i="14" s="1"/>
  <c r="R86" i="14"/>
  <c r="S86" i="14" s="1"/>
  <c r="R90" i="14"/>
  <c r="S90" i="14" s="1"/>
  <c r="R94" i="14"/>
  <c r="S94" i="14" s="1"/>
  <c r="R98" i="14"/>
  <c r="S98" i="14" s="1"/>
  <c r="R110" i="14"/>
  <c r="S110" i="14" s="1"/>
  <c r="R114" i="14"/>
  <c r="S114" i="14" s="1"/>
  <c r="R122" i="14"/>
  <c r="R50" i="14"/>
  <c r="S50" i="14" s="1"/>
  <c r="R58" i="14"/>
  <c r="S58" i="14" s="1"/>
  <c r="R72" i="14"/>
  <c r="S72" i="14" s="1"/>
  <c r="R76" i="14"/>
  <c r="S76" i="14" s="1"/>
  <c r="R88" i="14"/>
  <c r="S88" i="14" s="1"/>
  <c r="R6" i="14"/>
  <c r="S6" i="14" s="1"/>
  <c r="R44" i="14"/>
  <c r="S44" i="14" s="1"/>
  <c r="R45" i="14"/>
  <c r="S45" i="14" s="1"/>
  <c r="R52" i="14"/>
  <c r="S52" i="14" s="1"/>
  <c r="R53" i="14"/>
  <c r="S53" i="14" s="1"/>
  <c r="R60" i="14"/>
  <c r="S60" i="14" s="1"/>
  <c r="R61" i="14"/>
  <c r="S61" i="14" s="1"/>
  <c r="R68" i="14"/>
  <c r="S68" i="14" s="1"/>
  <c r="R69" i="14"/>
  <c r="S69" i="14" s="1"/>
  <c r="R73" i="14"/>
  <c r="S73" i="14" s="1"/>
  <c r="R77" i="14"/>
  <c r="S77" i="14" s="1"/>
  <c r="R81" i="14"/>
  <c r="S81" i="14" s="1"/>
  <c r="R85" i="14"/>
  <c r="S85" i="14" s="1"/>
  <c r="R89" i="14"/>
  <c r="S89" i="14" s="1"/>
  <c r="R93" i="14"/>
  <c r="S93" i="14" s="1"/>
  <c r="R97" i="14"/>
  <c r="S97" i="14" s="1"/>
  <c r="R101" i="14"/>
  <c r="S101" i="14" s="1"/>
  <c r="R105" i="14"/>
  <c r="S105" i="14" s="1"/>
  <c r="R109" i="14"/>
  <c r="S109" i="14" s="1"/>
  <c r="R113" i="14"/>
  <c r="S113" i="14" s="1"/>
  <c r="R117" i="14"/>
  <c r="S117" i="14" s="1"/>
  <c r="R121" i="14"/>
  <c r="S121" i="14" s="1"/>
  <c r="R66" i="14"/>
  <c r="S66" i="14" s="1"/>
  <c r="R96" i="14"/>
  <c r="S96" i="14" s="1"/>
  <c r="R104" i="14"/>
  <c r="S104" i="14" s="1"/>
  <c r="R112" i="14"/>
  <c r="S112" i="14" s="1"/>
  <c r="R120" i="14"/>
  <c r="S120" i="14" s="1"/>
  <c r="R92" i="14"/>
  <c r="S92" i="14" s="1"/>
  <c r="R100" i="14"/>
  <c r="S100" i="14" s="1"/>
  <c r="R108" i="14"/>
  <c r="S108" i="14" s="1"/>
  <c r="R116" i="14"/>
  <c r="S116" i="14" s="1"/>
  <c r="U121" i="14"/>
  <c r="U12" i="14"/>
  <c r="U102" i="14"/>
  <c r="U60" i="14"/>
  <c r="U28" i="14"/>
  <c r="U101" i="14"/>
  <c r="U42" i="14"/>
  <c r="U87" i="14"/>
  <c r="U5" i="14"/>
  <c r="H5" i="7"/>
  <c r="I5" i="7" s="1"/>
  <c r="H11" i="7"/>
  <c r="I11" i="7" s="1"/>
  <c r="H14" i="7"/>
  <c r="I14" i="7" s="1"/>
  <c r="H51" i="7"/>
  <c r="I51" i="7" s="1"/>
  <c r="H61" i="7"/>
  <c r="I61" i="7" s="1"/>
  <c r="H79" i="7"/>
  <c r="I79" i="7" s="1"/>
  <c r="H93" i="7"/>
  <c r="I93" i="7" s="1"/>
  <c r="H148" i="7"/>
  <c r="I148" i="7" s="1"/>
  <c r="H205" i="7"/>
  <c r="I205" i="7" s="1"/>
  <c r="G3" i="7"/>
  <c r="H13" i="7"/>
  <c r="I13" i="7" s="1"/>
  <c r="H17" i="7"/>
  <c r="I17" i="7" s="1"/>
  <c r="H29" i="7"/>
  <c r="I29" i="7" s="1"/>
  <c r="H43" i="7"/>
  <c r="I43" i="7" s="1"/>
  <c r="H65" i="7"/>
  <c r="I65" i="7" s="1"/>
  <c r="H75" i="7"/>
  <c r="I75" i="7" s="1"/>
  <c r="H78" i="7"/>
  <c r="I78" i="7" s="1"/>
  <c r="H83" i="7"/>
  <c r="I83" i="7" s="1"/>
  <c r="H85" i="7"/>
  <c r="I85" i="7" s="1"/>
  <c r="H90" i="7"/>
  <c r="I90" i="7" s="1"/>
  <c r="H95" i="7"/>
  <c r="I95" i="7" s="1"/>
  <c r="H97" i="7"/>
  <c r="I97" i="7" s="1"/>
  <c r="H100" i="7"/>
  <c r="I100" i="7" s="1"/>
  <c r="H102" i="7"/>
  <c r="I102" i="7" s="1"/>
  <c r="H107" i="7"/>
  <c r="I107" i="7" s="1"/>
  <c r="H109" i="7"/>
  <c r="I109" i="7" s="1"/>
  <c r="H112" i="7"/>
  <c r="I112" i="7" s="1"/>
  <c r="H119" i="7"/>
  <c r="I119" i="7" s="1"/>
  <c r="H121" i="7"/>
  <c r="I121" i="7" s="1"/>
  <c r="H124" i="7"/>
  <c r="I124" i="7" s="1"/>
  <c r="G130" i="7"/>
  <c r="H136" i="7"/>
  <c r="I136" i="7" s="1"/>
  <c r="H141" i="7"/>
  <c r="I141" i="7" s="1"/>
  <c r="H152" i="7"/>
  <c r="I152" i="7" s="1"/>
  <c r="H168" i="7"/>
  <c r="I168" i="7" s="1"/>
  <c r="H180" i="7"/>
  <c r="I180" i="7" s="1"/>
  <c r="H216" i="7"/>
  <c r="I216" i="7" s="1"/>
  <c r="H232" i="7"/>
  <c r="I232" i="7" s="1"/>
  <c r="H206" i="7"/>
  <c r="I206" i="7" s="1"/>
  <c r="H126" i="7"/>
  <c r="I126" i="7" s="1"/>
  <c r="H48" i="7"/>
  <c r="I48" i="7" s="1"/>
  <c r="H7" i="7"/>
  <c r="I7" i="7" s="1"/>
  <c r="H37" i="7"/>
  <c r="I37" i="7" s="1"/>
  <c r="H73" i="7"/>
  <c r="I73" i="7" s="1"/>
  <c r="H98" i="7"/>
  <c r="I98" i="7" s="1"/>
  <c r="H105" i="7"/>
  <c r="I105" i="7" s="1"/>
  <c r="H117" i="7"/>
  <c r="I117" i="7" s="1"/>
  <c r="H129" i="7"/>
  <c r="I129" i="7" s="1"/>
  <c r="H236" i="7"/>
  <c r="I236" i="7" s="1"/>
  <c r="G236" i="7"/>
  <c r="H88" i="7"/>
  <c r="I88" i="7" s="1"/>
  <c r="H24" i="7"/>
  <c r="I24" i="7" s="1"/>
  <c r="H21" i="7"/>
  <c r="I21" i="7" s="1"/>
  <c r="H23" i="7"/>
  <c r="I23" i="7" s="1"/>
  <c r="H26" i="7"/>
  <c r="I26" i="7" s="1"/>
  <c r="H31" i="7"/>
  <c r="I31" i="7" s="1"/>
  <c r="H36" i="7"/>
  <c r="I36" i="7" s="1"/>
  <c r="H41" i="7"/>
  <c r="I41" i="7" s="1"/>
  <c r="H53" i="7"/>
  <c r="I53" i="7" s="1"/>
  <c r="H55" i="7"/>
  <c r="I55" i="7" s="1"/>
  <c r="H58" i="7"/>
  <c r="I58" i="7" s="1"/>
  <c r="H68" i="7"/>
  <c r="I68" i="7" s="1"/>
  <c r="H70" i="7"/>
  <c r="I70" i="7" s="1"/>
  <c r="H4" i="7"/>
  <c r="I4" i="7" s="1"/>
  <c r="H6" i="7"/>
  <c r="I6" i="7" s="1"/>
  <c r="H10" i="7"/>
  <c r="I10" i="7" s="1"/>
  <c r="H12" i="7"/>
  <c r="I12" i="7" s="1"/>
  <c r="H20" i="7"/>
  <c r="I20" i="7" s="1"/>
  <c r="H33" i="7"/>
  <c r="I33" i="7" s="1"/>
  <c r="H35" i="7"/>
  <c r="I35" i="7" s="1"/>
  <c r="H38" i="7"/>
  <c r="I38" i="7" s="1"/>
  <c r="H45" i="7"/>
  <c r="I45" i="7" s="1"/>
  <c r="H62" i="7"/>
  <c r="I62" i="7" s="1"/>
  <c r="H67" i="7"/>
  <c r="I67" i="7" s="1"/>
  <c r="H74" i="7"/>
  <c r="I74" i="7" s="1"/>
  <c r="H77" i="7"/>
  <c r="I77" i="7" s="1"/>
  <c r="H82" i="7"/>
  <c r="I82" i="7" s="1"/>
  <c r="H87" i="7"/>
  <c r="I87" i="7" s="1"/>
  <c r="H89" i="7"/>
  <c r="I89" i="7" s="1"/>
  <c r="H92" i="7"/>
  <c r="I92" i="7" s="1"/>
  <c r="H94" i="7"/>
  <c r="I94" i="7" s="1"/>
  <c r="H106" i="7"/>
  <c r="I106" i="7" s="1"/>
  <c r="H116" i="7"/>
  <c r="I116" i="7" s="1"/>
  <c r="H128" i="7"/>
  <c r="I128" i="7" s="1"/>
  <c r="H131" i="7"/>
  <c r="I131" i="7" s="1"/>
  <c r="H133" i="7"/>
  <c r="I133" i="7" s="1"/>
  <c r="H147" i="7"/>
  <c r="I147" i="7" s="1"/>
  <c r="H149" i="7"/>
  <c r="I149" i="7" s="1"/>
  <c r="H163" i="7"/>
  <c r="I163" i="7" s="1"/>
  <c r="H165" i="7"/>
  <c r="I165" i="7" s="1"/>
  <c r="H195" i="7"/>
  <c r="I195" i="7" s="1"/>
  <c r="H197" i="7"/>
  <c r="I197" i="7" s="1"/>
  <c r="H211" i="7"/>
  <c r="I211" i="7" s="1"/>
  <c r="H213" i="7"/>
  <c r="I213" i="7" s="1"/>
  <c r="H227" i="7"/>
  <c r="I227" i="7" s="1"/>
  <c r="H229" i="7"/>
  <c r="I229" i="7" s="1"/>
  <c r="H243" i="7"/>
  <c r="I243" i="7" s="1"/>
  <c r="H202" i="7"/>
  <c r="I202" i="7" s="1"/>
  <c r="H138" i="7"/>
  <c r="I138" i="7" s="1"/>
  <c r="H104" i="7"/>
  <c r="I104" i="7" s="1"/>
  <c r="H72" i="7"/>
  <c r="I72" i="7" s="1"/>
  <c r="H8" i="7"/>
  <c r="I8" i="7" s="1"/>
  <c r="H9" i="7"/>
  <c r="I9" i="7" s="1"/>
  <c r="H18" i="7"/>
  <c r="I18" i="7" s="1"/>
  <c r="H34" i="7"/>
  <c r="I34" i="7" s="1"/>
  <c r="H39" i="7"/>
  <c r="I39" i="7" s="1"/>
  <c r="H46" i="7"/>
  <c r="I46" i="7" s="1"/>
  <c r="H49" i="7"/>
  <c r="I49" i="7" s="1"/>
  <c r="H63" i="7"/>
  <c r="I63" i="7" s="1"/>
  <c r="H76" i="7"/>
  <c r="I76" i="7" s="1"/>
  <c r="H81" i="7"/>
  <c r="I81" i="7" s="1"/>
  <c r="H91" i="7"/>
  <c r="I91" i="7" s="1"/>
  <c r="H103" i="7"/>
  <c r="I103" i="7" s="1"/>
  <c r="H115" i="7"/>
  <c r="I115" i="7" s="1"/>
  <c r="H127" i="7"/>
  <c r="I127" i="7" s="1"/>
  <c r="H132" i="7"/>
  <c r="I132" i="7" s="1"/>
  <c r="H28" i="7"/>
  <c r="I28" i="7" s="1"/>
  <c r="H50" i="7"/>
  <c r="I50" i="7" s="1"/>
  <c r="H52" i="7"/>
  <c r="I52" i="7" s="1"/>
  <c r="H60" i="7"/>
  <c r="I60" i="7" s="1"/>
  <c r="H15" i="7"/>
  <c r="I15" i="7" s="1"/>
  <c r="H19" i="7"/>
  <c r="I19" i="7" s="1"/>
  <c r="H22" i="7"/>
  <c r="I22" i="7" s="1"/>
  <c r="H25" i="7"/>
  <c r="I25" i="7" s="1"/>
  <c r="H27" i="7"/>
  <c r="I27" i="7" s="1"/>
  <c r="H30" i="7"/>
  <c r="I30" i="7" s="1"/>
  <c r="H42" i="7"/>
  <c r="I42" i="7" s="1"/>
  <c r="H44" i="7"/>
  <c r="I44" i="7" s="1"/>
  <c r="H54" i="7"/>
  <c r="I54" i="7" s="1"/>
  <c r="H57" i="7"/>
  <c r="I57" i="7" s="1"/>
  <c r="H59" i="7"/>
  <c r="I59" i="7" s="1"/>
  <c r="H66" i="7"/>
  <c r="I66" i="7" s="1"/>
  <c r="H69" i="7"/>
  <c r="I69" i="7" s="1"/>
  <c r="H71" i="7"/>
  <c r="I71" i="7" s="1"/>
  <c r="H84" i="7"/>
  <c r="I84" i="7" s="1"/>
  <c r="H86" i="7"/>
  <c r="I86" i="7" s="1"/>
  <c r="H99" i="7"/>
  <c r="I99" i="7" s="1"/>
  <c r="H101" i="7"/>
  <c r="I101" i="7" s="1"/>
  <c r="H108" i="7"/>
  <c r="I108" i="7" s="1"/>
  <c r="H111" i="7"/>
  <c r="I111" i="7" s="1"/>
  <c r="H113" i="7"/>
  <c r="I113" i="7" s="1"/>
  <c r="H120" i="7"/>
  <c r="I120" i="7" s="1"/>
  <c r="H123" i="7"/>
  <c r="I123" i="7" s="1"/>
  <c r="H125" i="7"/>
  <c r="I125" i="7" s="1"/>
  <c r="H135" i="7"/>
  <c r="I135" i="7" s="1"/>
  <c r="H140" i="7"/>
  <c r="I140" i="7" s="1"/>
  <c r="H151" i="7"/>
  <c r="I151" i="7" s="1"/>
  <c r="H156" i="7"/>
  <c r="I156" i="7" s="1"/>
  <c r="H172" i="7"/>
  <c r="I172" i="7" s="1"/>
  <c r="H188" i="7"/>
  <c r="I188" i="7" s="1"/>
  <c r="H208" i="7"/>
  <c r="I208" i="7" s="1"/>
  <c r="H220" i="7"/>
  <c r="I220" i="7" s="1"/>
  <c r="H230" i="7"/>
  <c r="I230" i="7" s="1"/>
  <c r="H214" i="7"/>
  <c r="I214" i="7" s="1"/>
  <c r="H182" i="7"/>
  <c r="I182" i="7" s="1"/>
  <c r="H166" i="7"/>
  <c r="I166" i="7" s="1"/>
  <c r="H150" i="7"/>
  <c r="I150" i="7" s="1"/>
  <c r="H134" i="7"/>
  <c r="I134" i="7" s="1"/>
  <c r="H118" i="7"/>
  <c r="I118" i="7" s="1"/>
  <c r="H96" i="7"/>
  <c r="I96" i="7" s="1"/>
  <c r="H64" i="7"/>
  <c r="I64" i="7" s="1"/>
  <c r="H32" i="7"/>
  <c r="I32" i="7" s="1"/>
  <c r="H201" i="7"/>
  <c r="I201" i="7" s="1"/>
  <c r="H177" i="7"/>
  <c r="I177" i="7" s="1"/>
  <c r="H240" i="7"/>
  <c r="I240" i="7" s="1"/>
  <c r="H228" i="7"/>
  <c r="I228" i="7" s="1"/>
  <c r="H224" i="7"/>
  <c r="I224" i="7" s="1"/>
  <c r="H212" i="7"/>
  <c r="I212" i="7" s="1"/>
  <c r="H204" i="7"/>
  <c r="I204" i="7" s="1"/>
  <c r="H196" i="7"/>
  <c r="I196" i="7" s="1"/>
  <c r="H192" i="7"/>
  <c r="I192" i="7" s="1"/>
  <c r="H184" i="7"/>
  <c r="I184" i="7" s="1"/>
  <c r="H176" i="7"/>
  <c r="I176" i="7" s="1"/>
  <c r="H164" i="7"/>
  <c r="I164" i="7" s="1"/>
  <c r="H160" i="7"/>
  <c r="I160" i="7" s="1"/>
  <c r="H144" i="7"/>
  <c r="I144" i="7" s="1"/>
  <c r="H235" i="7"/>
  <c r="I235" i="7" s="1"/>
  <c r="H231" i="7"/>
  <c r="I231" i="7" s="1"/>
  <c r="H219" i="7"/>
  <c r="I219" i="7" s="1"/>
  <c r="H215" i="7"/>
  <c r="I215" i="7" s="1"/>
  <c r="H203" i="7"/>
  <c r="I203" i="7" s="1"/>
  <c r="H199" i="7"/>
  <c r="I199" i="7" s="1"/>
  <c r="H191" i="7"/>
  <c r="I191" i="7" s="1"/>
  <c r="H187" i="7"/>
  <c r="I187" i="7" s="1"/>
  <c r="H183" i="7"/>
  <c r="I183" i="7" s="1"/>
  <c r="H179" i="7"/>
  <c r="I179" i="7" s="1"/>
  <c r="H171" i="7"/>
  <c r="I171" i="7" s="1"/>
  <c r="H167" i="7"/>
  <c r="I167" i="7" s="1"/>
  <c r="H155" i="7"/>
  <c r="I155" i="7" s="1"/>
  <c r="H139" i="7"/>
  <c r="I139" i="7" s="1"/>
  <c r="O241" i="8"/>
  <c r="O239" i="8"/>
  <c r="O237" i="8"/>
  <c r="O235" i="8"/>
  <c r="O233" i="8"/>
  <c r="O231" i="8"/>
  <c r="O229" i="8"/>
  <c r="O227" i="8"/>
  <c r="O225" i="8"/>
  <c r="O223" i="8"/>
  <c r="O221" i="8"/>
  <c r="O219" i="8"/>
  <c r="O217" i="8"/>
  <c r="O215" i="8"/>
  <c r="O213" i="8"/>
  <c r="O211" i="8"/>
  <c r="O209" i="8"/>
  <c r="O207" i="8"/>
  <c r="O205" i="8"/>
  <c r="O203" i="8"/>
  <c r="O201" i="8"/>
  <c r="O199" i="8"/>
  <c r="O197" i="8"/>
  <c r="O195" i="8"/>
  <c r="O193" i="8"/>
  <c r="O191" i="8"/>
  <c r="O189" i="8"/>
  <c r="O187" i="8"/>
  <c r="O185" i="8"/>
  <c r="O183" i="8"/>
  <c r="O181" i="8"/>
  <c r="O179" i="8"/>
  <c r="O165" i="8"/>
  <c r="O163" i="8"/>
  <c r="O173" i="8"/>
  <c r="O171" i="8"/>
  <c r="O169" i="8"/>
  <c r="O162" i="8"/>
  <c r="O161" i="8"/>
  <c r="O119" i="8"/>
  <c r="O115" i="8"/>
  <c r="O111" i="8"/>
  <c r="O107" i="8"/>
  <c r="O103" i="8"/>
  <c r="O99" i="8"/>
  <c r="O95" i="8"/>
  <c r="O91" i="8"/>
  <c r="O87" i="8"/>
  <c r="O83" i="8"/>
  <c r="O79" i="8"/>
  <c r="O75" i="8"/>
  <c r="O71" i="8"/>
  <c r="O67" i="8"/>
  <c r="O63" i="8"/>
  <c r="O59" i="8"/>
  <c r="O55" i="8"/>
  <c r="O51" i="8"/>
  <c r="O47" i="8"/>
  <c r="O43" i="8"/>
  <c r="O39" i="8"/>
  <c r="O35" i="8"/>
  <c r="O31" i="8"/>
  <c r="O27" i="8"/>
  <c r="O23" i="8"/>
  <c r="O19" i="8"/>
  <c r="O15" i="8"/>
  <c r="O158" i="8"/>
  <c r="O142" i="8"/>
  <c r="O126" i="8"/>
  <c r="O167" i="8"/>
  <c r="O154" i="8"/>
  <c r="O138" i="8"/>
  <c r="O122" i="8"/>
  <c r="O121" i="8"/>
  <c r="O117" i="8"/>
  <c r="O113" i="8"/>
  <c r="O109" i="8"/>
  <c r="O105" i="8"/>
  <c r="O101" i="8"/>
  <c r="O97" i="8"/>
  <c r="O93" i="8"/>
  <c r="O89" i="8"/>
  <c r="O85" i="8"/>
  <c r="O81" i="8"/>
  <c r="O77" i="8"/>
  <c r="O73" i="8"/>
  <c r="O69" i="8"/>
  <c r="O65" i="8"/>
  <c r="O61" i="8"/>
  <c r="O57" i="8"/>
  <c r="O53" i="8"/>
  <c r="O178" i="8"/>
  <c r="O45" i="8"/>
  <c r="O37" i="8"/>
  <c r="O29" i="8"/>
  <c r="O21" i="8"/>
  <c r="O13" i="8"/>
  <c r="O150" i="8"/>
  <c r="O108" i="8"/>
  <c r="O92" i="8"/>
  <c r="O76" i="8"/>
  <c r="O60" i="8"/>
  <c r="O49" i="8"/>
  <c r="O48" i="8"/>
  <c r="O33" i="8"/>
  <c r="O25" i="8"/>
  <c r="O16" i="8"/>
  <c r="O112" i="8"/>
  <c r="O96" i="8"/>
  <c r="O80" i="8"/>
  <c r="O64" i="8"/>
  <c r="O8" i="8"/>
  <c r="O6" i="8"/>
  <c r="O175" i="8"/>
  <c r="O41" i="8"/>
  <c r="O40" i="8"/>
  <c r="O32" i="8"/>
  <c r="O24" i="8"/>
  <c r="O17" i="8"/>
  <c r="O177" i="8"/>
  <c r="O134" i="8"/>
  <c r="O10" i="8"/>
  <c r="O4" i="8"/>
  <c r="O46" i="8"/>
  <c r="O114" i="8"/>
  <c r="O170" i="8"/>
  <c r="O232" i="8"/>
  <c r="O11" i="8"/>
  <c r="O56" i="8"/>
  <c r="O72" i="8"/>
  <c r="O88" i="8"/>
  <c r="O104" i="8"/>
  <c r="O120" i="8"/>
  <c r="O146" i="8"/>
  <c r="O194" i="8"/>
  <c r="O62" i="8"/>
  <c r="O110" i="8"/>
  <c r="O130" i="8"/>
  <c r="O212" i="8"/>
  <c r="O151" i="8"/>
  <c r="O155" i="8"/>
  <c r="O160" i="8"/>
  <c r="O22" i="8"/>
  <c r="O66" i="8"/>
  <c r="O147" i="8"/>
  <c r="O243" i="8"/>
  <c r="O94" i="8"/>
  <c r="O26" i="8"/>
  <c r="O42" i="8"/>
  <c r="O58" i="8"/>
  <c r="O74" i="8"/>
  <c r="O90" i="8"/>
  <c r="O106" i="8"/>
  <c r="O129" i="8"/>
  <c r="O159" i="8"/>
  <c r="O14" i="8"/>
  <c r="O98" i="8"/>
  <c r="O20" i="8"/>
  <c r="O36" i="8"/>
  <c r="O52" i="8"/>
  <c r="O68" i="8"/>
  <c r="O84" i="8"/>
  <c r="O100" i="8"/>
  <c r="O116" i="8"/>
  <c r="O131" i="8"/>
  <c r="O135" i="8"/>
  <c r="O180" i="8"/>
  <c r="O192" i="8"/>
  <c r="O218" i="8"/>
  <c r="O236" i="8"/>
  <c r="O139" i="8"/>
  <c r="O166" i="8"/>
  <c r="O196" i="8"/>
  <c r="O216" i="8"/>
  <c r="O242" i="8"/>
  <c r="O127" i="8"/>
  <c r="O143" i="8"/>
  <c r="O202" i="8"/>
  <c r="O220" i="8"/>
  <c r="O240" i="8"/>
  <c r="O128" i="8"/>
  <c r="O136" i="8"/>
  <c r="O144" i="8"/>
  <c r="O152" i="8"/>
  <c r="O182" i="8"/>
  <c r="O198" i="8"/>
  <c r="O214" i="8"/>
  <c r="O230" i="8"/>
  <c r="O7" i="8"/>
  <c r="O50" i="8"/>
  <c r="O9" i="8"/>
  <c r="O28" i="8"/>
  <c r="O145" i="8"/>
  <c r="O186" i="8"/>
  <c r="O224" i="8"/>
  <c r="O210" i="8"/>
  <c r="O124" i="8"/>
  <c r="O140" i="8"/>
  <c r="O222" i="8"/>
  <c r="O30" i="8"/>
  <c r="O174" i="8"/>
  <c r="O5" i="8"/>
  <c r="O172" i="8"/>
  <c r="O82" i="8"/>
  <c r="O164" i="8"/>
  <c r="O200" i="8"/>
  <c r="O226" i="8"/>
  <c r="O54" i="8"/>
  <c r="O70" i="8"/>
  <c r="O86" i="8"/>
  <c r="O102" i="8"/>
  <c r="O118" i="8"/>
  <c r="O149" i="8"/>
  <c r="O123" i="8"/>
  <c r="O153" i="8"/>
  <c r="O168" i="8"/>
  <c r="O125" i="8"/>
  <c r="O141" i="8"/>
  <c r="O157" i="8"/>
  <c r="O176" i="8"/>
  <c r="O38" i="8"/>
  <c r="O18" i="8"/>
  <c r="O34" i="8"/>
  <c r="O78" i="8"/>
  <c r="O12" i="8"/>
  <c r="O44" i="8"/>
  <c r="O133" i="8"/>
  <c r="O204" i="8"/>
  <c r="O137" i="8"/>
  <c r="O184" i="8"/>
  <c r="O228" i="8"/>
  <c r="O188" i="8"/>
  <c r="O208" i="8"/>
  <c r="O234" i="8"/>
  <c r="O132" i="8"/>
  <c r="O148" i="8"/>
  <c r="O156" i="8"/>
  <c r="O190" i="8"/>
  <c r="O206" i="8"/>
  <c r="O238" i="8"/>
  <c r="G124" i="7"/>
  <c r="G139" i="7"/>
  <c r="G155" i="7"/>
  <c r="G171" i="7"/>
  <c r="G219" i="7"/>
  <c r="G235" i="7"/>
  <c r="G191" i="7"/>
  <c r="G193" i="7"/>
  <c r="G207" i="7"/>
  <c r="G187" i="7"/>
  <c r="G197" i="7"/>
  <c r="G203" i="7"/>
  <c r="G209" i="7"/>
  <c r="G223" i="7"/>
  <c r="G225" i="7"/>
  <c r="G239" i="7"/>
  <c r="G241" i="7"/>
  <c r="G175" i="7"/>
  <c r="G189" i="7"/>
  <c r="G221" i="7"/>
  <c r="G237" i="7"/>
  <c r="R125" i="14" l="1"/>
  <c r="S122" i="14"/>
  <c r="V11" i="14"/>
  <c r="W11" i="14" s="1"/>
  <c r="V15" i="14"/>
  <c r="W15" i="14" s="1"/>
  <c r="V19" i="14"/>
  <c r="W19" i="14" s="1"/>
  <c r="V23" i="14"/>
  <c r="W23" i="14" s="1"/>
  <c r="V27" i="14"/>
  <c r="W27" i="14" s="1"/>
  <c r="V31" i="14"/>
  <c r="W31" i="14" s="1"/>
  <c r="V35" i="14"/>
  <c r="W35" i="14" s="1"/>
  <c r="V10" i="14"/>
  <c r="W10" i="14" s="1"/>
  <c r="V14" i="14"/>
  <c r="W14" i="14" s="1"/>
  <c r="V18" i="14"/>
  <c r="W18" i="14" s="1"/>
  <c r="V22" i="14"/>
  <c r="W22" i="14" s="1"/>
  <c r="V26" i="14"/>
  <c r="W26" i="14" s="1"/>
  <c r="V30" i="14"/>
  <c r="W30" i="14" s="1"/>
  <c r="V34" i="14"/>
  <c r="W34" i="14" s="1"/>
  <c r="V38" i="14"/>
  <c r="W38" i="14" s="1"/>
  <c r="V42" i="14"/>
  <c r="W42" i="14" s="1"/>
  <c r="V46" i="14"/>
  <c r="W46" i="14" s="1"/>
  <c r="V50" i="14"/>
  <c r="W50" i="14" s="1"/>
  <c r="V54" i="14"/>
  <c r="W54" i="14" s="1"/>
  <c r="V58" i="14"/>
  <c r="W58" i="14" s="1"/>
  <c r="V62" i="14"/>
  <c r="W62" i="14" s="1"/>
  <c r="V66" i="14"/>
  <c r="W66" i="14" s="1"/>
  <c r="V70" i="14"/>
  <c r="W70" i="14" s="1"/>
  <c r="V4" i="14"/>
  <c r="W4" i="14" s="1"/>
  <c r="V7" i="14"/>
  <c r="W7" i="14" s="1"/>
  <c r="V44" i="14"/>
  <c r="W44" i="14" s="1"/>
  <c r="V45" i="14"/>
  <c r="W45" i="14" s="1"/>
  <c r="V52" i="14"/>
  <c r="W52" i="14" s="1"/>
  <c r="V53" i="14"/>
  <c r="W53" i="14" s="1"/>
  <c r="V60" i="14"/>
  <c r="W60" i="14" s="1"/>
  <c r="V61" i="14"/>
  <c r="W61" i="14" s="1"/>
  <c r="V68" i="14"/>
  <c r="W68" i="14" s="1"/>
  <c r="V69" i="14"/>
  <c r="W69" i="14" s="1"/>
  <c r="V74" i="14"/>
  <c r="W74" i="14" s="1"/>
  <c r="V78" i="14"/>
  <c r="W78" i="14" s="1"/>
  <c r="V82" i="14"/>
  <c r="W82" i="14" s="1"/>
  <c r="V86" i="14"/>
  <c r="W86" i="14" s="1"/>
  <c r="V90" i="14"/>
  <c r="W90" i="14" s="1"/>
  <c r="V94" i="14"/>
  <c r="W94" i="14" s="1"/>
  <c r="V98" i="14"/>
  <c r="W98" i="14" s="1"/>
  <c r="V102" i="14"/>
  <c r="W102" i="14" s="1"/>
  <c r="V106" i="14"/>
  <c r="W106" i="14" s="1"/>
  <c r="V110" i="14"/>
  <c r="W110" i="14" s="1"/>
  <c r="V114" i="14"/>
  <c r="W114" i="14" s="1"/>
  <c r="V118" i="14"/>
  <c r="W118" i="14" s="1"/>
  <c r="V122" i="14"/>
  <c r="V113" i="14"/>
  <c r="W113" i="14" s="1"/>
  <c r="V117" i="14"/>
  <c r="W117" i="14" s="1"/>
  <c r="V121" i="14"/>
  <c r="W121" i="14" s="1"/>
  <c r="V39" i="14"/>
  <c r="W39" i="14" s="1"/>
  <c r="V55" i="14"/>
  <c r="W55" i="14" s="1"/>
  <c r="V79" i="14"/>
  <c r="W79" i="14" s="1"/>
  <c r="V8" i="14"/>
  <c r="W8" i="14" s="1"/>
  <c r="V43" i="14"/>
  <c r="W43" i="14" s="1"/>
  <c r="V51" i="14"/>
  <c r="W51" i="14" s="1"/>
  <c r="V59" i="14"/>
  <c r="W59" i="14" s="1"/>
  <c r="V67" i="14"/>
  <c r="W67" i="14" s="1"/>
  <c r="V73" i="14"/>
  <c r="W73" i="14" s="1"/>
  <c r="V77" i="14"/>
  <c r="W77" i="14" s="1"/>
  <c r="V81" i="14"/>
  <c r="W81" i="14" s="1"/>
  <c r="V85" i="14"/>
  <c r="W85" i="14" s="1"/>
  <c r="V89" i="14"/>
  <c r="W89" i="14" s="1"/>
  <c r="V93" i="14"/>
  <c r="W93" i="14" s="1"/>
  <c r="V97" i="14"/>
  <c r="W97" i="14" s="1"/>
  <c r="V101" i="14"/>
  <c r="W101" i="14" s="1"/>
  <c r="V105" i="14"/>
  <c r="W105" i="14" s="1"/>
  <c r="V109" i="14"/>
  <c r="W109" i="14" s="1"/>
  <c r="V6" i="14"/>
  <c r="W6" i="14" s="1"/>
  <c r="V63" i="14"/>
  <c r="W63" i="14" s="1"/>
  <c r="V71" i="14"/>
  <c r="W71" i="14" s="1"/>
  <c r="V75" i="14"/>
  <c r="W75" i="14" s="1"/>
  <c r="V5" i="14"/>
  <c r="W5" i="14" s="1"/>
  <c r="V9" i="14"/>
  <c r="W9" i="14" s="1"/>
  <c r="V12" i="14"/>
  <c r="W12" i="14" s="1"/>
  <c r="V13" i="14"/>
  <c r="W13" i="14" s="1"/>
  <c r="V16" i="14"/>
  <c r="W16" i="14" s="1"/>
  <c r="V17" i="14"/>
  <c r="W17" i="14" s="1"/>
  <c r="V20" i="14"/>
  <c r="W20" i="14" s="1"/>
  <c r="V21" i="14"/>
  <c r="W21" i="14" s="1"/>
  <c r="V24" i="14"/>
  <c r="W24" i="14" s="1"/>
  <c r="V25" i="14"/>
  <c r="W25" i="14" s="1"/>
  <c r="V28" i="14"/>
  <c r="W28" i="14" s="1"/>
  <c r="V29" i="14"/>
  <c r="W29" i="14" s="1"/>
  <c r="V32" i="14"/>
  <c r="W32" i="14" s="1"/>
  <c r="V33" i="14"/>
  <c r="W33" i="14" s="1"/>
  <c r="V36" i="14"/>
  <c r="W36" i="14" s="1"/>
  <c r="V37" i="14"/>
  <c r="W37" i="14" s="1"/>
  <c r="V40" i="14"/>
  <c r="W40" i="14" s="1"/>
  <c r="V41" i="14"/>
  <c r="W41" i="14" s="1"/>
  <c r="V48" i="14"/>
  <c r="W48" i="14" s="1"/>
  <c r="V49" i="14"/>
  <c r="W49" i="14" s="1"/>
  <c r="V56" i="14"/>
  <c r="W56" i="14" s="1"/>
  <c r="V57" i="14"/>
  <c r="W57" i="14" s="1"/>
  <c r="V64" i="14"/>
  <c r="W64" i="14" s="1"/>
  <c r="V65" i="14"/>
  <c r="W65" i="14" s="1"/>
  <c r="V72" i="14"/>
  <c r="W72" i="14" s="1"/>
  <c r="V76" i="14"/>
  <c r="W76" i="14" s="1"/>
  <c r="V80" i="14"/>
  <c r="W80" i="14" s="1"/>
  <c r="V84" i="14"/>
  <c r="W84" i="14" s="1"/>
  <c r="V88" i="14"/>
  <c r="W88" i="14" s="1"/>
  <c r="V92" i="14"/>
  <c r="W92" i="14" s="1"/>
  <c r="V96" i="14"/>
  <c r="W96" i="14" s="1"/>
  <c r="V100" i="14"/>
  <c r="W100" i="14" s="1"/>
  <c r="V104" i="14"/>
  <c r="W104" i="14" s="1"/>
  <c r="V108" i="14"/>
  <c r="W108" i="14" s="1"/>
  <c r="V112" i="14"/>
  <c r="W112" i="14" s="1"/>
  <c r="V116" i="14"/>
  <c r="W116" i="14" s="1"/>
  <c r="V120" i="14"/>
  <c r="W120" i="14" s="1"/>
  <c r="V47" i="14"/>
  <c r="W47" i="14" s="1"/>
  <c r="V83" i="14"/>
  <c r="W83" i="14" s="1"/>
  <c r="V87" i="14"/>
  <c r="W87" i="14" s="1"/>
  <c r="V95" i="14"/>
  <c r="W95" i="14" s="1"/>
  <c r="V103" i="14"/>
  <c r="W103" i="14" s="1"/>
  <c r="V111" i="14"/>
  <c r="W111" i="14" s="1"/>
  <c r="V119" i="14"/>
  <c r="W119" i="14" s="1"/>
  <c r="V91" i="14"/>
  <c r="W91" i="14" s="1"/>
  <c r="V99" i="14"/>
  <c r="W99" i="14" s="1"/>
  <c r="V107" i="14"/>
  <c r="W107" i="14" s="1"/>
  <c r="V115" i="14"/>
  <c r="W115" i="14" s="1"/>
  <c r="S123" i="14"/>
  <c r="K2" i="7"/>
  <c r="K3" i="7" s="1"/>
  <c r="I2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4" i="6"/>
  <c r="W122" i="14" l="1"/>
  <c r="W123" i="14" s="1"/>
  <c r="V125" i="14"/>
  <c r="T123" i="14"/>
  <c r="R127" i="14" s="1"/>
  <c r="R126" i="14"/>
  <c r="L239" i="7"/>
  <c r="L175" i="7"/>
  <c r="L111" i="7"/>
  <c r="L51" i="7"/>
  <c r="L148" i="7"/>
  <c r="L75" i="7"/>
  <c r="L83" i="7"/>
  <c r="L90" i="7"/>
  <c r="L97" i="7"/>
  <c r="L102" i="7"/>
  <c r="L109" i="7"/>
  <c r="L114" i="7"/>
  <c r="L141" i="7"/>
  <c r="L168" i="7"/>
  <c r="L182" i="7"/>
  <c r="L232" i="7"/>
  <c r="L98" i="7"/>
  <c r="L117" i="7"/>
  <c r="L21" i="7"/>
  <c r="L26" i="7"/>
  <c r="L36" i="7"/>
  <c r="L53" i="7"/>
  <c r="L58" i="7"/>
  <c r="L70" i="7"/>
  <c r="L6" i="7"/>
  <c r="L20" i="7"/>
  <c r="L35" i="7"/>
  <c r="L45" i="7"/>
  <c r="L67" i="7"/>
  <c r="L82" i="7"/>
  <c r="L89" i="7"/>
  <c r="L94" i="7"/>
  <c r="L128" i="7"/>
  <c r="L133" i="7"/>
  <c r="L195" i="7"/>
  <c r="L211" i="7"/>
  <c r="L227" i="7"/>
  <c r="L243" i="7"/>
  <c r="L9" i="7"/>
  <c r="L34" i="7"/>
  <c r="L46" i="7"/>
  <c r="L56" i="7"/>
  <c r="L115" i="7"/>
  <c r="L52" i="7"/>
  <c r="L22" i="7"/>
  <c r="L27" i="7"/>
  <c r="L32" i="7"/>
  <c r="L66" i="7"/>
  <c r="L71" i="7"/>
  <c r="L86" i="7"/>
  <c r="L120" i="7"/>
  <c r="L125" i="7"/>
  <c r="L155" i="7"/>
  <c r="L174" i="7"/>
  <c r="L192" i="7"/>
  <c r="L204" i="7"/>
  <c r="L226" i="7"/>
  <c r="L154" i="7"/>
  <c r="L170" i="7"/>
  <c r="L181" i="7"/>
  <c r="L198" i="7"/>
  <c r="L221" i="7"/>
  <c r="L237" i="7"/>
  <c r="L140" i="7"/>
  <c r="L156" i="7"/>
  <c r="L172" i="7"/>
  <c r="L188" i="7"/>
  <c r="L206" i="7"/>
  <c r="L220" i="7"/>
  <c r="L236" i="7"/>
  <c r="L17" i="7"/>
  <c r="L88" i="7"/>
  <c r="L16" i="7"/>
  <c r="L74" i="7"/>
  <c r="L110" i="7"/>
  <c r="L44" i="7"/>
  <c r="L57" i="7"/>
  <c r="L146" i="7"/>
  <c r="L201" i="7"/>
  <c r="L159" i="7"/>
  <c r="L196" i="7"/>
  <c r="L137" i="7"/>
  <c r="L217" i="7"/>
  <c r="L5" i="7"/>
  <c r="L14" i="7"/>
  <c r="L79" i="7"/>
  <c r="L13" i="7"/>
  <c r="L29" i="7"/>
  <c r="L48" i="7"/>
  <c r="L119" i="7"/>
  <c r="L124" i="7"/>
  <c r="L134" i="7"/>
  <c r="L202" i="7"/>
  <c r="L7" i="7"/>
  <c r="L73" i="7"/>
  <c r="L12" i="7"/>
  <c r="L77" i="7"/>
  <c r="L116" i="7"/>
  <c r="L149" i="7"/>
  <c r="L165" i="7"/>
  <c r="L81" i="7"/>
  <c r="L103" i="7"/>
  <c r="L132" i="7"/>
  <c r="L40" i="7"/>
  <c r="L15" i="7"/>
  <c r="L42" i="7"/>
  <c r="L54" i="7"/>
  <c r="L59" i="7"/>
  <c r="L101" i="7"/>
  <c r="L190" i="7"/>
  <c r="L222" i="7"/>
  <c r="L139" i="7"/>
  <c r="L160" i="7"/>
  <c r="L177" i="7"/>
  <c r="L194" i="7"/>
  <c r="L210" i="7"/>
  <c r="L235" i="7"/>
  <c r="L157" i="7"/>
  <c r="L173" i="7"/>
  <c r="L186" i="7"/>
  <c r="L212" i="7"/>
  <c r="L228" i="7"/>
  <c r="L207" i="7"/>
  <c r="L145" i="7"/>
  <c r="L161" i="7"/>
  <c r="L178" i="7"/>
  <c r="L193" i="7"/>
  <c r="L209" i="7"/>
  <c r="L225" i="7"/>
  <c r="L241" i="7"/>
  <c r="L43" i="7"/>
  <c r="L121" i="7"/>
  <c r="L31" i="7"/>
  <c r="L163" i="7"/>
  <c r="L91" i="7"/>
  <c r="L127" i="7"/>
  <c r="L64" i="7"/>
  <c r="L99" i="7"/>
  <c r="L108" i="7"/>
  <c r="L135" i="7"/>
  <c r="L151" i="7"/>
  <c r="L187" i="7"/>
  <c r="L242" i="7"/>
  <c r="L179" i="7"/>
  <c r="L234" i="7"/>
  <c r="L169" i="7"/>
  <c r="L203" i="7"/>
  <c r="L61" i="7"/>
  <c r="L93" i="7"/>
  <c r="L205" i="7"/>
  <c r="L65" i="7"/>
  <c r="L78" i="7"/>
  <c r="L85" i="7"/>
  <c r="L100" i="7"/>
  <c r="L107" i="7"/>
  <c r="L112" i="7"/>
  <c r="L136" i="7"/>
  <c r="L152" i="7"/>
  <c r="L180" i="7"/>
  <c r="L216" i="7"/>
  <c r="L105" i="7"/>
  <c r="L129" i="7"/>
  <c r="L23" i="7"/>
  <c r="L41" i="7"/>
  <c r="L55" i="7"/>
  <c r="L68" i="7"/>
  <c r="L4" i="7"/>
  <c r="L8" i="7"/>
  <c r="L33" i="7"/>
  <c r="L38" i="7"/>
  <c r="L62" i="7"/>
  <c r="L72" i="7"/>
  <c r="L87" i="7"/>
  <c r="L92" i="7"/>
  <c r="L104" i="7"/>
  <c r="L131" i="7"/>
  <c r="L138" i="7"/>
  <c r="L197" i="7"/>
  <c r="L213" i="7"/>
  <c r="L229" i="7"/>
  <c r="L18" i="7"/>
  <c r="L39" i="7"/>
  <c r="L49" i="7"/>
  <c r="L63" i="7"/>
  <c r="L122" i="7"/>
  <c r="L50" i="7"/>
  <c r="L60" i="7"/>
  <c r="L19" i="7"/>
  <c r="L25" i="7"/>
  <c r="L30" i="7"/>
  <c r="L69" i="7"/>
  <c r="L84" i="7"/>
  <c r="L96" i="7"/>
  <c r="L113" i="7"/>
  <c r="L123" i="7"/>
  <c r="L130" i="7"/>
  <c r="L142" i="7"/>
  <c r="L158" i="7"/>
  <c r="L208" i="7"/>
  <c r="L238" i="7"/>
  <c r="L144" i="7"/>
  <c r="L162" i="7"/>
  <c r="L184" i="7"/>
  <c r="L199" i="7"/>
  <c r="L219" i="7"/>
  <c r="L240" i="7"/>
  <c r="L223" i="7"/>
  <c r="L164" i="7"/>
  <c r="L176" i="7"/>
  <c r="L189" i="7"/>
  <c r="L215" i="7"/>
  <c r="L231" i="7"/>
  <c r="L143" i="7"/>
  <c r="L150" i="7"/>
  <c r="L166" i="7"/>
  <c r="L183" i="7"/>
  <c r="L200" i="7"/>
  <c r="L214" i="7"/>
  <c r="L230" i="7"/>
  <c r="L11" i="7"/>
  <c r="L24" i="7"/>
  <c r="L95" i="7"/>
  <c r="L126" i="7"/>
  <c r="L37" i="7"/>
  <c r="L10" i="7"/>
  <c r="L80" i="7"/>
  <c r="L106" i="7"/>
  <c r="L118" i="7"/>
  <c r="L147" i="7"/>
  <c r="L191" i="7"/>
  <c r="L47" i="7"/>
  <c r="L76" i="7"/>
  <c r="L28" i="7"/>
  <c r="L171" i="7"/>
  <c r="L224" i="7"/>
  <c r="L167" i="7"/>
  <c r="L218" i="7"/>
  <c r="L153" i="7"/>
  <c r="L185" i="7"/>
  <c r="L233" i="7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V126" i="14" l="1"/>
  <c r="X123" i="14"/>
  <c r="V127" i="14" s="1"/>
  <c r="D3" i="6"/>
  <c r="E92" i="6"/>
  <c r="G92" i="6" s="1"/>
  <c r="E146" i="6"/>
  <c r="G146" i="6" s="1"/>
  <c r="E178" i="6"/>
  <c r="G178" i="6" s="1"/>
  <c r="E210" i="6"/>
  <c r="G210" i="6" s="1"/>
  <c r="E242" i="6"/>
  <c r="G242" i="6" s="1"/>
  <c r="E130" i="6"/>
  <c r="G130" i="6" s="1"/>
  <c r="E119" i="6"/>
  <c r="G119" i="6" s="1"/>
  <c r="E139" i="6"/>
  <c r="G139" i="6" s="1"/>
  <c r="E155" i="6"/>
  <c r="G155" i="6" s="1"/>
  <c r="E171" i="6"/>
  <c r="G171" i="6" s="1"/>
  <c r="E187" i="6"/>
  <c r="G187" i="6" s="1"/>
  <c r="E203" i="6"/>
  <c r="G203" i="6" s="1"/>
  <c r="E219" i="6"/>
  <c r="G219" i="6" s="1"/>
  <c r="E235" i="6"/>
  <c r="G235" i="6" s="1"/>
  <c r="E241" i="6" l="1"/>
  <c r="G241" i="6" s="1"/>
  <c r="E237" i="6"/>
  <c r="G237" i="6" s="1"/>
  <c r="E233" i="6"/>
  <c r="G233" i="6" s="1"/>
  <c r="E229" i="6"/>
  <c r="G229" i="6" s="1"/>
  <c r="E225" i="6"/>
  <c r="G225" i="6" s="1"/>
  <c r="E221" i="6"/>
  <c r="G221" i="6" s="1"/>
  <c r="E217" i="6"/>
  <c r="G217" i="6" s="1"/>
  <c r="E213" i="6"/>
  <c r="G213" i="6" s="1"/>
  <c r="E209" i="6"/>
  <c r="G209" i="6" s="1"/>
  <c r="E205" i="6"/>
  <c r="G205" i="6" s="1"/>
  <c r="E201" i="6"/>
  <c r="G201" i="6" s="1"/>
  <c r="E197" i="6"/>
  <c r="G197" i="6" s="1"/>
  <c r="E193" i="6"/>
  <c r="G193" i="6" s="1"/>
  <c r="E189" i="6"/>
  <c r="G189" i="6" s="1"/>
  <c r="E185" i="6"/>
  <c r="G185" i="6" s="1"/>
  <c r="E181" i="6"/>
  <c r="G181" i="6" s="1"/>
  <c r="E177" i="6"/>
  <c r="G177" i="6" s="1"/>
  <c r="E173" i="6"/>
  <c r="G173" i="6" s="1"/>
  <c r="E169" i="6"/>
  <c r="G169" i="6" s="1"/>
  <c r="E165" i="6"/>
  <c r="G165" i="6" s="1"/>
  <c r="E161" i="6"/>
  <c r="G161" i="6" s="1"/>
  <c r="E157" i="6"/>
  <c r="G157" i="6" s="1"/>
  <c r="E153" i="6"/>
  <c r="G153" i="6" s="1"/>
  <c r="E149" i="6"/>
  <c r="G149" i="6" s="1"/>
  <c r="E145" i="6"/>
  <c r="G145" i="6" s="1"/>
  <c r="E141" i="6"/>
  <c r="G141" i="6" s="1"/>
  <c r="E137" i="6"/>
  <c r="G137" i="6" s="1"/>
  <c r="E133" i="6"/>
  <c r="G133" i="6" s="1"/>
  <c r="E128" i="6"/>
  <c r="G128" i="6" s="1"/>
  <c r="E120" i="6"/>
  <c r="G120" i="6" s="1"/>
  <c r="E112" i="6"/>
  <c r="G112" i="6" s="1"/>
  <c r="E107" i="6"/>
  <c r="G107" i="6" s="1"/>
  <c r="E125" i="6"/>
  <c r="G125" i="6" s="1"/>
  <c r="E117" i="6"/>
  <c r="G117" i="6" s="1"/>
  <c r="E129" i="6"/>
  <c r="G129" i="6" s="1"/>
  <c r="E113" i="6"/>
  <c r="G113" i="6" s="1"/>
  <c r="E99" i="6"/>
  <c r="G99" i="6" s="1"/>
  <c r="E83" i="6"/>
  <c r="G83" i="6" s="1"/>
  <c r="E103" i="6"/>
  <c r="G103" i="6" s="1"/>
  <c r="E87" i="6"/>
  <c r="G87" i="6" s="1"/>
  <c r="E121" i="6"/>
  <c r="G121" i="6" s="1"/>
  <c r="E98" i="6"/>
  <c r="G98" i="6" s="1"/>
  <c r="E95" i="6"/>
  <c r="G95" i="6" s="1"/>
  <c r="E93" i="6"/>
  <c r="G93" i="6" s="1"/>
  <c r="E91" i="6"/>
  <c r="G91" i="6" s="1"/>
  <c r="E9" i="6"/>
  <c r="G9" i="6" s="1"/>
  <c r="E106" i="6"/>
  <c r="G106" i="6" s="1"/>
  <c r="E82" i="6"/>
  <c r="G82" i="6" s="1"/>
  <c r="E79" i="6"/>
  <c r="G79" i="6" s="1"/>
  <c r="E77" i="6"/>
  <c r="G77" i="6" s="1"/>
  <c r="E5" i="6"/>
  <c r="G5" i="6" s="1"/>
  <c r="E89" i="6"/>
  <c r="G89" i="6" s="1"/>
  <c r="E78" i="6"/>
  <c r="G78" i="6" s="1"/>
  <c r="E75" i="6"/>
  <c r="G75" i="6" s="1"/>
  <c r="E67" i="6"/>
  <c r="G67" i="6" s="1"/>
  <c r="E59" i="6"/>
  <c r="G59" i="6" s="1"/>
  <c r="E51" i="6"/>
  <c r="G51" i="6" s="1"/>
  <c r="E43" i="6"/>
  <c r="G43" i="6" s="1"/>
  <c r="E35" i="6"/>
  <c r="G35" i="6" s="1"/>
  <c r="E11" i="6"/>
  <c r="G11" i="6" s="1"/>
  <c r="E71" i="6"/>
  <c r="G71" i="6" s="1"/>
  <c r="E63" i="6"/>
  <c r="G63" i="6" s="1"/>
  <c r="E55" i="6"/>
  <c r="G55" i="6" s="1"/>
  <c r="E47" i="6"/>
  <c r="G47" i="6" s="1"/>
  <c r="E39" i="6"/>
  <c r="G39" i="6" s="1"/>
  <c r="E31" i="6"/>
  <c r="G31" i="6" s="1"/>
  <c r="E23" i="6"/>
  <c r="G23" i="6" s="1"/>
  <c r="AA3" i="6"/>
  <c r="E228" i="6"/>
  <c r="G228" i="6" s="1"/>
  <c r="E212" i="6"/>
  <c r="G212" i="6" s="1"/>
  <c r="E196" i="6"/>
  <c r="G196" i="6" s="1"/>
  <c r="E180" i="6"/>
  <c r="G180" i="6" s="1"/>
  <c r="E164" i="6"/>
  <c r="G164" i="6" s="1"/>
  <c r="E148" i="6"/>
  <c r="G148" i="6" s="1"/>
  <c r="E132" i="6"/>
  <c r="G132" i="6" s="1"/>
  <c r="E27" i="6"/>
  <c r="G27" i="6" s="1"/>
  <c r="E232" i="6"/>
  <c r="G232" i="6" s="1"/>
  <c r="E108" i="6"/>
  <c r="G108" i="6" s="1"/>
  <c r="E116" i="6"/>
  <c r="G116" i="6" s="1"/>
  <c r="E22" i="6"/>
  <c r="G22" i="6" s="1"/>
  <c r="E46" i="6"/>
  <c r="G46" i="6" s="1"/>
  <c r="E215" i="6"/>
  <c r="G215" i="6" s="1"/>
  <c r="E183" i="6"/>
  <c r="G183" i="6" s="1"/>
  <c r="E151" i="6"/>
  <c r="G151" i="6" s="1"/>
  <c r="E118" i="6"/>
  <c r="G118" i="6" s="1"/>
  <c r="E234" i="6"/>
  <c r="G234" i="6" s="1"/>
  <c r="E170" i="6"/>
  <c r="G170" i="6" s="1"/>
  <c r="E76" i="6"/>
  <c r="G76" i="6" s="1"/>
  <c r="E72" i="6"/>
  <c r="G72" i="6" s="1"/>
  <c r="E40" i="6"/>
  <c r="G40" i="6" s="1"/>
  <c r="E6" i="6"/>
  <c r="G6" i="6" s="1"/>
  <c r="E80" i="6"/>
  <c r="G80" i="6" s="1"/>
  <c r="E36" i="6"/>
  <c r="G36" i="6" s="1"/>
  <c r="E152" i="6"/>
  <c r="G152" i="6" s="1"/>
  <c r="E192" i="6"/>
  <c r="G192" i="6" s="1"/>
  <c r="E124" i="6"/>
  <c r="G124" i="6" s="1"/>
  <c r="E16" i="6"/>
  <c r="G16" i="6" s="1"/>
  <c r="E19" i="6"/>
  <c r="G19" i="6" s="1"/>
  <c r="E94" i="6"/>
  <c r="G94" i="6" s="1"/>
  <c r="E10" i="6"/>
  <c r="G10" i="6" s="1"/>
  <c r="E70" i="6"/>
  <c r="G70" i="6" s="1"/>
  <c r="E243" i="6"/>
  <c r="G243" i="6" s="1"/>
  <c r="E211" i="6"/>
  <c r="G211" i="6" s="1"/>
  <c r="E195" i="6"/>
  <c r="G195" i="6" s="1"/>
  <c r="E179" i="6"/>
  <c r="G179" i="6" s="1"/>
  <c r="E163" i="6"/>
  <c r="G163" i="6" s="1"/>
  <c r="E147" i="6"/>
  <c r="G147" i="6" s="1"/>
  <c r="E127" i="6"/>
  <c r="G127" i="6" s="1"/>
  <c r="E111" i="6"/>
  <c r="G111" i="6" s="1"/>
  <c r="E104" i="6"/>
  <c r="G104" i="6" s="1"/>
  <c r="E226" i="6"/>
  <c r="G226" i="6" s="1"/>
  <c r="E194" i="6"/>
  <c r="G194" i="6" s="1"/>
  <c r="E162" i="6"/>
  <c r="G162" i="6" s="1"/>
  <c r="E131" i="6"/>
  <c r="G131" i="6" s="1"/>
  <c r="E102" i="6"/>
  <c r="G102" i="6" s="1"/>
  <c r="E96" i="6"/>
  <c r="G96" i="6" s="1"/>
  <c r="E65" i="6"/>
  <c r="G65" i="6" s="1"/>
  <c r="E49" i="6"/>
  <c r="G49" i="6" s="1"/>
  <c r="E33" i="6"/>
  <c r="G33" i="6" s="1"/>
  <c r="E18" i="6"/>
  <c r="G18" i="6" s="1"/>
  <c r="E13" i="6"/>
  <c r="G13" i="6" s="1"/>
  <c r="E85" i="6"/>
  <c r="G85" i="6" s="1"/>
  <c r="E69" i="6"/>
  <c r="G69" i="6" s="1"/>
  <c r="E53" i="6"/>
  <c r="G53" i="6" s="1"/>
  <c r="E28" i="6"/>
  <c r="G28" i="6" s="1"/>
  <c r="E200" i="6"/>
  <c r="G200" i="6" s="1"/>
  <c r="E136" i="6"/>
  <c r="G136" i="6" s="1"/>
  <c r="E214" i="6"/>
  <c r="G214" i="6" s="1"/>
  <c r="E182" i="6"/>
  <c r="G182" i="6" s="1"/>
  <c r="E150" i="6"/>
  <c r="G150" i="6" s="1"/>
  <c r="E122" i="6"/>
  <c r="G122" i="6" s="1"/>
  <c r="E37" i="6"/>
  <c r="G37" i="6" s="1"/>
  <c r="E12" i="6"/>
  <c r="G12" i="6" s="1"/>
  <c r="E206" i="6"/>
  <c r="G206" i="6" s="1"/>
  <c r="E142" i="6"/>
  <c r="G142" i="6" s="1"/>
  <c r="E15" i="6"/>
  <c r="G15" i="6" s="1"/>
  <c r="E188" i="6"/>
  <c r="G188" i="6" s="1"/>
  <c r="E74" i="6"/>
  <c r="G74" i="6" s="1"/>
  <c r="E42" i="6"/>
  <c r="G42" i="6" s="1"/>
  <c r="E204" i="6"/>
  <c r="G204" i="6" s="1"/>
  <c r="E62" i="6"/>
  <c r="G62" i="6" s="1"/>
  <c r="E34" i="6"/>
  <c r="G34" i="6" s="1"/>
  <c r="E100" i="6"/>
  <c r="G100" i="6" s="1"/>
  <c r="E73" i="6"/>
  <c r="G73" i="6" s="1"/>
  <c r="E57" i="6"/>
  <c r="G57" i="6" s="1"/>
  <c r="E41" i="6"/>
  <c r="G41" i="6" s="1"/>
  <c r="E25" i="6"/>
  <c r="G25" i="6" s="1"/>
  <c r="E7" i="6"/>
  <c r="G7" i="6" s="1"/>
  <c r="E105" i="6"/>
  <c r="G105" i="6" s="1"/>
  <c r="E81" i="6"/>
  <c r="G81" i="6" s="1"/>
  <c r="E61" i="6"/>
  <c r="G61" i="6" s="1"/>
  <c r="E45" i="6"/>
  <c r="G45" i="6" s="1"/>
  <c r="E236" i="6"/>
  <c r="G236" i="6" s="1"/>
  <c r="E168" i="6"/>
  <c r="G168" i="6" s="1"/>
  <c r="E230" i="6"/>
  <c r="G230" i="6" s="1"/>
  <c r="E198" i="6"/>
  <c r="G198" i="6" s="1"/>
  <c r="E166" i="6"/>
  <c r="G166" i="6" s="1"/>
  <c r="E134" i="6"/>
  <c r="G134" i="6" s="1"/>
  <c r="E21" i="6"/>
  <c r="G21" i="6" s="1"/>
  <c r="E174" i="6"/>
  <c r="G174" i="6" s="1"/>
  <c r="E109" i="6"/>
  <c r="G109" i="6" s="1"/>
  <c r="E54" i="6"/>
  <c r="G54" i="6" s="1"/>
  <c r="E140" i="6"/>
  <c r="G140" i="6" s="1"/>
  <c r="E231" i="6"/>
  <c r="G231" i="6" s="1"/>
  <c r="E199" i="6"/>
  <c r="G199" i="6" s="1"/>
  <c r="E167" i="6"/>
  <c r="G167" i="6" s="1"/>
  <c r="E135" i="6"/>
  <c r="G135" i="6" s="1"/>
  <c r="E114" i="6"/>
  <c r="G114" i="6" s="1"/>
  <c r="E202" i="6"/>
  <c r="G202" i="6" s="1"/>
  <c r="E138" i="6"/>
  <c r="G138" i="6" s="1"/>
  <c r="E97" i="6"/>
  <c r="G97" i="6" s="1"/>
  <c r="E56" i="6"/>
  <c r="G56" i="6" s="1"/>
  <c r="E24" i="6"/>
  <c r="G24" i="6" s="1"/>
  <c r="E86" i="6"/>
  <c r="G86" i="6" s="1"/>
  <c r="E60" i="6"/>
  <c r="G60" i="6" s="1"/>
  <c r="E216" i="6"/>
  <c r="G216" i="6" s="1"/>
  <c r="E224" i="6"/>
  <c r="G224" i="6" s="1"/>
  <c r="E160" i="6"/>
  <c r="G160" i="6" s="1"/>
  <c r="E44" i="6"/>
  <c r="G44" i="6" s="1"/>
  <c r="E222" i="6"/>
  <c r="G222" i="6" s="1"/>
  <c r="E158" i="6"/>
  <c r="G158" i="6" s="1"/>
  <c r="E220" i="6"/>
  <c r="G220" i="6" s="1"/>
  <c r="E50" i="6"/>
  <c r="G50" i="6" s="1"/>
  <c r="E38" i="6"/>
  <c r="G38" i="6" s="1"/>
  <c r="E227" i="6"/>
  <c r="G227" i="6" s="1"/>
  <c r="E239" i="6"/>
  <c r="G239" i="6" s="1"/>
  <c r="E223" i="6"/>
  <c r="G223" i="6" s="1"/>
  <c r="E207" i="6"/>
  <c r="G207" i="6" s="1"/>
  <c r="E191" i="6"/>
  <c r="G191" i="6" s="1"/>
  <c r="E175" i="6"/>
  <c r="G175" i="6" s="1"/>
  <c r="E159" i="6"/>
  <c r="G159" i="6" s="1"/>
  <c r="E143" i="6"/>
  <c r="G143" i="6" s="1"/>
  <c r="E126" i="6"/>
  <c r="G126" i="6" s="1"/>
  <c r="E110" i="6"/>
  <c r="G110" i="6" s="1"/>
  <c r="E88" i="6"/>
  <c r="G88" i="6" s="1"/>
  <c r="E218" i="6"/>
  <c r="G218" i="6" s="1"/>
  <c r="E186" i="6"/>
  <c r="G186" i="6" s="1"/>
  <c r="E154" i="6"/>
  <c r="G154" i="6" s="1"/>
  <c r="E115" i="6"/>
  <c r="G115" i="6" s="1"/>
  <c r="E101" i="6"/>
  <c r="G101" i="6" s="1"/>
  <c r="E90" i="6"/>
  <c r="G90" i="6" s="1"/>
  <c r="E64" i="6"/>
  <c r="G64" i="6" s="1"/>
  <c r="E48" i="6"/>
  <c r="G48" i="6" s="1"/>
  <c r="E32" i="6"/>
  <c r="G32" i="6" s="1"/>
  <c r="E14" i="6"/>
  <c r="G14" i="6" s="1"/>
  <c r="E4" i="6"/>
  <c r="G4" i="6" s="1"/>
  <c r="E84" i="6"/>
  <c r="G84" i="6" s="1"/>
  <c r="E68" i="6"/>
  <c r="G68" i="6" s="1"/>
  <c r="E52" i="6"/>
  <c r="G52" i="6" s="1"/>
  <c r="E20" i="6"/>
  <c r="G20" i="6" s="1"/>
  <c r="E184" i="6"/>
  <c r="G184" i="6" s="1"/>
  <c r="E238" i="6"/>
  <c r="G238" i="6" s="1"/>
  <c r="E208" i="6"/>
  <c r="G208" i="6" s="1"/>
  <c r="E176" i="6"/>
  <c r="G176" i="6" s="1"/>
  <c r="E144" i="6"/>
  <c r="G144" i="6" s="1"/>
  <c r="E17" i="6"/>
  <c r="G17" i="6" s="1"/>
  <c r="E29" i="6"/>
  <c r="G29" i="6" s="1"/>
  <c r="E240" i="6"/>
  <c r="G240" i="6" s="1"/>
  <c r="E190" i="6"/>
  <c r="G190" i="6" s="1"/>
  <c r="E123" i="6"/>
  <c r="G123" i="6" s="1"/>
  <c r="E8" i="6"/>
  <c r="G8" i="6" s="1"/>
  <c r="E156" i="6"/>
  <c r="G156" i="6" s="1"/>
  <c r="E66" i="6"/>
  <c r="G66" i="6" s="1"/>
  <c r="E30" i="6"/>
  <c r="G30" i="6" s="1"/>
  <c r="E172" i="6"/>
  <c r="G172" i="6" s="1"/>
  <c r="E58" i="6"/>
  <c r="G58" i="6" s="1"/>
  <c r="E26" i="6"/>
  <c r="G26" i="6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4" i="4"/>
  <c r="H5" i="4"/>
  <c r="H4" i="4"/>
  <c r="H2" i="4" l="1"/>
  <c r="U18" i="5"/>
  <c r="U16" i="5"/>
  <c r="H3" i="4" l="1"/>
  <c r="H6" i="4"/>
  <c r="H8" i="4" s="1"/>
  <c r="H7" i="4"/>
  <c r="H9" i="4" s="1"/>
  <c r="I3" i="6"/>
  <c r="U19" i="5"/>
  <c r="U17" i="5"/>
  <c r="U8" i="5"/>
  <c r="U9" i="5" s="1"/>
  <c r="U6" i="5"/>
  <c r="U7" i="5" s="1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S4" i="5"/>
  <c r="S5" i="5"/>
  <c r="S6" i="5"/>
  <c r="S7" i="5"/>
  <c r="S8" i="5"/>
  <c r="R4" i="5"/>
  <c r="R5" i="5"/>
  <c r="R6" i="5"/>
  <c r="R7" i="5"/>
  <c r="R8" i="5"/>
  <c r="S11" i="5"/>
  <c r="R11" i="5"/>
  <c r="S3" i="5"/>
  <c r="R3" i="5"/>
  <c r="L5" i="6" l="1"/>
  <c r="L9" i="6"/>
  <c r="L13" i="6"/>
  <c r="L17" i="6"/>
  <c r="L21" i="6"/>
  <c r="L25" i="6"/>
  <c r="L29" i="6"/>
  <c r="L33" i="6"/>
  <c r="L37" i="6"/>
  <c r="L41" i="6"/>
  <c r="L45" i="6"/>
  <c r="L49" i="6"/>
  <c r="L53" i="6"/>
  <c r="L57" i="6"/>
  <c r="L61" i="6"/>
  <c r="L65" i="6"/>
  <c r="L69" i="6"/>
  <c r="L73" i="6"/>
  <c r="L77" i="6"/>
  <c r="L81" i="6"/>
  <c r="L85" i="6"/>
  <c r="L89" i="6"/>
  <c r="L93" i="6"/>
  <c r="L97" i="6"/>
  <c r="L101" i="6"/>
  <c r="L105" i="6"/>
  <c r="L109" i="6"/>
  <c r="L113" i="6"/>
  <c r="L117" i="6"/>
  <c r="L121" i="6"/>
  <c r="J7" i="6"/>
  <c r="J11" i="6"/>
  <c r="J15" i="6"/>
  <c r="J19" i="6"/>
  <c r="J23" i="6"/>
  <c r="J27" i="6"/>
  <c r="J31" i="6"/>
  <c r="J35" i="6"/>
  <c r="J39" i="6"/>
  <c r="J43" i="6"/>
  <c r="J47" i="6"/>
  <c r="J51" i="6"/>
  <c r="J55" i="6"/>
  <c r="J59" i="6"/>
  <c r="J63" i="6"/>
  <c r="J67" i="6"/>
  <c r="J71" i="6"/>
  <c r="J75" i="6"/>
  <c r="J79" i="6"/>
  <c r="J83" i="6"/>
  <c r="J87" i="6"/>
  <c r="J91" i="6"/>
  <c r="J95" i="6"/>
  <c r="J99" i="6"/>
  <c r="J103" i="6"/>
  <c r="J107" i="6"/>
  <c r="J111" i="6"/>
  <c r="J115" i="6"/>
  <c r="J119" i="6"/>
  <c r="J123" i="6"/>
  <c r="J127" i="6"/>
  <c r="J131" i="6"/>
  <c r="J135" i="6"/>
  <c r="J139" i="6"/>
  <c r="J143" i="6"/>
  <c r="J147" i="6"/>
  <c r="J151" i="6"/>
  <c r="J155" i="6"/>
  <c r="J159" i="6"/>
  <c r="J163" i="6"/>
  <c r="J167" i="6"/>
  <c r="J171" i="6"/>
  <c r="L6" i="6"/>
  <c r="L10" i="6"/>
  <c r="L14" i="6"/>
  <c r="L18" i="6"/>
  <c r="L22" i="6"/>
  <c r="L26" i="6"/>
  <c r="L30" i="6"/>
  <c r="L34" i="6"/>
  <c r="L38" i="6"/>
  <c r="L42" i="6"/>
  <c r="L46" i="6"/>
  <c r="L50" i="6"/>
  <c r="L54" i="6"/>
  <c r="L58" i="6"/>
  <c r="L62" i="6"/>
  <c r="L66" i="6"/>
  <c r="L70" i="6"/>
  <c r="L74" i="6"/>
  <c r="L78" i="6"/>
  <c r="L82" i="6"/>
  <c r="L86" i="6"/>
  <c r="L90" i="6"/>
  <c r="L94" i="6"/>
  <c r="L98" i="6"/>
  <c r="L102" i="6"/>
  <c r="L106" i="6"/>
  <c r="L110" i="6"/>
  <c r="L114" i="6"/>
  <c r="L118" i="6"/>
  <c r="L122" i="6"/>
  <c r="J8" i="6"/>
  <c r="J12" i="6"/>
  <c r="J16" i="6"/>
  <c r="J20" i="6"/>
  <c r="J24" i="6"/>
  <c r="J28" i="6"/>
  <c r="J32" i="6"/>
  <c r="J36" i="6"/>
  <c r="J40" i="6"/>
  <c r="J44" i="6"/>
  <c r="J48" i="6"/>
  <c r="J52" i="6"/>
  <c r="J56" i="6"/>
  <c r="J60" i="6"/>
  <c r="J64" i="6"/>
  <c r="J68" i="6"/>
  <c r="J72" i="6"/>
  <c r="J76" i="6"/>
  <c r="J80" i="6"/>
  <c r="J84" i="6"/>
  <c r="J88" i="6"/>
  <c r="J92" i="6"/>
  <c r="J96" i="6"/>
  <c r="J100" i="6"/>
  <c r="J104" i="6"/>
  <c r="J108" i="6"/>
  <c r="J112" i="6"/>
  <c r="J116" i="6"/>
  <c r="J120" i="6"/>
  <c r="J124" i="6"/>
  <c r="J128" i="6"/>
  <c r="J132" i="6"/>
  <c r="J136" i="6"/>
  <c r="L7" i="6"/>
  <c r="L11" i="6"/>
  <c r="L15" i="6"/>
  <c r="L19" i="6"/>
  <c r="L23" i="6"/>
  <c r="L27" i="6"/>
  <c r="L31" i="6"/>
  <c r="L35" i="6"/>
  <c r="L39" i="6"/>
  <c r="L43" i="6"/>
  <c r="L47" i="6"/>
  <c r="L51" i="6"/>
  <c r="L55" i="6"/>
  <c r="L59" i="6"/>
  <c r="L63" i="6"/>
  <c r="L67" i="6"/>
  <c r="L71" i="6"/>
  <c r="L75" i="6"/>
  <c r="L79" i="6"/>
  <c r="L83" i="6"/>
  <c r="L87" i="6"/>
  <c r="L91" i="6"/>
  <c r="L95" i="6"/>
  <c r="L99" i="6"/>
  <c r="L103" i="6"/>
  <c r="L107" i="6"/>
  <c r="L111" i="6"/>
  <c r="L115" i="6"/>
  <c r="L119" i="6"/>
  <c r="J5" i="6"/>
  <c r="J9" i="6"/>
  <c r="J13" i="6"/>
  <c r="J17" i="6"/>
  <c r="J21" i="6"/>
  <c r="J25" i="6"/>
  <c r="J29" i="6"/>
  <c r="J33" i="6"/>
  <c r="J37" i="6"/>
  <c r="J41" i="6"/>
  <c r="J45" i="6"/>
  <c r="J49" i="6"/>
  <c r="J53" i="6"/>
  <c r="J57" i="6"/>
  <c r="J61" i="6"/>
  <c r="J65" i="6"/>
  <c r="J69" i="6"/>
  <c r="J73" i="6"/>
  <c r="J77" i="6"/>
  <c r="J81" i="6"/>
  <c r="J85" i="6"/>
  <c r="J89" i="6"/>
  <c r="J93" i="6"/>
  <c r="J97" i="6"/>
  <c r="J101" i="6"/>
  <c r="J105" i="6"/>
  <c r="J109" i="6"/>
  <c r="J113" i="6"/>
  <c r="J117" i="6"/>
  <c r="J121" i="6"/>
  <c r="J125" i="6"/>
  <c r="J129" i="6"/>
  <c r="J133" i="6"/>
  <c r="J137" i="6"/>
  <c r="L8" i="6"/>
  <c r="L12" i="6"/>
  <c r="L16" i="6"/>
  <c r="L20" i="6"/>
  <c r="L24" i="6"/>
  <c r="L28" i="6"/>
  <c r="L32" i="6"/>
  <c r="L36" i="6"/>
  <c r="L40" i="6"/>
  <c r="L44" i="6"/>
  <c r="L48" i="6"/>
  <c r="L52" i="6"/>
  <c r="L56" i="6"/>
  <c r="L60" i="6"/>
  <c r="L64" i="6"/>
  <c r="L68" i="6"/>
  <c r="L72" i="6"/>
  <c r="L76" i="6"/>
  <c r="L80" i="6"/>
  <c r="L84" i="6"/>
  <c r="L88" i="6"/>
  <c r="L92" i="6"/>
  <c r="L96" i="6"/>
  <c r="L100" i="6"/>
  <c r="L104" i="6"/>
  <c r="L108" i="6"/>
  <c r="L112" i="6"/>
  <c r="L116" i="6"/>
  <c r="L120" i="6"/>
  <c r="J6" i="6"/>
  <c r="J10" i="6"/>
  <c r="J14" i="6"/>
  <c r="J18" i="6"/>
  <c r="J22" i="6"/>
  <c r="J26" i="6"/>
  <c r="J30" i="6"/>
  <c r="J34" i="6"/>
  <c r="J38" i="6"/>
  <c r="J42" i="6"/>
  <c r="J46" i="6"/>
  <c r="J50" i="6"/>
  <c r="J54" i="6"/>
  <c r="J58" i="6"/>
  <c r="J62" i="6"/>
  <c r="J66" i="6"/>
  <c r="J70" i="6"/>
  <c r="J74" i="6"/>
  <c r="J78" i="6"/>
  <c r="J82" i="6"/>
  <c r="J86" i="6"/>
  <c r="J90" i="6"/>
  <c r="J94" i="6"/>
  <c r="J98" i="6"/>
  <c r="J102" i="6"/>
  <c r="J106" i="6"/>
  <c r="J110" i="6"/>
  <c r="J114" i="6"/>
  <c r="J118" i="6"/>
  <c r="J122" i="6"/>
  <c r="J126" i="6"/>
  <c r="J130" i="6"/>
  <c r="J134" i="6"/>
  <c r="J138" i="6"/>
  <c r="J142" i="6"/>
  <c r="J146" i="6"/>
  <c r="J150" i="6"/>
  <c r="J154" i="6"/>
  <c r="J158" i="6"/>
  <c r="J162" i="6"/>
  <c r="J140" i="6"/>
  <c r="J148" i="6"/>
  <c r="J156" i="6"/>
  <c r="J164" i="6"/>
  <c r="J169" i="6"/>
  <c r="J174" i="6"/>
  <c r="J178" i="6"/>
  <c r="J182" i="6"/>
  <c r="J186" i="6"/>
  <c r="J190" i="6"/>
  <c r="J194" i="6"/>
  <c r="J198" i="6"/>
  <c r="J202" i="6"/>
  <c r="J206" i="6"/>
  <c r="J210" i="6"/>
  <c r="J214" i="6"/>
  <c r="J218" i="6"/>
  <c r="J222" i="6"/>
  <c r="J226" i="6"/>
  <c r="J230" i="6"/>
  <c r="J234" i="6"/>
  <c r="J238" i="6"/>
  <c r="J242" i="6"/>
  <c r="J141" i="6"/>
  <c r="J149" i="6"/>
  <c r="J157" i="6"/>
  <c r="J165" i="6"/>
  <c r="J170" i="6"/>
  <c r="J175" i="6"/>
  <c r="J179" i="6"/>
  <c r="J183" i="6"/>
  <c r="J187" i="6"/>
  <c r="J191" i="6"/>
  <c r="J195" i="6"/>
  <c r="J199" i="6"/>
  <c r="J203" i="6"/>
  <c r="J207" i="6"/>
  <c r="J211" i="6"/>
  <c r="J215" i="6"/>
  <c r="J219" i="6"/>
  <c r="J223" i="6"/>
  <c r="J227" i="6"/>
  <c r="J231" i="6"/>
  <c r="J235" i="6"/>
  <c r="J239" i="6"/>
  <c r="J243" i="6"/>
  <c r="J144" i="6"/>
  <c r="J152" i="6"/>
  <c r="J160" i="6"/>
  <c r="J166" i="6"/>
  <c r="J172" i="6"/>
  <c r="J176" i="6"/>
  <c r="J180" i="6"/>
  <c r="J184" i="6"/>
  <c r="J188" i="6"/>
  <c r="J192" i="6"/>
  <c r="J196" i="6"/>
  <c r="J200" i="6"/>
  <c r="J204" i="6"/>
  <c r="J208" i="6"/>
  <c r="J212" i="6"/>
  <c r="J216" i="6"/>
  <c r="J220" i="6"/>
  <c r="J224" i="6"/>
  <c r="J228" i="6"/>
  <c r="J232" i="6"/>
  <c r="J236" i="6"/>
  <c r="J240" i="6"/>
  <c r="L4" i="6"/>
  <c r="J145" i="6"/>
  <c r="J153" i="6"/>
  <c r="J161" i="6"/>
  <c r="J168" i="6"/>
  <c r="J173" i="6"/>
  <c r="J177" i="6"/>
  <c r="J181" i="6"/>
  <c r="J185" i="6"/>
  <c r="J189" i="6"/>
  <c r="J193" i="6"/>
  <c r="J197" i="6"/>
  <c r="J201" i="6"/>
  <c r="J205" i="6"/>
  <c r="J209" i="6"/>
  <c r="J213" i="6"/>
  <c r="J217" i="6"/>
  <c r="J221" i="6"/>
  <c r="J225" i="6"/>
  <c r="J229" i="6"/>
  <c r="J233" i="6"/>
  <c r="J237" i="6"/>
  <c r="J241" i="6"/>
  <c r="J4" i="6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3" i="5"/>
  <c r="N4" i="6" l="1"/>
  <c r="M123" i="6"/>
  <c r="M4" i="6"/>
  <c r="M108" i="6"/>
  <c r="N108" i="6"/>
  <c r="M92" i="6"/>
  <c r="N92" i="6"/>
  <c r="N76" i="6"/>
  <c r="M76" i="6"/>
  <c r="N60" i="6"/>
  <c r="M60" i="6"/>
  <c r="N44" i="6"/>
  <c r="M44" i="6"/>
  <c r="N28" i="6"/>
  <c r="M28" i="6"/>
  <c r="N12" i="6"/>
  <c r="M12" i="6"/>
  <c r="N119" i="6"/>
  <c r="M119" i="6"/>
  <c r="N103" i="6"/>
  <c r="M103" i="6"/>
  <c r="N87" i="6"/>
  <c r="M87" i="6"/>
  <c r="N71" i="6"/>
  <c r="M71" i="6"/>
  <c r="N55" i="6"/>
  <c r="M55" i="6"/>
  <c r="N39" i="6"/>
  <c r="M39" i="6"/>
  <c r="N23" i="6"/>
  <c r="M23" i="6"/>
  <c r="N7" i="6"/>
  <c r="M7" i="6"/>
  <c r="N114" i="6"/>
  <c r="M114" i="6"/>
  <c r="N98" i="6"/>
  <c r="M98" i="6"/>
  <c r="N82" i="6"/>
  <c r="M82" i="6"/>
  <c r="N66" i="6"/>
  <c r="M66" i="6"/>
  <c r="N50" i="6"/>
  <c r="M50" i="6"/>
  <c r="N34" i="6"/>
  <c r="M34" i="6"/>
  <c r="N18" i="6"/>
  <c r="M18" i="6"/>
  <c r="N113" i="6"/>
  <c r="M113" i="6"/>
  <c r="N97" i="6"/>
  <c r="M97" i="6"/>
  <c r="N81" i="6"/>
  <c r="M81" i="6"/>
  <c r="N65" i="6"/>
  <c r="M65" i="6"/>
  <c r="M49" i="6"/>
  <c r="N49" i="6"/>
  <c r="M33" i="6"/>
  <c r="N33" i="6"/>
  <c r="M17" i="6"/>
  <c r="N17" i="6"/>
  <c r="M120" i="6"/>
  <c r="N120" i="6"/>
  <c r="M104" i="6"/>
  <c r="N104" i="6"/>
  <c r="M88" i="6"/>
  <c r="N88" i="6"/>
  <c r="N72" i="6"/>
  <c r="M72" i="6"/>
  <c r="N56" i="6"/>
  <c r="M56" i="6"/>
  <c r="N40" i="6"/>
  <c r="M40" i="6"/>
  <c r="N24" i="6"/>
  <c r="M24" i="6"/>
  <c r="N8" i="6"/>
  <c r="M8" i="6"/>
  <c r="N115" i="6"/>
  <c r="M115" i="6"/>
  <c r="N99" i="6"/>
  <c r="M99" i="6"/>
  <c r="N83" i="6"/>
  <c r="M83" i="6"/>
  <c r="N67" i="6"/>
  <c r="M67" i="6"/>
  <c r="N51" i="6"/>
  <c r="M51" i="6"/>
  <c r="N35" i="6"/>
  <c r="M35" i="6"/>
  <c r="N19" i="6"/>
  <c r="M19" i="6"/>
  <c r="N110" i="6"/>
  <c r="M110" i="6"/>
  <c r="N94" i="6"/>
  <c r="M94" i="6"/>
  <c r="N78" i="6"/>
  <c r="M78" i="6"/>
  <c r="N62" i="6"/>
  <c r="M62" i="6"/>
  <c r="N46" i="6"/>
  <c r="M46" i="6"/>
  <c r="N30" i="6"/>
  <c r="M30" i="6"/>
  <c r="N14" i="6"/>
  <c r="M14" i="6"/>
  <c r="N109" i="6"/>
  <c r="M109" i="6"/>
  <c r="N93" i="6"/>
  <c r="M93" i="6"/>
  <c r="N77" i="6"/>
  <c r="M77" i="6"/>
  <c r="N61" i="6"/>
  <c r="M61" i="6"/>
  <c r="M45" i="6"/>
  <c r="N45" i="6"/>
  <c r="M29" i="6"/>
  <c r="N29" i="6"/>
  <c r="M13" i="6"/>
  <c r="N13" i="6"/>
  <c r="N116" i="6"/>
  <c r="M116" i="6"/>
  <c r="N100" i="6"/>
  <c r="M100" i="6"/>
  <c r="N84" i="6"/>
  <c r="M84" i="6"/>
  <c r="N68" i="6"/>
  <c r="M68" i="6"/>
  <c r="N52" i="6"/>
  <c r="M52" i="6"/>
  <c r="N36" i="6"/>
  <c r="M36" i="6"/>
  <c r="N20" i="6"/>
  <c r="M20" i="6"/>
  <c r="N111" i="6"/>
  <c r="M111" i="6"/>
  <c r="N95" i="6"/>
  <c r="M95" i="6"/>
  <c r="N79" i="6"/>
  <c r="M79" i="6"/>
  <c r="N63" i="6"/>
  <c r="M63" i="6"/>
  <c r="N47" i="6"/>
  <c r="M47" i="6"/>
  <c r="N31" i="6"/>
  <c r="M31" i="6"/>
  <c r="N15" i="6"/>
  <c r="M15" i="6"/>
  <c r="N122" i="6"/>
  <c r="M122" i="6"/>
  <c r="N106" i="6"/>
  <c r="M106" i="6"/>
  <c r="N90" i="6"/>
  <c r="M90" i="6"/>
  <c r="N74" i="6"/>
  <c r="M74" i="6"/>
  <c r="N58" i="6"/>
  <c r="M58" i="6"/>
  <c r="N42" i="6"/>
  <c r="M42" i="6"/>
  <c r="N26" i="6"/>
  <c r="M26" i="6"/>
  <c r="N10" i="6"/>
  <c r="M10" i="6"/>
  <c r="N121" i="6"/>
  <c r="M121" i="6"/>
  <c r="N105" i="6"/>
  <c r="M105" i="6"/>
  <c r="N89" i="6"/>
  <c r="M89" i="6"/>
  <c r="N73" i="6"/>
  <c r="M73" i="6"/>
  <c r="N57" i="6"/>
  <c r="M57" i="6"/>
  <c r="M41" i="6"/>
  <c r="N41" i="6"/>
  <c r="M25" i="6"/>
  <c r="N25" i="6"/>
  <c r="M9" i="6"/>
  <c r="N9" i="6"/>
  <c r="M112" i="6"/>
  <c r="N112" i="6"/>
  <c r="M96" i="6"/>
  <c r="N96" i="6"/>
  <c r="N80" i="6"/>
  <c r="M80" i="6"/>
  <c r="N64" i="6"/>
  <c r="M64" i="6"/>
  <c r="N48" i="6"/>
  <c r="M48" i="6"/>
  <c r="N32" i="6"/>
  <c r="M32" i="6"/>
  <c r="N16" i="6"/>
  <c r="M16" i="6"/>
  <c r="N107" i="6"/>
  <c r="M107" i="6"/>
  <c r="N91" i="6"/>
  <c r="M91" i="6"/>
  <c r="N75" i="6"/>
  <c r="M75" i="6"/>
  <c r="N59" i="6"/>
  <c r="M59" i="6"/>
  <c r="N43" i="6"/>
  <c r="M43" i="6"/>
  <c r="N27" i="6"/>
  <c r="M27" i="6"/>
  <c r="N11" i="6"/>
  <c r="M11" i="6"/>
  <c r="N118" i="6"/>
  <c r="M118" i="6"/>
  <c r="N102" i="6"/>
  <c r="M102" i="6"/>
  <c r="N86" i="6"/>
  <c r="M86" i="6"/>
  <c r="N70" i="6"/>
  <c r="M70" i="6"/>
  <c r="N54" i="6"/>
  <c r="M54" i="6"/>
  <c r="N38" i="6"/>
  <c r="M38" i="6"/>
  <c r="N22" i="6"/>
  <c r="M22" i="6"/>
  <c r="N6" i="6"/>
  <c r="M6" i="6"/>
  <c r="N117" i="6"/>
  <c r="M117" i="6"/>
  <c r="N101" i="6"/>
  <c r="M101" i="6"/>
  <c r="N85" i="6"/>
  <c r="M85" i="6"/>
  <c r="N69" i="6"/>
  <c r="M69" i="6"/>
  <c r="N53" i="6"/>
  <c r="M53" i="6"/>
  <c r="M37" i="6"/>
  <c r="N37" i="6"/>
  <c r="M21" i="6"/>
  <c r="N21" i="6"/>
  <c r="M5" i="6"/>
  <c r="N5" i="6"/>
  <c r="O5" i="6" s="1"/>
  <c r="R18" i="4"/>
  <c r="R19" i="4" s="1"/>
  <c r="R16" i="4"/>
  <c r="R17" i="4" s="1"/>
  <c r="R8" i="4"/>
  <c r="R9" i="4" s="1"/>
  <c r="R6" i="4"/>
  <c r="R7" i="4" s="1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P11" i="4"/>
  <c r="O11" i="4"/>
  <c r="P4" i="4"/>
  <c r="P5" i="4"/>
  <c r="P6" i="4"/>
  <c r="P7" i="4"/>
  <c r="P8" i="4"/>
  <c r="O4" i="4"/>
  <c r="O5" i="4"/>
  <c r="O6" i="4"/>
  <c r="O7" i="4"/>
  <c r="O8" i="4"/>
  <c r="P3" i="4"/>
  <c r="O3" i="4"/>
  <c r="Q69" i="6" l="1"/>
  <c r="Q101" i="6"/>
  <c r="O37" i="6"/>
  <c r="O21" i="6"/>
  <c r="Q85" i="6"/>
  <c r="Q22" i="6"/>
  <c r="Q86" i="6"/>
  <c r="Q27" i="6"/>
  <c r="Q91" i="6"/>
  <c r="Q48" i="6"/>
  <c r="O112" i="6"/>
  <c r="O25" i="6"/>
  <c r="Q89" i="6"/>
  <c r="Q26" i="6"/>
  <c r="Q90" i="6"/>
  <c r="Q31" i="6"/>
  <c r="Q95" i="6"/>
  <c r="Q52" i="6"/>
  <c r="Q116" i="6"/>
  <c r="O29" i="6"/>
  <c r="Q93" i="6"/>
  <c r="Q46" i="6"/>
  <c r="Q110" i="6"/>
  <c r="Q21" i="6"/>
  <c r="O53" i="6"/>
  <c r="O85" i="6"/>
  <c r="O117" i="6"/>
  <c r="O22" i="6"/>
  <c r="O54" i="6"/>
  <c r="O86" i="6"/>
  <c r="O118" i="6"/>
  <c r="O27" i="6"/>
  <c r="O59" i="6"/>
  <c r="O91" i="6"/>
  <c r="O16" i="6"/>
  <c r="O48" i="6"/>
  <c r="O80" i="6"/>
  <c r="Q112" i="6"/>
  <c r="Q25" i="6"/>
  <c r="O57" i="6"/>
  <c r="O89" i="6"/>
  <c r="O121" i="6"/>
  <c r="O26" i="6"/>
  <c r="O58" i="6"/>
  <c r="O90" i="6"/>
  <c r="O122" i="6"/>
  <c r="O31" i="6"/>
  <c r="O63" i="6"/>
  <c r="O95" i="6"/>
  <c r="O20" i="6"/>
  <c r="O52" i="6"/>
  <c r="O84" i="6"/>
  <c r="O116" i="6"/>
  <c r="Q29" i="6"/>
  <c r="O61" i="6"/>
  <c r="O93" i="6"/>
  <c r="O14" i="6"/>
  <c r="O46" i="6"/>
  <c r="O78" i="6"/>
  <c r="O110" i="6"/>
  <c r="O35" i="6"/>
  <c r="O67" i="6"/>
  <c r="O99" i="6"/>
  <c r="O8" i="6"/>
  <c r="O40" i="6"/>
  <c r="O72" i="6"/>
  <c r="Q104" i="6"/>
  <c r="Q17" i="6"/>
  <c r="Q49" i="6"/>
  <c r="O81" i="6"/>
  <c r="O113" i="6"/>
  <c r="O34" i="6"/>
  <c r="O66" i="6"/>
  <c r="O98" i="6"/>
  <c r="O7" i="6"/>
  <c r="O39" i="6"/>
  <c r="O71" i="6"/>
  <c r="O103" i="6"/>
  <c r="O12" i="6"/>
  <c r="O44" i="6"/>
  <c r="O76" i="6"/>
  <c r="Q108" i="6"/>
  <c r="Q6" i="6"/>
  <c r="Q70" i="6"/>
  <c r="Q43" i="6"/>
  <c r="Q107" i="6"/>
  <c r="Q64" i="6"/>
  <c r="O96" i="6"/>
  <c r="O9" i="6"/>
  <c r="O41" i="6"/>
  <c r="Q105" i="6"/>
  <c r="Q42" i="6"/>
  <c r="Q106" i="6"/>
  <c r="Q47" i="6"/>
  <c r="Q111" i="6"/>
  <c r="Q68" i="6"/>
  <c r="Q77" i="6"/>
  <c r="Q109" i="6"/>
  <c r="Q62" i="6"/>
  <c r="Q94" i="6"/>
  <c r="Q19" i="6"/>
  <c r="Q51" i="6"/>
  <c r="Q83" i="6"/>
  <c r="Q115" i="6"/>
  <c r="Q24" i="6"/>
  <c r="Q56" i="6"/>
  <c r="O88" i="6"/>
  <c r="O120" i="6"/>
  <c r="O33" i="6"/>
  <c r="Q65" i="6"/>
  <c r="Q97" i="6"/>
  <c r="Q18" i="6"/>
  <c r="Q50" i="6"/>
  <c r="Q82" i="6"/>
  <c r="Q114" i="6"/>
  <c r="Q23" i="6"/>
  <c r="Q55" i="6"/>
  <c r="Q87" i="6"/>
  <c r="Q119" i="6"/>
  <c r="Q28" i="6"/>
  <c r="Q60" i="6"/>
  <c r="O92" i="6"/>
  <c r="Q4" i="6"/>
  <c r="Q38" i="6"/>
  <c r="Q102" i="6"/>
  <c r="Q11" i="6"/>
  <c r="Q75" i="6"/>
  <c r="Q32" i="6"/>
  <c r="Q73" i="6"/>
  <c r="Q10" i="6"/>
  <c r="Q74" i="6"/>
  <c r="Q15" i="6"/>
  <c r="Q79" i="6"/>
  <c r="Q36" i="6"/>
  <c r="Q100" i="6"/>
  <c r="O13" i="6"/>
  <c r="O45" i="6"/>
  <c r="Q30" i="6"/>
  <c r="Q5" i="6"/>
  <c r="Q37" i="6"/>
  <c r="O69" i="6"/>
  <c r="O101" i="6"/>
  <c r="O6" i="6"/>
  <c r="O38" i="6"/>
  <c r="O70" i="6"/>
  <c r="O102" i="6"/>
  <c r="O11" i="6"/>
  <c r="O43" i="6"/>
  <c r="O75" i="6"/>
  <c r="O107" i="6"/>
  <c r="O32" i="6"/>
  <c r="O64" i="6"/>
  <c r="Q96" i="6"/>
  <c r="Q9" i="6"/>
  <c r="Q41" i="6"/>
  <c r="O73" i="6"/>
  <c r="O105" i="6"/>
  <c r="O10" i="6"/>
  <c r="O42" i="6"/>
  <c r="O74" i="6"/>
  <c r="O106" i="6"/>
  <c r="O15" i="6"/>
  <c r="O47" i="6"/>
  <c r="O79" i="6"/>
  <c r="O111" i="6"/>
  <c r="O36" i="6"/>
  <c r="O68" i="6"/>
  <c r="O100" i="6"/>
  <c r="Q13" i="6"/>
  <c r="Q45" i="6"/>
  <c r="O77" i="6"/>
  <c r="O109" i="6"/>
  <c r="O30" i="6"/>
  <c r="O62" i="6"/>
  <c r="O94" i="6"/>
  <c r="O19" i="6"/>
  <c r="O51" i="6"/>
  <c r="O83" i="6"/>
  <c r="O115" i="6"/>
  <c r="O24" i="6"/>
  <c r="O56" i="6"/>
  <c r="Q88" i="6"/>
  <c r="Q120" i="6"/>
  <c r="Q33" i="6"/>
  <c r="O65" i="6"/>
  <c r="O97" i="6"/>
  <c r="O18" i="6"/>
  <c r="O50" i="6"/>
  <c r="O82" i="6"/>
  <c r="O114" i="6"/>
  <c r="O23" i="6"/>
  <c r="O55" i="6"/>
  <c r="O87" i="6"/>
  <c r="O119" i="6"/>
  <c r="O28" i="6"/>
  <c r="O60" i="6"/>
  <c r="Q92" i="6"/>
  <c r="Q123" i="6"/>
  <c r="Q53" i="6"/>
  <c r="Q117" i="6"/>
  <c r="Q54" i="6"/>
  <c r="Q118" i="6"/>
  <c r="Q59" i="6"/>
  <c r="Q16" i="6"/>
  <c r="Q80" i="6"/>
  <c r="Q57" i="6"/>
  <c r="Q121" i="6"/>
  <c r="Q58" i="6"/>
  <c r="Q122" i="6"/>
  <c r="Q63" i="6"/>
  <c r="Q20" i="6"/>
  <c r="Q84" i="6"/>
  <c r="Q61" i="6"/>
  <c r="Q14" i="6"/>
  <c r="Q78" i="6"/>
  <c r="Q35" i="6"/>
  <c r="Q67" i="6"/>
  <c r="Q99" i="6"/>
  <c r="Q8" i="6"/>
  <c r="Q40" i="6"/>
  <c r="Q72" i="6"/>
  <c r="O104" i="6"/>
  <c r="O17" i="6"/>
  <c r="O49" i="6"/>
  <c r="Q81" i="6"/>
  <c r="Q113" i="6"/>
  <c r="Q34" i="6"/>
  <c r="Q66" i="6"/>
  <c r="Q98" i="6"/>
  <c r="Q7" i="6"/>
  <c r="Q39" i="6"/>
  <c r="Q71" i="6"/>
  <c r="Q103" i="6"/>
  <c r="Q12" i="6"/>
  <c r="Q44" i="6"/>
  <c r="Q76" i="6"/>
  <c r="O108" i="6"/>
  <c r="O123" i="6"/>
  <c r="O4" i="6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1" i="5"/>
  <c r="Q4" i="5"/>
  <c r="Q5" i="5"/>
  <c r="Q6" i="5"/>
  <c r="Q7" i="5"/>
  <c r="Q8" i="5"/>
  <c r="Q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U3" i="5" s="1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3" i="5"/>
  <c r="R13" i="4"/>
  <c r="R15" i="4" s="1"/>
  <c r="R12" i="4"/>
  <c r="R14" i="4" s="1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P131" i="5"/>
  <c r="C131" i="5"/>
  <c r="P130" i="5"/>
  <c r="C130" i="5"/>
  <c r="P129" i="5"/>
  <c r="C129" i="5"/>
  <c r="P128" i="5"/>
  <c r="C128" i="5"/>
  <c r="P127" i="5"/>
  <c r="C127" i="5"/>
  <c r="P126" i="5"/>
  <c r="C126" i="5"/>
  <c r="P125" i="5"/>
  <c r="C125" i="5"/>
  <c r="P124" i="5"/>
  <c r="C124" i="5"/>
  <c r="P123" i="5"/>
  <c r="C123" i="5"/>
  <c r="P122" i="5"/>
  <c r="C122" i="5"/>
  <c r="P121" i="5"/>
  <c r="C121" i="5"/>
  <c r="P120" i="5"/>
  <c r="C120" i="5"/>
  <c r="P119" i="5"/>
  <c r="C119" i="5"/>
  <c r="P118" i="5"/>
  <c r="C118" i="5"/>
  <c r="P117" i="5"/>
  <c r="C117" i="5"/>
  <c r="P116" i="5"/>
  <c r="C116" i="5"/>
  <c r="P115" i="5"/>
  <c r="C115" i="5"/>
  <c r="P114" i="5"/>
  <c r="C114" i="5"/>
  <c r="P113" i="5"/>
  <c r="C113" i="5"/>
  <c r="P112" i="5"/>
  <c r="C112" i="5"/>
  <c r="P111" i="5"/>
  <c r="C111" i="5"/>
  <c r="P110" i="5"/>
  <c r="C110" i="5"/>
  <c r="P109" i="5"/>
  <c r="C109" i="5"/>
  <c r="P108" i="5"/>
  <c r="C108" i="5"/>
  <c r="P107" i="5"/>
  <c r="C107" i="5"/>
  <c r="P106" i="5"/>
  <c r="C106" i="5"/>
  <c r="P105" i="5"/>
  <c r="C105" i="5"/>
  <c r="P104" i="5"/>
  <c r="C104" i="5"/>
  <c r="P103" i="5"/>
  <c r="C103" i="5"/>
  <c r="P102" i="5"/>
  <c r="C102" i="5"/>
  <c r="P101" i="5"/>
  <c r="C101" i="5"/>
  <c r="P100" i="5"/>
  <c r="C100" i="5"/>
  <c r="P99" i="5"/>
  <c r="C99" i="5"/>
  <c r="P98" i="5"/>
  <c r="C98" i="5"/>
  <c r="P97" i="5"/>
  <c r="C97" i="5"/>
  <c r="P96" i="5"/>
  <c r="C96" i="5"/>
  <c r="P95" i="5"/>
  <c r="C95" i="5"/>
  <c r="P94" i="5"/>
  <c r="C94" i="5"/>
  <c r="P93" i="5"/>
  <c r="C93" i="5"/>
  <c r="P92" i="5"/>
  <c r="C92" i="5"/>
  <c r="P91" i="5"/>
  <c r="C91" i="5"/>
  <c r="P90" i="5"/>
  <c r="C90" i="5"/>
  <c r="P89" i="5"/>
  <c r="C89" i="5"/>
  <c r="P88" i="5"/>
  <c r="C88" i="5"/>
  <c r="P87" i="5"/>
  <c r="C87" i="5"/>
  <c r="P86" i="5"/>
  <c r="C86" i="5"/>
  <c r="P85" i="5"/>
  <c r="C85" i="5"/>
  <c r="P84" i="5"/>
  <c r="C84" i="5"/>
  <c r="P83" i="5"/>
  <c r="C83" i="5"/>
  <c r="P82" i="5"/>
  <c r="C82" i="5"/>
  <c r="P81" i="5"/>
  <c r="C81" i="5"/>
  <c r="P80" i="5"/>
  <c r="C80" i="5"/>
  <c r="P79" i="5"/>
  <c r="C79" i="5"/>
  <c r="P78" i="5"/>
  <c r="C78" i="5"/>
  <c r="P77" i="5"/>
  <c r="C77" i="5"/>
  <c r="P76" i="5"/>
  <c r="C76" i="5"/>
  <c r="P75" i="5"/>
  <c r="C75" i="5"/>
  <c r="P74" i="5"/>
  <c r="C74" i="5"/>
  <c r="P73" i="5"/>
  <c r="C73" i="5"/>
  <c r="P72" i="5"/>
  <c r="C72" i="5"/>
  <c r="P71" i="5"/>
  <c r="C71" i="5"/>
  <c r="P70" i="5"/>
  <c r="C70" i="5"/>
  <c r="P69" i="5"/>
  <c r="C69" i="5"/>
  <c r="P68" i="5"/>
  <c r="C68" i="5"/>
  <c r="P67" i="5"/>
  <c r="C67" i="5"/>
  <c r="P66" i="5"/>
  <c r="C66" i="5"/>
  <c r="P65" i="5"/>
  <c r="C65" i="5"/>
  <c r="P64" i="5"/>
  <c r="C64" i="5"/>
  <c r="P63" i="5"/>
  <c r="C63" i="5"/>
  <c r="P62" i="5"/>
  <c r="C62" i="5"/>
  <c r="P61" i="5"/>
  <c r="C61" i="5"/>
  <c r="P60" i="5"/>
  <c r="C60" i="5"/>
  <c r="P59" i="5"/>
  <c r="C59" i="5"/>
  <c r="P58" i="5"/>
  <c r="C58" i="5"/>
  <c r="P57" i="5"/>
  <c r="C57" i="5"/>
  <c r="P56" i="5"/>
  <c r="C56" i="5"/>
  <c r="P55" i="5"/>
  <c r="C55" i="5"/>
  <c r="P54" i="5"/>
  <c r="C54" i="5"/>
  <c r="P53" i="5"/>
  <c r="C53" i="5"/>
  <c r="P52" i="5"/>
  <c r="C52" i="5"/>
  <c r="P51" i="5"/>
  <c r="C51" i="5"/>
  <c r="P50" i="5"/>
  <c r="C50" i="5"/>
  <c r="P49" i="5"/>
  <c r="C49" i="5"/>
  <c r="P48" i="5"/>
  <c r="C48" i="5"/>
  <c r="P47" i="5"/>
  <c r="C47" i="5"/>
  <c r="P46" i="5"/>
  <c r="C46" i="5"/>
  <c r="P45" i="5"/>
  <c r="C45" i="5"/>
  <c r="P44" i="5"/>
  <c r="C44" i="5"/>
  <c r="P43" i="5"/>
  <c r="C43" i="5"/>
  <c r="P42" i="5"/>
  <c r="C42" i="5"/>
  <c r="P41" i="5"/>
  <c r="C41" i="5"/>
  <c r="P40" i="5"/>
  <c r="C40" i="5"/>
  <c r="P39" i="5"/>
  <c r="C39" i="5"/>
  <c r="P38" i="5"/>
  <c r="C38" i="5"/>
  <c r="P37" i="5"/>
  <c r="C37" i="5"/>
  <c r="P36" i="5"/>
  <c r="C36" i="5"/>
  <c r="P35" i="5"/>
  <c r="C35" i="5"/>
  <c r="P34" i="5"/>
  <c r="C34" i="5"/>
  <c r="P33" i="5"/>
  <c r="C33" i="5"/>
  <c r="P32" i="5"/>
  <c r="C32" i="5"/>
  <c r="P31" i="5"/>
  <c r="C31" i="5"/>
  <c r="P30" i="5"/>
  <c r="C30" i="5"/>
  <c r="P29" i="5"/>
  <c r="C29" i="5"/>
  <c r="P28" i="5"/>
  <c r="C28" i="5"/>
  <c r="P27" i="5"/>
  <c r="C27" i="5"/>
  <c r="P26" i="5"/>
  <c r="C26" i="5"/>
  <c r="P25" i="5"/>
  <c r="C25" i="5"/>
  <c r="P24" i="5"/>
  <c r="C24" i="5"/>
  <c r="P23" i="5"/>
  <c r="C23" i="5"/>
  <c r="P22" i="5"/>
  <c r="C22" i="5"/>
  <c r="P21" i="5"/>
  <c r="C21" i="5"/>
  <c r="P20" i="5"/>
  <c r="C20" i="5"/>
  <c r="P19" i="5"/>
  <c r="C19" i="5"/>
  <c r="P18" i="5"/>
  <c r="C18" i="5"/>
  <c r="P17" i="5"/>
  <c r="C17" i="5"/>
  <c r="P16" i="5"/>
  <c r="C16" i="5"/>
  <c r="P15" i="5"/>
  <c r="C15" i="5"/>
  <c r="P14" i="5"/>
  <c r="C14" i="5"/>
  <c r="P13" i="5"/>
  <c r="C13" i="5"/>
  <c r="P12" i="5"/>
  <c r="C12" i="5"/>
  <c r="P11" i="5"/>
  <c r="C11" i="5"/>
  <c r="C10" i="5"/>
  <c r="C9" i="5"/>
  <c r="P8" i="5"/>
  <c r="C8" i="5"/>
  <c r="P7" i="5"/>
  <c r="C7" i="5"/>
  <c r="P6" i="5"/>
  <c r="C6" i="5"/>
  <c r="P5" i="5"/>
  <c r="C5" i="5"/>
  <c r="P4" i="5"/>
  <c r="C4" i="5"/>
  <c r="P3" i="5"/>
  <c r="R7" i="6" l="1"/>
  <c r="S7" i="6" s="1"/>
  <c r="R11" i="6"/>
  <c r="S11" i="6" s="1"/>
  <c r="R15" i="6"/>
  <c r="S15" i="6" s="1"/>
  <c r="R19" i="6"/>
  <c r="S19" i="6" s="1"/>
  <c r="R23" i="6"/>
  <c r="S23" i="6" s="1"/>
  <c r="R27" i="6"/>
  <c r="S27" i="6" s="1"/>
  <c r="R31" i="6"/>
  <c r="S31" i="6" s="1"/>
  <c r="R35" i="6"/>
  <c r="S35" i="6" s="1"/>
  <c r="R39" i="6"/>
  <c r="S39" i="6" s="1"/>
  <c r="R43" i="6"/>
  <c r="S43" i="6" s="1"/>
  <c r="R47" i="6"/>
  <c r="S47" i="6" s="1"/>
  <c r="R51" i="6"/>
  <c r="S51" i="6" s="1"/>
  <c r="R55" i="6"/>
  <c r="S55" i="6" s="1"/>
  <c r="R59" i="6"/>
  <c r="S59" i="6" s="1"/>
  <c r="R63" i="6"/>
  <c r="S63" i="6" s="1"/>
  <c r="R67" i="6"/>
  <c r="S67" i="6" s="1"/>
  <c r="R71" i="6"/>
  <c r="S71" i="6" s="1"/>
  <c r="R75" i="6"/>
  <c r="S75" i="6" s="1"/>
  <c r="R79" i="6"/>
  <c r="S79" i="6" s="1"/>
  <c r="R83" i="6"/>
  <c r="S83" i="6" s="1"/>
  <c r="R87" i="6"/>
  <c r="S87" i="6" s="1"/>
  <c r="R91" i="6"/>
  <c r="S91" i="6" s="1"/>
  <c r="R95" i="6"/>
  <c r="S95" i="6" s="1"/>
  <c r="R99" i="6"/>
  <c r="S99" i="6" s="1"/>
  <c r="R103" i="6"/>
  <c r="S103" i="6" s="1"/>
  <c r="R107" i="6"/>
  <c r="S107" i="6" s="1"/>
  <c r="R111" i="6"/>
  <c r="S111" i="6" s="1"/>
  <c r="R115" i="6"/>
  <c r="S115" i="6" s="1"/>
  <c r="R119" i="6"/>
  <c r="S119" i="6" s="1"/>
  <c r="R123" i="6"/>
  <c r="R8" i="6"/>
  <c r="S8" i="6" s="1"/>
  <c r="R12" i="6"/>
  <c r="S12" i="6" s="1"/>
  <c r="R16" i="6"/>
  <c r="S16" i="6" s="1"/>
  <c r="R20" i="6"/>
  <c r="S20" i="6" s="1"/>
  <c r="R24" i="6"/>
  <c r="S24" i="6" s="1"/>
  <c r="R28" i="6"/>
  <c r="S28" i="6" s="1"/>
  <c r="R32" i="6"/>
  <c r="S32" i="6" s="1"/>
  <c r="R36" i="6"/>
  <c r="S36" i="6" s="1"/>
  <c r="R40" i="6"/>
  <c r="S40" i="6" s="1"/>
  <c r="R44" i="6"/>
  <c r="S44" i="6" s="1"/>
  <c r="R48" i="6"/>
  <c r="S48" i="6" s="1"/>
  <c r="R52" i="6"/>
  <c r="S52" i="6" s="1"/>
  <c r="R56" i="6"/>
  <c r="S56" i="6" s="1"/>
  <c r="R60" i="6"/>
  <c r="S60" i="6" s="1"/>
  <c r="R64" i="6"/>
  <c r="S64" i="6" s="1"/>
  <c r="R68" i="6"/>
  <c r="S68" i="6" s="1"/>
  <c r="R72" i="6"/>
  <c r="S72" i="6" s="1"/>
  <c r="R76" i="6"/>
  <c r="S76" i="6" s="1"/>
  <c r="R80" i="6"/>
  <c r="S80" i="6" s="1"/>
  <c r="R84" i="6"/>
  <c r="S84" i="6" s="1"/>
  <c r="R88" i="6"/>
  <c r="S88" i="6" s="1"/>
  <c r="R92" i="6"/>
  <c r="S92" i="6" s="1"/>
  <c r="R96" i="6"/>
  <c r="S96" i="6" s="1"/>
  <c r="R100" i="6"/>
  <c r="S100" i="6" s="1"/>
  <c r="R104" i="6"/>
  <c r="S104" i="6" s="1"/>
  <c r="R108" i="6"/>
  <c r="S108" i="6" s="1"/>
  <c r="R112" i="6"/>
  <c r="S112" i="6" s="1"/>
  <c r="R116" i="6"/>
  <c r="S116" i="6" s="1"/>
  <c r="R120" i="6"/>
  <c r="S120" i="6" s="1"/>
  <c r="R4" i="6"/>
  <c r="S4" i="6" s="1"/>
  <c r="R5" i="6"/>
  <c r="S5" i="6" s="1"/>
  <c r="R9" i="6"/>
  <c r="S9" i="6" s="1"/>
  <c r="R13" i="6"/>
  <c r="S13" i="6" s="1"/>
  <c r="R17" i="6"/>
  <c r="S17" i="6" s="1"/>
  <c r="R21" i="6"/>
  <c r="S21" i="6" s="1"/>
  <c r="R25" i="6"/>
  <c r="S25" i="6" s="1"/>
  <c r="R29" i="6"/>
  <c r="S29" i="6" s="1"/>
  <c r="R33" i="6"/>
  <c r="S33" i="6" s="1"/>
  <c r="R37" i="6"/>
  <c r="S37" i="6" s="1"/>
  <c r="R41" i="6"/>
  <c r="S41" i="6" s="1"/>
  <c r="R45" i="6"/>
  <c r="S45" i="6" s="1"/>
  <c r="R49" i="6"/>
  <c r="S49" i="6" s="1"/>
  <c r="R53" i="6"/>
  <c r="S53" i="6" s="1"/>
  <c r="R57" i="6"/>
  <c r="S57" i="6" s="1"/>
  <c r="R61" i="6"/>
  <c r="S61" i="6" s="1"/>
  <c r="R65" i="6"/>
  <c r="S65" i="6" s="1"/>
  <c r="R69" i="6"/>
  <c r="S69" i="6" s="1"/>
  <c r="R73" i="6"/>
  <c r="S73" i="6" s="1"/>
  <c r="R77" i="6"/>
  <c r="S77" i="6" s="1"/>
  <c r="R81" i="6"/>
  <c r="S81" i="6" s="1"/>
  <c r="R85" i="6"/>
  <c r="S85" i="6" s="1"/>
  <c r="R89" i="6"/>
  <c r="S89" i="6" s="1"/>
  <c r="R93" i="6"/>
  <c r="S93" i="6" s="1"/>
  <c r="R97" i="6"/>
  <c r="S97" i="6" s="1"/>
  <c r="R101" i="6"/>
  <c r="S101" i="6" s="1"/>
  <c r="R105" i="6"/>
  <c r="S105" i="6" s="1"/>
  <c r="R109" i="6"/>
  <c r="S109" i="6" s="1"/>
  <c r="R113" i="6"/>
  <c r="S113" i="6" s="1"/>
  <c r="R117" i="6"/>
  <c r="S117" i="6" s="1"/>
  <c r="R121" i="6"/>
  <c r="S121" i="6" s="1"/>
  <c r="R6" i="6"/>
  <c r="S6" i="6" s="1"/>
  <c r="R10" i="6"/>
  <c r="S10" i="6" s="1"/>
  <c r="R14" i="6"/>
  <c r="S14" i="6" s="1"/>
  <c r="R18" i="6"/>
  <c r="S18" i="6" s="1"/>
  <c r="R22" i="6"/>
  <c r="S22" i="6" s="1"/>
  <c r="R26" i="6"/>
  <c r="S26" i="6" s="1"/>
  <c r="R30" i="6"/>
  <c r="S30" i="6" s="1"/>
  <c r="R34" i="6"/>
  <c r="S34" i="6" s="1"/>
  <c r="R38" i="6"/>
  <c r="S38" i="6" s="1"/>
  <c r="R42" i="6"/>
  <c r="S42" i="6" s="1"/>
  <c r="R46" i="6"/>
  <c r="S46" i="6" s="1"/>
  <c r="R50" i="6"/>
  <c r="S50" i="6" s="1"/>
  <c r="R54" i="6"/>
  <c r="S54" i="6" s="1"/>
  <c r="R58" i="6"/>
  <c r="S58" i="6" s="1"/>
  <c r="R62" i="6"/>
  <c r="S62" i="6" s="1"/>
  <c r="R66" i="6"/>
  <c r="S66" i="6" s="1"/>
  <c r="R70" i="6"/>
  <c r="S70" i="6" s="1"/>
  <c r="R74" i="6"/>
  <c r="S74" i="6" s="1"/>
  <c r="R78" i="6"/>
  <c r="S78" i="6" s="1"/>
  <c r="R82" i="6"/>
  <c r="S82" i="6" s="1"/>
  <c r="R86" i="6"/>
  <c r="S86" i="6" s="1"/>
  <c r="R90" i="6"/>
  <c r="S90" i="6" s="1"/>
  <c r="R94" i="6"/>
  <c r="S94" i="6" s="1"/>
  <c r="R98" i="6"/>
  <c r="S98" i="6" s="1"/>
  <c r="R102" i="6"/>
  <c r="S102" i="6" s="1"/>
  <c r="R106" i="6"/>
  <c r="S106" i="6" s="1"/>
  <c r="R110" i="6"/>
  <c r="S110" i="6" s="1"/>
  <c r="R114" i="6"/>
  <c r="S114" i="6" s="1"/>
  <c r="R118" i="6"/>
  <c r="S118" i="6" s="1"/>
  <c r="R122" i="6"/>
  <c r="S122" i="6" s="1"/>
  <c r="U4" i="6"/>
  <c r="U108" i="6"/>
  <c r="U87" i="6"/>
  <c r="U82" i="6"/>
  <c r="U65" i="6"/>
  <c r="U56" i="6"/>
  <c r="U51" i="6"/>
  <c r="U30" i="6"/>
  <c r="U111" i="6"/>
  <c r="U106" i="6"/>
  <c r="U105" i="6"/>
  <c r="U75" i="6"/>
  <c r="U70" i="6"/>
  <c r="U69" i="6"/>
  <c r="U45" i="6"/>
  <c r="U33" i="6"/>
  <c r="U9" i="6"/>
  <c r="U76" i="6"/>
  <c r="U71" i="6"/>
  <c r="U66" i="6"/>
  <c r="U40" i="6"/>
  <c r="U35" i="6"/>
  <c r="U14" i="6"/>
  <c r="U116" i="6"/>
  <c r="U95" i="6"/>
  <c r="U90" i="6"/>
  <c r="U89" i="6"/>
  <c r="U80" i="6"/>
  <c r="U59" i="6"/>
  <c r="U54" i="6"/>
  <c r="U53" i="6"/>
  <c r="U49" i="6"/>
  <c r="U60" i="6"/>
  <c r="U55" i="6"/>
  <c r="U50" i="6"/>
  <c r="U24" i="6"/>
  <c r="U19" i="6"/>
  <c r="U109" i="6"/>
  <c r="U100" i="6"/>
  <c r="U79" i="6"/>
  <c r="U74" i="6"/>
  <c r="U73" i="6"/>
  <c r="U64" i="6"/>
  <c r="U43" i="6"/>
  <c r="U38" i="6"/>
  <c r="U13" i="6"/>
  <c r="U120" i="6"/>
  <c r="U96" i="6"/>
  <c r="U44" i="6"/>
  <c r="U39" i="6"/>
  <c r="U34" i="6"/>
  <c r="U8" i="6"/>
  <c r="U110" i="6"/>
  <c r="U93" i="6"/>
  <c r="U84" i="6"/>
  <c r="U63" i="6"/>
  <c r="U58" i="6"/>
  <c r="U57" i="6"/>
  <c r="U48" i="6"/>
  <c r="U27" i="6"/>
  <c r="U22" i="6"/>
  <c r="U29" i="6"/>
  <c r="U25" i="6"/>
  <c r="U21" i="6"/>
  <c r="U17" i="6"/>
  <c r="U28" i="6"/>
  <c r="U23" i="6"/>
  <c r="U18" i="6"/>
  <c r="U115" i="6"/>
  <c r="U94" i="6"/>
  <c r="U77" i="6"/>
  <c r="U68" i="6"/>
  <c r="U47" i="6"/>
  <c r="U42" i="6"/>
  <c r="U32" i="6"/>
  <c r="U11" i="6"/>
  <c r="U6" i="6"/>
  <c r="U88" i="6"/>
  <c r="U12" i="6"/>
  <c r="U7" i="6"/>
  <c r="U113" i="6"/>
  <c r="U99" i="6"/>
  <c r="U78" i="6"/>
  <c r="U61" i="6"/>
  <c r="U52" i="6"/>
  <c r="U31" i="6"/>
  <c r="U26" i="6"/>
  <c r="U16" i="6"/>
  <c r="U118" i="6"/>
  <c r="U117" i="6"/>
  <c r="U112" i="6"/>
  <c r="U37" i="6"/>
  <c r="U123" i="6"/>
  <c r="U104" i="6"/>
  <c r="U119" i="6"/>
  <c r="U114" i="6"/>
  <c r="U97" i="6"/>
  <c r="U83" i="6"/>
  <c r="U62" i="6"/>
  <c r="U36" i="6"/>
  <c r="U15" i="6"/>
  <c r="U10" i="6"/>
  <c r="U107" i="6"/>
  <c r="U102" i="6"/>
  <c r="U101" i="6"/>
  <c r="U92" i="6"/>
  <c r="U41" i="6"/>
  <c r="U103" i="6"/>
  <c r="U98" i="6"/>
  <c r="U81" i="6"/>
  <c r="U72" i="6"/>
  <c r="U67" i="6"/>
  <c r="U46" i="6"/>
  <c r="U20" i="6"/>
  <c r="U122" i="6"/>
  <c r="U121" i="6"/>
  <c r="U91" i="6"/>
  <c r="U86" i="6"/>
  <c r="U85" i="6"/>
  <c r="U5" i="6"/>
  <c r="U13" i="5"/>
  <c r="U15" i="5" s="1"/>
  <c r="X3" i="5"/>
  <c r="R3" i="4"/>
  <c r="R126" i="6" l="1"/>
  <c r="S123" i="6"/>
  <c r="S124" i="6" s="1"/>
  <c r="V7" i="6"/>
  <c r="W7" i="6" s="1"/>
  <c r="V11" i="6"/>
  <c r="W11" i="6" s="1"/>
  <c r="V15" i="6"/>
  <c r="W15" i="6" s="1"/>
  <c r="V19" i="6"/>
  <c r="W19" i="6" s="1"/>
  <c r="V23" i="6"/>
  <c r="W23" i="6" s="1"/>
  <c r="V27" i="6"/>
  <c r="W27" i="6" s="1"/>
  <c r="V31" i="6"/>
  <c r="W31" i="6" s="1"/>
  <c r="V35" i="6"/>
  <c r="W35" i="6" s="1"/>
  <c r="V39" i="6"/>
  <c r="W39" i="6" s="1"/>
  <c r="V43" i="6"/>
  <c r="W43" i="6" s="1"/>
  <c r="V47" i="6"/>
  <c r="W47" i="6" s="1"/>
  <c r="V51" i="6"/>
  <c r="W51" i="6" s="1"/>
  <c r="V55" i="6"/>
  <c r="W55" i="6" s="1"/>
  <c r="V59" i="6"/>
  <c r="W59" i="6" s="1"/>
  <c r="V63" i="6"/>
  <c r="W63" i="6" s="1"/>
  <c r="V67" i="6"/>
  <c r="W67" i="6" s="1"/>
  <c r="V71" i="6"/>
  <c r="W71" i="6" s="1"/>
  <c r="V75" i="6"/>
  <c r="W75" i="6" s="1"/>
  <c r="V79" i="6"/>
  <c r="W79" i="6" s="1"/>
  <c r="V83" i="6"/>
  <c r="W83" i="6" s="1"/>
  <c r="V87" i="6"/>
  <c r="W87" i="6" s="1"/>
  <c r="V91" i="6"/>
  <c r="W91" i="6" s="1"/>
  <c r="V95" i="6"/>
  <c r="W95" i="6" s="1"/>
  <c r="V99" i="6"/>
  <c r="W99" i="6" s="1"/>
  <c r="V103" i="6"/>
  <c r="W103" i="6" s="1"/>
  <c r="V107" i="6"/>
  <c r="W107" i="6" s="1"/>
  <c r="V111" i="6"/>
  <c r="W111" i="6" s="1"/>
  <c r="V115" i="6"/>
  <c r="W115" i="6" s="1"/>
  <c r="V119" i="6"/>
  <c r="W119" i="6" s="1"/>
  <c r="V123" i="6"/>
  <c r="V8" i="6"/>
  <c r="W8" i="6" s="1"/>
  <c r="V12" i="6"/>
  <c r="W12" i="6" s="1"/>
  <c r="V16" i="6"/>
  <c r="W16" i="6" s="1"/>
  <c r="V20" i="6"/>
  <c r="W20" i="6" s="1"/>
  <c r="V24" i="6"/>
  <c r="W24" i="6" s="1"/>
  <c r="V28" i="6"/>
  <c r="W28" i="6" s="1"/>
  <c r="V32" i="6"/>
  <c r="W32" i="6" s="1"/>
  <c r="V36" i="6"/>
  <c r="W36" i="6" s="1"/>
  <c r="V40" i="6"/>
  <c r="W40" i="6" s="1"/>
  <c r="V44" i="6"/>
  <c r="W44" i="6" s="1"/>
  <c r="V48" i="6"/>
  <c r="W48" i="6" s="1"/>
  <c r="V52" i="6"/>
  <c r="W52" i="6" s="1"/>
  <c r="V56" i="6"/>
  <c r="W56" i="6" s="1"/>
  <c r="V60" i="6"/>
  <c r="W60" i="6" s="1"/>
  <c r="V64" i="6"/>
  <c r="W64" i="6" s="1"/>
  <c r="V68" i="6"/>
  <c r="W68" i="6" s="1"/>
  <c r="V72" i="6"/>
  <c r="W72" i="6" s="1"/>
  <c r="V76" i="6"/>
  <c r="W76" i="6" s="1"/>
  <c r="V80" i="6"/>
  <c r="W80" i="6" s="1"/>
  <c r="V84" i="6"/>
  <c r="W84" i="6" s="1"/>
  <c r="V88" i="6"/>
  <c r="W88" i="6" s="1"/>
  <c r="V92" i="6"/>
  <c r="W92" i="6" s="1"/>
  <c r="V96" i="6"/>
  <c r="W96" i="6" s="1"/>
  <c r="V100" i="6"/>
  <c r="W100" i="6" s="1"/>
  <c r="V104" i="6"/>
  <c r="W104" i="6" s="1"/>
  <c r="V108" i="6"/>
  <c r="W108" i="6" s="1"/>
  <c r="V112" i="6"/>
  <c r="W112" i="6" s="1"/>
  <c r="V116" i="6"/>
  <c r="W116" i="6" s="1"/>
  <c r="V120" i="6"/>
  <c r="W120" i="6" s="1"/>
  <c r="V4" i="6"/>
  <c r="W4" i="6" s="1"/>
  <c r="V5" i="6"/>
  <c r="W5" i="6" s="1"/>
  <c r="V9" i="6"/>
  <c r="W9" i="6" s="1"/>
  <c r="V13" i="6"/>
  <c r="W13" i="6" s="1"/>
  <c r="V17" i="6"/>
  <c r="W17" i="6" s="1"/>
  <c r="V21" i="6"/>
  <c r="W21" i="6" s="1"/>
  <c r="V25" i="6"/>
  <c r="W25" i="6" s="1"/>
  <c r="V29" i="6"/>
  <c r="W29" i="6" s="1"/>
  <c r="V33" i="6"/>
  <c r="W33" i="6" s="1"/>
  <c r="V37" i="6"/>
  <c r="W37" i="6" s="1"/>
  <c r="V41" i="6"/>
  <c r="W41" i="6" s="1"/>
  <c r="V45" i="6"/>
  <c r="W45" i="6" s="1"/>
  <c r="V49" i="6"/>
  <c r="W49" i="6" s="1"/>
  <c r="V53" i="6"/>
  <c r="W53" i="6" s="1"/>
  <c r="V57" i="6"/>
  <c r="W57" i="6" s="1"/>
  <c r="V61" i="6"/>
  <c r="W61" i="6" s="1"/>
  <c r="V65" i="6"/>
  <c r="W65" i="6" s="1"/>
  <c r="V69" i="6"/>
  <c r="W69" i="6" s="1"/>
  <c r="V73" i="6"/>
  <c r="W73" i="6" s="1"/>
  <c r="V77" i="6"/>
  <c r="W77" i="6" s="1"/>
  <c r="V81" i="6"/>
  <c r="W81" i="6" s="1"/>
  <c r="V85" i="6"/>
  <c r="W85" i="6" s="1"/>
  <c r="V89" i="6"/>
  <c r="W89" i="6" s="1"/>
  <c r="V93" i="6"/>
  <c r="W93" i="6" s="1"/>
  <c r="V97" i="6"/>
  <c r="W97" i="6" s="1"/>
  <c r="V101" i="6"/>
  <c r="W101" i="6" s="1"/>
  <c r="V105" i="6"/>
  <c r="W105" i="6" s="1"/>
  <c r="V109" i="6"/>
  <c r="W109" i="6" s="1"/>
  <c r="V113" i="6"/>
  <c r="W113" i="6" s="1"/>
  <c r="V117" i="6"/>
  <c r="W117" i="6" s="1"/>
  <c r="V121" i="6"/>
  <c r="W121" i="6" s="1"/>
  <c r="V6" i="6"/>
  <c r="W6" i="6" s="1"/>
  <c r="V10" i="6"/>
  <c r="W10" i="6" s="1"/>
  <c r="V14" i="6"/>
  <c r="W14" i="6" s="1"/>
  <c r="V18" i="6"/>
  <c r="W18" i="6" s="1"/>
  <c r="V22" i="6"/>
  <c r="W22" i="6" s="1"/>
  <c r="V26" i="6"/>
  <c r="W26" i="6" s="1"/>
  <c r="V30" i="6"/>
  <c r="W30" i="6" s="1"/>
  <c r="V34" i="6"/>
  <c r="W34" i="6" s="1"/>
  <c r="V38" i="6"/>
  <c r="W38" i="6" s="1"/>
  <c r="V42" i="6"/>
  <c r="W42" i="6" s="1"/>
  <c r="V46" i="6"/>
  <c r="W46" i="6" s="1"/>
  <c r="V50" i="6"/>
  <c r="W50" i="6" s="1"/>
  <c r="V54" i="6"/>
  <c r="W54" i="6" s="1"/>
  <c r="V58" i="6"/>
  <c r="W58" i="6" s="1"/>
  <c r="V62" i="6"/>
  <c r="W62" i="6" s="1"/>
  <c r="V66" i="6"/>
  <c r="W66" i="6" s="1"/>
  <c r="V70" i="6"/>
  <c r="W70" i="6" s="1"/>
  <c r="V74" i="6"/>
  <c r="W74" i="6" s="1"/>
  <c r="V78" i="6"/>
  <c r="W78" i="6" s="1"/>
  <c r="V82" i="6"/>
  <c r="W82" i="6" s="1"/>
  <c r="V86" i="6"/>
  <c r="W86" i="6" s="1"/>
  <c r="V90" i="6"/>
  <c r="W90" i="6" s="1"/>
  <c r="V94" i="6"/>
  <c r="W94" i="6" s="1"/>
  <c r="V98" i="6"/>
  <c r="W98" i="6" s="1"/>
  <c r="V102" i="6"/>
  <c r="W102" i="6" s="1"/>
  <c r="V106" i="6"/>
  <c r="W106" i="6" s="1"/>
  <c r="V110" i="6"/>
  <c r="W110" i="6" s="1"/>
  <c r="V114" i="6"/>
  <c r="W114" i="6" s="1"/>
  <c r="V118" i="6"/>
  <c r="W118" i="6" s="1"/>
  <c r="V122" i="6"/>
  <c r="W122" i="6" s="1"/>
  <c r="U12" i="5"/>
  <c r="U14" i="5" s="1"/>
  <c r="U5" i="5"/>
  <c r="U2" i="5"/>
  <c r="U4" i="5" s="1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M131" i="4"/>
  <c r="C131" i="4"/>
  <c r="M130" i="4"/>
  <c r="C130" i="4"/>
  <c r="M129" i="4"/>
  <c r="C129" i="4"/>
  <c r="M128" i="4"/>
  <c r="C128" i="4"/>
  <c r="M127" i="4"/>
  <c r="C127" i="4"/>
  <c r="M126" i="4"/>
  <c r="C126" i="4"/>
  <c r="M125" i="4"/>
  <c r="C125" i="4"/>
  <c r="M124" i="4"/>
  <c r="C124" i="4"/>
  <c r="M123" i="4"/>
  <c r="C123" i="4"/>
  <c r="M122" i="4"/>
  <c r="C122" i="4"/>
  <c r="M121" i="4"/>
  <c r="C121" i="4"/>
  <c r="M120" i="4"/>
  <c r="C120" i="4"/>
  <c r="M119" i="4"/>
  <c r="C119" i="4"/>
  <c r="M118" i="4"/>
  <c r="C118" i="4"/>
  <c r="M117" i="4"/>
  <c r="C117" i="4"/>
  <c r="M116" i="4"/>
  <c r="C116" i="4"/>
  <c r="M115" i="4"/>
  <c r="C115" i="4"/>
  <c r="M114" i="4"/>
  <c r="C114" i="4"/>
  <c r="M113" i="4"/>
  <c r="C113" i="4"/>
  <c r="M112" i="4"/>
  <c r="C112" i="4"/>
  <c r="M111" i="4"/>
  <c r="C111" i="4"/>
  <c r="M110" i="4"/>
  <c r="C110" i="4"/>
  <c r="M109" i="4"/>
  <c r="C109" i="4"/>
  <c r="M108" i="4"/>
  <c r="C108" i="4"/>
  <c r="M107" i="4"/>
  <c r="C107" i="4"/>
  <c r="M106" i="4"/>
  <c r="C106" i="4"/>
  <c r="M105" i="4"/>
  <c r="C105" i="4"/>
  <c r="M104" i="4"/>
  <c r="C104" i="4"/>
  <c r="M103" i="4"/>
  <c r="C103" i="4"/>
  <c r="M102" i="4"/>
  <c r="C102" i="4"/>
  <c r="M101" i="4"/>
  <c r="C101" i="4"/>
  <c r="M100" i="4"/>
  <c r="C100" i="4"/>
  <c r="M99" i="4"/>
  <c r="C99" i="4"/>
  <c r="M98" i="4"/>
  <c r="C98" i="4"/>
  <c r="M97" i="4"/>
  <c r="C97" i="4"/>
  <c r="M96" i="4"/>
  <c r="C96" i="4"/>
  <c r="M95" i="4"/>
  <c r="C95" i="4"/>
  <c r="M94" i="4"/>
  <c r="C94" i="4"/>
  <c r="M93" i="4"/>
  <c r="C93" i="4"/>
  <c r="M92" i="4"/>
  <c r="C92" i="4"/>
  <c r="M91" i="4"/>
  <c r="C91" i="4"/>
  <c r="M90" i="4"/>
  <c r="C90" i="4"/>
  <c r="M89" i="4"/>
  <c r="C89" i="4"/>
  <c r="M88" i="4"/>
  <c r="C88" i="4"/>
  <c r="M87" i="4"/>
  <c r="C87" i="4"/>
  <c r="M86" i="4"/>
  <c r="C86" i="4"/>
  <c r="M85" i="4"/>
  <c r="C85" i="4"/>
  <c r="M84" i="4"/>
  <c r="C84" i="4"/>
  <c r="M83" i="4"/>
  <c r="C83" i="4"/>
  <c r="M82" i="4"/>
  <c r="C82" i="4"/>
  <c r="M81" i="4"/>
  <c r="C81" i="4"/>
  <c r="M80" i="4"/>
  <c r="C80" i="4"/>
  <c r="M79" i="4"/>
  <c r="C79" i="4"/>
  <c r="M78" i="4"/>
  <c r="C78" i="4"/>
  <c r="M77" i="4"/>
  <c r="C77" i="4"/>
  <c r="M76" i="4"/>
  <c r="C76" i="4"/>
  <c r="M75" i="4"/>
  <c r="C75" i="4"/>
  <c r="M74" i="4"/>
  <c r="C74" i="4"/>
  <c r="M73" i="4"/>
  <c r="C73" i="4"/>
  <c r="M72" i="4"/>
  <c r="C72" i="4"/>
  <c r="M71" i="4"/>
  <c r="C71" i="4"/>
  <c r="M70" i="4"/>
  <c r="C70" i="4"/>
  <c r="M69" i="4"/>
  <c r="C69" i="4"/>
  <c r="M68" i="4"/>
  <c r="C68" i="4"/>
  <c r="M67" i="4"/>
  <c r="C67" i="4"/>
  <c r="M66" i="4"/>
  <c r="C66" i="4"/>
  <c r="M65" i="4"/>
  <c r="C65" i="4"/>
  <c r="M64" i="4"/>
  <c r="C64" i="4"/>
  <c r="M63" i="4"/>
  <c r="C63" i="4"/>
  <c r="M62" i="4"/>
  <c r="C62" i="4"/>
  <c r="M61" i="4"/>
  <c r="C61" i="4"/>
  <c r="M60" i="4"/>
  <c r="C60" i="4"/>
  <c r="M59" i="4"/>
  <c r="C59" i="4"/>
  <c r="M58" i="4"/>
  <c r="C58" i="4"/>
  <c r="M57" i="4"/>
  <c r="C57" i="4"/>
  <c r="M56" i="4"/>
  <c r="C56" i="4"/>
  <c r="M55" i="4"/>
  <c r="C55" i="4"/>
  <c r="M54" i="4"/>
  <c r="C54" i="4"/>
  <c r="M53" i="4"/>
  <c r="C53" i="4"/>
  <c r="M52" i="4"/>
  <c r="C52" i="4"/>
  <c r="M51" i="4"/>
  <c r="C51" i="4"/>
  <c r="M50" i="4"/>
  <c r="C50" i="4"/>
  <c r="M49" i="4"/>
  <c r="C49" i="4"/>
  <c r="M48" i="4"/>
  <c r="C48" i="4"/>
  <c r="M47" i="4"/>
  <c r="C47" i="4"/>
  <c r="M46" i="4"/>
  <c r="C46" i="4"/>
  <c r="M45" i="4"/>
  <c r="C45" i="4"/>
  <c r="M44" i="4"/>
  <c r="C44" i="4"/>
  <c r="M43" i="4"/>
  <c r="C43" i="4"/>
  <c r="M42" i="4"/>
  <c r="C42" i="4"/>
  <c r="M41" i="4"/>
  <c r="C41" i="4"/>
  <c r="M40" i="4"/>
  <c r="C40" i="4"/>
  <c r="M39" i="4"/>
  <c r="C39" i="4"/>
  <c r="M38" i="4"/>
  <c r="C38" i="4"/>
  <c r="M37" i="4"/>
  <c r="C37" i="4"/>
  <c r="M36" i="4"/>
  <c r="C36" i="4"/>
  <c r="M35" i="4"/>
  <c r="C35" i="4"/>
  <c r="M34" i="4"/>
  <c r="C34" i="4"/>
  <c r="M33" i="4"/>
  <c r="C33" i="4"/>
  <c r="M32" i="4"/>
  <c r="C32" i="4"/>
  <c r="M31" i="4"/>
  <c r="C31" i="4"/>
  <c r="M30" i="4"/>
  <c r="C30" i="4"/>
  <c r="M29" i="4"/>
  <c r="C29" i="4"/>
  <c r="M28" i="4"/>
  <c r="C28" i="4"/>
  <c r="M27" i="4"/>
  <c r="C27" i="4"/>
  <c r="M26" i="4"/>
  <c r="C26" i="4"/>
  <c r="M25" i="4"/>
  <c r="C25" i="4"/>
  <c r="M24" i="4"/>
  <c r="C24" i="4"/>
  <c r="M23" i="4"/>
  <c r="C23" i="4"/>
  <c r="M22" i="4"/>
  <c r="C22" i="4"/>
  <c r="M21" i="4"/>
  <c r="C21" i="4"/>
  <c r="M20" i="4"/>
  <c r="C20" i="4"/>
  <c r="M19" i="4"/>
  <c r="C19" i="4"/>
  <c r="M18" i="4"/>
  <c r="C18" i="4"/>
  <c r="M17" i="4"/>
  <c r="C17" i="4"/>
  <c r="M16" i="4"/>
  <c r="C16" i="4"/>
  <c r="M15" i="4"/>
  <c r="C15" i="4"/>
  <c r="M14" i="4"/>
  <c r="C14" i="4"/>
  <c r="M13" i="4"/>
  <c r="C13" i="4"/>
  <c r="M12" i="4"/>
  <c r="C12" i="4"/>
  <c r="M11" i="4"/>
  <c r="C11" i="4"/>
  <c r="C10" i="4"/>
  <c r="C9" i="4"/>
  <c r="M8" i="4"/>
  <c r="C8" i="4"/>
  <c r="M7" i="4"/>
  <c r="C7" i="4"/>
  <c r="M6" i="4"/>
  <c r="C6" i="4"/>
  <c r="M5" i="4"/>
  <c r="C5" i="4"/>
  <c r="M4" i="4"/>
  <c r="C4" i="4"/>
  <c r="M3" i="4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R127" i="6" l="1"/>
  <c r="T124" i="6"/>
  <c r="R128" i="6" s="1"/>
  <c r="W123" i="6"/>
  <c r="W124" i="6" s="1"/>
  <c r="V126" i="6"/>
  <c r="D3" i="4"/>
  <c r="N124" i="4"/>
  <c r="N120" i="4"/>
  <c r="N108" i="4"/>
  <c r="N104" i="4"/>
  <c r="N92" i="4"/>
  <c r="N88" i="4"/>
  <c r="N76" i="4"/>
  <c r="N72" i="4"/>
  <c r="N60" i="4"/>
  <c r="N56" i="4"/>
  <c r="N44" i="4"/>
  <c r="N40" i="4"/>
  <c r="N28" i="4"/>
  <c r="N24" i="4"/>
  <c r="N8" i="4"/>
  <c r="N131" i="4"/>
  <c r="N83" i="4"/>
  <c r="N63" i="4"/>
  <c r="N31" i="4"/>
  <c r="N23" i="4"/>
  <c r="N129" i="4"/>
  <c r="N125" i="4"/>
  <c r="N113" i="4"/>
  <c r="N109" i="4"/>
  <c r="N97" i="4"/>
  <c r="N93" i="4"/>
  <c r="N81" i="4"/>
  <c r="N77" i="4"/>
  <c r="N65" i="4"/>
  <c r="N61" i="4"/>
  <c r="N49" i="4"/>
  <c r="N45" i="4"/>
  <c r="N33" i="4"/>
  <c r="N29" i="4"/>
  <c r="N17" i="4"/>
  <c r="U3" i="4"/>
  <c r="N127" i="4"/>
  <c r="N123" i="4"/>
  <c r="N119" i="4"/>
  <c r="N99" i="4"/>
  <c r="N91" i="4"/>
  <c r="N75" i="4"/>
  <c r="N55" i="4"/>
  <c r="N47" i="4"/>
  <c r="N43" i="4"/>
  <c r="N3" i="4"/>
  <c r="N130" i="4"/>
  <c r="N126" i="4"/>
  <c r="N122" i="4"/>
  <c r="N118" i="4"/>
  <c r="N114" i="4"/>
  <c r="N110" i="4"/>
  <c r="N106" i="4"/>
  <c r="N102" i="4"/>
  <c r="N98" i="4"/>
  <c r="N94" i="4"/>
  <c r="N90" i="4"/>
  <c r="N86" i="4"/>
  <c r="N82" i="4"/>
  <c r="N78" i="4"/>
  <c r="N74" i="4"/>
  <c r="N70" i="4"/>
  <c r="N66" i="4"/>
  <c r="N62" i="4"/>
  <c r="N58" i="4"/>
  <c r="N54" i="4"/>
  <c r="N50" i="4"/>
  <c r="N46" i="4"/>
  <c r="N42" i="4"/>
  <c r="N38" i="4"/>
  <c r="N34" i="4"/>
  <c r="N30" i="4"/>
  <c r="N26" i="4"/>
  <c r="N22" i="4"/>
  <c r="N18" i="4"/>
  <c r="N14" i="4"/>
  <c r="N13" i="4"/>
  <c r="N12" i="4"/>
  <c r="N11" i="4"/>
  <c r="N6" i="4"/>
  <c r="N5" i="4"/>
  <c r="N4" i="4"/>
  <c r="N115" i="4"/>
  <c r="N111" i="4"/>
  <c r="N95" i="4"/>
  <c r="N87" i="4"/>
  <c r="N79" i="4"/>
  <c r="N71" i="4"/>
  <c r="N67" i="4"/>
  <c r="N39" i="4"/>
  <c r="N35" i="4"/>
  <c r="N27" i="4"/>
  <c r="N15" i="4"/>
  <c r="X124" i="6" l="1"/>
  <c r="V128" i="6" s="1"/>
  <c r="V127" i="6"/>
  <c r="N21" i="4"/>
  <c r="N37" i="4"/>
  <c r="N53" i="4"/>
  <c r="N69" i="4"/>
  <c r="N85" i="4"/>
  <c r="N101" i="4"/>
  <c r="N117" i="4"/>
  <c r="N7" i="4"/>
  <c r="R2" i="4" s="1"/>
  <c r="R4" i="4" s="1"/>
  <c r="N51" i="4"/>
  <c r="N103" i="4"/>
  <c r="N16" i="4"/>
  <c r="N32" i="4"/>
  <c r="N48" i="4"/>
  <c r="N64" i="4"/>
  <c r="N80" i="4"/>
  <c r="N96" i="4"/>
  <c r="N112" i="4"/>
  <c r="N128" i="4"/>
  <c r="N25" i="4"/>
  <c r="N41" i="4"/>
  <c r="N57" i="4"/>
  <c r="N73" i="4"/>
  <c r="N89" i="4"/>
  <c r="N105" i="4"/>
  <c r="N121" i="4"/>
  <c r="N19" i="4"/>
  <c r="N59" i="4"/>
  <c r="N107" i="4"/>
  <c r="N20" i="4"/>
  <c r="N36" i="4"/>
  <c r="N52" i="4"/>
  <c r="N68" i="4"/>
  <c r="N84" i="4"/>
  <c r="N100" i="4"/>
  <c r="N116" i="4"/>
  <c r="R5" i="4"/>
  <c r="U4" i="7" l="1"/>
  <c r="U124" i="7" s="1"/>
  <c r="Y4" i="7"/>
  <c r="Y124" i="7" s="1"/>
  <c r="Z124" i="7" l="1"/>
  <c r="X128" i="7" s="1"/>
  <c r="X127" i="7"/>
  <c r="V124" i="7"/>
  <c r="T128" i="7" s="1"/>
  <c r="T127" i="7"/>
</calcChain>
</file>

<file path=xl/sharedStrings.xml><?xml version="1.0" encoding="utf-8"?>
<sst xmlns="http://schemas.openxmlformats.org/spreadsheetml/2006/main" count="570" uniqueCount="77">
  <si>
    <t>Security</t>
  </si>
  <si>
    <t>Ticker</t>
  </si>
  <si>
    <t>Date of Short Squeeze</t>
  </si>
  <si>
    <t>T(-1)</t>
  </si>
  <si>
    <t>T(0)</t>
  </si>
  <si>
    <t>T(1)</t>
  </si>
  <si>
    <t>T(2)</t>
  </si>
  <si>
    <t>Date</t>
  </si>
  <si>
    <t>PX_LAST</t>
  </si>
  <si>
    <t>DAY_TO_DAY_TOT_RETURN_GROSS_DVDS</t>
  </si>
  <si>
    <t>DAY_TO_DAY_TOT_RETURN_NET_DVDS</t>
  </si>
  <si>
    <t>COUNTRY_RISK_RFR</t>
  </si>
  <si>
    <t>COUNTRY_RISK_MARKET_RETURN</t>
  </si>
  <si>
    <t>COUNTRY_RISK_PREMIUM</t>
  </si>
  <si>
    <t>CUR_MKT_CAP</t>
  </si>
  <si>
    <t>TOTAL_EQUITY</t>
  </si>
  <si>
    <t>EQY_SH_OUT</t>
  </si>
  <si>
    <t>VOLATILITY_10D</t>
  </si>
  <si>
    <t>VOLATILITY_30D</t>
  </si>
  <si>
    <t>Returns</t>
  </si>
  <si>
    <t>Mean Adjusted Return (Estimation Period 120 days)</t>
  </si>
  <si>
    <t>T0-T1</t>
  </si>
  <si>
    <t>price</t>
  </si>
  <si>
    <t>return</t>
  </si>
  <si>
    <t>1+ return</t>
  </si>
  <si>
    <t>Abnormal returns T0-T1</t>
  </si>
  <si>
    <t>Cumulative Abnormal Return</t>
  </si>
  <si>
    <t>Buy-And-Hold Abnormal Return</t>
  </si>
  <si>
    <t>1+Expected return</t>
  </si>
  <si>
    <t>Average Abnormal Return (CAAR)</t>
  </si>
  <si>
    <t>Average Abnormal Return (BHAR)</t>
  </si>
  <si>
    <t>T0-T2</t>
  </si>
  <si>
    <t>Abnormal returns T0-T2</t>
  </si>
  <si>
    <t>Rexx Energy Corp</t>
  </si>
  <si>
    <t>REXX US Equity</t>
  </si>
  <si>
    <t>Market adj return daily</t>
  </si>
  <si>
    <t>1+market adj return</t>
  </si>
  <si>
    <t>Variance CAR</t>
  </si>
  <si>
    <t>Standard deviation CAR</t>
  </si>
  <si>
    <t>Variance BHAR</t>
  </si>
  <si>
    <t>Standard deviation BHAR</t>
  </si>
  <si>
    <t xml:space="preserve"> Squared Difference from average CAR</t>
  </si>
  <si>
    <t xml:space="preserve"> Squared Difference from average BHAR</t>
  </si>
  <si>
    <t>BETA_RAW_OVERRIDABLE</t>
  </si>
  <si>
    <t>Abnormal Returns</t>
  </si>
  <si>
    <t>Squared Difference from the mean</t>
  </si>
  <si>
    <t>Variance Estimation Window</t>
  </si>
  <si>
    <t>Standard Dev Estimation Window</t>
  </si>
  <si>
    <t>CAR 1</t>
  </si>
  <si>
    <t>CAR 2</t>
  </si>
  <si>
    <t>Scar 1</t>
  </si>
  <si>
    <t>Scar 2</t>
  </si>
  <si>
    <t>SCAR 1</t>
  </si>
  <si>
    <t>SCAR 2</t>
  </si>
  <si>
    <t>U(t)</t>
  </si>
  <si>
    <t>SARit</t>
  </si>
  <si>
    <t>GSAR 1</t>
  </si>
  <si>
    <t>Rank(GSAR1)</t>
  </si>
  <si>
    <t>GSAR 2</t>
  </si>
  <si>
    <t>Rank(GSAR2)</t>
  </si>
  <si>
    <t>Demeaned stand. Abnormal ranks 1</t>
  </si>
  <si>
    <t>Demeaned stand. Abnormal ranks 2</t>
  </si>
  <si>
    <t>SCAR* 1 &amp; SCAR*2</t>
  </si>
  <si>
    <t>AR^2</t>
  </si>
  <si>
    <t>AR</t>
  </si>
  <si>
    <t>Market Expected Return Yearly</t>
  </si>
  <si>
    <t>CAPM</t>
  </si>
  <si>
    <t>Nt</t>
  </si>
  <si>
    <t>Average U(t) at t=0</t>
  </si>
  <si>
    <t>Sum of (nt/n*U(t))</t>
  </si>
  <si>
    <t>Stdev average U</t>
  </si>
  <si>
    <t>stdev (average U)</t>
  </si>
  <si>
    <t>Function of average U()t for Nt</t>
  </si>
  <si>
    <t>step 1 S (average U)</t>
  </si>
  <si>
    <t>Step 2 S (average U)</t>
  </si>
  <si>
    <t>Tesla</t>
  </si>
  <si>
    <t>TSLA US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</si>
</sst>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000"/>
    <numFmt numFmtId="166" formatCode="d/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4" xfId="0" applyFont="1" applyBorder="1"/>
    <xf numFmtId="14" fontId="0" fillId="0" borderId="5" xfId="0" applyNumberFormat="1" applyBorder="1"/>
    <xf numFmtId="0" fontId="0" fillId="0" borderId="6" xfId="0" applyBorder="1"/>
    <xf numFmtId="0" fontId="0" fillId="0" borderId="0" xfId="0" applyFill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/>
    <xf numFmtId="14" fontId="0" fillId="0" borderId="0" xfId="0" applyNumberFormat="1" applyBorder="1"/>
    <xf numFmtId="0" fontId="0" fillId="0" borderId="2" xfId="0" applyFill="1" applyBorder="1"/>
    <xf numFmtId="0" fontId="0" fillId="0" borderId="3" xfId="0" applyFill="1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2" fontId="0" fillId="0" borderId="0" xfId="0" applyNumberFormat="1"/>
    <xf numFmtId="2" fontId="0" fillId="0" borderId="0" xfId="0" applyNumberFormat="1" applyFill="1" applyBorder="1"/>
    <xf numFmtId="0" fontId="0" fillId="0" borderId="0" xfId="0" applyNumberFormat="1"/>
    <xf numFmtId="0" fontId="0" fillId="0" borderId="0" xfId="0" applyNumberFormat="1" applyBorder="1"/>
    <xf numFmtId="14" fontId="0" fillId="0" borderId="10" xfId="0" applyNumberFormat="1" applyBorder="1"/>
    <xf numFmtId="0" fontId="0" fillId="0" borderId="10" xfId="0" applyBorder="1"/>
    <xf numFmtId="0" fontId="0" fillId="0" borderId="10" xfId="0" applyNumberFormat="1" applyBorder="1"/>
    <xf numFmtId="14" fontId="0" fillId="0" borderId="11" xfId="0" applyNumberFormat="1" applyBorder="1"/>
    <xf numFmtId="0" fontId="0" fillId="0" borderId="12" xfId="0" applyBorder="1"/>
    <xf numFmtId="0" fontId="0" fillId="0" borderId="12" xfId="0" applyNumberFormat="1" applyBorder="1"/>
    <xf numFmtId="0" fontId="0" fillId="0" borderId="13" xfId="0" applyNumberFormat="1" applyBorder="1"/>
    <xf numFmtId="164" fontId="0" fillId="0" borderId="0" xfId="0" applyNumberFormat="1"/>
    <xf numFmtId="164" fontId="0" fillId="0" borderId="0" xfId="0" applyNumberFormat="1" applyBorder="1"/>
    <xf numFmtId="0" fontId="2" fillId="0" borderId="10" xfId="0" applyFont="1" applyBorder="1"/>
    <xf numFmtId="164" fontId="0" fillId="0" borderId="10" xfId="0" applyNumberFormat="1" applyBorder="1"/>
    <xf numFmtId="0" fontId="0" fillId="0" borderId="0" xfId="0" applyNumberFormat="1" applyFill="1" applyBorder="1"/>
    <xf numFmtId="165" fontId="0" fillId="0" borderId="0" xfId="0" applyNumberFormat="1"/>
    <xf numFmtId="165" fontId="0" fillId="0" borderId="0" xfId="0" applyNumberFormat="1" applyFill="1" applyBorder="1"/>
    <xf numFmtId="166" fontId="0" fillId="0" borderId="0" xfId="0" applyNumberFormat="1"/>
    <xf numFmtId="167" fontId="0" fillId="0" borderId="0" xfId="0" applyNumberFormat="1"/>
    <xf numFmtId="167" fontId="0" fillId="0" borderId="0" xfId="0" applyNumberFormat="1" applyBorder="1"/>
    <xf numFmtId="167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c8f7edc25d94b47/Thesis/Excel/Finals/Parametric%20Analysis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ean Adj Return"/>
      <sheetName val="Market Adj Return"/>
      <sheetName val="CAPM Adj Return"/>
      <sheetName val="SAR"/>
      <sheetName val="SCAR"/>
      <sheetName val="Cross-Section"/>
      <sheetName val="tGRANK"/>
      <sheetName val="SCAR() 1"/>
      <sheetName val="SCAR() 2"/>
    </sheetNames>
    <sheetDataSet>
      <sheetData sheetId="0"/>
      <sheetData sheetId="1">
        <row r="19">
          <cell r="K19">
            <v>0.62016145005470946</v>
          </cell>
          <cell r="L19">
            <v>1.3357978530887102</v>
          </cell>
        </row>
        <row r="20">
          <cell r="K20">
            <v>0.60497967258939256</v>
          </cell>
          <cell r="L20">
            <v>1.5586554301831672</v>
          </cell>
        </row>
      </sheetData>
      <sheetData sheetId="2">
        <row r="19">
          <cell r="K19">
            <v>0.59857383725218072</v>
          </cell>
          <cell r="L19">
            <v>1.4124347078522057</v>
          </cell>
        </row>
        <row r="20">
          <cell r="K20">
            <v>0.21191595808716635</v>
          </cell>
          <cell r="L20">
            <v>3.4537185913137245</v>
          </cell>
        </row>
      </sheetData>
      <sheetData sheetId="3">
        <row r="19">
          <cell r="K19">
            <v>0.59666988615444283</v>
          </cell>
          <cell r="L19">
            <v>1.4108423724468835</v>
          </cell>
        </row>
        <row r="20">
          <cell r="K20">
            <v>0.18222051757399266</v>
          </cell>
          <cell r="L20">
            <v>3.4349634013832073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C8" sqref="C8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33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42436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42257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42433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42440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42600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3" workbookViewId="0">
      <selection activeCell="C10" sqref="C10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75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41402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41227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41401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41409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41575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workbookViewId="0">
      <selection activeCell="C10" sqref="C10"/>
    </sheetView>
  </sheetViews>
  <sheetFormatPr defaultColWidth="11.42578125" defaultRowHeight="15" x14ac:dyDescent="0.25"/>
  <sheetData>
    <row r="1" spans="1:13" x14ac:dyDescent="0.25">
      <c r="A1" t="s">
        <v>76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43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 s="40">
        <v>41227</v>
      </c>
      <c r="B3">
        <v>31.38</v>
      </c>
      <c r="C3">
        <v>0</v>
      </c>
      <c r="D3">
        <v>0</v>
      </c>
      <c r="E3">
        <v>1.5911</v>
      </c>
      <c r="F3">
        <v>10.6412</v>
      </c>
      <c r="G3">
        <v>9.0501000000000005</v>
      </c>
      <c r="H3">
        <v>1.2285999999999999</v>
      </c>
      <c r="I3">
        <v>3570.3818999999999</v>
      </c>
      <c r="J3">
        <v>-27.875</v>
      </c>
      <c r="K3">
        <v>113.779</v>
      </c>
      <c r="L3">
        <v>54.704000000000001</v>
      </c>
      <c r="M3">
        <v>41.146000000000001</v>
      </c>
    </row>
    <row r="4" spans="1:13" x14ac:dyDescent="0.25">
      <c r="A4" s="4">
        <v>41228</v>
      </c>
      <c r="B4">
        <v>30.82</v>
      </c>
      <c r="C4">
        <v>-1.7846</v>
      </c>
      <c r="D4">
        <v>-1.7846</v>
      </c>
      <c r="E4">
        <v>1.5928</v>
      </c>
      <c r="F4">
        <v>10.6287</v>
      </c>
      <c r="G4">
        <v>9.0358999999999998</v>
      </c>
      <c r="H4">
        <v>1.2291000000000001</v>
      </c>
      <c r="I4">
        <v>3506.6657</v>
      </c>
      <c r="J4">
        <v>-27.875</v>
      </c>
      <c r="K4">
        <v>113.779</v>
      </c>
      <c r="L4">
        <v>55.582999999999998</v>
      </c>
      <c r="M4">
        <v>41.194000000000003</v>
      </c>
    </row>
    <row r="5" spans="1:13" x14ac:dyDescent="0.25">
      <c r="A5" s="4">
        <v>41229</v>
      </c>
      <c r="B5">
        <v>31.84</v>
      </c>
      <c r="C5">
        <v>3.3090999999999999</v>
      </c>
      <c r="D5">
        <v>3.3090999999999999</v>
      </c>
      <c r="E5">
        <v>1.58</v>
      </c>
      <c r="F5">
        <v>10.6015</v>
      </c>
      <c r="G5">
        <v>9.0214999999999996</v>
      </c>
      <c r="H5">
        <v>1.2307999999999999</v>
      </c>
      <c r="I5">
        <v>3622.7060000000001</v>
      </c>
      <c r="J5">
        <v>-27.875</v>
      </c>
      <c r="K5">
        <v>113.779</v>
      </c>
      <c r="L5">
        <v>34.634</v>
      </c>
      <c r="M5">
        <v>42.215000000000003</v>
      </c>
    </row>
    <row r="6" spans="1:13" x14ac:dyDescent="0.25">
      <c r="A6" s="4">
        <v>41232</v>
      </c>
      <c r="B6">
        <v>32.92</v>
      </c>
      <c r="C6">
        <v>3.3923999999999999</v>
      </c>
      <c r="D6">
        <v>3.3923999999999999</v>
      </c>
      <c r="E6">
        <v>1.6131</v>
      </c>
      <c r="F6">
        <v>10.4992</v>
      </c>
      <c r="G6">
        <v>8.8861000000000008</v>
      </c>
      <c r="H6">
        <v>1.2295</v>
      </c>
      <c r="I6">
        <v>3745.6014</v>
      </c>
      <c r="J6">
        <v>-27.875</v>
      </c>
      <c r="K6">
        <v>113.779</v>
      </c>
      <c r="L6">
        <v>37.61</v>
      </c>
      <c r="M6">
        <v>42.694000000000003</v>
      </c>
    </row>
    <row r="7" spans="1:13" x14ac:dyDescent="0.25">
      <c r="A7" s="4">
        <v>41233</v>
      </c>
      <c r="B7">
        <v>33</v>
      </c>
      <c r="C7">
        <v>0.24299999999999999</v>
      </c>
      <c r="D7">
        <v>0.24299999999999999</v>
      </c>
      <c r="E7">
        <v>1.6659000000000002</v>
      </c>
      <c r="F7">
        <v>10.4802</v>
      </c>
      <c r="G7">
        <v>8.8142999999999994</v>
      </c>
      <c r="H7">
        <v>1.2317</v>
      </c>
      <c r="I7">
        <v>3754.7037</v>
      </c>
      <c r="J7">
        <v>-27.875</v>
      </c>
      <c r="K7">
        <v>113.779</v>
      </c>
      <c r="L7">
        <v>37.450000000000003</v>
      </c>
      <c r="M7">
        <v>42.627000000000002</v>
      </c>
    </row>
    <row r="8" spans="1:13" x14ac:dyDescent="0.25">
      <c r="A8" s="4">
        <v>41234</v>
      </c>
      <c r="B8">
        <v>32.47</v>
      </c>
      <c r="C8">
        <v>-1.6061000000000001</v>
      </c>
      <c r="D8">
        <v>-1.6061000000000001</v>
      </c>
      <c r="E8">
        <v>1.6796</v>
      </c>
      <c r="F8">
        <v>10.4621</v>
      </c>
      <c r="G8">
        <v>8.7825000000000006</v>
      </c>
      <c r="H8">
        <v>1.2311000000000001</v>
      </c>
      <c r="I8">
        <v>3694.4009000000001</v>
      </c>
      <c r="J8">
        <v>-27.875</v>
      </c>
      <c r="K8">
        <v>113.779</v>
      </c>
      <c r="L8">
        <v>38.683999999999997</v>
      </c>
      <c r="M8">
        <v>41.749000000000002</v>
      </c>
    </row>
    <row r="9" spans="1:13" x14ac:dyDescent="0.25">
      <c r="A9" s="4">
        <v>41236</v>
      </c>
      <c r="B9">
        <v>32.130000000000003</v>
      </c>
      <c r="C9">
        <v>-1.0470999999999999</v>
      </c>
      <c r="D9">
        <v>-1.0470999999999999</v>
      </c>
      <c r="E9">
        <v>1.6899</v>
      </c>
      <c r="F9">
        <v>10.3939</v>
      </c>
      <c r="G9">
        <v>8.7039000000000009</v>
      </c>
      <c r="H9">
        <v>1.2374000000000001</v>
      </c>
      <c r="I9">
        <v>3655.7161000000001</v>
      </c>
      <c r="J9">
        <v>-27.875</v>
      </c>
      <c r="K9">
        <v>113.779</v>
      </c>
      <c r="L9">
        <v>33.515999999999998</v>
      </c>
      <c r="M9">
        <v>41.984999999999999</v>
      </c>
    </row>
    <row r="10" spans="1:13" x14ac:dyDescent="0.25">
      <c r="A10" s="4">
        <v>41239</v>
      </c>
      <c r="B10">
        <v>32.270000000000003</v>
      </c>
      <c r="C10">
        <v>0.43569999999999998</v>
      </c>
      <c r="D10">
        <v>0.43569999999999998</v>
      </c>
      <c r="E10">
        <v>1.6625000000000001</v>
      </c>
      <c r="F10">
        <v>10.3902</v>
      </c>
      <c r="G10">
        <v>8.7277000000000005</v>
      </c>
      <c r="H10">
        <v>1.2361</v>
      </c>
      <c r="I10">
        <v>3671.6451000000002</v>
      </c>
      <c r="J10">
        <v>-27.875</v>
      </c>
      <c r="K10">
        <v>113.779</v>
      </c>
      <c r="L10">
        <v>31.701000000000001</v>
      </c>
      <c r="M10">
        <v>41.927999999999997</v>
      </c>
    </row>
    <row r="11" spans="1:13" x14ac:dyDescent="0.25">
      <c r="A11" s="4">
        <v>41240</v>
      </c>
      <c r="B11">
        <v>32.15</v>
      </c>
      <c r="C11">
        <v>-0.37190000000000001</v>
      </c>
      <c r="D11">
        <v>-0.37190000000000001</v>
      </c>
      <c r="E11">
        <v>1.6369</v>
      </c>
      <c r="F11">
        <v>10.4123</v>
      </c>
      <c r="G11">
        <v>8.7753999999999994</v>
      </c>
      <c r="H11">
        <v>1.2352000000000001</v>
      </c>
      <c r="I11">
        <v>3657.9915999999998</v>
      </c>
      <c r="J11">
        <v>-27.875</v>
      </c>
      <c r="K11">
        <v>113.779</v>
      </c>
      <c r="L11">
        <v>30.873000000000001</v>
      </c>
      <c r="M11">
        <v>41.058999999999997</v>
      </c>
    </row>
    <row r="12" spans="1:13" x14ac:dyDescent="0.25">
      <c r="A12" s="4">
        <v>41241</v>
      </c>
      <c r="B12">
        <v>33.229999999999997</v>
      </c>
      <c r="C12">
        <v>3.3593000000000002</v>
      </c>
      <c r="D12">
        <v>3.3593000000000002</v>
      </c>
      <c r="E12">
        <v>1.6284000000000001</v>
      </c>
      <c r="F12">
        <v>10.3786</v>
      </c>
      <c r="G12">
        <v>8.7502999999999993</v>
      </c>
      <c r="H12">
        <v>1.2378</v>
      </c>
      <c r="I12">
        <v>3780.8728999999998</v>
      </c>
      <c r="J12">
        <v>-27.875</v>
      </c>
      <c r="K12">
        <v>113.779</v>
      </c>
      <c r="L12">
        <v>34.375</v>
      </c>
      <c r="M12">
        <v>41.548000000000002</v>
      </c>
    </row>
    <row r="13" spans="1:13" x14ac:dyDescent="0.25">
      <c r="A13" s="4">
        <v>41242</v>
      </c>
      <c r="B13">
        <v>33.69</v>
      </c>
      <c r="C13">
        <v>1.3843000000000001</v>
      </c>
      <c r="D13">
        <v>1.3843000000000001</v>
      </c>
      <c r="E13">
        <v>1.6147</v>
      </c>
      <c r="F13">
        <v>10.3111</v>
      </c>
      <c r="G13">
        <v>8.6963000000000008</v>
      </c>
      <c r="H13">
        <v>1.2383</v>
      </c>
      <c r="I13">
        <v>3833.2111</v>
      </c>
      <c r="J13">
        <v>-27.875</v>
      </c>
      <c r="K13">
        <v>113.779</v>
      </c>
      <c r="L13">
        <v>31.143000000000001</v>
      </c>
      <c r="M13">
        <v>41.164000000000001</v>
      </c>
    </row>
    <row r="14" spans="1:13" x14ac:dyDescent="0.25">
      <c r="A14" s="4">
        <v>41243</v>
      </c>
      <c r="B14">
        <v>33.82</v>
      </c>
      <c r="C14">
        <v>0.38590000000000002</v>
      </c>
      <c r="D14">
        <v>0.38590000000000002</v>
      </c>
      <c r="E14">
        <v>1.6156000000000001</v>
      </c>
      <c r="F14">
        <v>10.3041</v>
      </c>
      <c r="G14">
        <v>8.6884999999999994</v>
      </c>
      <c r="H14">
        <v>1.2417</v>
      </c>
      <c r="I14">
        <v>3848.0023999999999</v>
      </c>
      <c r="J14">
        <v>-27.875</v>
      </c>
      <c r="K14">
        <v>113.779</v>
      </c>
      <c r="L14">
        <v>28.018999999999998</v>
      </c>
      <c r="M14">
        <v>40.679000000000002</v>
      </c>
    </row>
    <row r="15" spans="1:13" x14ac:dyDescent="0.25">
      <c r="A15" s="4">
        <v>41246</v>
      </c>
      <c r="B15">
        <v>34.619999999999997</v>
      </c>
      <c r="C15">
        <v>2.3654999999999999</v>
      </c>
      <c r="D15">
        <v>2.3654999999999999</v>
      </c>
      <c r="E15">
        <v>1.6207</v>
      </c>
      <c r="F15">
        <v>10.3291</v>
      </c>
      <c r="G15">
        <v>8.7085000000000008</v>
      </c>
      <c r="H15">
        <v>1.2705</v>
      </c>
      <c r="I15">
        <v>3939.0255000000002</v>
      </c>
      <c r="J15">
        <v>-27.875</v>
      </c>
      <c r="K15">
        <v>113.779</v>
      </c>
      <c r="L15">
        <v>25.315999999999999</v>
      </c>
      <c r="M15">
        <v>39.692999999999998</v>
      </c>
    </row>
    <row r="16" spans="1:13" x14ac:dyDescent="0.25">
      <c r="A16" s="4">
        <v>41247</v>
      </c>
      <c r="B16">
        <v>33.9</v>
      </c>
      <c r="C16">
        <v>-2.0796999999999999</v>
      </c>
      <c r="D16">
        <v>-2.0796999999999999</v>
      </c>
      <c r="E16">
        <v>1.6028</v>
      </c>
      <c r="F16">
        <v>10.3428</v>
      </c>
      <c r="G16">
        <v>8.74</v>
      </c>
      <c r="H16">
        <v>1.2702</v>
      </c>
      <c r="I16">
        <v>3857.1046999999999</v>
      </c>
      <c r="J16">
        <v>-27.875</v>
      </c>
      <c r="K16">
        <v>113.779</v>
      </c>
      <c r="L16">
        <v>29.12</v>
      </c>
      <c r="M16">
        <v>40.24</v>
      </c>
    </row>
    <row r="17" spans="1:13" x14ac:dyDescent="0.25">
      <c r="A17" s="4">
        <v>41248</v>
      </c>
      <c r="B17">
        <v>33.71</v>
      </c>
      <c r="C17">
        <v>-0.5605</v>
      </c>
      <c r="D17">
        <v>-0.5605</v>
      </c>
      <c r="E17">
        <v>1.5874999999999999</v>
      </c>
      <c r="F17">
        <v>10.3284</v>
      </c>
      <c r="G17">
        <v>8.7409999999999997</v>
      </c>
      <c r="H17">
        <v>1.2701</v>
      </c>
      <c r="I17">
        <v>3835.4866999999999</v>
      </c>
      <c r="J17">
        <v>-27.875</v>
      </c>
      <c r="K17">
        <v>113.779</v>
      </c>
      <c r="L17">
        <v>27.358000000000001</v>
      </c>
      <c r="M17">
        <v>40.408000000000001</v>
      </c>
    </row>
    <row r="18" spans="1:13" x14ac:dyDescent="0.25">
      <c r="A18" s="4">
        <v>41249</v>
      </c>
      <c r="B18">
        <v>33.9</v>
      </c>
      <c r="C18">
        <v>0.56359999999999999</v>
      </c>
      <c r="D18">
        <v>0.56359999999999999</v>
      </c>
      <c r="E18">
        <v>1.5857000000000001</v>
      </c>
      <c r="F18">
        <v>10.3139</v>
      </c>
      <c r="G18">
        <v>8.7280999999999995</v>
      </c>
      <c r="H18">
        <v>1.2701</v>
      </c>
      <c r="I18">
        <v>3857.1046999999999</v>
      </c>
      <c r="J18">
        <v>-27.875</v>
      </c>
      <c r="K18">
        <v>113.779</v>
      </c>
      <c r="L18">
        <v>25.876000000000001</v>
      </c>
      <c r="M18">
        <v>40.218000000000004</v>
      </c>
    </row>
    <row r="19" spans="1:13" x14ac:dyDescent="0.25">
      <c r="A19" s="4">
        <v>41250</v>
      </c>
      <c r="B19">
        <v>34.17</v>
      </c>
      <c r="C19">
        <v>0.79649999999999999</v>
      </c>
      <c r="D19">
        <v>0.79649999999999999</v>
      </c>
      <c r="E19">
        <v>1.6215000000000002</v>
      </c>
      <c r="F19">
        <v>10.3042</v>
      </c>
      <c r="G19">
        <v>8.6827000000000005</v>
      </c>
      <c r="H19">
        <v>1.2702</v>
      </c>
      <c r="I19">
        <v>3887.8249999999998</v>
      </c>
      <c r="J19">
        <v>-27.875</v>
      </c>
      <c r="K19">
        <v>113.779</v>
      </c>
      <c r="L19">
        <v>25.875</v>
      </c>
      <c r="M19">
        <v>38.167999999999999</v>
      </c>
    </row>
    <row r="20" spans="1:13" x14ac:dyDescent="0.25">
      <c r="A20" s="4">
        <v>41253</v>
      </c>
      <c r="B20">
        <v>34.57</v>
      </c>
      <c r="C20">
        <v>1.1706000000000001</v>
      </c>
      <c r="D20">
        <v>1.1706000000000001</v>
      </c>
      <c r="E20">
        <v>1.6164000000000001</v>
      </c>
      <c r="F20">
        <v>10.3162</v>
      </c>
      <c r="G20">
        <v>8.6997999999999998</v>
      </c>
      <c r="H20">
        <v>1.272</v>
      </c>
      <c r="I20">
        <v>3933.3366000000001</v>
      </c>
      <c r="J20">
        <v>-27.875</v>
      </c>
      <c r="K20">
        <v>113.779</v>
      </c>
      <c r="L20">
        <v>25.24</v>
      </c>
      <c r="M20">
        <v>38.165999999999997</v>
      </c>
    </row>
    <row r="21" spans="1:13" x14ac:dyDescent="0.25">
      <c r="A21" s="4">
        <v>41254</v>
      </c>
      <c r="B21">
        <v>35.28</v>
      </c>
      <c r="C21">
        <v>2.0537999999999998</v>
      </c>
      <c r="D21">
        <v>2.0537999999999998</v>
      </c>
      <c r="E21">
        <v>1.6541000000000001</v>
      </c>
      <c r="F21">
        <v>10.2911</v>
      </c>
      <c r="G21">
        <v>8.6370000000000005</v>
      </c>
      <c r="H21">
        <v>1.2728999999999999</v>
      </c>
      <c r="I21">
        <v>4014.1196</v>
      </c>
      <c r="J21">
        <v>-27.875</v>
      </c>
      <c r="K21">
        <v>113.779</v>
      </c>
      <c r="L21">
        <v>21.849</v>
      </c>
      <c r="M21">
        <v>38.122999999999998</v>
      </c>
    </row>
    <row r="22" spans="1:13" x14ac:dyDescent="0.25">
      <c r="A22" s="4">
        <v>41255</v>
      </c>
      <c r="B22">
        <v>35.26</v>
      </c>
      <c r="C22">
        <v>-5.67E-2</v>
      </c>
      <c r="D22">
        <v>-5.67E-2</v>
      </c>
      <c r="E22">
        <v>1.698</v>
      </c>
      <c r="F22">
        <v>10.3009</v>
      </c>
      <c r="G22">
        <v>8.6029</v>
      </c>
      <c r="H22">
        <v>1.2728999999999999</v>
      </c>
      <c r="I22">
        <v>4011.8440000000001</v>
      </c>
      <c r="J22">
        <v>-27.875</v>
      </c>
      <c r="K22">
        <v>113.779</v>
      </c>
      <c r="L22">
        <v>21.692</v>
      </c>
      <c r="M22">
        <v>37.786000000000001</v>
      </c>
    </row>
    <row r="23" spans="1:13" x14ac:dyDescent="0.25">
      <c r="A23" s="4">
        <v>41256</v>
      </c>
      <c r="B23">
        <v>33.61</v>
      </c>
      <c r="C23">
        <v>-4.6795</v>
      </c>
      <c r="D23">
        <v>-4.6795</v>
      </c>
      <c r="E23">
        <v>1.7299</v>
      </c>
      <c r="F23">
        <v>10.338699999999999</v>
      </c>
      <c r="G23">
        <v>8.6088000000000005</v>
      </c>
      <c r="H23">
        <v>1.2766</v>
      </c>
      <c r="I23">
        <v>3824.1088</v>
      </c>
      <c r="J23">
        <v>-27.875</v>
      </c>
      <c r="K23">
        <v>113.779</v>
      </c>
      <c r="L23">
        <v>35.856999999999999</v>
      </c>
      <c r="M23">
        <v>40.03</v>
      </c>
    </row>
    <row r="24" spans="1:13" x14ac:dyDescent="0.25">
      <c r="A24" s="4">
        <v>41257</v>
      </c>
      <c r="B24">
        <v>33.81</v>
      </c>
      <c r="C24">
        <v>0.59509999999999996</v>
      </c>
      <c r="D24">
        <v>0.59509999999999996</v>
      </c>
      <c r="E24">
        <v>1.7015</v>
      </c>
      <c r="F24">
        <v>10.3375</v>
      </c>
      <c r="G24">
        <v>8.6359999999999992</v>
      </c>
      <c r="H24">
        <v>1.2765</v>
      </c>
      <c r="I24">
        <v>3846.8645999999999</v>
      </c>
      <c r="J24">
        <v>-27.875</v>
      </c>
      <c r="K24">
        <v>113.779</v>
      </c>
      <c r="L24">
        <v>33.176000000000002</v>
      </c>
      <c r="M24">
        <v>39.72</v>
      </c>
    </row>
    <row r="25" spans="1:13" x14ac:dyDescent="0.25">
      <c r="A25" s="4">
        <v>41260</v>
      </c>
      <c r="B25">
        <v>34.4</v>
      </c>
      <c r="C25">
        <v>1.7450000000000001</v>
      </c>
      <c r="D25">
        <v>1.7450000000000001</v>
      </c>
      <c r="E25">
        <v>1.7717000000000001</v>
      </c>
      <c r="F25">
        <v>10.290699999999999</v>
      </c>
      <c r="G25">
        <v>8.5190000000000001</v>
      </c>
      <c r="H25">
        <v>1.2774000000000001</v>
      </c>
      <c r="I25">
        <v>3913.9942000000001</v>
      </c>
      <c r="J25">
        <v>-27.875</v>
      </c>
      <c r="K25">
        <v>113.779</v>
      </c>
      <c r="L25">
        <v>32.662999999999997</v>
      </c>
      <c r="M25">
        <v>31.300999999999998</v>
      </c>
    </row>
    <row r="26" spans="1:13" x14ac:dyDescent="0.25">
      <c r="A26" s="4">
        <v>41261</v>
      </c>
      <c r="B26">
        <v>34.590000000000003</v>
      </c>
      <c r="C26">
        <v>0.55230000000000001</v>
      </c>
      <c r="D26">
        <v>0.55230000000000001</v>
      </c>
      <c r="E26">
        <v>1.8169999999999999</v>
      </c>
      <c r="F26">
        <v>10.249700000000001</v>
      </c>
      <c r="G26">
        <v>8.4327000000000005</v>
      </c>
      <c r="H26">
        <v>1.2757000000000001</v>
      </c>
      <c r="I26">
        <v>3935.6122</v>
      </c>
      <c r="J26">
        <v>-27.875</v>
      </c>
      <c r="K26">
        <v>113.779</v>
      </c>
      <c r="L26">
        <v>32.406999999999996</v>
      </c>
      <c r="M26">
        <v>30.995000000000001</v>
      </c>
    </row>
    <row r="27" spans="1:13" x14ac:dyDescent="0.25">
      <c r="A27" s="4">
        <v>41262</v>
      </c>
      <c r="B27">
        <v>34.61</v>
      </c>
      <c r="C27">
        <v>5.7799999999999997E-2</v>
      </c>
      <c r="D27">
        <v>5.7799999999999997E-2</v>
      </c>
      <c r="E27">
        <v>1.8014000000000001</v>
      </c>
      <c r="F27">
        <v>10.324299999999999</v>
      </c>
      <c r="G27">
        <v>8.5229999999999997</v>
      </c>
      <c r="H27">
        <v>1.2745</v>
      </c>
      <c r="I27">
        <v>3937.8877000000002</v>
      </c>
      <c r="J27">
        <v>-27.875</v>
      </c>
      <c r="K27">
        <v>113.779</v>
      </c>
      <c r="L27">
        <v>32.381</v>
      </c>
      <c r="M27">
        <v>30.884</v>
      </c>
    </row>
    <row r="28" spans="1:13" x14ac:dyDescent="0.25">
      <c r="A28" s="4">
        <v>41263</v>
      </c>
      <c r="B28">
        <v>34.43</v>
      </c>
      <c r="C28">
        <v>-0.52010000000000001</v>
      </c>
      <c r="D28">
        <v>-0.52010000000000001</v>
      </c>
      <c r="E28">
        <v>1.7962</v>
      </c>
      <c r="F28">
        <v>10.3134</v>
      </c>
      <c r="G28">
        <v>8.5172000000000008</v>
      </c>
      <c r="H28">
        <v>1.2736000000000001</v>
      </c>
      <c r="I28">
        <v>3917.4074999999998</v>
      </c>
      <c r="J28">
        <v>-27.875</v>
      </c>
      <c r="K28">
        <v>113.779</v>
      </c>
      <c r="L28">
        <v>32.408999999999999</v>
      </c>
      <c r="M28">
        <v>30.824000000000002</v>
      </c>
    </row>
    <row r="29" spans="1:13" x14ac:dyDescent="0.25">
      <c r="A29" s="4">
        <v>41264</v>
      </c>
      <c r="B29">
        <v>34</v>
      </c>
      <c r="C29">
        <v>-1.2488999999999999</v>
      </c>
      <c r="D29">
        <v>-1.2488999999999999</v>
      </c>
      <c r="E29">
        <v>1.7623</v>
      </c>
      <c r="F29">
        <v>10.353999999999999</v>
      </c>
      <c r="G29">
        <v>8.5915999999999997</v>
      </c>
      <c r="H29">
        <v>1.2728999999999999</v>
      </c>
      <c r="I29">
        <v>3868.4825999999998</v>
      </c>
      <c r="J29">
        <v>-27.875</v>
      </c>
      <c r="K29">
        <v>113.779</v>
      </c>
      <c r="L29">
        <v>32.4</v>
      </c>
      <c r="M29">
        <v>29.254000000000001</v>
      </c>
    </row>
    <row r="30" spans="1:13" x14ac:dyDescent="0.25">
      <c r="A30" s="4">
        <v>41267</v>
      </c>
      <c r="B30">
        <v>34.28</v>
      </c>
      <c r="C30">
        <v>0.82350000000000001</v>
      </c>
      <c r="D30">
        <v>0.82350000000000001</v>
      </c>
      <c r="E30">
        <v>1.7737000000000001</v>
      </c>
      <c r="F30">
        <v>10.3933</v>
      </c>
      <c r="G30">
        <v>8.6196000000000002</v>
      </c>
      <c r="H30">
        <v>1.2706999999999999</v>
      </c>
      <c r="I30">
        <v>3900.3407000000002</v>
      </c>
      <c r="J30">
        <v>-27.875</v>
      </c>
      <c r="K30">
        <v>113.779</v>
      </c>
      <c r="L30">
        <v>30.289000000000001</v>
      </c>
      <c r="M30">
        <v>28.594999999999999</v>
      </c>
    </row>
    <row r="31" spans="1:13" x14ac:dyDescent="0.25">
      <c r="A31" s="4">
        <v>41269</v>
      </c>
      <c r="B31">
        <v>33.590000000000003</v>
      </c>
      <c r="C31">
        <v>-2.0127999999999999</v>
      </c>
      <c r="D31">
        <v>-2.0127999999999999</v>
      </c>
      <c r="E31">
        <v>1.7511000000000001</v>
      </c>
      <c r="F31">
        <v>10.4194</v>
      </c>
      <c r="G31">
        <v>8.6683000000000003</v>
      </c>
      <c r="H31">
        <v>1.2717000000000001</v>
      </c>
      <c r="I31">
        <v>3821.8332999999998</v>
      </c>
      <c r="J31">
        <v>-27.875</v>
      </c>
      <c r="K31">
        <v>113.779</v>
      </c>
      <c r="L31">
        <v>31.568000000000001</v>
      </c>
      <c r="M31">
        <v>29.106999999999999</v>
      </c>
    </row>
    <row r="32" spans="1:13" x14ac:dyDescent="0.25">
      <c r="A32" s="4">
        <v>41270</v>
      </c>
      <c r="B32">
        <v>33.69</v>
      </c>
      <c r="C32">
        <v>0.29770000000000002</v>
      </c>
      <c r="D32">
        <v>0.29770000000000002</v>
      </c>
      <c r="E32">
        <v>1.7364000000000002</v>
      </c>
      <c r="F32">
        <v>10.4292</v>
      </c>
      <c r="G32">
        <v>8.6928000000000001</v>
      </c>
      <c r="H32">
        <v>1.2717000000000001</v>
      </c>
      <c r="I32">
        <v>3833.2111</v>
      </c>
      <c r="J32">
        <v>-27.875</v>
      </c>
      <c r="K32">
        <v>113.779</v>
      </c>
      <c r="L32">
        <v>18.378</v>
      </c>
      <c r="M32">
        <v>28.957999999999998</v>
      </c>
    </row>
    <row r="33" spans="1:13" x14ac:dyDescent="0.25">
      <c r="A33" s="4">
        <v>41271</v>
      </c>
      <c r="B33">
        <v>33.22</v>
      </c>
      <c r="C33">
        <v>-1.3951</v>
      </c>
      <c r="D33">
        <v>-1.3951</v>
      </c>
      <c r="E33">
        <v>1.7008999999999999</v>
      </c>
      <c r="F33">
        <v>10.4861</v>
      </c>
      <c r="G33">
        <v>8.7851999999999997</v>
      </c>
      <c r="H33">
        <v>1.2715000000000001</v>
      </c>
      <c r="I33">
        <v>3779.7350999999999</v>
      </c>
      <c r="J33">
        <v>-27.875</v>
      </c>
      <c r="K33">
        <v>113.779</v>
      </c>
      <c r="L33">
        <v>19.48</v>
      </c>
      <c r="M33">
        <v>28.721</v>
      </c>
    </row>
    <row r="34" spans="1:13" x14ac:dyDescent="0.25">
      <c r="A34" s="4">
        <v>41274</v>
      </c>
      <c r="B34">
        <v>33.869999999999997</v>
      </c>
      <c r="C34">
        <v>1.9567000000000001</v>
      </c>
      <c r="D34">
        <v>1.9567000000000001</v>
      </c>
      <c r="E34">
        <v>1.7574000000000001</v>
      </c>
      <c r="F34">
        <v>10.509399999999999</v>
      </c>
      <c r="G34">
        <v>8.7520000000000007</v>
      </c>
      <c r="H34">
        <v>1.2692999999999999</v>
      </c>
      <c r="I34">
        <v>3853.6913</v>
      </c>
      <c r="J34">
        <v>124.7</v>
      </c>
      <c r="K34">
        <v>113.779</v>
      </c>
      <c r="L34">
        <v>20.167000000000002</v>
      </c>
      <c r="M34">
        <v>27.696999999999999</v>
      </c>
    </row>
    <row r="35" spans="1:13" x14ac:dyDescent="0.25">
      <c r="A35" s="4">
        <v>41276</v>
      </c>
      <c r="B35">
        <v>35.36</v>
      </c>
      <c r="C35">
        <v>4.3992000000000004</v>
      </c>
      <c r="D35">
        <v>4.3992000000000004</v>
      </c>
      <c r="E35">
        <v>1.8371</v>
      </c>
      <c r="F35">
        <v>10.701499999999999</v>
      </c>
      <c r="G35">
        <v>8.8643999999999998</v>
      </c>
      <c r="H35">
        <v>1.2757000000000001</v>
      </c>
      <c r="I35">
        <v>4023.2219</v>
      </c>
      <c r="J35">
        <v>124.7</v>
      </c>
      <c r="K35">
        <v>113.779</v>
      </c>
      <c r="L35">
        <v>31.471</v>
      </c>
      <c r="M35">
        <v>28.84</v>
      </c>
    </row>
    <row r="36" spans="1:13" x14ac:dyDescent="0.25">
      <c r="A36" s="4">
        <v>41277</v>
      </c>
      <c r="B36">
        <v>34.770000000000003</v>
      </c>
      <c r="C36">
        <v>-1.6686000000000001</v>
      </c>
      <c r="D36">
        <v>-1.6686000000000001</v>
      </c>
      <c r="E36">
        <v>1.9121000000000001</v>
      </c>
      <c r="F36">
        <v>10.7293</v>
      </c>
      <c r="G36">
        <v>8.8170999999999999</v>
      </c>
      <c r="H36">
        <v>1.2762</v>
      </c>
      <c r="I36">
        <v>3956.0924</v>
      </c>
      <c r="J36">
        <v>124.7</v>
      </c>
      <c r="K36">
        <v>113.779</v>
      </c>
      <c r="L36">
        <v>33.152000000000001</v>
      </c>
      <c r="M36">
        <v>29.413</v>
      </c>
    </row>
    <row r="37" spans="1:13" x14ac:dyDescent="0.25">
      <c r="A37" s="4">
        <v>41278</v>
      </c>
      <c r="B37">
        <v>34.4</v>
      </c>
      <c r="C37">
        <v>-1.0641</v>
      </c>
      <c r="D37">
        <v>-1.0641</v>
      </c>
      <c r="E37">
        <v>1.8991</v>
      </c>
      <c r="F37">
        <v>10.669700000000001</v>
      </c>
      <c r="G37">
        <v>8.7706</v>
      </c>
      <c r="H37">
        <v>1.2751000000000001</v>
      </c>
      <c r="I37">
        <v>3913.9942000000001</v>
      </c>
      <c r="J37">
        <v>124.7</v>
      </c>
      <c r="K37">
        <v>113.779</v>
      </c>
      <c r="L37">
        <v>33.588000000000001</v>
      </c>
      <c r="M37">
        <v>29.146000000000001</v>
      </c>
    </row>
    <row r="38" spans="1:13" x14ac:dyDescent="0.25">
      <c r="A38" s="4">
        <v>41281</v>
      </c>
      <c r="B38">
        <v>34.340000000000003</v>
      </c>
      <c r="C38">
        <v>-0.1744</v>
      </c>
      <c r="D38">
        <v>-0.1744</v>
      </c>
      <c r="E38">
        <v>1.8974</v>
      </c>
      <c r="F38">
        <v>10.705</v>
      </c>
      <c r="G38">
        <v>8.8076000000000008</v>
      </c>
      <c r="H38">
        <v>1.2770000000000001</v>
      </c>
      <c r="I38">
        <v>3907.1673999999998</v>
      </c>
      <c r="J38">
        <v>124.7</v>
      </c>
      <c r="K38">
        <v>113.779</v>
      </c>
      <c r="L38">
        <v>32.776000000000003</v>
      </c>
      <c r="M38">
        <v>28.913</v>
      </c>
    </row>
    <row r="39" spans="1:13" x14ac:dyDescent="0.25">
      <c r="A39" s="4">
        <v>41282</v>
      </c>
      <c r="B39">
        <v>33.68</v>
      </c>
      <c r="C39">
        <v>-1.9220000000000002</v>
      </c>
      <c r="D39">
        <v>-1.9220000000000002</v>
      </c>
      <c r="E39">
        <v>1.8683000000000001</v>
      </c>
      <c r="F39">
        <v>10.721399999999999</v>
      </c>
      <c r="G39">
        <v>8.8531999999999993</v>
      </c>
      <c r="H39">
        <v>1.278</v>
      </c>
      <c r="I39">
        <v>3832.0734000000002</v>
      </c>
      <c r="J39">
        <v>124.7</v>
      </c>
      <c r="K39">
        <v>113.779</v>
      </c>
      <c r="L39">
        <v>34.162999999999997</v>
      </c>
      <c r="M39">
        <v>29.623000000000001</v>
      </c>
    </row>
    <row r="40" spans="1:13" x14ac:dyDescent="0.25">
      <c r="A40" s="4">
        <v>41283</v>
      </c>
      <c r="B40">
        <v>33.64</v>
      </c>
      <c r="C40">
        <v>-0.1188</v>
      </c>
      <c r="D40">
        <v>-0.1188</v>
      </c>
      <c r="E40">
        <v>1.8568</v>
      </c>
      <c r="F40">
        <v>10.6943</v>
      </c>
      <c r="G40">
        <v>8.8374000000000006</v>
      </c>
      <c r="H40">
        <v>1.2779</v>
      </c>
      <c r="I40">
        <v>3827.5221999999999</v>
      </c>
      <c r="J40">
        <v>124.7</v>
      </c>
      <c r="K40">
        <v>113.779</v>
      </c>
      <c r="L40">
        <v>32.317</v>
      </c>
      <c r="M40">
        <v>29.591000000000001</v>
      </c>
    </row>
    <row r="41" spans="1:13" x14ac:dyDescent="0.25">
      <c r="A41" s="4">
        <v>41284</v>
      </c>
      <c r="B41">
        <v>33.53</v>
      </c>
      <c r="C41">
        <v>-0.32700000000000001</v>
      </c>
      <c r="D41">
        <v>-0.32700000000000001</v>
      </c>
      <c r="E41">
        <v>1.8957999999999999</v>
      </c>
      <c r="F41">
        <v>10.6531</v>
      </c>
      <c r="G41">
        <v>8.7573000000000008</v>
      </c>
      <c r="H41">
        <v>1.2765</v>
      </c>
      <c r="I41">
        <v>3815.0065</v>
      </c>
      <c r="J41">
        <v>124.7</v>
      </c>
      <c r="K41">
        <v>113.779</v>
      </c>
      <c r="L41">
        <v>32.314999999999998</v>
      </c>
      <c r="M41">
        <v>27.957000000000001</v>
      </c>
    </row>
    <row r="42" spans="1:13" x14ac:dyDescent="0.25">
      <c r="A42" s="4">
        <v>41285</v>
      </c>
      <c r="B42">
        <v>32.909999999999997</v>
      </c>
      <c r="C42">
        <v>-1.8491</v>
      </c>
      <c r="D42">
        <v>-1.8491</v>
      </c>
      <c r="E42">
        <v>1.8677000000000001</v>
      </c>
      <c r="F42">
        <v>10.6394</v>
      </c>
      <c r="G42">
        <v>8.7716999999999992</v>
      </c>
      <c r="H42">
        <v>1.2793000000000001</v>
      </c>
      <c r="I42">
        <v>3744.4636</v>
      </c>
      <c r="J42">
        <v>124.7</v>
      </c>
      <c r="K42">
        <v>113.779</v>
      </c>
      <c r="L42">
        <v>33.03</v>
      </c>
      <c r="M42">
        <v>28.193000000000001</v>
      </c>
    </row>
    <row r="43" spans="1:13" x14ac:dyDescent="0.25">
      <c r="A43" s="4">
        <v>41288</v>
      </c>
      <c r="B43">
        <v>33.26</v>
      </c>
      <c r="C43">
        <v>1.0634999999999999</v>
      </c>
      <c r="D43">
        <v>1.0634999999999999</v>
      </c>
      <c r="E43">
        <v>1.8448</v>
      </c>
      <c r="F43">
        <v>10.6082</v>
      </c>
      <c r="G43">
        <v>8.7634000000000007</v>
      </c>
      <c r="H43">
        <v>1.2827</v>
      </c>
      <c r="I43">
        <v>3784.2862</v>
      </c>
      <c r="J43">
        <v>124.7</v>
      </c>
      <c r="K43">
        <v>113.779</v>
      </c>
      <c r="L43">
        <v>31.568999999999999</v>
      </c>
      <c r="M43">
        <v>28.367999999999999</v>
      </c>
    </row>
    <row r="44" spans="1:13" x14ac:dyDescent="0.25">
      <c r="A44" s="4">
        <v>41289</v>
      </c>
      <c r="B44">
        <v>33.9</v>
      </c>
      <c r="C44">
        <v>1.9241999999999999</v>
      </c>
      <c r="D44">
        <v>1.9241999999999999</v>
      </c>
      <c r="E44">
        <v>1.8359999999999999</v>
      </c>
      <c r="F44">
        <v>10.6061</v>
      </c>
      <c r="G44">
        <v>8.7700999999999993</v>
      </c>
      <c r="H44">
        <v>1.2829999999999999</v>
      </c>
      <c r="I44">
        <v>3857.1046999999999</v>
      </c>
      <c r="J44">
        <v>124.7</v>
      </c>
      <c r="K44">
        <v>113.779</v>
      </c>
      <c r="L44">
        <v>21.446999999999999</v>
      </c>
      <c r="M44">
        <v>28.056999999999999</v>
      </c>
    </row>
    <row r="45" spans="1:13" x14ac:dyDescent="0.25">
      <c r="A45" s="4">
        <v>41290</v>
      </c>
      <c r="B45">
        <v>34.1</v>
      </c>
      <c r="C45">
        <v>0.59</v>
      </c>
      <c r="D45">
        <v>0.59</v>
      </c>
      <c r="E45">
        <v>1.8185</v>
      </c>
      <c r="F45">
        <v>10.6127</v>
      </c>
      <c r="G45">
        <v>8.7942</v>
      </c>
      <c r="H45">
        <v>1.2829999999999999</v>
      </c>
      <c r="I45">
        <v>3879.8604999999998</v>
      </c>
      <c r="J45">
        <v>124.7</v>
      </c>
      <c r="K45">
        <v>113.779</v>
      </c>
      <c r="L45">
        <v>20.731000000000002</v>
      </c>
      <c r="M45">
        <v>27.399000000000001</v>
      </c>
    </row>
    <row r="46" spans="1:13" x14ac:dyDescent="0.25">
      <c r="A46" s="4">
        <v>41291</v>
      </c>
      <c r="B46">
        <v>34.380000000000003</v>
      </c>
      <c r="C46">
        <v>0.82110000000000005</v>
      </c>
      <c r="D46">
        <v>0.82110000000000005</v>
      </c>
      <c r="E46">
        <v>1.8794</v>
      </c>
      <c r="F46">
        <v>10.6044</v>
      </c>
      <c r="G46">
        <v>8.7249999999999996</v>
      </c>
      <c r="H46">
        <v>1.2829999999999999</v>
      </c>
      <c r="I46">
        <v>3911.7186000000002</v>
      </c>
      <c r="J46">
        <v>124.7</v>
      </c>
      <c r="K46">
        <v>113.779</v>
      </c>
      <c r="L46">
        <v>20.687000000000001</v>
      </c>
      <c r="M46">
        <v>27.437999999999999</v>
      </c>
    </row>
    <row r="47" spans="1:13" x14ac:dyDescent="0.25">
      <c r="A47" s="4">
        <v>41292</v>
      </c>
      <c r="B47">
        <v>34.520000000000003</v>
      </c>
      <c r="C47">
        <v>0.40720000000000001</v>
      </c>
      <c r="D47">
        <v>0.40720000000000001</v>
      </c>
      <c r="E47">
        <v>1.8416000000000001</v>
      </c>
      <c r="F47">
        <v>10.5631</v>
      </c>
      <c r="G47">
        <v>8.7215000000000007</v>
      </c>
      <c r="H47">
        <v>1.2828999999999999</v>
      </c>
      <c r="I47">
        <v>3927.6475999999998</v>
      </c>
      <c r="J47">
        <v>124.7</v>
      </c>
      <c r="K47">
        <v>113.779</v>
      </c>
      <c r="L47">
        <v>20.768999999999998</v>
      </c>
      <c r="M47">
        <v>27.416</v>
      </c>
    </row>
    <row r="48" spans="1:13" x14ac:dyDescent="0.25">
      <c r="A48" s="4">
        <v>41296</v>
      </c>
      <c r="B48">
        <v>35.19</v>
      </c>
      <c r="C48">
        <v>1.9409000000000001</v>
      </c>
      <c r="D48">
        <v>1.9409000000000001</v>
      </c>
      <c r="E48">
        <v>1.8416999999999999</v>
      </c>
      <c r="F48">
        <v>10.4893</v>
      </c>
      <c r="G48">
        <v>8.6476000000000006</v>
      </c>
      <c r="H48">
        <v>1.2701</v>
      </c>
      <c r="I48">
        <v>4003.8795</v>
      </c>
      <c r="J48">
        <v>124.7</v>
      </c>
      <c r="K48">
        <v>113.779</v>
      </c>
      <c r="L48">
        <v>18.989000000000001</v>
      </c>
      <c r="M48">
        <v>27.9</v>
      </c>
    </row>
    <row r="49" spans="1:13" x14ac:dyDescent="0.25">
      <c r="A49" s="4">
        <v>41297</v>
      </c>
      <c r="B49">
        <v>36</v>
      </c>
      <c r="C49">
        <v>2.3018000000000001</v>
      </c>
      <c r="D49">
        <v>2.3018000000000001</v>
      </c>
      <c r="E49">
        <v>1.8241000000000001</v>
      </c>
      <c r="F49">
        <v>10.503</v>
      </c>
      <c r="G49">
        <v>8.6789000000000005</v>
      </c>
      <c r="H49">
        <v>1.2705</v>
      </c>
      <c r="I49">
        <v>4096.0403999999999</v>
      </c>
      <c r="J49">
        <v>124.7</v>
      </c>
      <c r="K49">
        <v>113.779</v>
      </c>
      <c r="L49">
        <v>20.782</v>
      </c>
      <c r="M49">
        <v>28.484999999999999</v>
      </c>
    </row>
    <row r="50" spans="1:13" x14ac:dyDescent="0.25">
      <c r="A50" s="4">
        <v>41298</v>
      </c>
      <c r="B50">
        <v>36.99</v>
      </c>
      <c r="C50">
        <v>2.75</v>
      </c>
      <c r="D50">
        <v>2.75</v>
      </c>
      <c r="E50">
        <v>1.8498000000000001</v>
      </c>
      <c r="F50">
        <v>10.4399</v>
      </c>
      <c r="G50">
        <v>8.5900999999999996</v>
      </c>
      <c r="H50">
        <v>1.2703</v>
      </c>
      <c r="I50">
        <v>4208.6814999999997</v>
      </c>
      <c r="J50">
        <v>124.7</v>
      </c>
      <c r="K50">
        <v>113.779</v>
      </c>
      <c r="L50">
        <v>22.03</v>
      </c>
      <c r="M50">
        <v>28.972999999999999</v>
      </c>
    </row>
    <row r="51" spans="1:13" x14ac:dyDescent="0.25">
      <c r="A51" s="4">
        <v>41299</v>
      </c>
      <c r="B51">
        <v>36.979999999999997</v>
      </c>
      <c r="C51">
        <v>-2.7E-2</v>
      </c>
      <c r="D51">
        <v>-2.7E-2</v>
      </c>
      <c r="E51">
        <v>1.9487000000000001</v>
      </c>
      <c r="F51">
        <v>10.398300000000001</v>
      </c>
      <c r="G51">
        <v>8.4496000000000002</v>
      </c>
      <c r="H51">
        <v>1.2698</v>
      </c>
      <c r="I51">
        <v>4207.5437000000002</v>
      </c>
      <c r="J51">
        <v>124.7</v>
      </c>
      <c r="K51">
        <v>113.779</v>
      </c>
      <c r="L51">
        <v>15.147</v>
      </c>
      <c r="M51">
        <v>28.972000000000001</v>
      </c>
    </row>
    <row r="52" spans="1:13" x14ac:dyDescent="0.25">
      <c r="A52" s="4">
        <v>41302</v>
      </c>
      <c r="B52">
        <v>38.03</v>
      </c>
      <c r="C52">
        <v>2.8393999999999999</v>
      </c>
      <c r="D52">
        <v>2.8393999999999999</v>
      </c>
      <c r="E52">
        <v>1.9613</v>
      </c>
      <c r="F52">
        <v>10.3879</v>
      </c>
      <c r="G52">
        <v>8.4266000000000005</v>
      </c>
      <c r="H52">
        <v>1.2650999999999999</v>
      </c>
      <c r="I52">
        <v>4327.0115999999998</v>
      </c>
      <c r="J52">
        <v>124.7</v>
      </c>
      <c r="K52">
        <v>113.779</v>
      </c>
      <c r="L52">
        <v>17.035</v>
      </c>
      <c r="M52">
        <v>25.637</v>
      </c>
    </row>
    <row r="53" spans="1:13" x14ac:dyDescent="0.25">
      <c r="A53" s="4">
        <v>41303</v>
      </c>
      <c r="B53">
        <v>37.950000000000003</v>
      </c>
      <c r="C53">
        <v>-0.2104</v>
      </c>
      <c r="D53">
        <v>-0.2104</v>
      </c>
      <c r="E53">
        <v>1.9990999999999999</v>
      </c>
      <c r="F53">
        <v>10.3508</v>
      </c>
      <c r="G53">
        <v>8.3516999999999992</v>
      </c>
      <c r="H53">
        <v>1.2650999999999999</v>
      </c>
      <c r="I53">
        <v>4317.9093000000003</v>
      </c>
      <c r="J53">
        <v>124.7</v>
      </c>
      <c r="K53">
        <v>113.779</v>
      </c>
      <c r="L53">
        <v>19.033000000000001</v>
      </c>
      <c r="M53">
        <v>25.701000000000001</v>
      </c>
    </row>
    <row r="54" spans="1:13" x14ac:dyDescent="0.25">
      <c r="A54" s="4">
        <v>41304</v>
      </c>
      <c r="B54">
        <v>37.520000000000003</v>
      </c>
      <c r="C54">
        <v>-1.1331</v>
      </c>
      <c r="D54">
        <v>-1.1331</v>
      </c>
      <c r="E54">
        <v>1.992</v>
      </c>
      <c r="F54">
        <v>10.3553</v>
      </c>
      <c r="G54">
        <v>8.3633000000000006</v>
      </c>
      <c r="H54">
        <v>1.2656000000000001</v>
      </c>
      <c r="I54">
        <v>4268.9843000000001</v>
      </c>
      <c r="J54">
        <v>124.7</v>
      </c>
      <c r="K54">
        <v>113.779</v>
      </c>
      <c r="L54">
        <v>22.875</v>
      </c>
      <c r="M54">
        <v>25.757000000000001</v>
      </c>
    </row>
    <row r="55" spans="1:13" x14ac:dyDescent="0.25">
      <c r="A55" s="4">
        <v>41305</v>
      </c>
      <c r="B55">
        <v>37.51</v>
      </c>
      <c r="C55">
        <v>-2.6700000000000002E-2</v>
      </c>
      <c r="D55">
        <v>-2.6700000000000002E-2</v>
      </c>
      <c r="E55">
        <v>1.9849000000000001</v>
      </c>
      <c r="F55">
        <v>10.3622</v>
      </c>
      <c r="G55">
        <v>8.3773</v>
      </c>
      <c r="H55">
        <v>1.2655000000000001</v>
      </c>
      <c r="I55">
        <v>4267.8464999999997</v>
      </c>
      <c r="J55">
        <v>124.7</v>
      </c>
      <c r="K55">
        <v>113.779</v>
      </c>
      <c r="L55">
        <v>23.606000000000002</v>
      </c>
      <c r="M55">
        <v>25.762</v>
      </c>
    </row>
    <row r="56" spans="1:13" x14ac:dyDescent="0.25">
      <c r="A56" s="4">
        <v>41306</v>
      </c>
      <c r="B56">
        <v>38.299999999999997</v>
      </c>
      <c r="C56">
        <v>2.1061000000000001</v>
      </c>
      <c r="D56">
        <v>2.1061000000000001</v>
      </c>
      <c r="E56">
        <v>2.0148999999999999</v>
      </c>
      <c r="F56">
        <v>10.380100000000001</v>
      </c>
      <c r="G56">
        <v>8.3651999999999997</v>
      </c>
      <c r="H56">
        <v>1.2735000000000001</v>
      </c>
      <c r="I56">
        <v>4357.7318999999998</v>
      </c>
      <c r="J56">
        <v>124.7</v>
      </c>
      <c r="K56">
        <v>113.779</v>
      </c>
      <c r="L56">
        <v>24.027999999999999</v>
      </c>
      <c r="M56">
        <v>26.309000000000001</v>
      </c>
    </row>
    <row r="57" spans="1:13" x14ac:dyDescent="0.25">
      <c r="A57" s="4">
        <v>41309</v>
      </c>
      <c r="B57">
        <v>37.74</v>
      </c>
      <c r="C57">
        <v>-1.4621</v>
      </c>
      <c r="D57">
        <v>-1.4621</v>
      </c>
      <c r="E57">
        <v>1.9548000000000001</v>
      </c>
      <c r="F57">
        <v>10.427099999999999</v>
      </c>
      <c r="G57">
        <v>8.4724000000000004</v>
      </c>
      <c r="H57">
        <v>1.2747999999999999</v>
      </c>
      <c r="I57">
        <v>4294.0156999999999</v>
      </c>
      <c r="J57">
        <v>124.7</v>
      </c>
      <c r="K57">
        <v>113.779</v>
      </c>
      <c r="L57">
        <v>27.22</v>
      </c>
      <c r="M57">
        <v>26.751999999999999</v>
      </c>
    </row>
    <row r="58" spans="1:13" x14ac:dyDescent="0.25">
      <c r="A58" s="4">
        <v>41310</v>
      </c>
      <c r="B58">
        <v>38.130000000000003</v>
      </c>
      <c r="C58">
        <v>1.0334000000000001</v>
      </c>
      <c r="D58">
        <v>1.0334000000000001</v>
      </c>
      <c r="E58">
        <v>1.998</v>
      </c>
      <c r="F58">
        <v>10.3811</v>
      </c>
      <c r="G58">
        <v>8.3832000000000004</v>
      </c>
      <c r="H58">
        <v>1.2764</v>
      </c>
      <c r="I58">
        <v>4338.3895000000002</v>
      </c>
      <c r="J58">
        <v>124.7</v>
      </c>
      <c r="K58">
        <v>113.779</v>
      </c>
      <c r="L58">
        <v>25.774999999999999</v>
      </c>
      <c r="M58">
        <v>26.376000000000001</v>
      </c>
    </row>
    <row r="59" spans="1:13" x14ac:dyDescent="0.25">
      <c r="A59" s="4">
        <v>41311</v>
      </c>
      <c r="B59">
        <v>39.17</v>
      </c>
      <c r="C59">
        <v>2.7275</v>
      </c>
      <c r="D59">
        <v>2.7275</v>
      </c>
      <c r="E59">
        <v>1.9603000000000002</v>
      </c>
      <c r="F59">
        <v>10.3522</v>
      </c>
      <c r="G59">
        <v>8.3917999999999999</v>
      </c>
      <c r="H59">
        <v>1.2764</v>
      </c>
      <c r="I59">
        <v>4456.7195000000002</v>
      </c>
      <c r="J59">
        <v>124.7</v>
      </c>
      <c r="K59">
        <v>113.779</v>
      </c>
      <c r="L59">
        <v>25.718</v>
      </c>
      <c r="M59">
        <v>27.236999999999998</v>
      </c>
    </row>
    <row r="60" spans="1:13" x14ac:dyDescent="0.25">
      <c r="A60" s="4">
        <v>41312</v>
      </c>
      <c r="B60">
        <v>39.479999999999997</v>
      </c>
      <c r="C60">
        <v>0.79139999999999999</v>
      </c>
      <c r="D60">
        <v>0.79139999999999999</v>
      </c>
      <c r="E60">
        <v>1.9567999999999999</v>
      </c>
      <c r="F60">
        <v>10.3591</v>
      </c>
      <c r="G60">
        <v>8.4023000000000003</v>
      </c>
      <c r="H60">
        <v>1.2761</v>
      </c>
      <c r="I60">
        <v>4491.991</v>
      </c>
      <c r="J60">
        <v>124.7</v>
      </c>
      <c r="K60">
        <v>113.779</v>
      </c>
      <c r="L60">
        <v>25.405999999999999</v>
      </c>
      <c r="M60">
        <v>26.126000000000001</v>
      </c>
    </row>
    <row r="61" spans="1:13" x14ac:dyDescent="0.25">
      <c r="A61" s="4">
        <v>41313</v>
      </c>
      <c r="B61">
        <v>39.24</v>
      </c>
      <c r="C61">
        <v>-0.6079</v>
      </c>
      <c r="D61">
        <v>-0.6079</v>
      </c>
      <c r="E61">
        <v>1.9499</v>
      </c>
      <c r="F61">
        <v>10.337300000000001</v>
      </c>
      <c r="G61">
        <v>8.3873999999999995</v>
      </c>
      <c r="H61">
        <v>1.272</v>
      </c>
      <c r="I61">
        <v>4464.6840000000002</v>
      </c>
      <c r="J61">
        <v>124.7</v>
      </c>
      <c r="K61">
        <v>113.779</v>
      </c>
      <c r="L61">
        <v>22.844999999999999</v>
      </c>
      <c r="M61">
        <v>26.35</v>
      </c>
    </row>
    <row r="62" spans="1:13" x14ac:dyDescent="0.25">
      <c r="A62" s="4">
        <v>41316</v>
      </c>
      <c r="B62">
        <v>38.42</v>
      </c>
      <c r="C62">
        <v>-2.0897000000000001</v>
      </c>
      <c r="D62">
        <v>-2.0897000000000001</v>
      </c>
      <c r="E62">
        <v>1.9635</v>
      </c>
      <c r="F62">
        <v>10.334099999999999</v>
      </c>
      <c r="G62">
        <v>8.3705999999999996</v>
      </c>
      <c r="H62">
        <v>1.2706</v>
      </c>
      <c r="I62">
        <v>4371.3852999999999</v>
      </c>
      <c r="J62">
        <v>124.7</v>
      </c>
      <c r="K62">
        <v>113.779</v>
      </c>
      <c r="L62">
        <v>26.37</v>
      </c>
      <c r="M62">
        <v>26.91</v>
      </c>
    </row>
    <row r="63" spans="1:13" x14ac:dyDescent="0.25">
      <c r="A63" s="4">
        <v>41317</v>
      </c>
      <c r="B63">
        <v>37.89</v>
      </c>
      <c r="C63">
        <v>-1.3794999999999999</v>
      </c>
      <c r="D63">
        <v>-1.3794999999999999</v>
      </c>
      <c r="E63">
        <v>1.9769999999999999</v>
      </c>
      <c r="F63">
        <v>10.318099999999999</v>
      </c>
      <c r="G63">
        <v>8.3411000000000008</v>
      </c>
      <c r="H63">
        <v>1.2706</v>
      </c>
      <c r="I63">
        <v>4311.0825000000004</v>
      </c>
      <c r="J63">
        <v>124.7</v>
      </c>
      <c r="K63">
        <v>113.779</v>
      </c>
      <c r="L63">
        <v>26.792999999999999</v>
      </c>
      <c r="M63">
        <v>27.105</v>
      </c>
    </row>
    <row r="64" spans="1:13" x14ac:dyDescent="0.25">
      <c r="A64" s="4">
        <v>41318</v>
      </c>
      <c r="B64">
        <v>38.450000000000003</v>
      </c>
      <c r="C64">
        <v>1.478</v>
      </c>
      <c r="D64">
        <v>1.478</v>
      </c>
      <c r="E64">
        <v>2.0276999999999998</v>
      </c>
      <c r="F64">
        <v>10.3246</v>
      </c>
      <c r="G64">
        <v>8.2969000000000008</v>
      </c>
      <c r="H64">
        <v>1.2706999999999999</v>
      </c>
      <c r="I64">
        <v>4374.7987000000003</v>
      </c>
      <c r="J64">
        <v>124.7</v>
      </c>
      <c r="K64">
        <v>113.779</v>
      </c>
      <c r="L64">
        <v>27.734000000000002</v>
      </c>
      <c r="M64">
        <v>24.501999999999999</v>
      </c>
    </row>
    <row r="65" spans="1:13" x14ac:dyDescent="0.25">
      <c r="A65" s="4">
        <v>41319</v>
      </c>
      <c r="B65">
        <v>38.299999999999997</v>
      </c>
      <c r="C65">
        <v>-0.3901</v>
      </c>
      <c r="D65">
        <v>-0.3901</v>
      </c>
      <c r="E65">
        <v>1.9973999999999998</v>
      </c>
      <c r="F65">
        <v>10.329700000000001</v>
      </c>
      <c r="G65">
        <v>8.3323</v>
      </c>
      <c r="H65">
        <v>1.2706</v>
      </c>
      <c r="I65">
        <v>4357.7318999999998</v>
      </c>
      <c r="J65">
        <v>124.7</v>
      </c>
      <c r="K65">
        <v>113.779</v>
      </c>
      <c r="L65">
        <v>25.594000000000001</v>
      </c>
      <c r="M65">
        <v>23.832999999999998</v>
      </c>
    </row>
    <row r="66" spans="1:13" x14ac:dyDescent="0.25">
      <c r="A66" s="4">
        <v>41320</v>
      </c>
      <c r="B66">
        <v>37.04</v>
      </c>
      <c r="C66">
        <v>-3.2898000000000001</v>
      </c>
      <c r="D66">
        <v>-3.2898000000000001</v>
      </c>
      <c r="E66">
        <v>2.0017</v>
      </c>
      <c r="F66">
        <v>10.297000000000001</v>
      </c>
      <c r="G66">
        <v>8.2952999999999992</v>
      </c>
      <c r="H66">
        <v>1.2708999999999999</v>
      </c>
      <c r="I66">
        <v>4214.3705</v>
      </c>
      <c r="J66">
        <v>124.7</v>
      </c>
      <c r="K66">
        <v>113.779</v>
      </c>
      <c r="L66">
        <v>30.587</v>
      </c>
      <c r="M66">
        <v>25.956</v>
      </c>
    </row>
    <row r="67" spans="1:13" x14ac:dyDescent="0.25">
      <c r="A67" s="4">
        <v>41324</v>
      </c>
      <c r="B67">
        <v>39.28</v>
      </c>
      <c r="C67">
        <v>6.0475000000000003</v>
      </c>
      <c r="D67">
        <v>6.0475000000000003</v>
      </c>
      <c r="E67">
        <v>2.0278</v>
      </c>
      <c r="F67">
        <v>10.259399999999999</v>
      </c>
      <c r="G67">
        <v>8.2316000000000003</v>
      </c>
      <c r="H67">
        <v>1.2626999999999999</v>
      </c>
      <c r="I67">
        <v>4469.2352000000001</v>
      </c>
      <c r="J67">
        <v>124.7</v>
      </c>
      <c r="K67">
        <v>113.779</v>
      </c>
      <c r="L67">
        <v>44.749000000000002</v>
      </c>
      <c r="M67">
        <v>30.875</v>
      </c>
    </row>
    <row r="68" spans="1:13" x14ac:dyDescent="0.25">
      <c r="A68" s="4">
        <v>41325</v>
      </c>
      <c r="B68">
        <v>38.54</v>
      </c>
      <c r="C68">
        <v>-1.8839000000000001</v>
      </c>
      <c r="D68">
        <v>-1.8839000000000001</v>
      </c>
      <c r="E68">
        <v>2.0087000000000002</v>
      </c>
      <c r="F68">
        <v>10.2887</v>
      </c>
      <c r="G68">
        <v>8.2799999999999994</v>
      </c>
      <c r="H68">
        <v>1.2635000000000001</v>
      </c>
      <c r="I68">
        <v>4385.0388000000003</v>
      </c>
      <c r="J68">
        <v>124.7</v>
      </c>
      <c r="K68">
        <v>113.779</v>
      </c>
      <c r="L68">
        <v>43.67</v>
      </c>
      <c r="M68">
        <v>30.847000000000001</v>
      </c>
    </row>
    <row r="69" spans="1:13" x14ac:dyDescent="0.25">
      <c r="A69" s="4">
        <v>41326</v>
      </c>
      <c r="B69">
        <v>35.159999999999997</v>
      </c>
      <c r="C69">
        <v>-8.7700999999999993</v>
      </c>
      <c r="D69">
        <v>-8.7700999999999993</v>
      </c>
      <c r="E69">
        <v>1.9765999999999999</v>
      </c>
      <c r="F69">
        <v>10.3186</v>
      </c>
      <c r="G69">
        <v>8.3420000000000005</v>
      </c>
      <c r="H69">
        <v>1.2711999999999999</v>
      </c>
      <c r="I69">
        <v>4000.4661000000001</v>
      </c>
      <c r="J69">
        <v>124.7</v>
      </c>
      <c r="K69">
        <v>113.779</v>
      </c>
      <c r="L69">
        <v>64.417000000000002</v>
      </c>
      <c r="M69">
        <v>42.256999999999998</v>
      </c>
    </row>
    <row r="70" spans="1:13" x14ac:dyDescent="0.25">
      <c r="A70" s="4">
        <v>41327</v>
      </c>
      <c r="B70">
        <v>36.11</v>
      </c>
      <c r="C70">
        <v>2.7019000000000002</v>
      </c>
      <c r="D70">
        <v>2.7019000000000002</v>
      </c>
      <c r="E70">
        <v>1.9619</v>
      </c>
      <c r="F70">
        <v>10.2864</v>
      </c>
      <c r="G70">
        <v>8.3246000000000002</v>
      </c>
      <c r="H70">
        <v>1.2730000000000001</v>
      </c>
      <c r="I70">
        <v>4108.5560999999998</v>
      </c>
      <c r="J70">
        <v>124.7</v>
      </c>
      <c r="K70">
        <v>113.779</v>
      </c>
      <c r="L70">
        <v>67.852000000000004</v>
      </c>
      <c r="M70">
        <v>42.887</v>
      </c>
    </row>
    <row r="71" spans="1:13" x14ac:dyDescent="0.25">
      <c r="A71" s="4">
        <v>41330</v>
      </c>
      <c r="B71">
        <v>34.380000000000003</v>
      </c>
      <c r="C71">
        <v>-4.7908999999999997</v>
      </c>
      <c r="D71">
        <v>-4.7908999999999997</v>
      </c>
      <c r="E71">
        <v>1.8637000000000001</v>
      </c>
      <c r="F71">
        <v>10.360200000000001</v>
      </c>
      <c r="G71">
        <v>8.4963999999999995</v>
      </c>
      <c r="H71">
        <v>1.2759</v>
      </c>
      <c r="I71">
        <v>3911.7186000000002</v>
      </c>
      <c r="J71">
        <v>124.7</v>
      </c>
      <c r="K71">
        <v>113.779</v>
      </c>
      <c r="L71">
        <v>71.036000000000001</v>
      </c>
      <c r="M71">
        <v>45.191000000000003</v>
      </c>
    </row>
    <row r="72" spans="1:13" x14ac:dyDescent="0.25">
      <c r="A72" s="4">
        <v>41331</v>
      </c>
      <c r="B72">
        <v>34.43</v>
      </c>
      <c r="C72">
        <v>0.1454</v>
      </c>
      <c r="D72">
        <v>0.1454</v>
      </c>
      <c r="E72">
        <v>1.8808</v>
      </c>
      <c r="F72">
        <v>10.3522</v>
      </c>
      <c r="G72">
        <v>8.4713999999999992</v>
      </c>
      <c r="H72">
        <v>1.2751000000000001</v>
      </c>
      <c r="I72">
        <v>3917.4074999999998</v>
      </c>
      <c r="J72">
        <v>124.7</v>
      </c>
      <c r="K72">
        <v>113.779</v>
      </c>
      <c r="L72">
        <v>71.405000000000001</v>
      </c>
      <c r="M72">
        <v>45.103999999999999</v>
      </c>
    </row>
    <row r="73" spans="1:13" x14ac:dyDescent="0.25">
      <c r="A73" s="4">
        <v>41332</v>
      </c>
      <c r="B73">
        <v>35.1</v>
      </c>
      <c r="C73">
        <v>1.946</v>
      </c>
      <c r="D73">
        <v>1.946</v>
      </c>
      <c r="E73">
        <v>1.9014</v>
      </c>
      <c r="F73">
        <v>10.3042</v>
      </c>
      <c r="G73">
        <v>8.4027999999999992</v>
      </c>
      <c r="H73">
        <v>1.2755000000000001</v>
      </c>
      <c r="I73">
        <v>3993.6394</v>
      </c>
      <c r="J73">
        <v>124.7</v>
      </c>
      <c r="K73">
        <v>113.779</v>
      </c>
      <c r="L73">
        <v>71.975999999999999</v>
      </c>
      <c r="M73">
        <v>45.112000000000002</v>
      </c>
    </row>
    <row r="74" spans="1:13" x14ac:dyDescent="0.25">
      <c r="A74" s="4">
        <v>41333</v>
      </c>
      <c r="B74">
        <v>34.83</v>
      </c>
      <c r="C74">
        <v>-0.76919999999999999</v>
      </c>
      <c r="D74">
        <v>-0.76919999999999999</v>
      </c>
      <c r="E74">
        <v>1.8755999999999999</v>
      </c>
      <c r="F74">
        <v>10.3004</v>
      </c>
      <c r="G74">
        <v>8.4247999999999994</v>
      </c>
      <c r="H74">
        <v>1.2756000000000001</v>
      </c>
      <c r="I74">
        <v>3962.9191000000001</v>
      </c>
      <c r="J74">
        <v>124.7</v>
      </c>
      <c r="K74">
        <v>113.779</v>
      </c>
      <c r="L74">
        <v>71.897999999999996</v>
      </c>
      <c r="M74">
        <v>45.164000000000001</v>
      </c>
    </row>
    <row r="75" spans="1:13" x14ac:dyDescent="0.25">
      <c r="A75" s="4">
        <v>41334</v>
      </c>
      <c r="B75">
        <v>34.65</v>
      </c>
      <c r="C75">
        <v>-0.51680000000000004</v>
      </c>
      <c r="D75">
        <v>-0.51680000000000004</v>
      </c>
      <c r="E75">
        <v>1.8411999999999999</v>
      </c>
      <c r="F75">
        <v>10.2745</v>
      </c>
      <c r="G75">
        <v>8.4332999999999991</v>
      </c>
      <c r="H75">
        <v>1.2803</v>
      </c>
      <c r="I75">
        <v>3942.4389000000001</v>
      </c>
      <c r="J75">
        <v>124.7</v>
      </c>
      <c r="K75">
        <v>113.779</v>
      </c>
      <c r="L75">
        <v>70.564999999999998</v>
      </c>
      <c r="M75">
        <v>45.137</v>
      </c>
    </row>
    <row r="76" spans="1:13" x14ac:dyDescent="0.25">
      <c r="A76" s="4">
        <v>41337</v>
      </c>
      <c r="B76">
        <v>35.58</v>
      </c>
      <c r="C76">
        <v>2.6840000000000002</v>
      </c>
      <c r="D76">
        <v>2.6840000000000002</v>
      </c>
      <c r="E76">
        <v>1.8754999999999999</v>
      </c>
      <c r="F76">
        <v>10.2376</v>
      </c>
      <c r="G76">
        <v>8.3621999999999996</v>
      </c>
      <c r="H76">
        <v>1.2871999999999999</v>
      </c>
      <c r="I76">
        <v>4048.2532999999999</v>
      </c>
      <c r="J76">
        <v>124.7</v>
      </c>
      <c r="K76">
        <v>113.779</v>
      </c>
      <c r="L76">
        <v>62.402999999999999</v>
      </c>
      <c r="M76">
        <v>45.805999999999997</v>
      </c>
    </row>
    <row r="77" spans="1:13" x14ac:dyDescent="0.25">
      <c r="A77" s="4">
        <v>41338</v>
      </c>
      <c r="B77">
        <v>36.65</v>
      </c>
      <c r="C77">
        <v>3.0072999999999999</v>
      </c>
      <c r="D77">
        <v>3.0072999999999999</v>
      </c>
      <c r="E77">
        <v>1.8978000000000002</v>
      </c>
      <c r="F77">
        <v>10.1883</v>
      </c>
      <c r="G77">
        <v>8.2904999999999998</v>
      </c>
      <c r="H77">
        <v>1.2907</v>
      </c>
      <c r="I77">
        <v>4169.9966999999997</v>
      </c>
      <c r="J77">
        <v>124.7</v>
      </c>
      <c r="K77">
        <v>113.779</v>
      </c>
      <c r="L77">
        <v>65.757000000000005</v>
      </c>
      <c r="M77">
        <v>46.292999999999999</v>
      </c>
    </row>
    <row r="78" spans="1:13" x14ac:dyDescent="0.25">
      <c r="A78" s="4">
        <v>41339</v>
      </c>
      <c r="B78">
        <v>37.69</v>
      </c>
      <c r="C78">
        <v>2.8376999999999999</v>
      </c>
      <c r="D78">
        <v>2.8376999999999999</v>
      </c>
      <c r="E78">
        <v>1.9375</v>
      </c>
      <c r="F78">
        <v>10.1951</v>
      </c>
      <c r="G78">
        <v>8.2576000000000001</v>
      </c>
      <c r="H78">
        <v>1.2908999999999999</v>
      </c>
      <c r="I78">
        <v>4288.3266999999996</v>
      </c>
      <c r="J78">
        <v>124.7</v>
      </c>
      <c r="K78">
        <v>113.779</v>
      </c>
      <c r="L78">
        <v>41.92</v>
      </c>
      <c r="M78">
        <v>46.542999999999999</v>
      </c>
    </row>
    <row r="79" spans="1:13" x14ac:dyDescent="0.25">
      <c r="A79" s="4">
        <v>41340</v>
      </c>
      <c r="B79">
        <v>38.229999999999997</v>
      </c>
      <c r="C79">
        <v>1.4327000000000001</v>
      </c>
      <c r="D79">
        <v>1.4327000000000001</v>
      </c>
      <c r="E79">
        <v>1.9965000000000002</v>
      </c>
      <c r="F79">
        <v>10.203799999999999</v>
      </c>
      <c r="G79">
        <v>8.2073999999999998</v>
      </c>
      <c r="H79">
        <v>1.2911000000000001</v>
      </c>
      <c r="I79">
        <v>4349.7673999999997</v>
      </c>
      <c r="J79">
        <v>124.7</v>
      </c>
      <c r="K79">
        <v>113.779</v>
      </c>
      <c r="L79">
        <v>40.606000000000002</v>
      </c>
      <c r="M79">
        <v>46.042999999999999</v>
      </c>
    </row>
    <row r="80" spans="1:13" x14ac:dyDescent="0.25">
      <c r="A80" s="4">
        <v>41341</v>
      </c>
      <c r="B80">
        <v>38.47</v>
      </c>
      <c r="C80">
        <v>0.62780000000000002</v>
      </c>
      <c r="D80">
        <v>0.62780000000000002</v>
      </c>
      <c r="E80">
        <v>2.0427</v>
      </c>
      <c r="F80">
        <v>10.1798</v>
      </c>
      <c r="G80">
        <v>8.1371000000000002</v>
      </c>
      <c r="H80">
        <v>1.294</v>
      </c>
      <c r="I80">
        <v>4405.5074000000004</v>
      </c>
      <c r="J80">
        <v>124.7</v>
      </c>
      <c r="K80">
        <v>114.518</v>
      </c>
      <c r="L80">
        <v>23.228000000000002</v>
      </c>
      <c r="M80">
        <v>46.066000000000003</v>
      </c>
    </row>
    <row r="81" spans="1:13" x14ac:dyDescent="0.25">
      <c r="A81" s="4">
        <v>41344</v>
      </c>
      <c r="B81">
        <v>39.1</v>
      </c>
      <c r="C81">
        <v>1.6375999999999999</v>
      </c>
      <c r="D81">
        <v>1.6375999999999999</v>
      </c>
      <c r="E81">
        <v>2.0575999999999999</v>
      </c>
      <c r="F81">
        <v>10.161200000000001</v>
      </c>
      <c r="G81">
        <v>8.1036000000000001</v>
      </c>
      <c r="H81">
        <v>1.2938000000000001</v>
      </c>
      <c r="I81">
        <v>4477.6536999999998</v>
      </c>
      <c r="J81">
        <v>124.7</v>
      </c>
      <c r="K81">
        <v>114.518</v>
      </c>
      <c r="L81">
        <v>22.285</v>
      </c>
      <c r="M81">
        <v>45.566000000000003</v>
      </c>
    </row>
    <row r="82" spans="1:13" x14ac:dyDescent="0.25">
      <c r="A82" s="4">
        <v>41345</v>
      </c>
      <c r="B82">
        <v>39.119999999999997</v>
      </c>
      <c r="C82">
        <v>5.1200000000000002E-2</v>
      </c>
      <c r="D82">
        <v>5.1200000000000002E-2</v>
      </c>
      <c r="E82">
        <v>2.0156000000000001</v>
      </c>
      <c r="F82">
        <v>10.1713</v>
      </c>
      <c r="G82">
        <v>8.1556999999999995</v>
      </c>
      <c r="H82">
        <v>1.2911999999999999</v>
      </c>
      <c r="I82">
        <v>4479.9440999999997</v>
      </c>
      <c r="J82">
        <v>124.7</v>
      </c>
      <c r="K82">
        <v>114.518</v>
      </c>
      <c r="L82">
        <v>23.143999999999998</v>
      </c>
      <c r="M82">
        <v>45.557000000000002</v>
      </c>
    </row>
    <row r="83" spans="1:13" x14ac:dyDescent="0.25">
      <c r="A83" s="4">
        <v>41346</v>
      </c>
      <c r="B83">
        <v>38.979999999999997</v>
      </c>
      <c r="C83">
        <v>-0.3579</v>
      </c>
      <c r="D83">
        <v>-0.3579</v>
      </c>
      <c r="E83">
        <v>2.0209000000000001</v>
      </c>
      <c r="F83">
        <v>10.1661</v>
      </c>
      <c r="G83">
        <v>8.1451999999999991</v>
      </c>
      <c r="H83">
        <v>1.2911000000000001</v>
      </c>
      <c r="I83">
        <v>4463.9116000000004</v>
      </c>
      <c r="J83">
        <v>124.7</v>
      </c>
      <c r="K83">
        <v>114.518</v>
      </c>
      <c r="L83">
        <v>22.077999999999999</v>
      </c>
      <c r="M83">
        <v>45.417999999999999</v>
      </c>
    </row>
    <row r="84" spans="1:13" x14ac:dyDescent="0.25">
      <c r="A84" s="4">
        <v>41347</v>
      </c>
      <c r="B84">
        <v>36.85</v>
      </c>
      <c r="C84">
        <v>-5.4642999999999997</v>
      </c>
      <c r="D84">
        <v>-5.4642999999999997</v>
      </c>
      <c r="E84">
        <v>2.0295999999999998</v>
      </c>
      <c r="F84">
        <v>10.1439</v>
      </c>
      <c r="G84">
        <v>8.1143000000000001</v>
      </c>
      <c r="H84">
        <v>1.2864</v>
      </c>
      <c r="I84">
        <v>4219.9881999999998</v>
      </c>
      <c r="J84">
        <v>124.7</v>
      </c>
      <c r="K84">
        <v>114.518</v>
      </c>
      <c r="L84">
        <v>42.728000000000002</v>
      </c>
      <c r="M84">
        <v>48.576999999999998</v>
      </c>
    </row>
    <row r="85" spans="1:13" x14ac:dyDescent="0.25">
      <c r="A85" s="4">
        <v>41348</v>
      </c>
      <c r="B85">
        <v>35.29</v>
      </c>
      <c r="C85">
        <v>-4.2333999999999996</v>
      </c>
      <c r="D85">
        <v>-4.2333999999999996</v>
      </c>
      <c r="E85">
        <v>1.9895</v>
      </c>
      <c r="F85">
        <v>10.152900000000001</v>
      </c>
      <c r="G85">
        <v>8.1633999999999993</v>
      </c>
      <c r="H85">
        <v>1.2878000000000001</v>
      </c>
      <c r="I85">
        <v>4041.3400999999999</v>
      </c>
      <c r="J85">
        <v>124.7</v>
      </c>
      <c r="K85">
        <v>114.518</v>
      </c>
      <c r="L85">
        <v>48.375999999999998</v>
      </c>
      <c r="M85">
        <v>49.725999999999999</v>
      </c>
    </row>
    <row r="86" spans="1:13" x14ac:dyDescent="0.25">
      <c r="A86" s="4">
        <v>41351</v>
      </c>
      <c r="B86">
        <v>35.15</v>
      </c>
      <c r="C86">
        <v>-0.3967</v>
      </c>
      <c r="D86">
        <v>-0.3967</v>
      </c>
      <c r="E86">
        <v>1.9546000000000001</v>
      </c>
      <c r="F86">
        <v>10.2249</v>
      </c>
      <c r="G86">
        <v>8.2701999999999991</v>
      </c>
      <c r="H86">
        <v>1.2965</v>
      </c>
      <c r="I86">
        <v>4025.3076000000001</v>
      </c>
      <c r="J86">
        <v>124.7</v>
      </c>
      <c r="K86">
        <v>114.518</v>
      </c>
      <c r="L86">
        <v>44.715000000000003</v>
      </c>
      <c r="M86">
        <v>49.591000000000001</v>
      </c>
    </row>
    <row r="87" spans="1:13" x14ac:dyDescent="0.25">
      <c r="A87" s="4">
        <v>41352</v>
      </c>
      <c r="B87">
        <v>35.08</v>
      </c>
      <c r="C87">
        <v>-0.1991</v>
      </c>
      <c r="D87">
        <v>-0.1991</v>
      </c>
      <c r="E87">
        <v>1.9016999999999999</v>
      </c>
      <c r="F87">
        <v>10.231400000000001</v>
      </c>
      <c r="G87">
        <v>8.3297000000000008</v>
      </c>
      <c r="H87">
        <v>1.3028999999999999</v>
      </c>
      <c r="I87">
        <v>4017.2914000000001</v>
      </c>
      <c r="J87">
        <v>124.7</v>
      </c>
      <c r="K87">
        <v>114.518</v>
      </c>
      <c r="L87">
        <v>40.29</v>
      </c>
      <c r="M87">
        <v>49.433999999999997</v>
      </c>
    </row>
    <row r="88" spans="1:13" x14ac:dyDescent="0.25">
      <c r="A88" s="4">
        <v>41353</v>
      </c>
      <c r="B88">
        <v>35.950000000000003</v>
      </c>
      <c r="C88">
        <v>2.48</v>
      </c>
      <c r="D88">
        <v>2.48</v>
      </c>
      <c r="E88">
        <v>1.9581</v>
      </c>
      <c r="F88">
        <v>10.176299999999999</v>
      </c>
      <c r="G88">
        <v>8.2182999999999993</v>
      </c>
      <c r="H88">
        <v>1.3043</v>
      </c>
      <c r="I88">
        <v>4116.9219999999996</v>
      </c>
      <c r="J88">
        <v>124.7</v>
      </c>
      <c r="K88">
        <v>114.518</v>
      </c>
      <c r="L88">
        <v>42.45</v>
      </c>
      <c r="M88">
        <v>49.304000000000002</v>
      </c>
    </row>
    <row r="89" spans="1:13" x14ac:dyDescent="0.25">
      <c r="A89" s="4">
        <v>41354</v>
      </c>
      <c r="B89">
        <v>36.01</v>
      </c>
      <c r="C89">
        <v>0.16689999999999999</v>
      </c>
      <c r="D89">
        <v>0.16689999999999999</v>
      </c>
      <c r="E89">
        <v>1.9112</v>
      </c>
      <c r="F89">
        <v>10.204700000000001</v>
      </c>
      <c r="G89">
        <v>8.2934999999999999</v>
      </c>
      <c r="H89">
        <v>1.3028</v>
      </c>
      <c r="I89">
        <v>4123.7930999999999</v>
      </c>
      <c r="J89">
        <v>124.7</v>
      </c>
      <c r="K89">
        <v>114.518</v>
      </c>
      <c r="L89">
        <v>42.06</v>
      </c>
      <c r="M89">
        <v>49.212000000000003</v>
      </c>
    </row>
    <row r="90" spans="1:13" x14ac:dyDescent="0.25">
      <c r="A90" s="4">
        <v>41355</v>
      </c>
      <c r="B90">
        <v>36.619999999999997</v>
      </c>
      <c r="C90">
        <v>1.694</v>
      </c>
      <c r="D90">
        <v>1.694</v>
      </c>
      <c r="E90">
        <v>1.925</v>
      </c>
      <c r="F90">
        <v>10.1713</v>
      </c>
      <c r="G90">
        <v>8.2462999999999997</v>
      </c>
      <c r="H90">
        <v>1.3023</v>
      </c>
      <c r="I90">
        <v>4193.6490999999996</v>
      </c>
      <c r="J90">
        <v>124.7</v>
      </c>
      <c r="K90">
        <v>114.518</v>
      </c>
      <c r="L90">
        <v>42.161999999999999</v>
      </c>
      <c r="M90">
        <v>49.561999999999998</v>
      </c>
    </row>
    <row r="91" spans="1:13" x14ac:dyDescent="0.25">
      <c r="A91" s="4">
        <v>41358</v>
      </c>
      <c r="B91">
        <v>37.53</v>
      </c>
      <c r="C91">
        <v>2.4849999999999999</v>
      </c>
      <c r="D91">
        <v>2.4849999999999999</v>
      </c>
      <c r="E91">
        <v>1.9198</v>
      </c>
      <c r="F91">
        <v>10.1694</v>
      </c>
      <c r="G91">
        <v>8.2495999999999992</v>
      </c>
      <c r="H91">
        <v>1.3012999999999999</v>
      </c>
      <c r="I91">
        <v>4297.8604999999998</v>
      </c>
      <c r="J91">
        <v>124.7</v>
      </c>
      <c r="K91">
        <v>114.518</v>
      </c>
      <c r="L91">
        <v>45.456000000000003</v>
      </c>
      <c r="M91">
        <v>49.844999999999999</v>
      </c>
    </row>
    <row r="92" spans="1:13" x14ac:dyDescent="0.25">
      <c r="A92" s="4">
        <v>41359</v>
      </c>
      <c r="B92">
        <v>37.86</v>
      </c>
      <c r="C92">
        <v>0.87929999999999997</v>
      </c>
      <c r="D92">
        <v>0.87929999999999997</v>
      </c>
      <c r="E92">
        <v>1.9094</v>
      </c>
      <c r="F92">
        <v>10.125</v>
      </c>
      <c r="G92">
        <v>8.2156000000000002</v>
      </c>
      <c r="H92">
        <v>1.3022</v>
      </c>
      <c r="I92">
        <v>4335.6513999999997</v>
      </c>
      <c r="J92">
        <v>124.7</v>
      </c>
      <c r="K92">
        <v>114.518</v>
      </c>
      <c r="L92">
        <v>46.027000000000001</v>
      </c>
      <c r="M92">
        <v>49.753999999999998</v>
      </c>
    </row>
    <row r="93" spans="1:13" x14ac:dyDescent="0.25">
      <c r="A93" s="4">
        <v>41360</v>
      </c>
      <c r="B93">
        <v>38.159999999999997</v>
      </c>
      <c r="C93">
        <v>0.79239999999999999</v>
      </c>
      <c r="D93">
        <v>0.79239999999999999</v>
      </c>
      <c r="E93">
        <v>1.8454000000000002</v>
      </c>
      <c r="F93">
        <v>10.127599999999999</v>
      </c>
      <c r="G93">
        <v>8.2821999999999996</v>
      </c>
      <c r="H93">
        <v>1.3021</v>
      </c>
      <c r="I93">
        <v>4370.0068000000001</v>
      </c>
      <c r="J93">
        <v>124.7</v>
      </c>
      <c r="K93">
        <v>114.518</v>
      </c>
      <c r="L93">
        <v>33.152000000000001</v>
      </c>
      <c r="M93">
        <v>49.609000000000002</v>
      </c>
    </row>
    <row r="94" spans="1:13" x14ac:dyDescent="0.25">
      <c r="A94" s="4">
        <v>41361</v>
      </c>
      <c r="B94">
        <v>37.89</v>
      </c>
      <c r="C94">
        <v>-0.70750000000000002</v>
      </c>
      <c r="D94">
        <v>-0.70750000000000002</v>
      </c>
      <c r="E94">
        <v>1.8487</v>
      </c>
      <c r="F94">
        <v>10.107200000000001</v>
      </c>
      <c r="G94">
        <v>8.2585999999999995</v>
      </c>
      <c r="H94">
        <v>1.3014000000000001</v>
      </c>
      <c r="I94">
        <v>4339.0869000000002</v>
      </c>
      <c r="J94">
        <v>168.583</v>
      </c>
      <c r="K94">
        <v>114.518</v>
      </c>
      <c r="L94">
        <v>19.207999999999998</v>
      </c>
      <c r="M94">
        <v>49.64</v>
      </c>
    </row>
    <row r="95" spans="1:13" x14ac:dyDescent="0.25">
      <c r="A95" s="4">
        <v>41365</v>
      </c>
      <c r="B95">
        <v>43.93</v>
      </c>
      <c r="C95">
        <v>15.940899999999999</v>
      </c>
      <c r="D95">
        <v>15.940899999999999</v>
      </c>
      <c r="E95">
        <v>1.8313999999999999</v>
      </c>
      <c r="F95">
        <v>10.1395</v>
      </c>
      <c r="G95">
        <v>8.3080999999999996</v>
      </c>
      <c r="H95">
        <v>1.2983</v>
      </c>
      <c r="I95">
        <v>5030.7755999999999</v>
      </c>
      <c r="J95">
        <v>168.583</v>
      </c>
      <c r="K95">
        <v>114.518</v>
      </c>
      <c r="L95">
        <v>76.558000000000007</v>
      </c>
      <c r="M95">
        <v>65.566000000000003</v>
      </c>
    </row>
    <row r="96" spans="1:13" x14ac:dyDescent="0.25">
      <c r="A96" s="4">
        <v>41366</v>
      </c>
      <c r="B96">
        <v>44.34</v>
      </c>
      <c r="C96">
        <v>0.93330000000000002</v>
      </c>
      <c r="D96">
        <v>0.93330000000000002</v>
      </c>
      <c r="E96">
        <v>1.859</v>
      </c>
      <c r="F96">
        <v>10.1068</v>
      </c>
      <c r="G96">
        <v>8.2477999999999998</v>
      </c>
      <c r="H96">
        <v>1.2984</v>
      </c>
      <c r="I96">
        <v>5077.7280000000001</v>
      </c>
      <c r="J96">
        <v>168.583</v>
      </c>
      <c r="K96">
        <v>114.518</v>
      </c>
      <c r="L96">
        <v>75.509</v>
      </c>
      <c r="M96">
        <v>63.505000000000003</v>
      </c>
    </row>
    <row r="97" spans="1:13" x14ac:dyDescent="0.25">
      <c r="A97" s="4">
        <v>41367</v>
      </c>
      <c r="B97">
        <v>41.1</v>
      </c>
      <c r="C97">
        <v>-7.3071999999999999</v>
      </c>
      <c r="D97">
        <v>-7.3071999999999999</v>
      </c>
      <c r="E97">
        <v>1.8106</v>
      </c>
      <c r="F97">
        <v>10.121499999999999</v>
      </c>
      <c r="G97">
        <v>8.3108000000000004</v>
      </c>
      <c r="H97">
        <v>1.3080000000000001</v>
      </c>
      <c r="I97">
        <v>4706.6896999999999</v>
      </c>
      <c r="J97">
        <v>168.583</v>
      </c>
      <c r="K97">
        <v>114.518</v>
      </c>
      <c r="L97">
        <v>93.338999999999999</v>
      </c>
      <c r="M97">
        <v>67.584999999999994</v>
      </c>
    </row>
    <row r="98" spans="1:13" x14ac:dyDescent="0.25">
      <c r="A98" s="4">
        <v>41368</v>
      </c>
      <c r="B98">
        <v>42.01</v>
      </c>
      <c r="C98">
        <v>2.2141000000000002</v>
      </c>
      <c r="D98">
        <v>2.2141000000000002</v>
      </c>
      <c r="E98">
        <v>1.7625</v>
      </c>
      <c r="F98">
        <v>10.1006</v>
      </c>
      <c r="G98">
        <v>8.3381000000000007</v>
      </c>
      <c r="H98">
        <v>1.3089</v>
      </c>
      <c r="I98">
        <v>4810.9011</v>
      </c>
      <c r="J98">
        <v>168.583</v>
      </c>
      <c r="K98">
        <v>114.518</v>
      </c>
      <c r="L98">
        <v>93.042000000000002</v>
      </c>
      <c r="M98">
        <v>61.17</v>
      </c>
    </row>
    <row r="99" spans="1:13" x14ac:dyDescent="0.25">
      <c r="A99" s="4">
        <v>41369</v>
      </c>
      <c r="B99">
        <v>41.37</v>
      </c>
      <c r="C99">
        <v>-1.5234000000000001</v>
      </c>
      <c r="D99">
        <v>-1.5234000000000001</v>
      </c>
      <c r="E99">
        <v>1.7128000000000001</v>
      </c>
      <c r="F99">
        <v>10.1241</v>
      </c>
      <c r="G99">
        <v>8.4113000000000007</v>
      </c>
      <c r="H99">
        <v>1.3099000000000001</v>
      </c>
      <c r="I99">
        <v>4737.6095999999998</v>
      </c>
      <c r="J99">
        <v>168.583</v>
      </c>
      <c r="K99">
        <v>114.518</v>
      </c>
      <c r="L99">
        <v>94.668999999999997</v>
      </c>
      <c r="M99">
        <v>61.155000000000001</v>
      </c>
    </row>
    <row r="100" spans="1:13" x14ac:dyDescent="0.25">
      <c r="A100" s="4">
        <v>41372</v>
      </c>
      <c r="B100">
        <v>41.83</v>
      </c>
      <c r="C100">
        <v>1.1118999999999999</v>
      </c>
      <c r="D100">
        <v>1.1118999999999999</v>
      </c>
      <c r="E100">
        <v>1.746</v>
      </c>
      <c r="F100">
        <v>10.112299999999999</v>
      </c>
      <c r="G100">
        <v>8.3663000000000007</v>
      </c>
      <c r="H100">
        <v>1.3096999999999999</v>
      </c>
      <c r="I100">
        <v>4790.2878000000001</v>
      </c>
      <c r="J100">
        <v>168.583</v>
      </c>
      <c r="K100">
        <v>114.518</v>
      </c>
      <c r="L100">
        <v>94.436999999999998</v>
      </c>
      <c r="M100">
        <v>58.850999999999999</v>
      </c>
    </row>
    <row r="101" spans="1:13" x14ac:dyDescent="0.25">
      <c r="A101" s="4">
        <v>41373</v>
      </c>
      <c r="B101">
        <v>40.5</v>
      </c>
      <c r="C101">
        <v>-3.1795</v>
      </c>
      <c r="D101">
        <v>-3.1795</v>
      </c>
      <c r="E101">
        <v>1.7502</v>
      </c>
      <c r="F101">
        <v>10.1075</v>
      </c>
      <c r="G101">
        <v>8.3572000000000006</v>
      </c>
      <c r="H101">
        <v>1.3059000000000001</v>
      </c>
      <c r="I101">
        <v>4637.9789000000001</v>
      </c>
      <c r="J101">
        <v>168.583</v>
      </c>
      <c r="K101">
        <v>114.518</v>
      </c>
      <c r="L101">
        <v>97.435000000000002</v>
      </c>
      <c r="M101">
        <v>59.991</v>
      </c>
    </row>
    <row r="102" spans="1:13" x14ac:dyDescent="0.25">
      <c r="A102" s="4">
        <v>41374</v>
      </c>
      <c r="B102">
        <v>41.86</v>
      </c>
      <c r="C102">
        <v>3.3580000000000001</v>
      </c>
      <c r="D102">
        <v>3.3580000000000001</v>
      </c>
      <c r="E102">
        <v>1.8033999999999999</v>
      </c>
      <c r="F102">
        <v>10.0838</v>
      </c>
      <c r="G102">
        <v>8.2804000000000002</v>
      </c>
      <c r="H102">
        <v>1.3088</v>
      </c>
      <c r="I102">
        <v>4793.7233999999999</v>
      </c>
      <c r="J102">
        <v>168.583</v>
      </c>
      <c r="K102">
        <v>114.518</v>
      </c>
      <c r="L102">
        <v>98.4</v>
      </c>
      <c r="M102">
        <v>60.421999999999997</v>
      </c>
    </row>
    <row r="103" spans="1:13" x14ac:dyDescent="0.25">
      <c r="A103" s="4">
        <v>41375</v>
      </c>
      <c r="B103">
        <v>43.59</v>
      </c>
      <c r="C103">
        <v>4.1327999999999996</v>
      </c>
      <c r="D103">
        <v>4.1327999999999996</v>
      </c>
      <c r="E103">
        <v>1.7887</v>
      </c>
      <c r="F103">
        <v>10.069599999999999</v>
      </c>
      <c r="G103">
        <v>8.2807999999999993</v>
      </c>
      <c r="H103">
        <v>1.3104</v>
      </c>
      <c r="I103">
        <v>4991.8395</v>
      </c>
      <c r="J103">
        <v>168.583</v>
      </c>
      <c r="K103">
        <v>114.518</v>
      </c>
      <c r="L103">
        <v>98.991</v>
      </c>
      <c r="M103">
        <v>61.121000000000002</v>
      </c>
    </row>
    <row r="104" spans="1:13" x14ac:dyDescent="0.25">
      <c r="A104" s="4">
        <v>41376</v>
      </c>
      <c r="B104">
        <v>43.75</v>
      </c>
      <c r="C104">
        <v>0.36709999999999998</v>
      </c>
      <c r="D104">
        <v>0.36709999999999998</v>
      </c>
      <c r="E104">
        <v>1.7208000000000001</v>
      </c>
      <c r="F104">
        <v>10.1136</v>
      </c>
      <c r="G104">
        <v>8.3927999999999994</v>
      </c>
      <c r="H104">
        <v>1.3083</v>
      </c>
      <c r="I104">
        <v>5010.1624000000002</v>
      </c>
      <c r="J104">
        <v>168.583</v>
      </c>
      <c r="K104">
        <v>114.518</v>
      </c>
      <c r="L104">
        <v>58.328000000000003</v>
      </c>
      <c r="M104">
        <v>61.005000000000003</v>
      </c>
    </row>
    <row r="105" spans="1:13" x14ac:dyDescent="0.25">
      <c r="A105" s="4">
        <v>41379</v>
      </c>
      <c r="B105">
        <v>43.3</v>
      </c>
      <c r="C105">
        <v>-1.0286</v>
      </c>
      <c r="D105">
        <v>-1.0286</v>
      </c>
      <c r="E105">
        <v>1.6798</v>
      </c>
      <c r="F105">
        <v>10.2897</v>
      </c>
      <c r="G105">
        <v>8.61</v>
      </c>
      <c r="H105">
        <v>1.3014999999999999</v>
      </c>
      <c r="I105">
        <v>4958.6292999999996</v>
      </c>
      <c r="J105">
        <v>168.583</v>
      </c>
      <c r="K105">
        <v>114.518</v>
      </c>
      <c r="L105">
        <v>58.216000000000001</v>
      </c>
      <c r="M105">
        <v>60.966999999999999</v>
      </c>
    </row>
    <row r="106" spans="1:13" x14ac:dyDescent="0.25">
      <c r="A106" s="4">
        <v>41380</v>
      </c>
      <c r="B106">
        <v>45.59</v>
      </c>
      <c r="C106">
        <v>5.2887000000000004</v>
      </c>
      <c r="D106">
        <v>5.2887000000000004</v>
      </c>
      <c r="E106">
        <v>1.7223999999999999</v>
      </c>
      <c r="F106">
        <v>10.234500000000001</v>
      </c>
      <c r="G106">
        <v>8.5121000000000002</v>
      </c>
      <c r="H106">
        <v>1.3067</v>
      </c>
      <c r="I106">
        <v>5220.8755000000001</v>
      </c>
      <c r="J106">
        <v>168.583</v>
      </c>
      <c r="K106">
        <v>114.518</v>
      </c>
      <c r="L106">
        <v>44.868000000000002</v>
      </c>
      <c r="M106">
        <v>62.073</v>
      </c>
    </row>
    <row r="107" spans="1:13" x14ac:dyDescent="0.25">
      <c r="A107" s="4">
        <v>41381</v>
      </c>
      <c r="B107">
        <v>45.45</v>
      </c>
      <c r="C107">
        <v>-0.30709999999999998</v>
      </c>
      <c r="D107">
        <v>-0.30709999999999998</v>
      </c>
      <c r="E107">
        <v>1.6949999999999998</v>
      </c>
      <c r="F107">
        <v>10.2775</v>
      </c>
      <c r="G107">
        <v>8.5824999999999996</v>
      </c>
      <c r="H107">
        <v>1.3037000000000001</v>
      </c>
      <c r="I107">
        <v>5204.8429999999998</v>
      </c>
      <c r="J107">
        <v>168.583</v>
      </c>
      <c r="K107">
        <v>114.518</v>
      </c>
      <c r="L107">
        <v>44.997999999999998</v>
      </c>
      <c r="M107">
        <v>61.819000000000003</v>
      </c>
    </row>
    <row r="108" spans="1:13" x14ac:dyDescent="0.25">
      <c r="A108" s="4">
        <v>41382</v>
      </c>
      <c r="B108">
        <v>46.97</v>
      </c>
      <c r="C108">
        <v>3.3443000000000001</v>
      </c>
      <c r="D108">
        <v>3.3443000000000001</v>
      </c>
      <c r="E108">
        <v>1.6846999999999999</v>
      </c>
      <c r="F108">
        <v>10.2851</v>
      </c>
      <c r="G108">
        <v>8.6004000000000005</v>
      </c>
      <c r="H108">
        <v>1.2995000000000001</v>
      </c>
      <c r="I108">
        <v>5416.7777999999998</v>
      </c>
      <c r="J108">
        <v>168.583</v>
      </c>
      <c r="K108">
        <v>115.324</v>
      </c>
      <c r="L108">
        <v>44.064</v>
      </c>
      <c r="M108">
        <v>62.286999999999999</v>
      </c>
    </row>
    <row r="109" spans="1:13" x14ac:dyDescent="0.25">
      <c r="A109" s="4">
        <v>41383</v>
      </c>
      <c r="B109">
        <v>47.83</v>
      </c>
      <c r="C109">
        <v>1.831</v>
      </c>
      <c r="D109">
        <v>1.831</v>
      </c>
      <c r="E109">
        <v>1.7048999999999999</v>
      </c>
      <c r="F109">
        <v>10.200900000000001</v>
      </c>
      <c r="G109">
        <v>8.4960000000000004</v>
      </c>
      <c r="H109">
        <v>1.3004</v>
      </c>
      <c r="I109">
        <v>5515.9566999999997</v>
      </c>
      <c r="J109">
        <v>168.583</v>
      </c>
      <c r="K109">
        <v>115.324</v>
      </c>
      <c r="L109">
        <v>44.07</v>
      </c>
      <c r="M109">
        <v>62.374000000000002</v>
      </c>
    </row>
    <row r="110" spans="1:13" x14ac:dyDescent="0.25">
      <c r="A110" s="4">
        <v>41386</v>
      </c>
      <c r="B110">
        <v>50.19</v>
      </c>
      <c r="C110">
        <v>4.9340999999999999</v>
      </c>
      <c r="D110">
        <v>4.9340999999999999</v>
      </c>
      <c r="E110">
        <v>1.6928999999999998</v>
      </c>
      <c r="F110">
        <v>10.163</v>
      </c>
      <c r="G110">
        <v>8.4701000000000004</v>
      </c>
      <c r="H110">
        <v>1.2995999999999999</v>
      </c>
      <c r="I110">
        <v>5788.1217999999999</v>
      </c>
      <c r="J110">
        <v>168.583</v>
      </c>
      <c r="K110">
        <v>115.324</v>
      </c>
      <c r="L110">
        <v>36.658000000000001</v>
      </c>
      <c r="M110">
        <v>63.511000000000003</v>
      </c>
    </row>
    <row r="111" spans="1:13" x14ac:dyDescent="0.25">
      <c r="A111" s="4">
        <v>41387</v>
      </c>
      <c r="B111">
        <v>51.01</v>
      </c>
      <c r="C111">
        <v>1.6337999999999999</v>
      </c>
      <c r="D111">
        <v>1.6337999999999999</v>
      </c>
      <c r="E111">
        <v>1.7065000000000001</v>
      </c>
      <c r="F111">
        <v>10.133100000000001</v>
      </c>
      <c r="G111">
        <v>8.4266000000000005</v>
      </c>
      <c r="H111">
        <v>1.2999000000000001</v>
      </c>
      <c r="I111">
        <v>5882.6876000000002</v>
      </c>
      <c r="J111">
        <v>168.583</v>
      </c>
      <c r="K111">
        <v>115.324</v>
      </c>
      <c r="L111">
        <v>36.401000000000003</v>
      </c>
      <c r="M111">
        <v>63.499000000000002</v>
      </c>
    </row>
    <row r="112" spans="1:13" x14ac:dyDescent="0.25">
      <c r="A112" s="4">
        <v>41388</v>
      </c>
      <c r="B112">
        <v>50.43</v>
      </c>
      <c r="C112">
        <v>-1.137</v>
      </c>
      <c r="D112">
        <v>-1.137</v>
      </c>
      <c r="E112">
        <v>1.7046999999999999</v>
      </c>
      <c r="F112">
        <v>10.132</v>
      </c>
      <c r="G112">
        <v>8.4273000000000007</v>
      </c>
      <c r="H112">
        <v>1.2999000000000001</v>
      </c>
      <c r="I112">
        <v>5815.7996000000003</v>
      </c>
      <c r="J112">
        <v>168.583</v>
      </c>
      <c r="K112">
        <v>115.324</v>
      </c>
      <c r="L112">
        <v>38.451999999999998</v>
      </c>
      <c r="M112">
        <v>63.688000000000002</v>
      </c>
    </row>
    <row r="113" spans="1:13" x14ac:dyDescent="0.25">
      <c r="A113" s="4">
        <v>41389</v>
      </c>
      <c r="B113">
        <v>52</v>
      </c>
      <c r="C113">
        <v>3.1132</v>
      </c>
      <c r="D113">
        <v>3.1132</v>
      </c>
      <c r="E113">
        <v>1.708</v>
      </c>
      <c r="F113">
        <v>10.081300000000001</v>
      </c>
      <c r="G113">
        <v>8.3732000000000006</v>
      </c>
      <c r="H113">
        <v>1.3012000000000001</v>
      </c>
      <c r="I113">
        <v>5996.8585999999996</v>
      </c>
      <c r="J113">
        <v>168.583</v>
      </c>
      <c r="K113">
        <v>115.324</v>
      </c>
      <c r="L113">
        <v>38.33</v>
      </c>
      <c r="M113">
        <v>60.686999999999998</v>
      </c>
    </row>
    <row r="114" spans="1:13" x14ac:dyDescent="0.25">
      <c r="A114" s="4">
        <v>41390</v>
      </c>
      <c r="B114">
        <v>51.2</v>
      </c>
      <c r="C114">
        <v>-1.5385</v>
      </c>
      <c r="D114">
        <v>-1.5385</v>
      </c>
      <c r="E114">
        <v>1.6633</v>
      </c>
      <c r="F114">
        <v>10.0707</v>
      </c>
      <c r="G114">
        <v>8.4072999999999993</v>
      </c>
      <c r="H114">
        <v>1.3008</v>
      </c>
      <c r="I114">
        <v>5904.5991999999997</v>
      </c>
      <c r="J114">
        <v>168.583</v>
      </c>
      <c r="K114">
        <v>115.324</v>
      </c>
      <c r="L114">
        <v>39.700000000000003</v>
      </c>
      <c r="M114">
        <v>58.887999999999998</v>
      </c>
    </row>
    <row r="115" spans="1:13" x14ac:dyDescent="0.25">
      <c r="A115" s="4">
        <v>41393</v>
      </c>
      <c r="B115">
        <v>54.94</v>
      </c>
      <c r="C115">
        <v>7.3047000000000004</v>
      </c>
      <c r="D115">
        <v>7.3047000000000004</v>
      </c>
      <c r="E115">
        <v>1.6701000000000001</v>
      </c>
      <c r="F115">
        <v>10.120799999999999</v>
      </c>
      <c r="G115">
        <v>8.4506999999999994</v>
      </c>
      <c r="H115">
        <v>1.3067</v>
      </c>
      <c r="I115">
        <v>6335.9116999999997</v>
      </c>
      <c r="J115">
        <v>168.583</v>
      </c>
      <c r="K115">
        <v>115.324</v>
      </c>
      <c r="L115">
        <v>45.67</v>
      </c>
      <c r="M115">
        <v>61.094999999999999</v>
      </c>
    </row>
    <row r="116" spans="1:13" x14ac:dyDescent="0.25">
      <c r="A116" s="4">
        <v>41394</v>
      </c>
      <c r="B116">
        <v>53.99</v>
      </c>
      <c r="C116">
        <v>-1.7292000000000001</v>
      </c>
      <c r="D116">
        <v>-1.7292000000000001</v>
      </c>
      <c r="E116">
        <v>1.6717</v>
      </c>
      <c r="F116">
        <v>10.0938</v>
      </c>
      <c r="G116">
        <v>8.4220000000000006</v>
      </c>
      <c r="H116">
        <v>1.3059000000000001</v>
      </c>
      <c r="I116">
        <v>6226.3536999999997</v>
      </c>
      <c r="J116">
        <v>168.583</v>
      </c>
      <c r="K116">
        <v>115.324</v>
      </c>
      <c r="L116">
        <v>48.658999999999999</v>
      </c>
      <c r="M116">
        <v>61.676000000000002</v>
      </c>
    </row>
    <row r="117" spans="1:13" x14ac:dyDescent="0.25">
      <c r="A117" s="4">
        <v>41395</v>
      </c>
      <c r="B117">
        <v>53.28</v>
      </c>
      <c r="C117">
        <v>-1.3150999999999999</v>
      </c>
      <c r="D117">
        <v>-1.3150999999999999</v>
      </c>
      <c r="E117">
        <v>1.629</v>
      </c>
      <c r="F117">
        <v>10.137700000000001</v>
      </c>
      <c r="G117">
        <v>8.5086999999999993</v>
      </c>
      <c r="H117">
        <v>1.3062</v>
      </c>
      <c r="I117">
        <v>6144.4736000000003</v>
      </c>
      <c r="J117">
        <v>168.583</v>
      </c>
      <c r="K117">
        <v>115.324</v>
      </c>
      <c r="L117">
        <v>50.692999999999998</v>
      </c>
      <c r="M117">
        <v>62.161999999999999</v>
      </c>
    </row>
    <row r="118" spans="1:13" x14ac:dyDescent="0.25">
      <c r="A118" s="4">
        <v>41396</v>
      </c>
      <c r="B118">
        <v>54.11</v>
      </c>
      <c r="C118">
        <v>1.5577999999999999</v>
      </c>
      <c r="D118">
        <v>1.5577999999999999</v>
      </c>
      <c r="E118">
        <v>1.6254999999999999</v>
      </c>
      <c r="F118">
        <v>10.108599999999999</v>
      </c>
      <c r="G118">
        <v>8.4831000000000003</v>
      </c>
      <c r="H118">
        <v>1.3064</v>
      </c>
      <c r="I118">
        <v>6240.1926999999996</v>
      </c>
      <c r="J118">
        <v>168.583</v>
      </c>
      <c r="K118">
        <v>115.324</v>
      </c>
      <c r="L118">
        <v>50.643000000000001</v>
      </c>
      <c r="M118">
        <v>62.054000000000002</v>
      </c>
    </row>
    <row r="119" spans="1:13" x14ac:dyDescent="0.25">
      <c r="A119" s="4">
        <v>41397</v>
      </c>
      <c r="B119">
        <v>54.55</v>
      </c>
      <c r="C119">
        <v>0.81320000000000003</v>
      </c>
      <c r="D119">
        <v>0.81320000000000003</v>
      </c>
      <c r="E119">
        <v>1.7382</v>
      </c>
      <c r="F119">
        <v>10.068099999999999</v>
      </c>
      <c r="G119">
        <v>8.3299000000000003</v>
      </c>
      <c r="H119">
        <v>1.3044</v>
      </c>
      <c r="I119">
        <v>6290.9353000000001</v>
      </c>
      <c r="J119">
        <v>168.583</v>
      </c>
      <c r="K119">
        <v>115.324</v>
      </c>
      <c r="L119">
        <v>46.164000000000001</v>
      </c>
      <c r="M119">
        <v>62.073</v>
      </c>
    </row>
    <row r="120" spans="1:13" x14ac:dyDescent="0.25">
      <c r="A120" s="4">
        <v>41400</v>
      </c>
      <c r="B120">
        <v>59.5</v>
      </c>
      <c r="C120">
        <v>9.0741999999999994</v>
      </c>
      <c r="D120">
        <v>9.0741999999999994</v>
      </c>
      <c r="E120">
        <v>1.7587999999999999</v>
      </c>
      <c r="F120">
        <v>10.0037</v>
      </c>
      <c r="G120">
        <v>8.2447999999999997</v>
      </c>
      <c r="H120">
        <v>1.3056000000000001</v>
      </c>
      <c r="I120">
        <v>6861.7901000000002</v>
      </c>
      <c r="J120">
        <v>168.583</v>
      </c>
      <c r="K120">
        <v>115.324</v>
      </c>
      <c r="L120">
        <v>62.389000000000003</v>
      </c>
      <c r="M120">
        <v>65.774000000000001</v>
      </c>
    </row>
    <row r="121" spans="1:13" x14ac:dyDescent="0.25">
      <c r="A121" s="4">
        <v>41401</v>
      </c>
      <c r="B121">
        <v>55.51</v>
      </c>
      <c r="C121">
        <v>-6.7058999999999997</v>
      </c>
      <c r="D121">
        <v>-6.7058999999999997</v>
      </c>
      <c r="E121">
        <v>1.7778</v>
      </c>
      <c r="F121">
        <v>9.9704999999999995</v>
      </c>
      <c r="G121">
        <v>8.1927000000000003</v>
      </c>
      <c r="H121">
        <v>1.2990999999999999</v>
      </c>
      <c r="I121">
        <v>6401.6464999999998</v>
      </c>
      <c r="J121">
        <v>168.583</v>
      </c>
      <c r="K121">
        <v>115.324</v>
      </c>
      <c r="L121">
        <v>77.064999999999998</v>
      </c>
      <c r="M121">
        <v>70.552000000000007</v>
      </c>
    </row>
    <row r="122" spans="1:13" x14ac:dyDescent="0.25">
      <c r="A122" s="4">
        <v>41402</v>
      </c>
      <c r="B122">
        <v>55.786999999999999</v>
      </c>
      <c r="C122">
        <v>0.49809999999999999</v>
      </c>
      <c r="D122">
        <v>0.49809999999999999</v>
      </c>
      <c r="E122">
        <v>1.7665</v>
      </c>
      <c r="F122">
        <v>9.9913000000000007</v>
      </c>
      <c r="G122">
        <v>8.2248000000000001</v>
      </c>
      <c r="H122">
        <v>1.2989999999999999</v>
      </c>
      <c r="I122">
        <v>6433.5337</v>
      </c>
      <c r="J122">
        <v>168.583</v>
      </c>
      <c r="K122">
        <v>115.324</v>
      </c>
      <c r="L122">
        <v>76.13</v>
      </c>
      <c r="M122">
        <v>70.578000000000003</v>
      </c>
    </row>
    <row r="123" spans="1:13" x14ac:dyDescent="0.25">
      <c r="A123" s="4">
        <v>41403</v>
      </c>
      <c r="B123">
        <v>69.400000000000006</v>
      </c>
      <c r="C123">
        <v>24.402899999999999</v>
      </c>
      <c r="D123">
        <v>24.402899999999999</v>
      </c>
      <c r="E123">
        <v>1.8109</v>
      </c>
      <c r="F123">
        <v>10.007</v>
      </c>
      <c r="G123">
        <v>8.1960999999999995</v>
      </c>
      <c r="H123">
        <v>1.2843</v>
      </c>
      <c r="I123">
        <v>8003.4997000000003</v>
      </c>
      <c r="J123">
        <v>168.583</v>
      </c>
      <c r="K123">
        <v>115.324</v>
      </c>
      <c r="L123">
        <v>134.35499999999999</v>
      </c>
      <c r="M123">
        <v>93.234999999999999</v>
      </c>
    </row>
    <row r="124" spans="1:13" x14ac:dyDescent="0.25">
      <c r="A124" s="4">
        <v>41404</v>
      </c>
      <c r="B124">
        <v>76.763999999999996</v>
      </c>
      <c r="C124">
        <v>10.611000000000001</v>
      </c>
      <c r="D124">
        <v>10.611000000000001</v>
      </c>
      <c r="E124">
        <v>1.8973</v>
      </c>
      <c r="F124">
        <v>9.9737000000000009</v>
      </c>
      <c r="G124">
        <v>8.0763999999999996</v>
      </c>
      <c r="H124">
        <v>1.2894999999999999</v>
      </c>
      <c r="I124">
        <v>8870.2872000000007</v>
      </c>
      <c r="J124">
        <v>168.583</v>
      </c>
      <c r="K124">
        <v>115.553</v>
      </c>
      <c r="L124">
        <v>137.99100000000001</v>
      </c>
      <c r="M124">
        <v>88.21</v>
      </c>
    </row>
    <row r="125" spans="1:13" x14ac:dyDescent="0.25">
      <c r="A125" s="4">
        <v>41407</v>
      </c>
      <c r="B125">
        <v>87.8</v>
      </c>
      <c r="C125">
        <v>14.3765</v>
      </c>
      <c r="D125">
        <v>14.3765</v>
      </c>
      <c r="E125">
        <v>1.9199000000000002</v>
      </c>
      <c r="F125">
        <v>9.9772999999999996</v>
      </c>
      <c r="G125">
        <v>8.0573999999999995</v>
      </c>
      <c r="H125">
        <v>1.2828999999999999</v>
      </c>
      <c r="I125">
        <v>10145.5267</v>
      </c>
      <c r="J125">
        <v>168.583</v>
      </c>
      <c r="K125">
        <v>115.553</v>
      </c>
      <c r="L125">
        <v>142.50800000000001</v>
      </c>
      <c r="M125">
        <v>94.613</v>
      </c>
    </row>
    <row r="126" spans="1:13" x14ac:dyDescent="0.25">
      <c r="A126" s="4">
        <v>41408</v>
      </c>
      <c r="B126">
        <v>83.24</v>
      </c>
      <c r="C126">
        <v>-5.1936</v>
      </c>
      <c r="D126">
        <v>-5.1936</v>
      </c>
      <c r="E126">
        <v>1.974</v>
      </c>
      <c r="F126">
        <v>9.9276999999999997</v>
      </c>
      <c r="G126">
        <v>7.9536999999999995</v>
      </c>
      <c r="H126">
        <v>1.2707999999999999</v>
      </c>
      <c r="I126">
        <v>9618.6064000000006</v>
      </c>
      <c r="J126">
        <v>168.583</v>
      </c>
      <c r="K126">
        <v>115.553</v>
      </c>
      <c r="L126">
        <v>150.08699999999999</v>
      </c>
      <c r="M126">
        <v>92.632000000000005</v>
      </c>
    </row>
    <row r="127" spans="1:13" x14ac:dyDescent="0.25">
      <c r="A127" s="4">
        <v>41409</v>
      </c>
      <c r="B127">
        <v>84.841999999999999</v>
      </c>
      <c r="C127">
        <v>1.9245999999999999</v>
      </c>
      <c r="D127">
        <v>1.9245999999999999</v>
      </c>
      <c r="E127">
        <v>1.9346999999999999</v>
      </c>
      <c r="F127">
        <v>9.8895</v>
      </c>
      <c r="G127">
        <v>7.9547999999999996</v>
      </c>
      <c r="H127">
        <v>1.2713999999999999</v>
      </c>
      <c r="I127">
        <v>9803.7219000000005</v>
      </c>
      <c r="J127">
        <v>168.583</v>
      </c>
      <c r="K127">
        <v>115.553</v>
      </c>
      <c r="L127">
        <v>149.833</v>
      </c>
      <c r="M127">
        <v>92.643000000000001</v>
      </c>
    </row>
    <row r="128" spans="1:13" x14ac:dyDescent="0.25">
      <c r="A128" s="4">
        <v>41410</v>
      </c>
      <c r="B128">
        <v>92.248000000000005</v>
      </c>
      <c r="C128">
        <v>8.7292000000000005</v>
      </c>
      <c r="D128">
        <v>8.7292000000000005</v>
      </c>
      <c r="E128">
        <v>1.8809</v>
      </c>
      <c r="F128">
        <v>9.9170999999999996</v>
      </c>
      <c r="G128">
        <v>8.0361999999999991</v>
      </c>
      <c r="H128">
        <v>1.2642</v>
      </c>
      <c r="I128">
        <v>10872.7181</v>
      </c>
      <c r="J128">
        <v>168.583</v>
      </c>
      <c r="K128">
        <v>117.864</v>
      </c>
      <c r="L128">
        <v>148.46899999999999</v>
      </c>
      <c r="M128">
        <v>93.456000000000003</v>
      </c>
    </row>
    <row r="129" spans="1:13" x14ac:dyDescent="0.25">
      <c r="A129" s="4">
        <v>41411</v>
      </c>
      <c r="B129">
        <v>91.5</v>
      </c>
      <c r="C129">
        <v>-0.81089999999999995</v>
      </c>
      <c r="D129">
        <v>-0.81089999999999995</v>
      </c>
      <c r="E129">
        <v>1.9506000000000001</v>
      </c>
      <c r="F129">
        <v>9.8831000000000007</v>
      </c>
      <c r="G129">
        <v>7.9325000000000001</v>
      </c>
      <c r="H129">
        <v>1.2605</v>
      </c>
      <c r="I129">
        <v>10784.555899999999</v>
      </c>
      <c r="J129">
        <v>168.583</v>
      </c>
      <c r="K129">
        <v>117.864</v>
      </c>
      <c r="L129">
        <v>151.29900000000001</v>
      </c>
      <c r="M129">
        <v>93.947999999999993</v>
      </c>
    </row>
    <row r="130" spans="1:13" x14ac:dyDescent="0.25">
      <c r="A130" s="4">
        <v>41414</v>
      </c>
      <c r="B130">
        <v>89.94</v>
      </c>
      <c r="C130">
        <v>-1.7048999999999999</v>
      </c>
      <c r="D130">
        <v>-1.7048999999999999</v>
      </c>
      <c r="E130">
        <v>1.9647000000000001</v>
      </c>
      <c r="F130">
        <v>9.8940000000000001</v>
      </c>
      <c r="G130">
        <v>7.9292999999999996</v>
      </c>
      <c r="H130">
        <v>1.2589999999999999</v>
      </c>
      <c r="I130">
        <v>10600.688</v>
      </c>
      <c r="J130">
        <v>168.583</v>
      </c>
      <c r="K130">
        <v>117.864</v>
      </c>
      <c r="L130">
        <v>140.357</v>
      </c>
      <c r="M130">
        <v>93.168000000000006</v>
      </c>
    </row>
    <row r="131" spans="1:13" x14ac:dyDescent="0.25">
      <c r="A131" s="4">
        <v>41415</v>
      </c>
      <c r="B131">
        <v>87.59</v>
      </c>
      <c r="C131">
        <v>-2.6128999999999998</v>
      </c>
      <c r="D131">
        <v>-2.6128999999999998</v>
      </c>
      <c r="E131">
        <v>1.9262999999999999</v>
      </c>
      <c r="F131">
        <v>9.8851999999999993</v>
      </c>
      <c r="G131">
        <v>7.9588999999999999</v>
      </c>
      <c r="H131">
        <v>1.2534000000000001</v>
      </c>
      <c r="I131">
        <v>10323.7076</v>
      </c>
      <c r="J131">
        <v>168.583</v>
      </c>
      <c r="K131">
        <v>117.864</v>
      </c>
      <c r="L131">
        <v>144.845</v>
      </c>
      <c r="M131">
        <v>94.534000000000006</v>
      </c>
    </row>
    <row r="132" spans="1:13" x14ac:dyDescent="0.25">
      <c r="A132" s="4">
        <v>41416</v>
      </c>
      <c r="B132">
        <v>87.24</v>
      </c>
      <c r="C132">
        <v>-0.39960000000000001</v>
      </c>
      <c r="D132">
        <v>-0.39960000000000001</v>
      </c>
      <c r="E132">
        <v>2.0394999999999999</v>
      </c>
      <c r="F132">
        <v>9.9271999999999991</v>
      </c>
      <c r="G132">
        <v>7.8876999999999997</v>
      </c>
      <c r="H132">
        <v>1.2528999999999999</v>
      </c>
      <c r="I132">
        <v>10282.4552</v>
      </c>
      <c r="J132">
        <v>168.583</v>
      </c>
      <c r="K132">
        <v>117.864</v>
      </c>
      <c r="L132">
        <v>104.63800000000001</v>
      </c>
      <c r="M132">
        <v>94.816000000000003</v>
      </c>
    </row>
    <row r="133" spans="1:13" x14ac:dyDescent="0.25">
      <c r="A133" s="4">
        <v>41417</v>
      </c>
      <c r="B133">
        <v>92.73</v>
      </c>
      <c r="C133">
        <v>6.2930000000000001</v>
      </c>
      <c r="D133">
        <v>6.2930000000000001</v>
      </c>
      <c r="E133">
        <v>2.0156999999999998</v>
      </c>
      <c r="F133">
        <v>9.9458000000000002</v>
      </c>
      <c r="G133">
        <v>7.9301000000000004</v>
      </c>
      <c r="H133">
        <v>1.2497</v>
      </c>
      <c r="I133">
        <v>10929.5286</v>
      </c>
      <c r="J133">
        <v>168.583</v>
      </c>
      <c r="K133">
        <v>117.864</v>
      </c>
      <c r="L133">
        <v>97.236000000000004</v>
      </c>
      <c r="M133">
        <v>95.231999999999999</v>
      </c>
    </row>
    <row r="134" spans="1:13" x14ac:dyDescent="0.25">
      <c r="A134" s="4">
        <v>41418</v>
      </c>
      <c r="B134">
        <v>97.08</v>
      </c>
      <c r="C134">
        <v>4.6909999999999998</v>
      </c>
      <c r="D134">
        <v>4.6909999999999998</v>
      </c>
      <c r="E134">
        <v>2.0081000000000002</v>
      </c>
      <c r="F134">
        <v>9.952</v>
      </c>
      <c r="G134">
        <v>7.9439000000000002</v>
      </c>
      <c r="H134">
        <v>1.2488999999999999</v>
      </c>
      <c r="I134">
        <v>11558.733399999999</v>
      </c>
      <c r="J134">
        <v>168.583</v>
      </c>
      <c r="K134">
        <v>119.06399999999999</v>
      </c>
      <c r="L134">
        <v>72.100999999999999</v>
      </c>
      <c r="M134">
        <v>94.730999999999995</v>
      </c>
    </row>
    <row r="135" spans="1:13" x14ac:dyDescent="0.25">
      <c r="A135" s="4">
        <v>41422</v>
      </c>
      <c r="B135">
        <v>110.334</v>
      </c>
      <c r="C135">
        <v>13.652699999999999</v>
      </c>
      <c r="D135">
        <v>13.652699999999999</v>
      </c>
      <c r="E135">
        <v>2.1652</v>
      </c>
      <c r="F135">
        <v>9.9315999999999995</v>
      </c>
      <c r="G135">
        <v>7.7663000000000002</v>
      </c>
      <c r="H135">
        <v>1.2557</v>
      </c>
      <c r="I135">
        <v>13136.807699999999</v>
      </c>
      <c r="J135">
        <v>168.583</v>
      </c>
      <c r="K135">
        <v>119.06399999999999</v>
      </c>
      <c r="L135">
        <v>84.227000000000004</v>
      </c>
      <c r="M135">
        <v>99.168000000000006</v>
      </c>
    </row>
    <row r="136" spans="1:13" x14ac:dyDescent="0.25">
      <c r="A136" s="4">
        <v>41423</v>
      </c>
      <c r="B136">
        <v>104.629</v>
      </c>
      <c r="C136">
        <v>-5.1707000000000001</v>
      </c>
      <c r="D136">
        <v>-5.1707000000000001</v>
      </c>
      <c r="E136">
        <v>2.1153</v>
      </c>
      <c r="F136">
        <v>9.9745000000000008</v>
      </c>
      <c r="G136">
        <v>7.8590999999999998</v>
      </c>
      <c r="H136">
        <v>1.2605999999999999</v>
      </c>
      <c r="I136">
        <v>12457.5476</v>
      </c>
      <c r="J136">
        <v>168.583</v>
      </c>
      <c r="K136">
        <v>119.06399999999999</v>
      </c>
      <c r="L136">
        <v>95.772999999999996</v>
      </c>
      <c r="M136">
        <v>101.834</v>
      </c>
    </row>
    <row r="137" spans="1:13" x14ac:dyDescent="0.25">
      <c r="A137" s="4">
        <v>41424</v>
      </c>
      <c r="B137">
        <v>104.95</v>
      </c>
      <c r="C137">
        <v>0.30680000000000002</v>
      </c>
      <c r="D137">
        <v>0.30680000000000002</v>
      </c>
      <c r="E137">
        <v>2.1110000000000002</v>
      </c>
      <c r="F137">
        <v>9.9774999999999991</v>
      </c>
      <c r="G137">
        <v>7.8666</v>
      </c>
      <c r="H137">
        <v>1.2604</v>
      </c>
      <c r="I137">
        <v>12495.767099999999</v>
      </c>
      <c r="J137">
        <v>168.583</v>
      </c>
      <c r="K137">
        <v>119.06399999999999</v>
      </c>
      <c r="L137">
        <v>88.799000000000007</v>
      </c>
      <c r="M137">
        <v>102.113</v>
      </c>
    </row>
    <row r="138" spans="1:13" x14ac:dyDescent="0.25">
      <c r="A138" s="4">
        <v>41425</v>
      </c>
      <c r="B138">
        <v>97.76</v>
      </c>
      <c r="C138">
        <v>-6.8509000000000002</v>
      </c>
      <c r="D138">
        <v>-6.8509000000000002</v>
      </c>
      <c r="E138">
        <v>2.1282000000000001</v>
      </c>
      <c r="F138">
        <v>10.045199999999999</v>
      </c>
      <c r="G138">
        <v>7.9170999999999996</v>
      </c>
      <c r="H138">
        <v>1.2717000000000001</v>
      </c>
      <c r="I138">
        <v>11639.6872</v>
      </c>
      <c r="J138">
        <v>168.583</v>
      </c>
      <c r="K138">
        <v>119.06399999999999</v>
      </c>
      <c r="L138">
        <v>99.715999999999994</v>
      </c>
      <c r="M138">
        <v>106.29</v>
      </c>
    </row>
    <row r="139" spans="1:13" x14ac:dyDescent="0.25">
      <c r="A139" s="4">
        <v>41428</v>
      </c>
      <c r="B139">
        <v>92.59</v>
      </c>
      <c r="C139">
        <v>-5.2885</v>
      </c>
      <c r="D139">
        <v>-5.2885</v>
      </c>
      <c r="E139">
        <v>2.1193</v>
      </c>
      <c r="F139">
        <v>10.024800000000001</v>
      </c>
      <c r="G139">
        <v>7.9054000000000002</v>
      </c>
      <c r="H139">
        <v>1.2663</v>
      </c>
      <c r="I139">
        <v>11024.126899999999</v>
      </c>
      <c r="J139">
        <v>168.583</v>
      </c>
      <c r="K139">
        <v>119.06399999999999</v>
      </c>
      <c r="L139">
        <v>104.568</v>
      </c>
      <c r="M139">
        <v>108.59</v>
      </c>
    </row>
    <row r="140" spans="1:13" x14ac:dyDescent="0.25">
      <c r="A140" s="4">
        <v>41429</v>
      </c>
      <c r="B140">
        <v>94.84</v>
      </c>
      <c r="C140">
        <v>2.4300999999999999</v>
      </c>
      <c r="D140">
        <v>2.4300999999999999</v>
      </c>
      <c r="E140">
        <v>2.1461999999999999</v>
      </c>
      <c r="F140">
        <v>10.0466</v>
      </c>
      <c r="G140">
        <v>7.9004000000000003</v>
      </c>
      <c r="H140">
        <v>1.2578</v>
      </c>
      <c r="I140">
        <v>11292.0206</v>
      </c>
      <c r="J140">
        <v>168.583</v>
      </c>
      <c r="K140">
        <v>119.06399999999999</v>
      </c>
      <c r="L140">
        <v>103.422</v>
      </c>
      <c r="M140">
        <v>108.583</v>
      </c>
    </row>
    <row r="141" spans="1:13" x14ac:dyDescent="0.25">
      <c r="A141" s="4">
        <v>41430</v>
      </c>
      <c r="B141">
        <v>95.37</v>
      </c>
      <c r="C141">
        <v>0.55879999999999996</v>
      </c>
      <c r="D141">
        <v>0.55879999999999996</v>
      </c>
      <c r="E141">
        <v>2.0891999999999999</v>
      </c>
      <c r="F141">
        <v>10.115500000000001</v>
      </c>
      <c r="G141">
        <v>8.0263000000000009</v>
      </c>
      <c r="H141">
        <v>1.2535000000000001</v>
      </c>
      <c r="I141">
        <v>11355.1245</v>
      </c>
      <c r="J141">
        <v>168.583</v>
      </c>
      <c r="K141">
        <v>119.06399999999999</v>
      </c>
      <c r="L141">
        <v>103.163</v>
      </c>
      <c r="M141">
        <v>108.224</v>
      </c>
    </row>
    <row r="142" spans="1:13" x14ac:dyDescent="0.25">
      <c r="A142" s="4">
        <v>41431</v>
      </c>
      <c r="B142">
        <v>97.35</v>
      </c>
      <c r="C142">
        <v>2.0760999999999998</v>
      </c>
      <c r="D142">
        <v>2.0760999999999998</v>
      </c>
      <c r="E142">
        <v>2.0769000000000002</v>
      </c>
      <c r="F142">
        <v>10.083299999999999</v>
      </c>
      <c r="G142">
        <v>8.0063999999999993</v>
      </c>
      <c r="H142">
        <v>1.2544</v>
      </c>
      <c r="I142">
        <v>11590.870999999999</v>
      </c>
      <c r="J142">
        <v>168.583</v>
      </c>
      <c r="K142">
        <v>119.06399999999999</v>
      </c>
      <c r="L142">
        <v>98.846999999999994</v>
      </c>
      <c r="M142">
        <v>108.191</v>
      </c>
    </row>
    <row r="143" spans="1:13" x14ac:dyDescent="0.25">
      <c r="A143" s="4">
        <v>41432</v>
      </c>
      <c r="B143">
        <v>102.04</v>
      </c>
      <c r="C143">
        <v>4.8177000000000003</v>
      </c>
      <c r="D143">
        <v>4.8177000000000003</v>
      </c>
      <c r="E143">
        <v>2.1718000000000002</v>
      </c>
      <c r="F143">
        <v>10.025</v>
      </c>
      <c r="G143">
        <v>7.8530999999999995</v>
      </c>
      <c r="H143">
        <v>1.2594000000000001</v>
      </c>
      <c r="I143">
        <v>12149.280699999999</v>
      </c>
      <c r="J143">
        <v>168.583</v>
      </c>
      <c r="K143">
        <v>119.06399999999999</v>
      </c>
      <c r="L143">
        <v>99.009</v>
      </c>
      <c r="M143">
        <v>107.819</v>
      </c>
    </row>
    <row r="144" spans="1:13" x14ac:dyDescent="0.25">
      <c r="A144" s="4">
        <v>41435</v>
      </c>
      <c r="B144">
        <v>100.05</v>
      </c>
      <c r="C144">
        <v>-1.9502000000000002</v>
      </c>
      <c r="D144">
        <v>-1.9502000000000002</v>
      </c>
      <c r="E144">
        <v>2.2096999999999998</v>
      </c>
      <c r="F144">
        <v>10.022600000000001</v>
      </c>
      <c r="G144">
        <v>7.8129</v>
      </c>
      <c r="H144">
        <v>1.2612000000000001</v>
      </c>
      <c r="I144">
        <v>11912.3436</v>
      </c>
      <c r="J144">
        <v>168.583</v>
      </c>
      <c r="K144">
        <v>119.06399999999999</v>
      </c>
      <c r="L144">
        <v>65.954999999999998</v>
      </c>
      <c r="M144">
        <v>107.571</v>
      </c>
    </row>
    <row r="145" spans="1:13" x14ac:dyDescent="0.25">
      <c r="A145" s="4">
        <v>41436</v>
      </c>
      <c r="B145">
        <v>94.47</v>
      </c>
      <c r="C145">
        <v>-5.5772000000000004</v>
      </c>
      <c r="D145">
        <v>-5.5772000000000004</v>
      </c>
      <c r="E145">
        <v>2.1846000000000001</v>
      </c>
      <c r="F145">
        <v>10.035600000000001</v>
      </c>
      <c r="G145">
        <v>7.851</v>
      </c>
      <c r="H145">
        <v>1.2682</v>
      </c>
      <c r="I145">
        <v>11247.967000000001</v>
      </c>
      <c r="J145">
        <v>168.583</v>
      </c>
      <c r="K145">
        <v>119.06399999999999</v>
      </c>
      <c r="L145">
        <v>66.882999999999996</v>
      </c>
      <c r="M145">
        <v>109.533</v>
      </c>
    </row>
    <row r="146" spans="1:13" x14ac:dyDescent="0.25">
      <c r="A146" s="4">
        <v>41437</v>
      </c>
      <c r="B146">
        <v>97.73</v>
      </c>
      <c r="C146">
        <v>3.4508000000000001</v>
      </c>
      <c r="D146">
        <v>3.4508000000000001</v>
      </c>
      <c r="E146">
        <v>2.2280000000000002</v>
      </c>
      <c r="F146">
        <v>10.076000000000001</v>
      </c>
      <c r="G146">
        <v>7.8480999999999996</v>
      </c>
      <c r="H146">
        <v>1.2626999999999999</v>
      </c>
      <c r="I146">
        <v>11636.115299999999</v>
      </c>
      <c r="J146">
        <v>168.583</v>
      </c>
      <c r="K146">
        <v>119.06399999999999</v>
      </c>
      <c r="L146">
        <v>70.975999999999999</v>
      </c>
      <c r="M146">
        <v>109.142</v>
      </c>
    </row>
    <row r="147" spans="1:13" x14ac:dyDescent="0.25">
      <c r="A147" s="4">
        <v>41438</v>
      </c>
      <c r="B147">
        <v>98.18</v>
      </c>
      <c r="C147">
        <v>0.46050000000000002</v>
      </c>
      <c r="D147">
        <v>0.46050000000000002</v>
      </c>
      <c r="E147">
        <v>2.1488999999999998</v>
      </c>
      <c r="F147">
        <v>10.0143</v>
      </c>
      <c r="G147">
        <v>7.8654000000000002</v>
      </c>
      <c r="H147">
        <v>1.2594000000000001</v>
      </c>
      <c r="I147">
        <v>11689.694100000001</v>
      </c>
      <c r="J147">
        <v>168.583</v>
      </c>
      <c r="K147">
        <v>119.06399999999999</v>
      </c>
      <c r="L147">
        <v>59.918999999999997</v>
      </c>
      <c r="M147">
        <v>109.241</v>
      </c>
    </row>
    <row r="148" spans="1:13" x14ac:dyDescent="0.25">
      <c r="A148" s="4">
        <v>41439</v>
      </c>
      <c r="B148">
        <v>100.3</v>
      </c>
      <c r="C148">
        <v>2.1593</v>
      </c>
      <c r="D148">
        <v>2.1593</v>
      </c>
      <c r="E148">
        <v>2.1295000000000002</v>
      </c>
      <c r="F148">
        <v>10.021000000000001</v>
      </c>
      <c r="G148">
        <v>7.8916000000000004</v>
      </c>
      <c r="H148">
        <v>1.2589999999999999</v>
      </c>
      <c r="I148">
        <v>11942.1096</v>
      </c>
      <c r="J148">
        <v>168.583</v>
      </c>
      <c r="K148">
        <v>119.06399999999999</v>
      </c>
      <c r="L148">
        <v>50.485999999999997</v>
      </c>
      <c r="M148">
        <v>109.172</v>
      </c>
    </row>
    <row r="149" spans="1:13" x14ac:dyDescent="0.25">
      <c r="A149" s="4">
        <v>41442</v>
      </c>
      <c r="B149">
        <v>102.2</v>
      </c>
      <c r="C149">
        <v>1.8942999999999999</v>
      </c>
      <c r="D149">
        <v>1.8942999999999999</v>
      </c>
      <c r="E149">
        <v>2.1817000000000002</v>
      </c>
      <c r="F149">
        <v>10.003299999999999</v>
      </c>
      <c r="G149">
        <v>7.8216000000000001</v>
      </c>
      <c r="H149">
        <v>1.254</v>
      </c>
      <c r="I149">
        <v>12168.331</v>
      </c>
      <c r="J149">
        <v>168.583</v>
      </c>
      <c r="K149">
        <v>119.06399999999999</v>
      </c>
      <c r="L149">
        <v>50.052</v>
      </c>
      <c r="M149">
        <v>107.245</v>
      </c>
    </row>
    <row r="150" spans="1:13" x14ac:dyDescent="0.25">
      <c r="A150" s="4">
        <v>41443</v>
      </c>
      <c r="B150">
        <v>103.39</v>
      </c>
      <c r="C150">
        <v>1.1644000000000001</v>
      </c>
      <c r="D150">
        <v>1.1644000000000001</v>
      </c>
      <c r="E150">
        <v>2.1854</v>
      </c>
      <c r="F150">
        <v>9.9863</v>
      </c>
      <c r="G150">
        <v>7.8009000000000004</v>
      </c>
      <c r="H150">
        <v>1.2558</v>
      </c>
      <c r="I150">
        <v>12310.017</v>
      </c>
      <c r="J150">
        <v>168.583</v>
      </c>
      <c r="K150">
        <v>119.06399999999999</v>
      </c>
      <c r="L150">
        <v>50.05</v>
      </c>
      <c r="M150">
        <v>103.754</v>
      </c>
    </row>
    <row r="151" spans="1:13" x14ac:dyDescent="0.25">
      <c r="A151" s="4">
        <v>41444</v>
      </c>
      <c r="B151">
        <v>104.68</v>
      </c>
      <c r="C151">
        <v>1.2477</v>
      </c>
      <c r="D151">
        <v>1.2477</v>
      </c>
      <c r="E151">
        <v>2.3527</v>
      </c>
      <c r="F151">
        <v>10.055300000000001</v>
      </c>
      <c r="G151">
        <v>7.7026000000000003</v>
      </c>
      <c r="H151">
        <v>1.2502</v>
      </c>
      <c r="I151">
        <v>12463.6095</v>
      </c>
      <c r="J151">
        <v>168.583</v>
      </c>
      <c r="K151">
        <v>119.06399999999999</v>
      </c>
      <c r="L151">
        <v>49.627000000000002</v>
      </c>
      <c r="M151">
        <v>103.669</v>
      </c>
    </row>
    <row r="152" spans="1:13" x14ac:dyDescent="0.25">
      <c r="A152" s="4">
        <v>41445</v>
      </c>
      <c r="B152">
        <v>100.65</v>
      </c>
      <c r="C152">
        <v>-3.8498000000000001</v>
      </c>
      <c r="D152">
        <v>-3.8498000000000001</v>
      </c>
      <c r="E152">
        <v>2.4144000000000001</v>
      </c>
      <c r="F152">
        <v>10.3094</v>
      </c>
      <c r="G152">
        <v>7.8948999999999998</v>
      </c>
      <c r="H152">
        <v>1.2538</v>
      </c>
      <c r="I152">
        <v>11983.7819</v>
      </c>
      <c r="J152">
        <v>168.583</v>
      </c>
      <c r="K152">
        <v>119.06399999999999</v>
      </c>
      <c r="L152">
        <v>49.271999999999998</v>
      </c>
      <c r="M152">
        <v>85.373999999999995</v>
      </c>
    </row>
    <row r="153" spans="1:13" x14ac:dyDescent="0.25">
      <c r="A153" s="4">
        <v>41446</v>
      </c>
      <c r="B153">
        <v>99.55</v>
      </c>
      <c r="C153">
        <v>-1.0929</v>
      </c>
      <c r="D153">
        <v>-1.0929</v>
      </c>
      <c r="E153">
        <v>2.5310000000000001</v>
      </c>
      <c r="F153">
        <v>10.3202</v>
      </c>
      <c r="G153">
        <v>7.7892000000000001</v>
      </c>
      <c r="H153">
        <v>1.246</v>
      </c>
      <c r="I153">
        <v>11852.811600000001</v>
      </c>
      <c r="J153">
        <v>168.583</v>
      </c>
      <c r="K153">
        <v>119.06399999999999</v>
      </c>
      <c r="L153">
        <v>48.444000000000003</v>
      </c>
      <c r="M153">
        <v>81.128</v>
      </c>
    </row>
    <row r="154" spans="1:13" x14ac:dyDescent="0.25">
      <c r="A154" s="4">
        <v>41449</v>
      </c>
      <c r="B154">
        <v>101.49</v>
      </c>
      <c r="C154">
        <v>1.9487999999999999</v>
      </c>
      <c r="D154">
        <v>1.9487999999999999</v>
      </c>
      <c r="E154">
        <v>2.5367999999999999</v>
      </c>
      <c r="F154">
        <v>10.3649</v>
      </c>
      <c r="G154">
        <v>7.8281999999999998</v>
      </c>
      <c r="H154">
        <v>1.2417</v>
      </c>
      <c r="I154">
        <v>12083.795599999999</v>
      </c>
      <c r="J154">
        <v>168.583</v>
      </c>
      <c r="K154">
        <v>119.06399999999999</v>
      </c>
      <c r="L154">
        <v>34.826999999999998</v>
      </c>
      <c r="M154">
        <v>71.344999999999999</v>
      </c>
    </row>
    <row r="155" spans="1:13" x14ac:dyDescent="0.25">
      <c r="A155" s="4">
        <v>41450</v>
      </c>
      <c r="B155">
        <v>102.4</v>
      </c>
      <c r="C155">
        <v>0.89659999999999995</v>
      </c>
      <c r="D155">
        <v>0.89659999999999995</v>
      </c>
      <c r="E155">
        <v>2.6082000000000001</v>
      </c>
      <c r="F155">
        <v>10.3339</v>
      </c>
      <c r="G155">
        <v>7.7256</v>
      </c>
      <c r="H155">
        <v>1.2432000000000001</v>
      </c>
      <c r="I155">
        <v>12192.1438</v>
      </c>
      <c r="J155">
        <v>168.583</v>
      </c>
      <c r="K155">
        <v>119.06399999999999</v>
      </c>
      <c r="L155">
        <v>31.17</v>
      </c>
      <c r="M155">
        <v>69.015000000000001</v>
      </c>
    </row>
    <row r="156" spans="1:13" x14ac:dyDescent="0.25">
      <c r="A156" s="4">
        <v>41451</v>
      </c>
      <c r="B156">
        <v>105.72</v>
      </c>
      <c r="C156">
        <v>3.2422</v>
      </c>
      <c r="D156">
        <v>3.2422</v>
      </c>
      <c r="E156">
        <v>2.5352999999999999</v>
      </c>
      <c r="F156">
        <v>10.2844</v>
      </c>
      <c r="G156">
        <v>7.7491000000000003</v>
      </c>
      <c r="H156">
        <v>1.2456</v>
      </c>
      <c r="I156">
        <v>12587.4359</v>
      </c>
      <c r="J156">
        <v>168.583</v>
      </c>
      <c r="K156">
        <v>119.06399999999999</v>
      </c>
      <c r="L156">
        <v>34.302</v>
      </c>
      <c r="M156">
        <v>69.328000000000003</v>
      </c>
    </row>
    <row r="157" spans="1:13" x14ac:dyDescent="0.25">
      <c r="A157" s="4">
        <v>41452</v>
      </c>
      <c r="B157">
        <v>109.25</v>
      </c>
      <c r="C157">
        <v>3.339</v>
      </c>
      <c r="D157">
        <v>3.339</v>
      </c>
      <c r="E157">
        <v>2.4721000000000002</v>
      </c>
      <c r="F157">
        <v>10.250500000000001</v>
      </c>
      <c r="G157">
        <v>7.7783999999999995</v>
      </c>
      <c r="H157">
        <v>1.2474000000000001</v>
      </c>
      <c r="I157">
        <v>13007.7315</v>
      </c>
      <c r="J157">
        <v>168.583</v>
      </c>
      <c r="K157">
        <v>119.06399999999999</v>
      </c>
      <c r="L157">
        <v>36.231999999999999</v>
      </c>
      <c r="M157">
        <v>65.722999999999999</v>
      </c>
    </row>
    <row r="158" spans="1:13" x14ac:dyDescent="0.25">
      <c r="A158" s="4">
        <v>41453</v>
      </c>
      <c r="B158">
        <v>107.36</v>
      </c>
      <c r="C158">
        <v>-1.73</v>
      </c>
      <c r="D158">
        <v>-1.73</v>
      </c>
      <c r="E158">
        <v>2.4857</v>
      </c>
      <c r="F158">
        <v>10.2684</v>
      </c>
      <c r="G158">
        <v>7.7827000000000002</v>
      </c>
      <c r="H158">
        <v>1.2476</v>
      </c>
      <c r="I158">
        <v>12782.700699999999</v>
      </c>
      <c r="J158">
        <v>629.42600000000004</v>
      </c>
      <c r="K158">
        <v>119.06399999999999</v>
      </c>
      <c r="L158">
        <v>38.386000000000003</v>
      </c>
      <c r="M158">
        <v>65.965000000000003</v>
      </c>
    </row>
    <row r="159" spans="1:13" x14ac:dyDescent="0.25">
      <c r="A159" s="4">
        <v>41456</v>
      </c>
      <c r="B159">
        <v>117.179</v>
      </c>
      <c r="C159">
        <v>9.1458999999999993</v>
      </c>
      <c r="D159">
        <v>9.1458999999999993</v>
      </c>
      <c r="E159">
        <v>2.4765000000000001</v>
      </c>
      <c r="F159">
        <v>10.2719</v>
      </c>
      <c r="G159">
        <v>7.7953999999999999</v>
      </c>
      <c r="H159">
        <v>1.2570999999999999</v>
      </c>
      <c r="I159">
        <v>13951.789199999999</v>
      </c>
      <c r="J159">
        <v>629.42600000000004</v>
      </c>
      <c r="K159">
        <v>119.06399999999999</v>
      </c>
      <c r="L159">
        <v>58.656999999999996</v>
      </c>
      <c r="M159">
        <v>69.948999999999998</v>
      </c>
    </row>
    <row r="160" spans="1:13" x14ac:dyDescent="0.25">
      <c r="A160" s="4">
        <v>41457</v>
      </c>
      <c r="B160">
        <v>117.82</v>
      </c>
      <c r="C160">
        <v>0.54700000000000004</v>
      </c>
      <c r="D160">
        <v>0.54700000000000004</v>
      </c>
      <c r="E160">
        <v>2.4693000000000001</v>
      </c>
      <c r="F160">
        <v>10.266400000000001</v>
      </c>
      <c r="G160">
        <v>7.7971000000000004</v>
      </c>
      <c r="H160">
        <v>1.2572000000000001</v>
      </c>
      <c r="I160">
        <v>14028.1091</v>
      </c>
      <c r="J160">
        <v>629.42600000000004</v>
      </c>
      <c r="K160">
        <v>119.06399999999999</v>
      </c>
      <c r="L160">
        <v>58.834000000000003</v>
      </c>
      <c r="M160">
        <v>69.087999999999994</v>
      </c>
    </row>
    <row r="161" spans="1:13" x14ac:dyDescent="0.25">
      <c r="A161" s="4">
        <v>41458</v>
      </c>
      <c r="B161">
        <v>115.24</v>
      </c>
      <c r="C161">
        <v>-2.1898</v>
      </c>
      <c r="D161">
        <v>-2.1898</v>
      </c>
      <c r="E161">
        <v>2.5032000000000001</v>
      </c>
      <c r="F161">
        <v>10.2814</v>
      </c>
      <c r="G161">
        <v>7.7782</v>
      </c>
      <c r="H161">
        <v>1.2570000000000001</v>
      </c>
      <c r="I161">
        <v>13720.924300000001</v>
      </c>
      <c r="J161">
        <v>629.42600000000004</v>
      </c>
      <c r="K161">
        <v>119.06399999999999</v>
      </c>
      <c r="L161">
        <v>54.433999999999997</v>
      </c>
      <c r="M161">
        <v>69.646000000000001</v>
      </c>
    </row>
    <row r="162" spans="1:13" x14ac:dyDescent="0.25">
      <c r="A162" s="4">
        <v>41460</v>
      </c>
      <c r="B162">
        <v>120.09</v>
      </c>
      <c r="C162">
        <v>4.2085999999999997</v>
      </c>
      <c r="D162">
        <v>4.2085999999999997</v>
      </c>
      <c r="E162">
        <v>2.7391000000000001</v>
      </c>
      <c r="F162">
        <v>10.2524</v>
      </c>
      <c r="G162">
        <v>7.5133000000000001</v>
      </c>
      <c r="H162">
        <v>1.2606999999999999</v>
      </c>
      <c r="I162">
        <v>14298.3842</v>
      </c>
      <c r="J162">
        <v>629.42600000000004</v>
      </c>
      <c r="K162">
        <v>119.06399999999999</v>
      </c>
      <c r="L162">
        <v>53.546999999999997</v>
      </c>
      <c r="M162">
        <v>68.531999999999996</v>
      </c>
    </row>
    <row r="163" spans="1:13" x14ac:dyDescent="0.25">
      <c r="A163" s="4">
        <v>41463</v>
      </c>
      <c r="B163">
        <v>121.61</v>
      </c>
      <c r="C163">
        <v>1.2657</v>
      </c>
      <c r="D163">
        <v>1.2657</v>
      </c>
      <c r="E163">
        <v>2.6356000000000002</v>
      </c>
      <c r="F163">
        <v>10.244300000000001</v>
      </c>
      <c r="G163">
        <v>7.6086</v>
      </c>
      <c r="H163">
        <v>1.2567999999999999</v>
      </c>
      <c r="I163">
        <v>14479.3613</v>
      </c>
      <c r="J163">
        <v>629.42600000000004</v>
      </c>
      <c r="K163">
        <v>119.06399999999999</v>
      </c>
      <c r="L163">
        <v>53.731000000000002</v>
      </c>
      <c r="M163">
        <v>67.584999999999994</v>
      </c>
    </row>
    <row r="164" spans="1:13" x14ac:dyDescent="0.25">
      <c r="A164" s="4">
        <v>41464</v>
      </c>
      <c r="B164">
        <v>123.45</v>
      </c>
      <c r="C164">
        <v>1.5129999999999999</v>
      </c>
      <c r="D164">
        <v>1.5129999999999999</v>
      </c>
      <c r="E164">
        <v>2.6339999999999999</v>
      </c>
      <c r="F164">
        <v>10.1884</v>
      </c>
      <c r="G164">
        <v>7.5545</v>
      </c>
      <c r="H164">
        <v>1.2581</v>
      </c>
      <c r="I164">
        <v>14698.438899999999</v>
      </c>
      <c r="J164">
        <v>629.42600000000004</v>
      </c>
      <c r="K164">
        <v>119.06399999999999</v>
      </c>
      <c r="L164">
        <v>53.417999999999999</v>
      </c>
      <c r="M164">
        <v>56.478999999999999</v>
      </c>
    </row>
    <row r="165" spans="1:13" x14ac:dyDescent="0.25">
      <c r="A165" s="4">
        <v>41465</v>
      </c>
      <c r="B165">
        <v>122.27</v>
      </c>
      <c r="C165">
        <v>-0.95589999999999997</v>
      </c>
      <c r="D165">
        <v>-0.95589999999999997</v>
      </c>
      <c r="E165">
        <v>2.6238000000000001</v>
      </c>
      <c r="F165">
        <v>10.170500000000001</v>
      </c>
      <c r="G165">
        <v>7.5466999999999995</v>
      </c>
      <c r="H165">
        <v>1.2582</v>
      </c>
      <c r="I165">
        <v>14557.943499999999</v>
      </c>
      <c r="J165">
        <v>629.42600000000004</v>
      </c>
      <c r="K165">
        <v>119.06399999999999</v>
      </c>
      <c r="L165">
        <v>55.234999999999999</v>
      </c>
      <c r="M165">
        <v>53.845999999999997</v>
      </c>
    </row>
    <row r="166" spans="1:13" x14ac:dyDescent="0.25">
      <c r="A166" s="4">
        <v>41466</v>
      </c>
      <c r="B166">
        <v>125.61</v>
      </c>
      <c r="C166">
        <v>2.7317</v>
      </c>
      <c r="D166">
        <v>2.7317</v>
      </c>
      <c r="E166">
        <v>2.5720999999999998</v>
      </c>
      <c r="F166">
        <v>10.094200000000001</v>
      </c>
      <c r="G166">
        <v>7.5221</v>
      </c>
      <c r="H166">
        <v>1.2596000000000001</v>
      </c>
      <c r="I166">
        <v>14955.617</v>
      </c>
      <c r="J166">
        <v>629.42600000000004</v>
      </c>
      <c r="K166">
        <v>119.06399999999999</v>
      </c>
      <c r="L166">
        <v>54.744999999999997</v>
      </c>
      <c r="M166">
        <v>54.225000000000001</v>
      </c>
    </row>
    <row r="167" spans="1:13" x14ac:dyDescent="0.25">
      <c r="A167" s="4">
        <v>41467</v>
      </c>
      <c r="B167">
        <v>129.9</v>
      </c>
      <c r="C167">
        <v>3.4153000000000002</v>
      </c>
      <c r="D167">
        <v>3.4153000000000002</v>
      </c>
      <c r="E167">
        <v>2.5821000000000001</v>
      </c>
      <c r="F167">
        <v>10.061500000000001</v>
      </c>
      <c r="G167">
        <v>7.4794</v>
      </c>
      <c r="H167">
        <v>1.2603</v>
      </c>
      <c r="I167">
        <v>15466.401099999999</v>
      </c>
      <c r="J167">
        <v>629.42600000000004</v>
      </c>
      <c r="K167">
        <v>119.06399999999999</v>
      </c>
      <c r="L167">
        <v>51.537999999999997</v>
      </c>
      <c r="M167">
        <v>49.213999999999999</v>
      </c>
    </row>
    <row r="168" spans="1:13" x14ac:dyDescent="0.25">
      <c r="A168" s="4">
        <v>41470</v>
      </c>
      <c r="B168">
        <v>127.26</v>
      </c>
      <c r="C168">
        <v>-2.0323000000000002</v>
      </c>
      <c r="D168">
        <v>-2.0323000000000002</v>
      </c>
      <c r="E168">
        <v>2.5371999999999999</v>
      </c>
      <c r="F168">
        <v>10.007999999999999</v>
      </c>
      <c r="G168">
        <v>7.4709000000000003</v>
      </c>
      <c r="H168">
        <v>1.2572999999999999</v>
      </c>
      <c r="I168">
        <v>15152.072399999999</v>
      </c>
      <c r="J168">
        <v>629.42600000000004</v>
      </c>
      <c r="K168">
        <v>119.06399999999999</v>
      </c>
      <c r="L168">
        <v>37.009</v>
      </c>
      <c r="M168">
        <v>46.064</v>
      </c>
    </row>
    <row r="169" spans="1:13" x14ac:dyDescent="0.25">
      <c r="A169" s="4">
        <v>41471</v>
      </c>
      <c r="B169">
        <v>109.05</v>
      </c>
      <c r="C169">
        <v>-14.3093</v>
      </c>
      <c r="D169">
        <v>-14.3093</v>
      </c>
      <c r="E169">
        <v>2.5316999999999998</v>
      </c>
      <c r="F169">
        <v>10.0471</v>
      </c>
      <c r="G169">
        <v>7.5153999999999996</v>
      </c>
      <c r="H169">
        <v>1.2652999999999999</v>
      </c>
      <c r="I169">
        <v>12983.9187</v>
      </c>
      <c r="J169">
        <v>629.42600000000004</v>
      </c>
      <c r="K169">
        <v>119.06399999999999</v>
      </c>
      <c r="L169">
        <v>95.605000000000004</v>
      </c>
      <c r="M169">
        <v>67.411000000000001</v>
      </c>
    </row>
    <row r="170" spans="1:13" x14ac:dyDescent="0.25">
      <c r="A170" s="4">
        <v>41472</v>
      </c>
      <c r="B170">
        <v>120.25</v>
      </c>
      <c r="C170">
        <v>10.2705</v>
      </c>
      <c r="D170">
        <v>10.2705</v>
      </c>
      <c r="E170">
        <v>2.4887999999999999</v>
      </c>
      <c r="F170">
        <v>10.0748</v>
      </c>
      <c r="G170">
        <v>7.5860000000000003</v>
      </c>
      <c r="H170">
        <v>1.2684</v>
      </c>
      <c r="I170">
        <v>14317.4344</v>
      </c>
      <c r="J170">
        <v>629.42600000000004</v>
      </c>
      <c r="K170">
        <v>119.06399999999999</v>
      </c>
      <c r="L170">
        <v>110.626</v>
      </c>
      <c r="M170">
        <v>72.933000000000007</v>
      </c>
    </row>
    <row r="171" spans="1:13" x14ac:dyDescent="0.25">
      <c r="A171" s="4">
        <v>41473</v>
      </c>
      <c r="B171">
        <v>119.03</v>
      </c>
      <c r="C171">
        <v>-1.0145999999999999</v>
      </c>
      <c r="D171">
        <v>-1.0145999999999999</v>
      </c>
      <c r="E171">
        <v>2.5284</v>
      </c>
      <c r="F171">
        <v>10.0404</v>
      </c>
      <c r="G171">
        <v>7.5121000000000002</v>
      </c>
      <c r="H171">
        <v>1.2671999999999999</v>
      </c>
      <c r="I171">
        <v>14172.1765</v>
      </c>
      <c r="J171">
        <v>629.42600000000004</v>
      </c>
      <c r="K171">
        <v>119.06399999999999</v>
      </c>
      <c r="L171">
        <v>108.545</v>
      </c>
      <c r="M171">
        <v>73.022999999999996</v>
      </c>
    </row>
    <row r="172" spans="1:13" x14ac:dyDescent="0.25">
      <c r="A172" s="4">
        <v>41474</v>
      </c>
      <c r="B172">
        <v>119.68</v>
      </c>
      <c r="C172">
        <v>0.54610000000000003</v>
      </c>
      <c r="D172">
        <v>0.54610000000000003</v>
      </c>
      <c r="E172">
        <v>2.4839000000000002</v>
      </c>
      <c r="F172">
        <v>10.0381</v>
      </c>
      <c r="G172">
        <v>7.5541999999999998</v>
      </c>
      <c r="H172">
        <v>1.2669999999999999</v>
      </c>
      <c r="I172">
        <v>14249.567999999999</v>
      </c>
      <c r="J172">
        <v>629.42600000000004</v>
      </c>
      <c r="K172">
        <v>119.06399999999999</v>
      </c>
      <c r="L172">
        <v>108.32299999999999</v>
      </c>
      <c r="M172">
        <v>71.954999999999998</v>
      </c>
    </row>
    <row r="173" spans="1:13" x14ac:dyDescent="0.25">
      <c r="A173" s="4">
        <v>41477</v>
      </c>
      <c r="B173">
        <v>122.43</v>
      </c>
      <c r="C173">
        <v>2.2978000000000001</v>
      </c>
      <c r="D173">
        <v>2.2978000000000001</v>
      </c>
      <c r="E173">
        <v>2.4803999999999999</v>
      </c>
      <c r="F173">
        <v>10.013999999999999</v>
      </c>
      <c r="G173">
        <v>7.5335999999999999</v>
      </c>
      <c r="H173">
        <v>1.2715000000000001</v>
      </c>
      <c r="I173">
        <v>14576.993700000001</v>
      </c>
      <c r="J173">
        <v>629.42600000000004</v>
      </c>
      <c r="K173">
        <v>119.06399999999999</v>
      </c>
      <c r="L173">
        <v>108.789</v>
      </c>
      <c r="M173">
        <v>71.695999999999998</v>
      </c>
    </row>
    <row r="174" spans="1:13" x14ac:dyDescent="0.25">
      <c r="A174" s="4">
        <v>41478</v>
      </c>
      <c r="B174">
        <v>122.74</v>
      </c>
      <c r="C174">
        <v>0.25319999999999998</v>
      </c>
      <c r="D174">
        <v>0.25319999999999998</v>
      </c>
      <c r="E174">
        <v>2.5049000000000001</v>
      </c>
      <c r="F174">
        <v>10.011100000000001</v>
      </c>
      <c r="G174">
        <v>7.5061999999999998</v>
      </c>
      <c r="H174">
        <v>1.2694000000000001</v>
      </c>
      <c r="I174">
        <v>14613.9036</v>
      </c>
      <c r="J174">
        <v>629.42600000000004</v>
      </c>
      <c r="K174">
        <v>119.06399999999999</v>
      </c>
      <c r="L174">
        <v>108.67</v>
      </c>
      <c r="M174">
        <v>68.891999999999996</v>
      </c>
    </row>
    <row r="175" spans="1:13" x14ac:dyDescent="0.25">
      <c r="A175" s="4">
        <v>41479</v>
      </c>
      <c r="B175">
        <v>121.7</v>
      </c>
      <c r="C175">
        <v>-0.84730000000000005</v>
      </c>
      <c r="D175">
        <v>-0.84730000000000005</v>
      </c>
      <c r="E175">
        <v>2.5880000000000001</v>
      </c>
      <c r="F175">
        <v>10.0169</v>
      </c>
      <c r="G175">
        <v>7.4288999999999996</v>
      </c>
      <c r="H175">
        <v>1.2698</v>
      </c>
      <c r="I175">
        <v>14490.0771</v>
      </c>
      <c r="J175">
        <v>629.42600000000004</v>
      </c>
      <c r="K175">
        <v>119.06399999999999</v>
      </c>
      <c r="L175">
        <v>107.52200000000001</v>
      </c>
      <c r="M175">
        <v>68.64</v>
      </c>
    </row>
    <row r="176" spans="1:13" x14ac:dyDescent="0.25">
      <c r="A176" s="4">
        <v>41480</v>
      </c>
      <c r="B176">
        <v>124.07</v>
      </c>
      <c r="C176">
        <v>1.9474</v>
      </c>
      <c r="D176">
        <v>1.9474</v>
      </c>
      <c r="E176">
        <v>2.5712000000000002</v>
      </c>
      <c r="F176">
        <v>9.9725000000000001</v>
      </c>
      <c r="G176">
        <v>7.4013</v>
      </c>
      <c r="H176">
        <v>1.2702</v>
      </c>
      <c r="I176">
        <v>14772.2585</v>
      </c>
      <c r="J176">
        <v>629.42600000000004</v>
      </c>
      <c r="K176">
        <v>119.06399999999999</v>
      </c>
      <c r="L176">
        <v>106.18600000000001</v>
      </c>
      <c r="M176">
        <v>68.721000000000004</v>
      </c>
    </row>
    <row r="177" spans="1:13" x14ac:dyDescent="0.25">
      <c r="A177" s="4">
        <v>41481</v>
      </c>
      <c r="B177">
        <v>129.38999999999999</v>
      </c>
      <c r="C177">
        <v>4.2878999999999996</v>
      </c>
      <c r="D177">
        <v>4.2878999999999996</v>
      </c>
      <c r="E177">
        <v>2.5624000000000002</v>
      </c>
      <c r="F177">
        <v>9.9442000000000004</v>
      </c>
      <c r="G177">
        <v>7.3818000000000001</v>
      </c>
      <c r="H177">
        <v>1.2692999999999999</v>
      </c>
      <c r="I177">
        <v>15405.6785</v>
      </c>
      <c r="J177">
        <v>629.42600000000004</v>
      </c>
      <c r="K177">
        <v>119.06399999999999</v>
      </c>
      <c r="L177">
        <v>108.524</v>
      </c>
      <c r="M177">
        <v>69.366</v>
      </c>
    </row>
    <row r="178" spans="1:13" x14ac:dyDescent="0.25">
      <c r="A178" s="4">
        <v>41484</v>
      </c>
      <c r="B178">
        <v>134.62</v>
      </c>
      <c r="C178">
        <v>4.0419999999999998</v>
      </c>
      <c r="D178">
        <v>4.0419999999999998</v>
      </c>
      <c r="E178">
        <v>2.6023000000000001</v>
      </c>
      <c r="F178">
        <v>9.9712999999999994</v>
      </c>
      <c r="G178">
        <v>7.3689</v>
      </c>
      <c r="H178">
        <v>1.2713999999999999</v>
      </c>
      <c r="I178">
        <v>16028.3827</v>
      </c>
      <c r="J178">
        <v>629.42600000000004</v>
      </c>
      <c r="K178">
        <v>119.06399999999999</v>
      </c>
      <c r="L178">
        <v>54.267000000000003</v>
      </c>
      <c r="M178">
        <v>69.924000000000007</v>
      </c>
    </row>
    <row r="179" spans="1:13" x14ac:dyDescent="0.25">
      <c r="A179" s="4">
        <v>41485</v>
      </c>
      <c r="B179">
        <v>131.74</v>
      </c>
      <c r="C179">
        <v>-2.1394000000000002</v>
      </c>
      <c r="D179">
        <v>-2.1394000000000002</v>
      </c>
      <c r="E179">
        <v>2.6101000000000001</v>
      </c>
      <c r="F179">
        <v>9.9724000000000004</v>
      </c>
      <c r="G179">
        <v>7.3623000000000003</v>
      </c>
      <c r="H179">
        <v>1.2730999999999999</v>
      </c>
      <c r="I179">
        <v>15685.4787</v>
      </c>
      <c r="J179">
        <v>629.42600000000004</v>
      </c>
      <c r="K179">
        <v>119.06399999999999</v>
      </c>
      <c r="L179">
        <v>35.945999999999998</v>
      </c>
      <c r="M179">
        <v>70.536000000000001</v>
      </c>
    </row>
    <row r="180" spans="1:13" x14ac:dyDescent="0.25">
      <c r="A180" s="4">
        <v>41486</v>
      </c>
      <c r="B180">
        <v>134.28</v>
      </c>
      <c r="C180">
        <v>1.9279999999999999</v>
      </c>
      <c r="D180">
        <v>1.9279999999999999</v>
      </c>
      <c r="E180">
        <v>2.5762</v>
      </c>
      <c r="F180">
        <v>9.9809999999999999</v>
      </c>
      <c r="G180">
        <v>7.4047000000000001</v>
      </c>
      <c r="H180">
        <v>1.2728999999999999</v>
      </c>
      <c r="I180">
        <v>15987.901</v>
      </c>
      <c r="J180">
        <v>629.42600000000004</v>
      </c>
      <c r="K180">
        <v>119.06399999999999</v>
      </c>
      <c r="L180">
        <v>33.953000000000003</v>
      </c>
      <c r="M180">
        <v>70.600999999999999</v>
      </c>
    </row>
    <row r="181" spans="1:13" x14ac:dyDescent="0.25">
      <c r="A181" s="4">
        <v>41487</v>
      </c>
      <c r="B181">
        <v>135.55000000000001</v>
      </c>
      <c r="C181">
        <v>0.94579999999999997</v>
      </c>
      <c r="D181">
        <v>0.94579999999999997</v>
      </c>
      <c r="E181">
        <v>2.706</v>
      </c>
      <c r="F181">
        <v>9.8935999999999993</v>
      </c>
      <c r="G181">
        <v>7.1875999999999998</v>
      </c>
      <c r="H181">
        <v>1.2711999999999999</v>
      </c>
      <c r="I181">
        <v>16139.1122</v>
      </c>
      <c r="J181">
        <v>629.42600000000004</v>
      </c>
      <c r="K181">
        <v>119.06399999999999</v>
      </c>
      <c r="L181">
        <v>33.716999999999999</v>
      </c>
      <c r="M181">
        <v>69.024000000000001</v>
      </c>
    </row>
    <row r="182" spans="1:13" x14ac:dyDescent="0.25">
      <c r="A182" s="4">
        <v>41488</v>
      </c>
      <c r="B182">
        <v>138</v>
      </c>
      <c r="C182">
        <v>1.8075000000000001</v>
      </c>
      <c r="D182">
        <v>1.8075000000000001</v>
      </c>
      <c r="E182">
        <v>2.5960000000000001</v>
      </c>
      <c r="F182">
        <v>9.8646999999999991</v>
      </c>
      <c r="G182">
        <v>7.2686999999999999</v>
      </c>
      <c r="H182">
        <v>1.2636000000000001</v>
      </c>
      <c r="I182">
        <v>16430.8187</v>
      </c>
      <c r="J182">
        <v>629.42600000000004</v>
      </c>
      <c r="K182">
        <v>119.06399999999999</v>
      </c>
      <c r="L182">
        <v>33.402999999999999</v>
      </c>
      <c r="M182">
        <v>68.739999999999995</v>
      </c>
    </row>
    <row r="183" spans="1:13" x14ac:dyDescent="0.25">
      <c r="A183" s="4">
        <v>41491</v>
      </c>
      <c r="B183">
        <v>144.68</v>
      </c>
      <c r="C183">
        <v>4.8406000000000002</v>
      </c>
      <c r="D183">
        <v>4.8406000000000002</v>
      </c>
      <c r="E183">
        <v>2.6333000000000002</v>
      </c>
      <c r="F183">
        <v>9.8763000000000005</v>
      </c>
      <c r="G183">
        <v>7.2430000000000003</v>
      </c>
      <c r="H183">
        <v>1.238</v>
      </c>
      <c r="I183">
        <v>17226.1656</v>
      </c>
      <c r="J183">
        <v>629.42600000000004</v>
      </c>
      <c r="K183">
        <v>119.06399999999999</v>
      </c>
      <c r="L183">
        <v>37.158999999999999</v>
      </c>
      <c r="M183">
        <v>69.549000000000007</v>
      </c>
    </row>
    <row r="184" spans="1:13" x14ac:dyDescent="0.25">
      <c r="A184" s="4">
        <v>41492</v>
      </c>
      <c r="B184">
        <v>142.15</v>
      </c>
      <c r="C184">
        <v>-1.7486999999999999</v>
      </c>
      <c r="D184">
        <v>-1.7486999999999999</v>
      </c>
      <c r="E184">
        <v>2.6421000000000001</v>
      </c>
      <c r="F184">
        <v>9.8996999999999993</v>
      </c>
      <c r="G184">
        <v>7.2575000000000003</v>
      </c>
      <c r="H184">
        <v>1.3002</v>
      </c>
      <c r="I184">
        <v>16924.9339</v>
      </c>
      <c r="J184">
        <v>629.42600000000004</v>
      </c>
      <c r="K184">
        <v>119.06399999999999</v>
      </c>
      <c r="L184">
        <v>39.545999999999999</v>
      </c>
      <c r="M184">
        <v>70.119</v>
      </c>
    </row>
    <row r="185" spans="1:13" x14ac:dyDescent="0.25">
      <c r="A185" s="4">
        <v>41493</v>
      </c>
      <c r="B185">
        <v>134.22999999999999</v>
      </c>
      <c r="C185">
        <v>-5.5716000000000001</v>
      </c>
      <c r="D185">
        <v>-5.5716000000000001</v>
      </c>
      <c r="E185">
        <v>2.5986000000000002</v>
      </c>
      <c r="F185">
        <v>9.9220000000000006</v>
      </c>
      <c r="G185">
        <v>7.3234000000000004</v>
      </c>
      <c r="H185">
        <v>1.3043</v>
      </c>
      <c r="I185">
        <v>15981.9478</v>
      </c>
      <c r="J185">
        <v>629.42600000000004</v>
      </c>
      <c r="K185">
        <v>119.06399999999999</v>
      </c>
      <c r="L185">
        <v>56.201000000000001</v>
      </c>
      <c r="M185">
        <v>72.727000000000004</v>
      </c>
    </row>
    <row r="186" spans="1:13" x14ac:dyDescent="0.25">
      <c r="A186" s="4">
        <v>41494</v>
      </c>
      <c r="B186">
        <v>153.47999999999999</v>
      </c>
      <c r="C186">
        <v>14.341100000000001</v>
      </c>
      <c r="D186">
        <v>14.341100000000001</v>
      </c>
      <c r="E186">
        <v>2.5891999999999999</v>
      </c>
      <c r="F186">
        <v>9.9269999999999996</v>
      </c>
      <c r="G186">
        <v>7.3377999999999997</v>
      </c>
      <c r="H186">
        <v>1.3109999999999999</v>
      </c>
      <c r="I186">
        <v>18273.928</v>
      </c>
      <c r="J186">
        <v>629.42600000000004</v>
      </c>
      <c r="K186">
        <v>119.06399999999999</v>
      </c>
      <c r="L186">
        <v>87.141999999999996</v>
      </c>
      <c r="M186">
        <v>81.665999999999997</v>
      </c>
    </row>
    <row r="187" spans="1:13" x14ac:dyDescent="0.25">
      <c r="A187" s="4">
        <v>41495</v>
      </c>
      <c r="B187">
        <v>153</v>
      </c>
      <c r="C187">
        <v>-0.31269999999999998</v>
      </c>
      <c r="D187">
        <v>-0.31269999999999998</v>
      </c>
      <c r="E187">
        <v>2.5784000000000002</v>
      </c>
      <c r="F187">
        <v>9.9495000000000005</v>
      </c>
      <c r="G187">
        <v>7.3711000000000002</v>
      </c>
      <c r="H187">
        <v>1.3153999999999999</v>
      </c>
      <c r="I187">
        <v>18581.7958</v>
      </c>
      <c r="J187">
        <v>629.42600000000004</v>
      </c>
      <c r="K187">
        <v>121.45</v>
      </c>
      <c r="L187">
        <v>86.878</v>
      </c>
      <c r="M187">
        <v>81.302999999999997</v>
      </c>
    </row>
    <row r="188" spans="1:13" x14ac:dyDescent="0.25">
      <c r="A188" s="4">
        <v>41498</v>
      </c>
      <c r="B188">
        <v>147.38</v>
      </c>
      <c r="C188">
        <v>-3.6732</v>
      </c>
      <c r="D188">
        <v>-3.6732</v>
      </c>
      <c r="E188">
        <v>2.6206</v>
      </c>
      <c r="F188">
        <v>9.9446999999999992</v>
      </c>
      <c r="G188">
        <v>7.3242000000000003</v>
      </c>
      <c r="H188">
        <v>1.3204</v>
      </c>
      <c r="I188">
        <v>17899.248800000001</v>
      </c>
      <c r="J188">
        <v>629.42600000000004</v>
      </c>
      <c r="K188">
        <v>121.45</v>
      </c>
      <c r="L188">
        <v>89.376000000000005</v>
      </c>
      <c r="M188">
        <v>79.135000000000005</v>
      </c>
    </row>
    <row r="189" spans="1:13" x14ac:dyDescent="0.25">
      <c r="A189" s="4">
        <v>41499</v>
      </c>
      <c r="B189">
        <v>145.43</v>
      </c>
      <c r="C189">
        <v>-1.3230999999999999</v>
      </c>
      <c r="D189">
        <v>-1.3230999999999999</v>
      </c>
      <c r="E189">
        <v>2.7189999999999999</v>
      </c>
      <c r="F189">
        <v>9.9500999999999991</v>
      </c>
      <c r="G189">
        <v>7.2310999999999996</v>
      </c>
      <c r="H189">
        <v>1.3332999999999999</v>
      </c>
      <c r="I189">
        <v>17662.421999999999</v>
      </c>
      <c r="J189">
        <v>629.42600000000004</v>
      </c>
      <c r="K189">
        <v>121.45</v>
      </c>
      <c r="L189">
        <v>90.287999999999997</v>
      </c>
      <c r="M189">
        <v>79.388999999999996</v>
      </c>
    </row>
    <row r="190" spans="1:13" x14ac:dyDescent="0.25">
      <c r="A190" s="4">
        <v>41500</v>
      </c>
      <c r="B190">
        <v>139.36000000000001</v>
      </c>
      <c r="C190">
        <v>-4.1738</v>
      </c>
      <c r="D190">
        <v>-4.1738</v>
      </c>
      <c r="E190">
        <v>2.7136</v>
      </c>
      <c r="F190">
        <v>9.9735999999999994</v>
      </c>
      <c r="G190">
        <v>7.2600999999999996</v>
      </c>
      <c r="H190">
        <v>1.3373999999999999</v>
      </c>
      <c r="I190">
        <v>16925.222699999998</v>
      </c>
      <c r="J190">
        <v>629.42600000000004</v>
      </c>
      <c r="K190">
        <v>121.45</v>
      </c>
      <c r="L190">
        <v>94.424000000000007</v>
      </c>
      <c r="M190">
        <v>80.325000000000003</v>
      </c>
    </row>
    <row r="191" spans="1:13" x14ac:dyDescent="0.25">
      <c r="A191" s="4">
        <v>41501</v>
      </c>
      <c r="B191">
        <v>139.66999999999999</v>
      </c>
      <c r="C191">
        <v>0.22239999999999999</v>
      </c>
      <c r="D191">
        <v>0.22239999999999999</v>
      </c>
      <c r="E191">
        <v>2.7664</v>
      </c>
      <c r="F191">
        <v>10.0731</v>
      </c>
      <c r="G191">
        <v>7.3067000000000002</v>
      </c>
      <c r="H191">
        <v>1.3324</v>
      </c>
      <c r="I191">
        <v>16962.872100000001</v>
      </c>
      <c r="J191">
        <v>629.42600000000004</v>
      </c>
      <c r="K191">
        <v>121.45</v>
      </c>
      <c r="L191">
        <v>93.998000000000005</v>
      </c>
      <c r="M191">
        <v>79.608000000000004</v>
      </c>
    </row>
    <row r="192" spans="1:13" x14ac:dyDescent="0.25">
      <c r="A192" s="4">
        <v>41502</v>
      </c>
      <c r="B192">
        <v>142</v>
      </c>
      <c r="C192">
        <v>1.6682000000000001</v>
      </c>
      <c r="D192">
        <v>1.6682000000000001</v>
      </c>
      <c r="E192">
        <v>2.8250999999999999</v>
      </c>
      <c r="F192">
        <v>10.104699999999999</v>
      </c>
      <c r="G192">
        <v>7.2796000000000003</v>
      </c>
      <c r="H192">
        <v>1.3320000000000001</v>
      </c>
      <c r="I192">
        <v>17245.849699999999</v>
      </c>
      <c r="J192">
        <v>629.42600000000004</v>
      </c>
      <c r="K192">
        <v>121.45</v>
      </c>
      <c r="L192">
        <v>90.504000000000005</v>
      </c>
      <c r="M192">
        <v>79.650999999999996</v>
      </c>
    </row>
    <row r="193" spans="1:13" x14ac:dyDescent="0.25">
      <c r="A193" s="4">
        <v>41505</v>
      </c>
      <c r="B193">
        <v>144.9</v>
      </c>
      <c r="C193">
        <v>2.0423</v>
      </c>
      <c r="D193">
        <v>2.0423</v>
      </c>
      <c r="E193">
        <v>2.8803999999999998</v>
      </c>
      <c r="F193">
        <v>10.1496</v>
      </c>
      <c r="G193">
        <v>7.2691999999999997</v>
      </c>
      <c r="H193">
        <v>1.3052999999999999</v>
      </c>
      <c r="I193">
        <v>17598.0537</v>
      </c>
      <c r="J193">
        <v>629.42600000000004</v>
      </c>
      <c r="K193">
        <v>121.45</v>
      </c>
      <c r="L193">
        <v>90.676000000000002</v>
      </c>
      <c r="M193">
        <v>79.724000000000004</v>
      </c>
    </row>
    <row r="194" spans="1:13" x14ac:dyDescent="0.25">
      <c r="A194" s="4">
        <v>41506</v>
      </c>
      <c r="B194">
        <v>149.58000000000001</v>
      </c>
      <c r="C194">
        <v>3.2298</v>
      </c>
      <c r="D194">
        <v>3.2298</v>
      </c>
      <c r="E194">
        <v>2.8142</v>
      </c>
      <c r="F194">
        <v>10.1402</v>
      </c>
      <c r="G194">
        <v>7.3259999999999996</v>
      </c>
      <c r="H194">
        <v>1.3065</v>
      </c>
      <c r="I194">
        <v>18166.437999999998</v>
      </c>
      <c r="J194">
        <v>629.42600000000004</v>
      </c>
      <c r="K194">
        <v>121.45</v>
      </c>
      <c r="L194">
        <v>84.096999999999994</v>
      </c>
      <c r="M194">
        <v>79.957999999999998</v>
      </c>
    </row>
    <row r="195" spans="1:13" x14ac:dyDescent="0.25">
      <c r="A195" s="4">
        <v>41507</v>
      </c>
      <c r="B195">
        <v>147.86000000000001</v>
      </c>
      <c r="C195">
        <v>-1.1498999999999999</v>
      </c>
      <c r="D195">
        <v>-1.1498999999999999</v>
      </c>
      <c r="E195">
        <v>2.8935</v>
      </c>
      <c r="F195">
        <v>10.1722</v>
      </c>
      <c r="G195">
        <v>7.2786999999999997</v>
      </c>
      <c r="H195">
        <v>1.3073999999999999</v>
      </c>
      <c r="I195">
        <v>17957.544699999999</v>
      </c>
      <c r="J195">
        <v>629.42600000000004</v>
      </c>
      <c r="K195">
        <v>121.45</v>
      </c>
      <c r="L195">
        <v>40.642000000000003</v>
      </c>
      <c r="M195">
        <v>79.894999999999996</v>
      </c>
    </row>
    <row r="196" spans="1:13" x14ac:dyDescent="0.25">
      <c r="A196" s="4">
        <v>41508</v>
      </c>
      <c r="B196">
        <v>157.1</v>
      </c>
      <c r="C196">
        <v>6.2492000000000001</v>
      </c>
      <c r="D196">
        <v>6.2492000000000001</v>
      </c>
      <c r="E196">
        <v>2.8843999999999999</v>
      </c>
      <c r="F196">
        <v>10.130599999999999</v>
      </c>
      <c r="G196">
        <v>7.2462999999999997</v>
      </c>
      <c r="H196">
        <v>1.3146</v>
      </c>
      <c r="I196">
        <v>19079.739399999999</v>
      </c>
      <c r="J196">
        <v>629.42600000000004</v>
      </c>
      <c r="K196">
        <v>121.45</v>
      </c>
      <c r="L196">
        <v>53.552</v>
      </c>
      <c r="M196">
        <v>81.173000000000002</v>
      </c>
    </row>
    <row r="197" spans="1:13" x14ac:dyDescent="0.25">
      <c r="A197" s="4">
        <v>41509</v>
      </c>
      <c r="B197">
        <v>161.839</v>
      </c>
      <c r="C197">
        <v>3.0165000000000002</v>
      </c>
      <c r="D197">
        <v>3.0165000000000002</v>
      </c>
      <c r="E197">
        <v>2.8146</v>
      </c>
      <c r="F197">
        <v>10.097099999999999</v>
      </c>
      <c r="G197">
        <v>7.2824999999999998</v>
      </c>
      <c r="H197">
        <v>1.3176999999999999</v>
      </c>
      <c r="I197">
        <v>19655.2893</v>
      </c>
      <c r="J197">
        <v>629.42600000000004</v>
      </c>
      <c r="K197">
        <v>121.45</v>
      </c>
      <c r="L197">
        <v>49.078000000000003</v>
      </c>
      <c r="M197">
        <v>81.010999999999996</v>
      </c>
    </row>
    <row r="198" spans="1:13" x14ac:dyDescent="0.25">
      <c r="A198" s="4">
        <v>41512</v>
      </c>
      <c r="B198">
        <v>164.22</v>
      </c>
      <c r="C198">
        <v>1.4712000000000001</v>
      </c>
      <c r="D198">
        <v>1.4712000000000001</v>
      </c>
      <c r="E198">
        <v>2.7852999999999999</v>
      </c>
      <c r="F198">
        <v>10.083299999999999</v>
      </c>
      <c r="G198">
        <v>7.298</v>
      </c>
      <c r="H198">
        <v>1.3057000000000001</v>
      </c>
      <c r="I198">
        <v>19944.460899999998</v>
      </c>
      <c r="J198">
        <v>629.42600000000004</v>
      </c>
      <c r="K198">
        <v>121.45</v>
      </c>
      <c r="L198">
        <v>46.94</v>
      </c>
      <c r="M198">
        <v>63.375999999999998</v>
      </c>
    </row>
    <row r="199" spans="1:13" x14ac:dyDescent="0.25">
      <c r="A199" s="4">
        <v>41513</v>
      </c>
      <c r="B199">
        <v>167.01</v>
      </c>
      <c r="C199">
        <v>1.6989000000000001</v>
      </c>
      <c r="D199">
        <v>1.6989000000000001</v>
      </c>
      <c r="E199">
        <v>2.7086999999999999</v>
      </c>
      <c r="F199">
        <v>10.186500000000001</v>
      </c>
      <c r="G199">
        <v>7.4778000000000002</v>
      </c>
      <c r="H199">
        <v>1.2939000000000001</v>
      </c>
      <c r="I199">
        <v>20283.305400000001</v>
      </c>
      <c r="J199">
        <v>629.42600000000004</v>
      </c>
      <c r="K199">
        <v>121.45</v>
      </c>
      <c r="L199">
        <v>32.481999999999999</v>
      </c>
      <c r="M199">
        <v>57.848999999999997</v>
      </c>
    </row>
    <row r="200" spans="1:13" x14ac:dyDescent="0.25">
      <c r="A200" s="4">
        <v>41514</v>
      </c>
      <c r="B200">
        <v>166.45</v>
      </c>
      <c r="C200">
        <v>-0.33529999999999999</v>
      </c>
      <c r="D200">
        <v>-0.33529999999999999</v>
      </c>
      <c r="E200">
        <v>2.7652999999999999</v>
      </c>
      <c r="F200">
        <v>10.192600000000001</v>
      </c>
      <c r="G200">
        <v>7.4272999999999998</v>
      </c>
      <c r="H200">
        <v>1.2934999999999999</v>
      </c>
      <c r="I200">
        <v>20215.293600000001</v>
      </c>
      <c r="J200">
        <v>629.42600000000004</v>
      </c>
      <c r="K200">
        <v>121.45</v>
      </c>
      <c r="L200">
        <v>33.600999999999999</v>
      </c>
      <c r="M200">
        <v>57.648000000000003</v>
      </c>
    </row>
    <row r="201" spans="1:13" x14ac:dyDescent="0.25">
      <c r="A201" s="4">
        <v>41515</v>
      </c>
      <c r="B201">
        <v>166.06</v>
      </c>
      <c r="C201">
        <v>-0.23430000000000001</v>
      </c>
      <c r="D201">
        <v>-0.23430000000000001</v>
      </c>
      <c r="E201">
        <v>2.7617000000000003</v>
      </c>
      <c r="F201">
        <v>10.183199999999999</v>
      </c>
      <c r="G201">
        <v>7.4215</v>
      </c>
      <c r="H201">
        <v>1.2932000000000001</v>
      </c>
      <c r="I201">
        <v>20167.928199999998</v>
      </c>
      <c r="J201">
        <v>629.42600000000004</v>
      </c>
      <c r="K201">
        <v>121.45</v>
      </c>
      <c r="L201">
        <v>35.613</v>
      </c>
      <c r="M201">
        <v>57.771999999999998</v>
      </c>
    </row>
    <row r="202" spans="1:13" x14ac:dyDescent="0.25">
      <c r="A202" s="4">
        <v>41516</v>
      </c>
      <c r="B202">
        <v>169</v>
      </c>
      <c r="C202">
        <v>1.7704</v>
      </c>
      <c r="D202">
        <v>1.7704</v>
      </c>
      <c r="E202">
        <v>2.7839</v>
      </c>
      <c r="F202">
        <v>10.1913</v>
      </c>
      <c r="G202">
        <v>7.4074</v>
      </c>
      <c r="H202">
        <v>1.2922</v>
      </c>
      <c r="I202">
        <v>20524.9902</v>
      </c>
      <c r="J202">
        <v>629.42600000000004</v>
      </c>
      <c r="K202">
        <v>121.45</v>
      </c>
      <c r="L202">
        <v>35.573</v>
      </c>
      <c r="M202">
        <v>57.698</v>
      </c>
    </row>
    <row r="203" spans="1:13" x14ac:dyDescent="0.25">
      <c r="A203" s="4">
        <v>41520</v>
      </c>
      <c r="B203">
        <v>168.94</v>
      </c>
      <c r="C203">
        <v>-3.5499999999999997E-2</v>
      </c>
      <c r="D203">
        <v>-3.5499999999999997E-2</v>
      </c>
      <c r="E203">
        <v>2.8576000000000001</v>
      </c>
      <c r="F203">
        <v>10.192299999999999</v>
      </c>
      <c r="G203">
        <v>7.3346</v>
      </c>
      <c r="H203">
        <v>1.2822</v>
      </c>
      <c r="I203">
        <v>20517.7032</v>
      </c>
      <c r="J203">
        <v>629.42600000000004</v>
      </c>
      <c r="K203">
        <v>121.45</v>
      </c>
      <c r="L203">
        <v>35.453000000000003</v>
      </c>
      <c r="M203">
        <v>57.744</v>
      </c>
    </row>
    <row r="204" spans="1:13" x14ac:dyDescent="0.25">
      <c r="A204" s="4">
        <v>41521</v>
      </c>
      <c r="B204">
        <v>170.62200000000001</v>
      </c>
      <c r="C204">
        <v>0.99560000000000004</v>
      </c>
      <c r="D204">
        <v>0.99560000000000004</v>
      </c>
      <c r="E204">
        <v>2.8965999999999998</v>
      </c>
      <c r="F204">
        <v>10.1477</v>
      </c>
      <c r="G204">
        <v>7.2511000000000001</v>
      </c>
      <c r="H204">
        <v>1.2814999999999999</v>
      </c>
      <c r="I204">
        <v>20721.981500000002</v>
      </c>
      <c r="J204">
        <v>629.42600000000004</v>
      </c>
      <c r="K204">
        <v>121.45</v>
      </c>
      <c r="L204">
        <v>32.247999999999998</v>
      </c>
      <c r="M204">
        <v>57.427999999999997</v>
      </c>
    </row>
    <row r="205" spans="1:13" x14ac:dyDescent="0.25">
      <c r="A205" s="4">
        <v>41522</v>
      </c>
      <c r="B205">
        <v>169.93</v>
      </c>
      <c r="C205">
        <v>-0.40560000000000002</v>
      </c>
      <c r="D205">
        <v>-0.40560000000000002</v>
      </c>
      <c r="E205">
        <v>2.9937</v>
      </c>
      <c r="F205">
        <v>10.1401</v>
      </c>
      <c r="G205">
        <v>7.1463999999999999</v>
      </c>
      <c r="H205">
        <v>1.2814000000000001</v>
      </c>
      <c r="I205">
        <v>20637.938300000002</v>
      </c>
      <c r="J205">
        <v>629.42600000000004</v>
      </c>
      <c r="K205">
        <v>121.45</v>
      </c>
      <c r="L205">
        <v>19.207000000000001</v>
      </c>
      <c r="M205">
        <v>57.564999999999998</v>
      </c>
    </row>
    <row r="206" spans="1:13" x14ac:dyDescent="0.25">
      <c r="A206" s="4">
        <v>41523</v>
      </c>
      <c r="B206">
        <v>166.97</v>
      </c>
      <c r="C206">
        <v>-1.7419</v>
      </c>
      <c r="D206">
        <v>-1.7419</v>
      </c>
      <c r="E206">
        <v>2.9342000000000001</v>
      </c>
      <c r="F206">
        <v>10.130000000000001</v>
      </c>
      <c r="G206">
        <v>7.1957000000000004</v>
      </c>
      <c r="H206">
        <v>1.2817000000000001</v>
      </c>
      <c r="I206">
        <v>20278.447400000001</v>
      </c>
      <c r="J206">
        <v>629.42600000000004</v>
      </c>
      <c r="K206">
        <v>121.45</v>
      </c>
      <c r="L206">
        <v>19.225000000000001</v>
      </c>
      <c r="M206">
        <v>57.335999999999999</v>
      </c>
    </row>
    <row r="207" spans="1:13" x14ac:dyDescent="0.25">
      <c r="A207" s="4">
        <v>41526</v>
      </c>
      <c r="B207">
        <v>160.69999999999999</v>
      </c>
      <c r="C207">
        <v>-3.7551999999999999</v>
      </c>
      <c r="D207">
        <v>-3.7551999999999999</v>
      </c>
      <c r="E207">
        <v>2.9119999999999999</v>
      </c>
      <c r="F207">
        <v>10.1051</v>
      </c>
      <c r="G207">
        <v>7.1931000000000003</v>
      </c>
      <c r="H207">
        <v>1.274</v>
      </c>
      <c r="I207">
        <v>19516.9581</v>
      </c>
      <c r="J207">
        <v>629.42600000000004</v>
      </c>
      <c r="K207">
        <v>121.45</v>
      </c>
      <c r="L207">
        <v>28.189</v>
      </c>
      <c r="M207">
        <v>58.183999999999997</v>
      </c>
    </row>
    <row r="208" spans="1:13" x14ac:dyDescent="0.25">
      <c r="A208" s="4">
        <v>41527</v>
      </c>
      <c r="B208">
        <v>166.37</v>
      </c>
      <c r="C208">
        <v>3.5282999999999998</v>
      </c>
      <c r="D208">
        <v>3.5282999999999998</v>
      </c>
      <c r="E208">
        <v>2.9643000000000002</v>
      </c>
      <c r="F208">
        <v>10.075200000000001</v>
      </c>
      <c r="G208">
        <v>7.1108000000000002</v>
      </c>
      <c r="H208">
        <v>1.2791999999999999</v>
      </c>
      <c r="I208">
        <v>20205.577600000001</v>
      </c>
      <c r="J208">
        <v>629.42600000000004</v>
      </c>
      <c r="K208">
        <v>121.45</v>
      </c>
      <c r="L208">
        <v>33.31</v>
      </c>
      <c r="M208">
        <v>58.134</v>
      </c>
    </row>
    <row r="209" spans="1:13" x14ac:dyDescent="0.25">
      <c r="A209" s="4">
        <v>41528</v>
      </c>
      <c r="B209">
        <v>163.52000000000001</v>
      </c>
      <c r="C209">
        <v>-1.7130000000000001</v>
      </c>
      <c r="D209">
        <v>-1.7130000000000001</v>
      </c>
      <c r="E209">
        <v>2.9121999999999999</v>
      </c>
      <c r="F209">
        <v>10.0655</v>
      </c>
      <c r="G209">
        <v>7.1534000000000004</v>
      </c>
      <c r="H209">
        <v>1.278</v>
      </c>
      <c r="I209">
        <v>19859.446100000001</v>
      </c>
      <c r="J209">
        <v>629.42600000000004</v>
      </c>
      <c r="K209">
        <v>121.45</v>
      </c>
      <c r="L209">
        <v>34.526000000000003</v>
      </c>
      <c r="M209">
        <v>58.512</v>
      </c>
    </row>
    <row r="210" spans="1:13" x14ac:dyDescent="0.25">
      <c r="A210" s="4">
        <v>41529</v>
      </c>
      <c r="B210">
        <v>164.93</v>
      </c>
      <c r="C210">
        <v>0.86229999999999996</v>
      </c>
      <c r="D210">
        <v>0.86229999999999996</v>
      </c>
      <c r="E210">
        <v>2.9095</v>
      </c>
      <c r="F210">
        <v>10.082000000000001</v>
      </c>
      <c r="G210">
        <v>7.1726000000000001</v>
      </c>
      <c r="H210">
        <v>1.2772000000000001</v>
      </c>
      <c r="I210">
        <v>20030.6901</v>
      </c>
      <c r="J210">
        <v>629.42600000000004</v>
      </c>
      <c r="K210">
        <v>121.45</v>
      </c>
      <c r="L210">
        <v>34.984999999999999</v>
      </c>
      <c r="M210">
        <v>58.509</v>
      </c>
    </row>
    <row r="211" spans="1:13" x14ac:dyDescent="0.25">
      <c r="A211" s="4">
        <v>41530</v>
      </c>
      <c r="B211">
        <v>165.54</v>
      </c>
      <c r="C211">
        <v>0.36990000000000001</v>
      </c>
      <c r="D211">
        <v>0.36990000000000001</v>
      </c>
      <c r="E211">
        <v>2.8845999999999998</v>
      </c>
      <c r="F211">
        <v>10.0589</v>
      </c>
      <c r="G211">
        <v>7.1742999999999997</v>
      </c>
      <c r="H211">
        <v>1.2705</v>
      </c>
      <c r="I211">
        <v>20104.774399999998</v>
      </c>
      <c r="J211">
        <v>629.42600000000004</v>
      </c>
      <c r="K211">
        <v>121.45</v>
      </c>
      <c r="L211">
        <v>33.384</v>
      </c>
      <c r="M211">
        <v>58.411999999999999</v>
      </c>
    </row>
    <row r="212" spans="1:13" x14ac:dyDescent="0.25">
      <c r="A212" s="4">
        <v>41533</v>
      </c>
      <c r="B212">
        <v>166.58</v>
      </c>
      <c r="C212">
        <v>0.62819999999999998</v>
      </c>
      <c r="D212">
        <v>0.62819999999999998</v>
      </c>
      <c r="E212">
        <v>2.8643000000000001</v>
      </c>
      <c r="F212">
        <v>10.0152</v>
      </c>
      <c r="G212">
        <v>7.1509999999999998</v>
      </c>
      <c r="H212">
        <v>1.2716000000000001</v>
      </c>
      <c r="I212">
        <v>20231.081999999999</v>
      </c>
      <c r="J212">
        <v>629.42600000000004</v>
      </c>
      <c r="K212">
        <v>121.45</v>
      </c>
      <c r="L212">
        <v>33.697000000000003</v>
      </c>
      <c r="M212">
        <v>57.012999999999998</v>
      </c>
    </row>
    <row r="213" spans="1:13" x14ac:dyDescent="0.25">
      <c r="A213" s="4">
        <v>41534</v>
      </c>
      <c r="B213">
        <v>166.23</v>
      </c>
      <c r="C213">
        <v>-0.21010000000000001</v>
      </c>
      <c r="D213">
        <v>-0.21010000000000001</v>
      </c>
      <c r="E213">
        <v>2.8468</v>
      </c>
      <c r="F213">
        <v>9.9917999999999996</v>
      </c>
      <c r="G213">
        <v>7.1451000000000002</v>
      </c>
      <c r="H213">
        <v>1.2726</v>
      </c>
      <c r="I213">
        <v>20188.574700000001</v>
      </c>
      <c r="J213">
        <v>629.42600000000004</v>
      </c>
      <c r="K213">
        <v>121.45</v>
      </c>
      <c r="L213">
        <v>32.979999999999997</v>
      </c>
      <c r="M213">
        <v>56.631999999999998</v>
      </c>
    </row>
    <row r="214" spans="1:13" x14ac:dyDescent="0.25">
      <c r="A214" s="4">
        <v>41535</v>
      </c>
      <c r="B214">
        <v>166.21799999999999</v>
      </c>
      <c r="C214">
        <v>-7.1999999999999998E-3</v>
      </c>
      <c r="D214">
        <v>-7.1999999999999998E-3</v>
      </c>
      <c r="E214">
        <v>2.6878000000000002</v>
      </c>
      <c r="F214">
        <v>9.9235000000000007</v>
      </c>
      <c r="G214">
        <v>7.2356999999999996</v>
      </c>
      <c r="H214">
        <v>1.268</v>
      </c>
      <c r="I214">
        <v>20187.117300000002</v>
      </c>
      <c r="J214">
        <v>629.42600000000004</v>
      </c>
      <c r="K214">
        <v>121.45</v>
      </c>
      <c r="L214">
        <v>33.003</v>
      </c>
      <c r="M214">
        <v>53.237000000000002</v>
      </c>
    </row>
    <row r="215" spans="1:13" x14ac:dyDescent="0.25">
      <c r="A215" s="4">
        <v>41536</v>
      </c>
      <c r="B215">
        <v>177.92</v>
      </c>
      <c r="C215">
        <v>7.0401999999999996</v>
      </c>
      <c r="D215">
        <v>7.0401999999999996</v>
      </c>
      <c r="E215">
        <v>2.7519</v>
      </c>
      <c r="F215">
        <v>9.9284999999999997</v>
      </c>
      <c r="G215">
        <v>7.1765999999999996</v>
      </c>
      <c r="H215">
        <v>1.2641</v>
      </c>
      <c r="I215">
        <v>21608.321</v>
      </c>
      <c r="J215">
        <v>629.42600000000004</v>
      </c>
      <c r="K215">
        <v>121.45</v>
      </c>
      <c r="L215">
        <v>48.631999999999998</v>
      </c>
      <c r="M215">
        <v>40.898000000000003</v>
      </c>
    </row>
    <row r="216" spans="1:13" x14ac:dyDescent="0.25">
      <c r="A216" s="4">
        <v>41537</v>
      </c>
      <c r="B216">
        <v>183.39</v>
      </c>
      <c r="C216">
        <v>3.0743999999999998</v>
      </c>
      <c r="D216">
        <v>3.0743999999999998</v>
      </c>
      <c r="E216">
        <v>2.7336999999999998</v>
      </c>
      <c r="F216">
        <v>9.9649000000000001</v>
      </c>
      <c r="G216">
        <v>7.2310999999999996</v>
      </c>
      <c r="H216">
        <v>1.2584</v>
      </c>
      <c r="I216">
        <v>22272.650600000001</v>
      </c>
      <c r="J216">
        <v>629.42600000000004</v>
      </c>
      <c r="K216">
        <v>121.45</v>
      </c>
      <c r="L216">
        <v>41.264000000000003</v>
      </c>
      <c r="M216">
        <v>41.493000000000002</v>
      </c>
    </row>
    <row r="217" spans="1:13" x14ac:dyDescent="0.25">
      <c r="A217" s="4">
        <v>41540</v>
      </c>
      <c r="B217">
        <v>181.11</v>
      </c>
      <c r="C217">
        <v>-1.2433000000000001</v>
      </c>
      <c r="D217">
        <v>-1.2433000000000001</v>
      </c>
      <c r="E217">
        <v>2.6999</v>
      </c>
      <c r="F217">
        <v>10.001099999999999</v>
      </c>
      <c r="G217">
        <v>7.3011999999999997</v>
      </c>
      <c r="H217">
        <v>1.2962</v>
      </c>
      <c r="I217">
        <v>21995.7454</v>
      </c>
      <c r="J217">
        <v>629.42600000000004</v>
      </c>
      <c r="K217">
        <v>121.45</v>
      </c>
      <c r="L217">
        <v>41.624000000000002</v>
      </c>
      <c r="M217">
        <v>39.689</v>
      </c>
    </row>
    <row r="218" spans="1:13" x14ac:dyDescent="0.25">
      <c r="A218" s="4">
        <v>41541</v>
      </c>
      <c r="B218">
        <v>182.33</v>
      </c>
      <c r="C218">
        <v>0.67359999999999998</v>
      </c>
      <c r="D218">
        <v>0.67359999999999998</v>
      </c>
      <c r="E218">
        <v>2.6551999999999998</v>
      </c>
      <c r="F218">
        <v>10.052199999999999</v>
      </c>
      <c r="G218">
        <v>7.3968999999999996</v>
      </c>
      <c r="H218">
        <v>1.3291999999999999</v>
      </c>
      <c r="I218">
        <v>22143.914000000001</v>
      </c>
      <c r="J218">
        <v>629.42600000000004</v>
      </c>
      <c r="K218">
        <v>121.45</v>
      </c>
      <c r="L218">
        <v>38.5</v>
      </c>
      <c r="M218">
        <v>39.182000000000002</v>
      </c>
    </row>
    <row r="219" spans="1:13" x14ac:dyDescent="0.25">
      <c r="A219" s="4">
        <v>41542</v>
      </c>
      <c r="B219">
        <v>185.238</v>
      </c>
      <c r="C219">
        <v>1.5949</v>
      </c>
      <c r="D219">
        <v>1.5949</v>
      </c>
      <c r="E219">
        <v>2.6280000000000001</v>
      </c>
      <c r="F219">
        <v>10.0791</v>
      </c>
      <c r="G219">
        <v>7.4511000000000003</v>
      </c>
      <c r="H219">
        <v>1.3279000000000001</v>
      </c>
      <c r="I219">
        <v>22497.089499999998</v>
      </c>
      <c r="J219">
        <v>629.42600000000004</v>
      </c>
      <c r="K219">
        <v>121.45</v>
      </c>
      <c r="L219">
        <v>38.481999999999999</v>
      </c>
      <c r="M219">
        <v>35.973999999999997</v>
      </c>
    </row>
    <row r="220" spans="1:13" x14ac:dyDescent="0.25">
      <c r="A220" s="4">
        <v>41543</v>
      </c>
      <c r="B220">
        <v>188.64</v>
      </c>
      <c r="C220">
        <v>1.8366</v>
      </c>
      <c r="D220">
        <v>1.8366</v>
      </c>
      <c r="E220">
        <v>2.6497999999999999</v>
      </c>
      <c r="F220">
        <v>10.0547</v>
      </c>
      <c r="G220">
        <v>7.4047999999999998</v>
      </c>
      <c r="H220">
        <v>1.3285</v>
      </c>
      <c r="I220">
        <v>22910.261200000001</v>
      </c>
      <c r="J220">
        <v>629.42600000000004</v>
      </c>
      <c r="K220">
        <v>121.45</v>
      </c>
      <c r="L220">
        <v>38.142000000000003</v>
      </c>
      <c r="M220">
        <v>35.978999999999999</v>
      </c>
    </row>
    <row r="221" spans="1:13" x14ac:dyDescent="0.25">
      <c r="A221" s="4">
        <v>41544</v>
      </c>
      <c r="B221">
        <v>190.9</v>
      </c>
      <c r="C221">
        <v>1.198</v>
      </c>
      <c r="D221">
        <v>1.198</v>
      </c>
      <c r="E221">
        <v>2.6245000000000003</v>
      </c>
      <c r="F221">
        <v>10.055</v>
      </c>
      <c r="G221">
        <v>7.4305000000000003</v>
      </c>
      <c r="H221">
        <v>1.3251999999999999</v>
      </c>
      <c r="I221">
        <v>23184.737400000002</v>
      </c>
      <c r="J221">
        <v>629.42600000000004</v>
      </c>
      <c r="K221">
        <v>121.45</v>
      </c>
      <c r="L221">
        <v>37.865000000000002</v>
      </c>
      <c r="M221">
        <v>35.930999999999997</v>
      </c>
    </row>
    <row r="222" spans="1:13" x14ac:dyDescent="0.25">
      <c r="A222" s="4">
        <v>41547</v>
      </c>
      <c r="B222">
        <v>193.37</v>
      </c>
      <c r="C222">
        <v>1.2939000000000001</v>
      </c>
      <c r="D222">
        <v>1.2939000000000001</v>
      </c>
      <c r="E222">
        <v>2.61</v>
      </c>
      <c r="F222">
        <v>10.115</v>
      </c>
      <c r="G222">
        <v>7.5050999999999997</v>
      </c>
      <c r="H222">
        <v>1.3336999999999999</v>
      </c>
      <c r="I222">
        <v>23484.718000000001</v>
      </c>
      <c r="J222">
        <v>641.66300000000001</v>
      </c>
      <c r="K222">
        <v>121.45</v>
      </c>
      <c r="L222">
        <v>36.478999999999999</v>
      </c>
      <c r="M222">
        <v>35.808</v>
      </c>
    </row>
    <row r="223" spans="1:13" x14ac:dyDescent="0.25">
      <c r="A223" s="4">
        <v>41548</v>
      </c>
      <c r="B223">
        <v>193</v>
      </c>
      <c r="C223">
        <v>-0.1913</v>
      </c>
      <c r="D223">
        <v>-0.1913</v>
      </c>
      <c r="E223">
        <v>2.65</v>
      </c>
      <c r="F223">
        <v>10.0748</v>
      </c>
      <c r="G223">
        <v>7.4246999999999996</v>
      </c>
      <c r="H223">
        <v>1.3360000000000001</v>
      </c>
      <c r="I223">
        <v>23439.7817</v>
      </c>
      <c r="J223">
        <v>641.66300000000001</v>
      </c>
      <c r="K223">
        <v>121.45</v>
      </c>
      <c r="L223">
        <v>36.768000000000001</v>
      </c>
      <c r="M223">
        <v>35.317999999999998</v>
      </c>
    </row>
    <row r="224" spans="1:13" x14ac:dyDescent="0.25">
      <c r="A224" s="4">
        <v>41549</v>
      </c>
      <c r="B224">
        <v>180.95</v>
      </c>
      <c r="C224">
        <v>-6.2435</v>
      </c>
      <c r="D224">
        <v>-6.2435</v>
      </c>
      <c r="E224">
        <v>2.6173000000000002</v>
      </c>
      <c r="F224">
        <v>10.1073</v>
      </c>
      <c r="G224">
        <v>7.4901</v>
      </c>
      <c r="H224">
        <v>1.3384</v>
      </c>
      <c r="I224">
        <v>21976.313399999999</v>
      </c>
      <c r="J224">
        <v>641.66300000000001</v>
      </c>
      <c r="K224">
        <v>121.45</v>
      </c>
      <c r="L224">
        <v>44.655000000000001</v>
      </c>
      <c r="M224">
        <v>41.21</v>
      </c>
    </row>
    <row r="225" spans="1:13" x14ac:dyDescent="0.25">
      <c r="A225" s="4">
        <v>41550</v>
      </c>
      <c r="B225">
        <v>173.31</v>
      </c>
      <c r="C225">
        <v>-4.2222</v>
      </c>
      <c r="D225">
        <v>-4.2222</v>
      </c>
      <c r="E225">
        <v>2.6046</v>
      </c>
      <c r="F225">
        <v>10.155099999999999</v>
      </c>
      <c r="G225">
        <v>7.5504999999999995</v>
      </c>
      <c r="H225">
        <v>1.3462000000000001</v>
      </c>
      <c r="I225">
        <v>21048.438099999999</v>
      </c>
      <c r="J225">
        <v>641.66300000000001</v>
      </c>
      <c r="K225">
        <v>121.45</v>
      </c>
      <c r="L225">
        <v>46.859000000000002</v>
      </c>
      <c r="M225">
        <v>40.369</v>
      </c>
    </row>
    <row r="226" spans="1:13" x14ac:dyDescent="0.25">
      <c r="A226" s="4">
        <v>41551</v>
      </c>
      <c r="B226">
        <v>180.98</v>
      </c>
      <c r="C226">
        <v>4.4256000000000002</v>
      </c>
      <c r="D226">
        <v>4.4256000000000002</v>
      </c>
      <c r="E226">
        <v>2.6447000000000003</v>
      </c>
      <c r="F226">
        <v>10.130800000000001</v>
      </c>
      <c r="G226">
        <v>7.4861000000000004</v>
      </c>
      <c r="H226">
        <v>1.3695999999999999</v>
      </c>
      <c r="I226">
        <v>21979.956900000001</v>
      </c>
      <c r="J226">
        <v>641.66300000000001</v>
      </c>
      <c r="K226">
        <v>121.45</v>
      </c>
      <c r="L226">
        <v>53.57</v>
      </c>
      <c r="M226">
        <v>41.384</v>
      </c>
    </row>
    <row r="227" spans="1:13" x14ac:dyDescent="0.25">
      <c r="A227" s="4">
        <v>41554</v>
      </c>
      <c r="B227">
        <v>183.07</v>
      </c>
      <c r="C227">
        <v>1.1548</v>
      </c>
      <c r="D227">
        <v>1.1548</v>
      </c>
      <c r="E227">
        <v>2.6265000000000001</v>
      </c>
      <c r="F227">
        <v>10.152699999999999</v>
      </c>
      <c r="G227">
        <v>7.5262000000000002</v>
      </c>
      <c r="H227">
        <v>1.3346</v>
      </c>
      <c r="I227">
        <v>22233.786700000001</v>
      </c>
      <c r="J227">
        <v>641.66300000000001</v>
      </c>
      <c r="K227">
        <v>121.45</v>
      </c>
      <c r="L227">
        <v>53.826999999999998</v>
      </c>
      <c r="M227">
        <v>41.319000000000003</v>
      </c>
    </row>
    <row r="228" spans="1:13" x14ac:dyDescent="0.25">
      <c r="A228" s="4">
        <v>41555</v>
      </c>
      <c r="B228">
        <v>174.73</v>
      </c>
      <c r="C228">
        <v>-4.5556000000000001</v>
      </c>
      <c r="D228">
        <v>-4.5556000000000001</v>
      </c>
      <c r="E228">
        <v>2.6320000000000001</v>
      </c>
      <c r="F228">
        <v>10.1694</v>
      </c>
      <c r="G228">
        <v>7.5373999999999999</v>
      </c>
      <c r="H228">
        <v>1.3582000000000001</v>
      </c>
      <c r="I228">
        <v>21220.8966</v>
      </c>
      <c r="J228">
        <v>641.66300000000001</v>
      </c>
      <c r="K228">
        <v>121.45</v>
      </c>
      <c r="L228">
        <v>58.308999999999997</v>
      </c>
      <c r="M228">
        <v>43.75</v>
      </c>
    </row>
    <row r="229" spans="1:13" x14ac:dyDescent="0.25">
      <c r="A229" s="4">
        <v>41556</v>
      </c>
      <c r="B229">
        <v>168.78</v>
      </c>
      <c r="C229">
        <v>-3.4053</v>
      </c>
      <c r="D229">
        <v>-3.4053</v>
      </c>
      <c r="E229">
        <v>2.6631</v>
      </c>
      <c r="F229">
        <v>10.196199999999999</v>
      </c>
      <c r="G229">
        <v>7.5331000000000001</v>
      </c>
      <c r="H229">
        <v>1.3583000000000001</v>
      </c>
      <c r="I229">
        <v>20498.2713</v>
      </c>
      <c r="J229">
        <v>641.66300000000001</v>
      </c>
      <c r="K229">
        <v>121.45</v>
      </c>
      <c r="L229">
        <v>57.954000000000001</v>
      </c>
      <c r="M229">
        <v>45.06</v>
      </c>
    </row>
    <row r="230" spans="1:13" x14ac:dyDescent="0.25">
      <c r="A230" s="4">
        <v>41557</v>
      </c>
      <c r="B230">
        <v>172.93</v>
      </c>
      <c r="C230">
        <v>2.4588000000000001</v>
      </c>
      <c r="D230">
        <v>2.4588000000000001</v>
      </c>
      <c r="E230">
        <v>2.6814</v>
      </c>
      <c r="F230">
        <v>10.065300000000001</v>
      </c>
      <c r="G230">
        <v>7.3838999999999997</v>
      </c>
      <c r="H230">
        <v>1.3540000000000001</v>
      </c>
      <c r="I230">
        <v>21002.2873</v>
      </c>
      <c r="J230">
        <v>641.66300000000001</v>
      </c>
      <c r="K230">
        <v>121.45</v>
      </c>
      <c r="L230">
        <v>59.985999999999997</v>
      </c>
      <c r="M230">
        <v>45.606999999999999</v>
      </c>
    </row>
    <row r="231" spans="1:13" x14ac:dyDescent="0.25">
      <c r="A231" s="4">
        <v>41558</v>
      </c>
      <c r="B231">
        <v>178.7</v>
      </c>
      <c r="C231">
        <v>3.3365999999999998</v>
      </c>
      <c r="D231">
        <v>3.3365999999999998</v>
      </c>
      <c r="E231">
        <v>2.6871</v>
      </c>
      <c r="F231">
        <v>10.0379</v>
      </c>
      <c r="G231">
        <v>7.3507999999999996</v>
      </c>
      <c r="H231">
        <v>1.3568</v>
      </c>
      <c r="I231">
        <v>21703.0517</v>
      </c>
      <c r="J231">
        <v>641.66300000000001</v>
      </c>
      <c r="K231">
        <v>121.45</v>
      </c>
      <c r="L231">
        <v>63.426000000000002</v>
      </c>
      <c r="M231">
        <v>46.332999999999998</v>
      </c>
    </row>
    <row r="232" spans="1:13" x14ac:dyDescent="0.25">
      <c r="A232" s="4">
        <v>41561</v>
      </c>
      <c r="B232">
        <v>179.72</v>
      </c>
      <c r="C232">
        <v>0.57079999999999997</v>
      </c>
      <c r="D232">
        <v>0.57079999999999997</v>
      </c>
      <c r="E232">
        <v>2.6871</v>
      </c>
      <c r="F232">
        <v>9.9725999999999999</v>
      </c>
      <c r="G232">
        <v>7.2854999999999999</v>
      </c>
      <c r="H232">
        <v>1.3687</v>
      </c>
      <c r="I232">
        <v>21826.930400000001</v>
      </c>
      <c r="J232">
        <v>641.66300000000001</v>
      </c>
      <c r="K232">
        <v>121.45</v>
      </c>
      <c r="L232">
        <v>63.823999999999998</v>
      </c>
      <c r="M232">
        <v>46.341000000000001</v>
      </c>
    </row>
    <row r="233" spans="1:13" x14ac:dyDescent="0.25">
      <c r="A233" s="4">
        <v>41562</v>
      </c>
      <c r="B233">
        <v>183.94</v>
      </c>
      <c r="C233">
        <v>2.3481000000000001</v>
      </c>
      <c r="D233">
        <v>2.3481000000000001</v>
      </c>
      <c r="E233">
        <v>2.7275999999999998</v>
      </c>
      <c r="F233">
        <v>9.9893000000000001</v>
      </c>
      <c r="G233">
        <v>7.2617000000000003</v>
      </c>
      <c r="H233">
        <v>1.3632</v>
      </c>
      <c r="I233">
        <v>22339.447899999999</v>
      </c>
      <c r="J233">
        <v>641.66300000000001</v>
      </c>
      <c r="K233">
        <v>121.45</v>
      </c>
      <c r="L233">
        <v>55.421999999999997</v>
      </c>
      <c r="M233">
        <v>46.716999999999999</v>
      </c>
    </row>
    <row r="234" spans="1:13" x14ac:dyDescent="0.25">
      <c r="A234" s="4">
        <v>41563</v>
      </c>
      <c r="B234">
        <v>183.56</v>
      </c>
      <c r="C234">
        <v>-0.20660000000000001</v>
      </c>
      <c r="D234">
        <v>-0.20660000000000001</v>
      </c>
      <c r="E234">
        <v>2.6633</v>
      </c>
      <c r="F234">
        <v>9.9701000000000004</v>
      </c>
      <c r="G234">
        <v>7.3068</v>
      </c>
      <c r="H234">
        <v>1.3553999999999999</v>
      </c>
      <c r="I234">
        <v>22293.296999999999</v>
      </c>
      <c r="J234">
        <v>641.66300000000001</v>
      </c>
      <c r="K234">
        <v>121.45</v>
      </c>
      <c r="L234">
        <v>48.566000000000003</v>
      </c>
      <c r="M234">
        <v>46.695</v>
      </c>
    </row>
    <row r="235" spans="1:13" x14ac:dyDescent="0.25">
      <c r="A235" s="4">
        <v>41564</v>
      </c>
      <c r="B235">
        <v>182.80199999999999</v>
      </c>
      <c r="C235">
        <v>-0.41289999999999999</v>
      </c>
      <c r="D235">
        <v>-0.41289999999999999</v>
      </c>
      <c r="E235">
        <v>2.5893999999999999</v>
      </c>
      <c r="F235">
        <v>9.8617000000000008</v>
      </c>
      <c r="G235">
        <v>7.2722999999999995</v>
      </c>
      <c r="H235">
        <v>1.3529</v>
      </c>
      <c r="I235">
        <v>22201.2382</v>
      </c>
      <c r="J235">
        <v>641.66300000000001</v>
      </c>
      <c r="K235">
        <v>121.45</v>
      </c>
      <c r="L235">
        <v>43.247</v>
      </c>
      <c r="M235">
        <v>46.326000000000001</v>
      </c>
    </row>
    <row r="236" spans="1:13" x14ac:dyDescent="0.25">
      <c r="A236" s="4">
        <v>41565</v>
      </c>
      <c r="B236">
        <v>183.4</v>
      </c>
      <c r="C236">
        <v>0.3271</v>
      </c>
      <c r="D236">
        <v>0.3271</v>
      </c>
      <c r="E236">
        <v>2.5777000000000001</v>
      </c>
      <c r="F236">
        <v>9.8420000000000005</v>
      </c>
      <c r="G236">
        <v>7.2643000000000004</v>
      </c>
      <c r="H236">
        <v>1.3504</v>
      </c>
      <c r="I236">
        <v>22273.865099999999</v>
      </c>
      <c r="J236">
        <v>641.66300000000001</v>
      </c>
      <c r="K236">
        <v>121.45</v>
      </c>
      <c r="L236">
        <v>42.83</v>
      </c>
      <c r="M236">
        <v>44.512999999999998</v>
      </c>
    </row>
    <row r="237" spans="1:13" x14ac:dyDescent="0.25">
      <c r="A237" s="4">
        <v>41568</v>
      </c>
      <c r="B237">
        <v>172.6</v>
      </c>
      <c r="C237">
        <v>-5.8887999999999998</v>
      </c>
      <c r="D237">
        <v>-5.8887999999999998</v>
      </c>
      <c r="E237">
        <v>2.6013999999999999</v>
      </c>
      <c r="F237">
        <v>9.8528000000000002</v>
      </c>
      <c r="G237">
        <v>7.2514000000000003</v>
      </c>
      <c r="H237">
        <v>1.3502000000000001</v>
      </c>
      <c r="I237">
        <v>20962.208900000001</v>
      </c>
      <c r="J237">
        <v>641.66300000000001</v>
      </c>
      <c r="K237">
        <v>121.45</v>
      </c>
      <c r="L237">
        <v>48.164000000000001</v>
      </c>
      <c r="M237">
        <v>47.575000000000003</v>
      </c>
    </row>
    <row r="238" spans="1:13" x14ac:dyDescent="0.25">
      <c r="A238" s="4">
        <v>41569</v>
      </c>
      <c r="B238">
        <v>171.54</v>
      </c>
      <c r="C238">
        <v>-0.61409999999999998</v>
      </c>
      <c r="D238">
        <v>-0.61409999999999998</v>
      </c>
      <c r="E238">
        <v>2.5124</v>
      </c>
      <c r="F238">
        <v>9.8254000000000001</v>
      </c>
      <c r="G238">
        <v>7.3129999999999997</v>
      </c>
      <c r="H238">
        <v>1.3487</v>
      </c>
      <c r="I238">
        <v>20833.472300000001</v>
      </c>
      <c r="J238">
        <v>641.66300000000001</v>
      </c>
      <c r="K238">
        <v>121.45</v>
      </c>
      <c r="L238">
        <v>44.021999999999998</v>
      </c>
      <c r="M238">
        <v>47.289000000000001</v>
      </c>
    </row>
    <row r="239" spans="1:13" x14ac:dyDescent="0.25">
      <c r="A239" s="4">
        <v>41570</v>
      </c>
      <c r="B239">
        <v>164.5</v>
      </c>
      <c r="C239">
        <v>-4.1040000000000001</v>
      </c>
      <c r="D239">
        <v>-4.1040000000000001</v>
      </c>
      <c r="E239">
        <v>2.5015999999999998</v>
      </c>
      <c r="F239">
        <v>9.8313000000000006</v>
      </c>
      <c r="G239">
        <v>7.3296999999999999</v>
      </c>
      <c r="H239">
        <v>1.3538999999999999</v>
      </c>
      <c r="I239">
        <v>19978.466799999998</v>
      </c>
      <c r="J239">
        <v>641.66300000000001</v>
      </c>
      <c r="K239">
        <v>121.45</v>
      </c>
      <c r="L239">
        <v>47.287999999999997</v>
      </c>
      <c r="M239">
        <v>48.987000000000002</v>
      </c>
    </row>
    <row r="240" spans="1:13" x14ac:dyDescent="0.25">
      <c r="A240" s="4">
        <v>41571</v>
      </c>
      <c r="B240">
        <v>173.15</v>
      </c>
      <c r="C240">
        <v>5.2584</v>
      </c>
      <c r="D240">
        <v>5.2584</v>
      </c>
      <c r="E240">
        <v>2.5197000000000003</v>
      </c>
      <c r="F240">
        <v>9.8203999999999994</v>
      </c>
      <c r="G240">
        <v>7.3007</v>
      </c>
      <c r="H240">
        <v>1.3568</v>
      </c>
      <c r="I240">
        <v>21029.0062</v>
      </c>
      <c r="J240">
        <v>641.66300000000001</v>
      </c>
      <c r="K240">
        <v>121.45</v>
      </c>
      <c r="L240">
        <v>52.856999999999999</v>
      </c>
      <c r="M240">
        <v>51.341000000000001</v>
      </c>
    </row>
    <row r="241" spans="1:13" x14ac:dyDescent="0.25">
      <c r="A241" s="4">
        <v>41572</v>
      </c>
      <c r="B241">
        <v>169.66</v>
      </c>
      <c r="C241">
        <v>-2.0156000000000001</v>
      </c>
      <c r="D241">
        <v>-2.0156000000000001</v>
      </c>
      <c r="E241">
        <v>2.5087999999999999</v>
      </c>
      <c r="F241">
        <v>9.6483000000000008</v>
      </c>
      <c r="G241">
        <v>7.1395</v>
      </c>
      <c r="H241">
        <v>1.3611</v>
      </c>
      <c r="I241">
        <v>20605.1469</v>
      </c>
      <c r="J241">
        <v>641.66300000000001</v>
      </c>
      <c r="K241">
        <v>121.45</v>
      </c>
      <c r="L241">
        <v>53.237000000000002</v>
      </c>
      <c r="M241">
        <v>51.731999999999999</v>
      </c>
    </row>
    <row r="242" spans="1:13" x14ac:dyDescent="0.25">
      <c r="A242" s="4">
        <v>41575</v>
      </c>
      <c r="B242">
        <v>162.86000000000001</v>
      </c>
      <c r="C242">
        <v>-4.008</v>
      </c>
      <c r="D242">
        <v>-4.008</v>
      </c>
      <c r="E242">
        <v>2.5232999999999999</v>
      </c>
      <c r="F242">
        <v>9.7636000000000003</v>
      </c>
      <c r="G242">
        <v>7.2403000000000004</v>
      </c>
      <c r="H242">
        <v>1.3871</v>
      </c>
      <c r="I242">
        <v>19779.2893</v>
      </c>
      <c r="J242">
        <v>641.66300000000001</v>
      </c>
      <c r="K242">
        <v>121.45</v>
      </c>
      <c r="L242">
        <v>52.798999999999999</v>
      </c>
      <c r="M242">
        <v>53.206000000000003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2"/>
  <sheetViews>
    <sheetView topLeftCell="A205" workbookViewId="0">
      <selection activeCell="C10" sqref="C10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76</v>
      </c>
    </row>
    <row r="2" spans="1:3" x14ac:dyDescent="0.25">
      <c r="A2" t="s">
        <v>7</v>
      </c>
      <c r="B2" t="s">
        <v>8</v>
      </c>
      <c r="C2" t="s">
        <v>19</v>
      </c>
    </row>
    <row r="3" spans="1:3" x14ac:dyDescent="0.25">
      <c r="A3" s="40">
        <v>41227</v>
      </c>
      <c r="B3">
        <v>31.38</v>
      </c>
      <c r="C3">
        <v>0</v>
      </c>
    </row>
    <row r="4" spans="1:3" x14ac:dyDescent="0.25">
      <c r="A4" s="4">
        <v>41228</v>
      </c>
      <c r="B4">
        <v>30.82</v>
      </c>
      <c r="C4">
        <f>(B4-B3)/B3</f>
        <v>-1.7845761631612451E-2</v>
      </c>
    </row>
    <row r="5" spans="1:3" x14ac:dyDescent="0.25">
      <c r="A5" s="4">
        <v>41229</v>
      </c>
      <c r="B5">
        <v>31.84</v>
      </c>
      <c r="C5">
        <f>(B5-B4)/B4</f>
        <v>3.3095392602206349E-2</v>
      </c>
    </row>
    <row r="6" spans="1:3" x14ac:dyDescent="0.25">
      <c r="A6" s="4">
        <v>41232</v>
      </c>
      <c r="B6">
        <v>32.92</v>
      </c>
      <c r="C6">
        <f>(B6-B5)/B5</f>
        <v>3.3919597989949805E-2</v>
      </c>
    </row>
    <row r="7" spans="1:3" x14ac:dyDescent="0.25">
      <c r="A7" s="4">
        <v>41233</v>
      </c>
      <c r="B7">
        <v>33</v>
      </c>
      <c r="C7">
        <f>(B7-B6)/B6</f>
        <v>2.4301336573511025E-3</v>
      </c>
    </row>
    <row r="8" spans="1:3" x14ac:dyDescent="0.25">
      <c r="A8" s="4">
        <v>41234</v>
      </c>
      <c r="B8">
        <v>32.47</v>
      </c>
      <c r="C8">
        <f>(B8-B7)/B7</f>
        <v>-1.6060606060606095E-2</v>
      </c>
    </row>
    <row r="9" spans="1:3" x14ac:dyDescent="0.25">
      <c r="A9" s="4">
        <v>41236</v>
      </c>
      <c r="B9">
        <v>32.130000000000003</v>
      </c>
      <c r="C9">
        <f>(B9-B8)/B8</f>
        <v>-1.0471204188481562E-2</v>
      </c>
    </row>
    <row r="10" spans="1:3" x14ac:dyDescent="0.25">
      <c r="A10" s="4">
        <v>41239</v>
      </c>
      <c r="B10">
        <v>32.270000000000003</v>
      </c>
      <c r="C10">
        <f>(B10-B9)/B9</f>
        <v>4.3572984749455515E-3</v>
      </c>
    </row>
    <row r="11" spans="1:3" x14ac:dyDescent="0.25">
      <c r="A11" s="4">
        <v>41240</v>
      </c>
      <c r="B11">
        <v>32.15</v>
      </c>
      <c r="C11">
        <f>(B11-B10)/B10</f>
        <v>-3.718624109079781E-3</v>
      </c>
    </row>
    <row r="12" spans="1:3" x14ac:dyDescent="0.25">
      <c r="A12" s="4">
        <v>41241</v>
      </c>
      <c r="B12">
        <v>33.229999999999997</v>
      </c>
      <c r="C12">
        <f>(B12-B11)/B11</f>
        <v>3.3592534992223901E-2</v>
      </c>
    </row>
    <row r="13" spans="1:3" x14ac:dyDescent="0.25">
      <c r="A13" s="4">
        <v>41242</v>
      </c>
      <c r="B13">
        <v>33.69</v>
      </c>
      <c r="C13">
        <f>(B13-B12)/B12</f>
        <v>1.384291303039425E-2</v>
      </c>
    </row>
    <row r="14" spans="1:3" x14ac:dyDescent="0.25">
      <c r="A14" s="4">
        <v>41243</v>
      </c>
      <c r="B14">
        <v>33.82</v>
      </c>
      <c r="C14">
        <f>(B14-B13)/B13</f>
        <v>3.8587117839122163E-3</v>
      </c>
    </row>
    <row r="15" spans="1:3" x14ac:dyDescent="0.25">
      <c r="A15" s="4">
        <v>41246</v>
      </c>
      <c r="B15">
        <v>34.619999999999997</v>
      </c>
      <c r="C15">
        <f>(B15-B14)/B14</f>
        <v>2.3654642223536283E-2</v>
      </c>
    </row>
    <row r="16" spans="1:3" x14ac:dyDescent="0.25">
      <c r="A16" s="4">
        <v>41247</v>
      </c>
      <c r="B16">
        <v>33.9</v>
      </c>
      <c r="C16">
        <f>(B16-B15)/B15</f>
        <v>-2.0797227036395118E-2</v>
      </c>
    </row>
    <row r="17" spans="1:3" x14ac:dyDescent="0.25">
      <c r="A17" s="4">
        <v>41248</v>
      </c>
      <c r="B17">
        <v>33.71</v>
      </c>
      <c r="C17">
        <f>(B17-B16)/B16</f>
        <v>-5.6047197640117325E-3</v>
      </c>
    </row>
    <row r="18" spans="1:3" x14ac:dyDescent="0.25">
      <c r="A18" s="4">
        <v>41249</v>
      </c>
      <c r="B18">
        <v>33.9</v>
      </c>
      <c r="C18">
        <f>(B18-B17)/B17</f>
        <v>5.636309700385575E-3</v>
      </c>
    </row>
    <row r="19" spans="1:3" x14ac:dyDescent="0.25">
      <c r="A19" s="4">
        <v>41250</v>
      </c>
      <c r="B19">
        <v>34.17</v>
      </c>
      <c r="C19">
        <f>(B19-B18)/B18</f>
        <v>7.9646017699115963E-3</v>
      </c>
    </row>
    <row r="20" spans="1:3" x14ac:dyDescent="0.25">
      <c r="A20" s="4">
        <v>41253</v>
      </c>
      <c r="B20">
        <v>34.57</v>
      </c>
      <c r="C20">
        <f>(B20-B19)/B19</f>
        <v>1.1706175007316317E-2</v>
      </c>
    </row>
    <row r="21" spans="1:3" x14ac:dyDescent="0.25">
      <c r="A21" s="4">
        <v>41254</v>
      </c>
      <c r="B21">
        <v>35.28</v>
      </c>
      <c r="C21">
        <f>(B21-B20)/B20</f>
        <v>2.0538038761932335E-2</v>
      </c>
    </row>
    <row r="22" spans="1:3" x14ac:dyDescent="0.25">
      <c r="A22" s="4">
        <v>41255</v>
      </c>
      <c r="B22">
        <v>35.26</v>
      </c>
      <c r="C22">
        <f>(B22-B21)/B21</f>
        <v>-5.6689342403636977E-4</v>
      </c>
    </row>
    <row r="23" spans="1:3" x14ac:dyDescent="0.25">
      <c r="A23" s="4">
        <v>41256</v>
      </c>
      <c r="B23">
        <v>33.61</v>
      </c>
      <c r="C23">
        <f>(B23-B22)/B22</f>
        <v>-4.6795235394214367E-2</v>
      </c>
    </row>
    <row r="24" spans="1:3" x14ac:dyDescent="0.25">
      <c r="A24" s="4">
        <v>41257</v>
      </c>
      <c r="B24">
        <v>33.81</v>
      </c>
      <c r="C24">
        <f>(B24-B23)/B23</f>
        <v>5.9506099375186807E-3</v>
      </c>
    </row>
    <row r="25" spans="1:3" x14ac:dyDescent="0.25">
      <c r="A25" s="4">
        <v>41260</v>
      </c>
      <c r="B25">
        <v>34.4</v>
      </c>
      <c r="C25">
        <f>(B25-B24)/B24</f>
        <v>1.7450458444247155E-2</v>
      </c>
    </row>
    <row r="26" spans="1:3" x14ac:dyDescent="0.25">
      <c r="A26" s="4">
        <v>41261</v>
      </c>
      <c r="B26">
        <v>34.590000000000003</v>
      </c>
      <c r="C26">
        <f>(B26-B25)/B25</f>
        <v>5.5232558139536288E-3</v>
      </c>
    </row>
    <row r="27" spans="1:3" x14ac:dyDescent="0.25">
      <c r="A27" s="4">
        <v>41262</v>
      </c>
      <c r="B27">
        <v>34.61</v>
      </c>
      <c r="C27">
        <f>(B27-B26)/B26</f>
        <v>5.7820179242544143E-4</v>
      </c>
    </row>
    <row r="28" spans="1:3" x14ac:dyDescent="0.25">
      <c r="A28" s="4">
        <v>41263</v>
      </c>
      <c r="B28">
        <v>34.43</v>
      </c>
      <c r="C28">
        <f>(B28-B27)/B27</f>
        <v>-5.2008090147356171E-3</v>
      </c>
    </row>
    <row r="29" spans="1:3" x14ac:dyDescent="0.25">
      <c r="A29" s="4">
        <v>41264</v>
      </c>
      <c r="B29">
        <v>34</v>
      </c>
      <c r="C29">
        <f>(B29-B28)/B28</f>
        <v>-1.2489108335753694E-2</v>
      </c>
    </row>
    <row r="30" spans="1:3" x14ac:dyDescent="0.25">
      <c r="A30" s="4">
        <v>41267</v>
      </c>
      <c r="B30">
        <v>34.28</v>
      </c>
      <c r="C30">
        <f>(B30-B29)/B29</f>
        <v>8.2352941176470924E-3</v>
      </c>
    </row>
    <row r="31" spans="1:3" x14ac:dyDescent="0.25">
      <c r="A31" s="4">
        <v>41269</v>
      </c>
      <c r="B31">
        <v>33.590000000000003</v>
      </c>
      <c r="C31">
        <f>(B31-B30)/B30</f>
        <v>-2.0128354725787563E-2</v>
      </c>
    </row>
    <row r="32" spans="1:3" x14ac:dyDescent="0.25">
      <c r="A32" s="4">
        <v>41270</v>
      </c>
      <c r="B32">
        <v>33.69</v>
      </c>
      <c r="C32">
        <f>(B32-B31)/B31</f>
        <v>2.9770765108661596E-3</v>
      </c>
    </row>
    <row r="33" spans="1:3" x14ac:dyDescent="0.25">
      <c r="A33" s="4">
        <v>41271</v>
      </c>
      <c r="B33">
        <v>33.22</v>
      </c>
      <c r="C33">
        <f>(B33-B32)/B32</f>
        <v>-1.3950727218759243E-2</v>
      </c>
    </row>
    <row r="34" spans="1:3" x14ac:dyDescent="0.25">
      <c r="A34" s="4">
        <v>41274</v>
      </c>
      <c r="B34">
        <v>33.869999999999997</v>
      </c>
      <c r="C34">
        <f>(B34-B33)/B33</f>
        <v>1.9566526189042702E-2</v>
      </c>
    </row>
    <row r="35" spans="1:3" x14ac:dyDescent="0.25">
      <c r="A35" s="4">
        <v>41276</v>
      </c>
      <c r="B35">
        <v>35.36</v>
      </c>
      <c r="C35">
        <f>(B35-B34)/B34</f>
        <v>4.3991733097136172E-2</v>
      </c>
    </row>
    <row r="36" spans="1:3" x14ac:dyDescent="0.25">
      <c r="A36" s="4">
        <v>41277</v>
      </c>
      <c r="B36">
        <v>34.770000000000003</v>
      </c>
      <c r="C36">
        <f>(B36-B35)/B35</f>
        <v>-1.6685520361990846E-2</v>
      </c>
    </row>
    <row r="37" spans="1:3" x14ac:dyDescent="0.25">
      <c r="A37" s="4">
        <v>41278</v>
      </c>
      <c r="B37">
        <v>34.4</v>
      </c>
      <c r="C37">
        <f>(B37-B36)/B36</f>
        <v>-1.0641357492091013E-2</v>
      </c>
    </row>
    <row r="38" spans="1:3" x14ac:dyDescent="0.25">
      <c r="A38" s="4">
        <v>41281</v>
      </c>
      <c r="B38">
        <v>34.340000000000003</v>
      </c>
      <c r="C38">
        <f>(B38-B37)/B37</f>
        <v>-1.7441860465114876E-3</v>
      </c>
    </row>
    <row r="39" spans="1:3" x14ac:dyDescent="0.25">
      <c r="A39" s="4">
        <v>41282</v>
      </c>
      <c r="B39">
        <v>33.68</v>
      </c>
      <c r="C39">
        <f>(B39-B38)/B38</f>
        <v>-1.9219569015725208E-2</v>
      </c>
    </row>
    <row r="40" spans="1:3" x14ac:dyDescent="0.25">
      <c r="A40" s="4">
        <v>41283</v>
      </c>
      <c r="B40">
        <v>33.64</v>
      </c>
      <c r="C40">
        <f>(B40-B39)/B39</f>
        <v>-1.1876484560569818E-3</v>
      </c>
    </row>
    <row r="41" spans="1:3" x14ac:dyDescent="0.25">
      <c r="A41" s="4">
        <v>41284</v>
      </c>
      <c r="B41">
        <v>33.53</v>
      </c>
      <c r="C41">
        <f>(B41-B40)/B40</f>
        <v>-3.2699167657550365E-3</v>
      </c>
    </row>
    <row r="42" spans="1:3" x14ac:dyDescent="0.25">
      <c r="A42" s="4">
        <v>41285</v>
      </c>
      <c r="B42">
        <v>32.909999999999997</v>
      </c>
      <c r="C42">
        <f>(B42-B41)/B41</f>
        <v>-1.8490903668356831E-2</v>
      </c>
    </row>
    <row r="43" spans="1:3" x14ac:dyDescent="0.25">
      <c r="A43" s="4">
        <v>41288</v>
      </c>
      <c r="B43">
        <v>33.26</v>
      </c>
      <c r="C43">
        <f>(B43-B42)/B42</f>
        <v>1.063506532968707E-2</v>
      </c>
    </row>
    <row r="44" spans="1:3" x14ac:dyDescent="0.25">
      <c r="A44" s="4">
        <v>41289</v>
      </c>
      <c r="B44">
        <v>33.9</v>
      </c>
      <c r="C44">
        <f>(B44-B43)/B43</f>
        <v>1.9242333132892381E-2</v>
      </c>
    </row>
    <row r="45" spans="1:3" x14ac:dyDescent="0.25">
      <c r="A45" s="4">
        <v>41290</v>
      </c>
      <c r="B45">
        <v>34.1</v>
      </c>
      <c r="C45">
        <f>(B45-B44)/B44</f>
        <v>5.8997050147493466E-3</v>
      </c>
    </row>
    <row r="46" spans="1:3" x14ac:dyDescent="0.25">
      <c r="A46" s="4">
        <v>41291</v>
      </c>
      <c r="B46">
        <v>34.380000000000003</v>
      </c>
      <c r="C46">
        <f>(B46-B45)/B45</f>
        <v>8.2111436950146957E-3</v>
      </c>
    </row>
    <row r="47" spans="1:3" x14ac:dyDescent="0.25">
      <c r="A47" s="4">
        <v>41292</v>
      </c>
      <c r="B47">
        <v>34.520000000000003</v>
      </c>
      <c r="C47">
        <f>(B47-B46)/B46</f>
        <v>4.0721349621873348E-3</v>
      </c>
    </row>
    <row r="48" spans="1:3" x14ac:dyDescent="0.25">
      <c r="A48" s="4">
        <v>41296</v>
      </c>
      <c r="B48">
        <v>35.19</v>
      </c>
      <c r="C48">
        <f>(B48-B47)/B47</f>
        <v>1.9409038238702044E-2</v>
      </c>
    </row>
    <row r="49" spans="1:3" x14ac:dyDescent="0.25">
      <c r="A49" s="4">
        <v>41297</v>
      </c>
      <c r="B49">
        <v>36</v>
      </c>
      <c r="C49">
        <f>(B49-B48)/B48</f>
        <v>2.3017902813299299E-2</v>
      </c>
    </row>
    <row r="50" spans="1:3" x14ac:dyDescent="0.25">
      <c r="A50" s="4">
        <v>41298</v>
      </c>
      <c r="B50">
        <v>36.99</v>
      </c>
      <c r="C50">
        <f>(B50-B49)/B49</f>
        <v>2.7500000000000056E-2</v>
      </c>
    </row>
    <row r="51" spans="1:3" x14ac:dyDescent="0.25">
      <c r="A51" s="4">
        <v>41299</v>
      </c>
      <c r="B51">
        <v>36.979999999999997</v>
      </c>
      <c r="C51">
        <f>(B51-B50)/B50</f>
        <v>-2.7034333603690499E-4</v>
      </c>
    </row>
    <row r="52" spans="1:3" x14ac:dyDescent="0.25">
      <c r="A52" s="4">
        <v>41302</v>
      </c>
      <c r="B52">
        <v>38.03</v>
      </c>
      <c r="C52">
        <f>(B52-B51)/B51</f>
        <v>2.8393726338561503E-2</v>
      </c>
    </row>
    <row r="53" spans="1:3" x14ac:dyDescent="0.25">
      <c r="A53" s="4">
        <v>41303</v>
      </c>
      <c r="B53">
        <v>37.950000000000003</v>
      </c>
      <c r="C53">
        <f>(B53-B52)/B52</f>
        <v>-2.103602419142737E-3</v>
      </c>
    </row>
    <row r="54" spans="1:3" x14ac:dyDescent="0.25">
      <c r="A54" s="4">
        <v>41304</v>
      </c>
      <c r="B54">
        <v>37.520000000000003</v>
      </c>
      <c r="C54">
        <f>(B54-B53)/B53</f>
        <v>-1.1330698287220019E-2</v>
      </c>
    </row>
    <row r="55" spans="1:3" x14ac:dyDescent="0.25">
      <c r="A55" s="4">
        <v>41305</v>
      </c>
      <c r="B55">
        <v>37.51</v>
      </c>
      <c r="C55">
        <f>(B55-B54)/B54</f>
        <v>-2.6652452025599987E-4</v>
      </c>
    </row>
    <row r="56" spans="1:3" x14ac:dyDescent="0.25">
      <c r="A56" s="4">
        <v>41306</v>
      </c>
      <c r="B56">
        <v>38.299999999999997</v>
      </c>
      <c r="C56">
        <f>(B56-B55)/B55</f>
        <v>2.106105038656356E-2</v>
      </c>
    </row>
    <row r="57" spans="1:3" x14ac:dyDescent="0.25">
      <c r="A57" s="4">
        <v>41309</v>
      </c>
      <c r="B57">
        <v>37.74</v>
      </c>
      <c r="C57">
        <f>(B57-B56)/B56</f>
        <v>-1.4621409921670893E-2</v>
      </c>
    </row>
    <row r="58" spans="1:3" x14ac:dyDescent="0.25">
      <c r="A58" s="4">
        <v>41310</v>
      </c>
      <c r="B58">
        <v>38.130000000000003</v>
      </c>
      <c r="C58">
        <f>(B58-B57)/B57</f>
        <v>1.033386327503976E-2</v>
      </c>
    </row>
    <row r="59" spans="1:3" x14ac:dyDescent="0.25">
      <c r="A59" s="4">
        <v>41311</v>
      </c>
      <c r="B59">
        <v>39.17</v>
      </c>
      <c r="C59">
        <f>(B59-B58)/B58</f>
        <v>2.7275111460792003E-2</v>
      </c>
    </row>
    <row r="60" spans="1:3" x14ac:dyDescent="0.25">
      <c r="A60" s="4">
        <v>41312</v>
      </c>
      <c r="B60">
        <v>39.479999999999997</v>
      </c>
      <c r="C60">
        <f>(B60-B59)/B59</f>
        <v>7.9142200663772054E-3</v>
      </c>
    </row>
    <row r="61" spans="1:3" x14ac:dyDescent="0.25">
      <c r="A61" s="4">
        <v>41313</v>
      </c>
      <c r="B61">
        <v>39.24</v>
      </c>
      <c r="C61">
        <f>(B61-B60)/B60</f>
        <v>-6.079027355622971E-3</v>
      </c>
    </row>
    <row r="62" spans="1:3" x14ac:dyDescent="0.25">
      <c r="A62" s="4">
        <v>41316</v>
      </c>
      <c r="B62">
        <v>38.42</v>
      </c>
      <c r="C62">
        <f>(B62-B61)/B61</f>
        <v>-2.0897043832823654E-2</v>
      </c>
    </row>
    <row r="63" spans="1:3" x14ac:dyDescent="0.25">
      <c r="A63" s="4">
        <v>41317</v>
      </c>
      <c r="B63">
        <v>37.89</v>
      </c>
      <c r="C63">
        <f>(B63-B62)/B62</f>
        <v>-1.3794898490369628E-2</v>
      </c>
    </row>
    <row r="64" spans="1:3" x14ac:dyDescent="0.25">
      <c r="A64" s="4">
        <v>41318</v>
      </c>
      <c r="B64">
        <v>38.450000000000003</v>
      </c>
      <c r="C64">
        <f>(B64-B63)/B63</f>
        <v>1.4779625230931704E-2</v>
      </c>
    </row>
    <row r="65" spans="1:3" x14ac:dyDescent="0.25">
      <c r="A65" s="4">
        <v>41319</v>
      </c>
      <c r="B65">
        <v>38.299999999999997</v>
      </c>
      <c r="C65">
        <f>(B65-B64)/B64</f>
        <v>-3.9011703511054791E-3</v>
      </c>
    </row>
    <row r="66" spans="1:3" x14ac:dyDescent="0.25">
      <c r="A66" s="4">
        <v>41320</v>
      </c>
      <c r="B66">
        <v>37.04</v>
      </c>
      <c r="C66">
        <f>(B66-B65)/B65</f>
        <v>-3.2898172323759745E-2</v>
      </c>
    </row>
    <row r="67" spans="1:3" x14ac:dyDescent="0.25">
      <c r="A67" s="4">
        <v>41324</v>
      </c>
      <c r="B67">
        <v>39.28</v>
      </c>
      <c r="C67">
        <f>(B67-B66)/B66</f>
        <v>6.0475161987041094E-2</v>
      </c>
    </row>
    <row r="68" spans="1:3" x14ac:dyDescent="0.25">
      <c r="A68" s="4">
        <v>41325</v>
      </c>
      <c r="B68">
        <v>38.54</v>
      </c>
      <c r="C68">
        <f>(B68-B67)/B67</f>
        <v>-1.8839103869653817E-2</v>
      </c>
    </row>
    <row r="69" spans="1:3" x14ac:dyDescent="0.25">
      <c r="A69" s="4">
        <v>41326</v>
      </c>
      <c r="B69">
        <v>35.159999999999997</v>
      </c>
      <c r="C69">
        <f>(B69-B68)/B68</f>
        <v>-8.7701089776855284E-2</v>
      </c>
    </row>
    <row r="70" spans="1:3" x14ac:dyDescent="0.25">
      <c r="A70" s="4">
        <v>41327</v>
      </c>
      <c r="B70">
        <v>36.11</v>
      </c>
      <c r="C70">
        <f>(B70-B69)/B69</f>
        <v>2.7019340159271984E-2</v>
      </c>
    </row>
    <row r="71" spans="1:3" x14ac:dyDescent="0.25">
      <c r="A71" s="4">
        <v>41330</v>
      </c>
      <c r="B71">
        <v>34.380000000000003</v>
      </c>
      <c r="C71">
        <f>(B71-B70)/B70</f>
        <v>-4.7909166435890251E-2</v>
      </c>
    </row>
    <row r="72" spans="1:3" x14ac:dyDescent="0.25">
      <c r="A72" s="4">
        <v>41331</v>
      </c>
      <c r="B72">
        <v>34.43</v>
      </c>
      <c r="C72">
        <f>(B72-B71)/B71</f>
        <v>1.4543339150668165E-3</v>
      </c>
    </row>
    <row r="73" spans="1:3" x14ac:dyDescent="0.25">
      <c r="A73" s="4">
        <v>41332</v>
      </c>
      <c r="B73">
        <v>35.1</v>
      </c>
      <c r="C73">
        <f>(B73-B72)/B72</f>
        <v>1.9459773453383726E-2</v>
      </c>
    </row>
    <row r="74" spans="1:3" x14ac:dyDescent="0.25">
      <c r="A74" s="4">
        <v>41333</v>
      </c>
      <c r="B74">
        <v>34.83</v>
      </c>
      <c r="C74">
        <f>(B74-B73)/B73</f>
        <v>-7.6923076923077812E-3</v>
      </c>
    </row>
    <row r="75" spans="1:3" x14ac:dyDescent="0.25">
      <c r="A75" s="4">
        <v>41334</v>
      </c>
      <c r="B75">
        <v>34.65</v>
      </c>
      <c r="C75">
        <f>(B75-B74)/B74</f>
        <v>-5.1679586563307418E-3</v>
      </c>
    </row>
    <row r="76" spans="1:3" x14ac:dyDescent="0.25">
      <c r="A76" s="4">
        <v>41337</v>
      </c>
      <c r="B76">
        <v>35.58</v>
      </c>
      <c r="C76">
        <f>(B76-B75)/B75</f>
        <v>2.6839826839826834E-2</v>
      </c>
    </row>
    <row r="77" spans="1:3" x14ac:dyDescent="0.25">
      <c r="A77" s="4">
        <v>41338</v>
      </c>
      <c r="B77">
        <v>36.65</v>
      </c>
      <c r="C77">
        <f>(B77-B76)/B76</f>
        <v>3.0073074761101753E-2</v>
      </c>
    </row>
    <row r="78" spans="1:3" x14ac:dyDescent="0.25">
      <c r="A78" s="4">
        <v>41339</v>
      </c>
      <c r="B78">
        <v>37.69</v>
      </c>
      <c r="C78">
        <f>(B78-B77)/B77</f>
        <v>2.8376534788540225E-2</v>
      </c>
    </row>
    <row r="79" spans="1:3" x14ac:dyDescent="0.25">
      <c r="A79" s="4">
        <v>41340</v>
      </c>
      <c r="B79">
        <v>38.229999999999997</v>
      </c>
      <c r="C79">
        <f>(B79-B78)/B78</f>
        <v>1.4327407800477558E-2</v>
      </c>
    </row>
    <row r="80" spans="1:3" x14ac:dyDescent="0.25">
      <c r="A80" s="4">
        <v>41341</v>
      </c>
      <c r="B80">
        <v>38.47</v>
      </c>
      <c r="C80">
        <f>(B80-B79)/B79</f>
        <v>6.2777923097044729E-3</v>
      </c>
    </row>
    <row r="81" spans="1:3" x14ac:dyDescent="0.25">
      <c r="A81" s="4">
        <v>41344</v>
      </c>
      <c r="B81">
        <v>39.1</v>
      </c>
      <c r="C81">
        <f>(B81-B80)/B80</f>
        <v>1.637639719261769E-2</v>
      </c>
    </row>
    <row r="82" spans="1:3" x14ac:dyDescent="0.25">
      <c r="A82" s="4">
        <v>41345</v>
      </c>
      <c r="B82">
        <v>39.119999999999997</v>
      </c>
      <c r="C82">
        <f>(B82-B81)/B81</f>
        <v>5.1150895140654787E-4</v>
      </c>
    </row>
    <row r="83" spans="1:3" x14ac:dyDescent="0.25">
      <c r="A83" s="4">
        <v>41346</v>
      </c>
      <c r="B83">
        <v>38.979999999999997</v>
      </c>
      <c r="C83">
        <f>(B83-B82)/B82</f>
        <v>-3.5787321063394831E-3</v>
      </c>
    </row>
    <row r="84" spans="1:3" x14ac:dyDescent="0.25">
      <c r="A84" s="4">
        <v>41347</v>
      </c>
      <c r="B84">
        <v>36.85</v>
      </c>
      <c r="C84">
        <f>(B84-B83)/B83</f>
        <v>-5.4643406875320565E-2</v>
      </c>
    </row>
    <row r="85" spans="1:3" x14ac:dyDescent="0.25">
      <c r="A85" s="4">
        <v>41348</v>
      </c>
      <c r="B85">
        <v>35.29</v>
      </c>
      <c r="C85">
        <f>(B85-B84)/B84</f>
        <v>-4.2333785617367767E-2</v>
      </c>
    </row>
    <row r="86" spans="1:3" x14ac:dyDescent="0.25">
      <c r="A86" s="4">
        <v>41351</v>
      </c>
      <c r="B86">
        <v>35.15</v>
      </c>
      <c r="C86">
        <f>(B86-B85)/B85</f>
        <v>-3.9671294984415014E-3</v>
      </c>
    </row>
    <row r="87" spans="1:3" x14ac:dyDescent="0.25">
      <c r="A87" s="4">
        <v>41352</v>
      </c>
      <c r="B87">
        <v>35.08</v>
      </c>
      <c r="C87">
        <f>(B87-B86)/B86</f>
        <v>-1.9914651493598942E-3</v>
      </c>
    </row>
    <row r="88" spans="1:3" x14ac:dyDescent="0.25">
      <c r="A88" s="4">
        <v>41353</v>
      </c>
      <c r="B88">
        <v>35.950000000000003</v>
      </c>
      <c r="C88">
        <f>(B88-B87)/B87</f>
        <v>2.4800456100342205E-2</v>
      </c>
    </row>
    <row r="89" spans="1:3" x14ac:dyDescent="0.25">
      <c r="A89" s="4">
        <v>41354</v>
      </c>
      <c r="B89">
        <v>36.01</v>
      </c>
      <c r="C89">
        <f>(B89-B88)/B88</f>
        <v>1.66898470097344E-3</v>
      </c>
    </row>
    <row r="90" spans="1:3" x14ac:dyDescent="0.25">
      <c r="A90" s="4">
        <v>41355</v>
      </c>
      <c r="B90">
        <v>36.619999999999997</v>
      </c>
      <c r="C90">
        <f>(B90-B89)/B89</f>
        <v>1.6939738961399595E-2</v>
      </c>
    </row>
    <row r="91" spans="1:3" x14ac:dyDescent="0.25">
      <c r="A91" s="4">
        <v>41358</v>
      </c>
      <c r="B91">
        <v>37.53</v>
      </c>
      <c r="C91">
        <f>(B91-B90)/B90</f>
        <v>2.484980884762435E-2</v>
      </c>
    </row>
    <row r="92" spans="1:3" x14ac:dyDescent="0.25">
      <c r="A92" s="4">
        <v>41359</v>
      </c>
      <c r="B92">
        <v>37.86</v>
      </c>
      <c r="C92">
        <f>(B92-B91)/B91</f>
        <v>8.7929656274979562E-3</v>
      </c>
    </row>
    <row r="93" spans="1:3" x14ac:dyDescent="0.25">
      <c r="A93" s="4">
        <v>41360</v>
      </c>
      <c r="B93">
        <v>38.159999999999997</v>
      </c>
      <c r="C93">
        <f>(B93-B92)/B92</f>
        <v>7.9239302694135549E-3</v>
      </c>
    </row>
    <row r="94" spans="1:3" x14ac:dyDescent="0.25">
      <c r="A94" s="4">
        <v>41361</v>
      </c>
      <c r="B94">
        <v>37.89</v>
      </c>
      <c r="C94">
        <f>(B94-B93)/B93</f>
        <v>-7.0754716981131036E-3</v>
      </c>
    </row>
    <row r="95" spans="1:3" x14ac:dyDescent="0.25">
      <c r="A95" s="4">
        <v>41365</v>
      </c>
      <c r="B95">
        <v>43.93</v>
      </c>
      <c r="C95">
        <f>(B95-B94)/B94</f>
        <v>0.1594088149907627</v>
      </c>
    </row>
    <row r="96" spans="1:3" x14ac:dyDescent="0.25">
      <c r="A96" s="4">
        <v>41366</v>
      </c>
      <c r="B96">
        <v>44.34</v>
      </c>
      <c r="C96">
        <f>(B96-B95)/B95</f>
        <v>9.3330298201685334E-3</v>
      </c>
    </row>
    <row r="97" spans="1:3" x14ac:dyDescent="0.25">
      <c r="A97" s="4">
        <v>41367</v>
      </c>
      <c r="B97">
        <v>41.1</v>
      </c>
      <c r="C97">
        <f>(B97-B96)/B96</f>
        <v>-7.3071718538565672E-2</v>
      </c>
    </row>
    <row r="98" spans="1:3" x14ac:dyDescent="0.25">
      <c r="A98" s="4">
        <v>41368</v>
      </c>
      <c r="B98">
        <v>42.01</v>
      </c>
      <c r="C98">
        <f>(B98-B97)/B97</f>
        <v>2.2141119221411109E-2</v>
      </c>
    </row>
    <row r="99" spans="1:3" x14ac:dyDescent="0.25">
      <c r="A99" s="4">
        <v>41369</v>
      </c>
      <c r="B99">
        <v>41.37</v>
      </c>
      <c r="C99">
        <f>(B99-B98)/B98</f>
        <v>-1.5234467983813392E-2</v>
      </c>
    </row>
    <row r="100" spans="1:3" x14ac:dyDescent="0.25">
      <c r="A100" s="4">
        <v>41372</v>
      </c>
      <c r="B100">
        <v>41.83</v>
      </c>
      <c r="C100">
        <f>(B100-B99)/B99</f>
        <v>1.1119168479574592E-2</v>
      </c>
    </row>
    <row r="101" spans="1:3" x14ac:dyDescent="0.25">
      <c r="A101" s="4">
        <v>41373</v>
      </c>
      <c r="B101">
        <v>40.5</v>
      </c>
      <c r="C101">
        <f>(B101-B100)/B100</f>
        <v>-3.1795362180253368E-2</v>
      </c>
    </row>
    <row r="102" spans="1:3" x14ac:dyDescent="0.25">
      <c r="A102" s="4">
        <v>41374</v>
      </c>
      <c r="B102">
        <v>41.86</v>
      </c>
      <c r="C102">
        <f>(B102-B101)/B101</f>
        <v>3.3580246913580233E-2</v>
      </c>
    </row>
    <row r="103" spans="1:3" x14ac:dyDescent="0.25">
      <c r="A103" s="4">
        <v>41375</v>
      </c>
      <c r="B103">
        <v>43.59</v>
      </c>
      <c r="C103">
        <f>(B103-B102)/B102</f>
        <v>4.1328236980410986E-2</v>
      </c>
    </row>
    <row r="104" spans="1:3" x14ac:dyDescent="0.25">
      <c r="A104" s="4">
        <v>41376</v>
      </c>
      <c r="B104">
        <v>43.75</v>
      </c>
      <c r="C104">
        <f>(B104-B103)/B103</f>
        <v>3.6705666437255465E-3</v>
      </c>
    </row>
    <row r="105" spans="1:3" x14ac:dyDescent="0.25">
      <c r="A105" s="4">
        <v>41379</v>
      </c>
      <c r="B105">
        <v>43.3</v>
      </c>
      <c r="C105">
        <f>(B105-B104)/B104</f>
        <v>-1.0285714285714351E-2</v>
      </c>
    </row>
    <row r="106" spans="1:3" x14ac:dyDescent="0.25">
      <c r="A106" s="4">
        <v>41380</v>
      </c>
      <c r="B106">
        <v>45.59</v>
      </c>
      <c r="C106">
        <f>(B106-B105)/B105</f>
        <v>5.2886836027713775E-2</v>
      </c>
    </row>
    <row r="107" spans="1:3" x14ac:dyDescent="0.25">
      <c r="A107" s="4">
        <v>41381</v>
      </c>
      <c r="B107">
        <v>45.45</v>
      </c>
      <c r="C107">
        <f>(B107-B106)/B106</f>
        <v>-3.0708488703663208E-3</v>
      </c>
    </row>
    <row r="108" spans="1:3" x14ac:dyDescent="0.25">
      <c r="A108" s="4">
        <v>41382</v>
      </c>
      <c r="B108">
        <v>46.97</v>
      </c>
      <c r="C108">
        <f>(B108-B107)/B107</f>
        <v>3.3443344334433356E-2</v>
      </c>
    </row>
    <row r="109" spans="1:3" x14ac:dyDescent="0.25">
      <c r="A109" s="4">
        <v>41383</v>
      </c>
      <c r="B109">
        <v>47.83</v>
      </c>
      <c r="C109">
        <f>(B109-B108)/B108</f>
        <v>1.8309559293165838E-2</v>
      </c>
    </row>
    <row r="110" spans="1:3" x14ac:dyDescent="0.25">
      <c r="A110" s="4">
        <v>41386</v>
      </c>
      <c r="B110">
        <v>50.19</v>
      </c>
      <c r="C110">
        <f>(B110-B109)/B109</f>
        <v>4.9341417520384685E-2</v>
      </c>
    </row>
    <row r="111" spans="1:3" x14ac:dyDescent="0.25">
      <c r="A111" s="4">
        <v>41387</v>
      </c>
      <c r="B111">
        <v>51.01</v>
      </c>
      <c r="C111">
        <f>(B111-B110)/B110</f>
        <v>1.6337915919505883E-2</v>
      </c>
    </row>
    <row r="112" spans="1:3" x14ac:dyDescent="0.25">
      <c r="A112" s="4">
        <v>41388</v>
      </c>
      <c r="B112">
        <v>50.43</v>
      </c>
      <c r="C112">
        <f>(B112-B111)/B111</f>
        <v>-1.1370319545187186E-2</v>
      </c>
    </row>
    <row r="113" spans="1:3" x14ac:dyDescent="0.25">
      <c r="A113" s="4">
        <v>41389</v>
      </c>
      <c r="B113">
        <v>52</v>
      </c>
      <c r="C113">
        <f>(B113-B112)/B112</f>
        <v>3.1132262542137624E-2</v>
      </c>
    </row>
    <row r="114" spans="1:3" x14ac:dyDescent="0.25">
      <c r="A114" s="4">
        <v>41390</v>
      </c>
      <c r="B114">
        <v>51.2</v>
      </c>
      <c r="C114">
        <f>(B114-B113)/B113</f>
        <v>-1.538461538461533E-2</v>
      </c>
    </row>
    <row r="115" spans="1:3" x14ac:dyDescent="0.25">
      <c r="A115" s="4">
        <v>41393</v>
      </c>
      <c r="B115">
        <v>54.94</v>
      </c>
      <c r="C115">
        <f>(B115-B114)/B114</f>
        <v>7.30468749999999E-2</v>
      </c>
    </row>
    <row r="116" spans="1:3" x14ac:dyDescent="0.25">
      <c r="A116" s="4">
        <v>41394</v>
      </c>
      <c r="B116">
        <v>53.99</v>
      </c>
      <c r="C116">
        <f>(B116-B115)/B115</f>
        <v>-1.7291590826355948E-2</v>
      </c>
    </row>
    <row r="117" spans="1:3" x14ac:dyDescent="0.25">
      <c r="A117" s="4">
        <v>41395</v>
      </c>
      <c r="B117">
        <v>53.28</v>
      </c>
      <c r="C117">
        <f>(B117-B116)/B116</f>
        <v>-1.3150583441378049E-2</v>
      </c>
    </row>
    <row r="118" spans="1:3" x14ac:dyDescent="0.25">
      <c r="A118" s="4">
        <v>41396</v>
      </c>
      <c r="B118">
        <v>54.11</v>
      </c>
      <c r="C118">
        <f>(B118-B117)/B117</f>
        <v>1.5578078078078046E-2</v>
      </c>
    </row>
    <row r="119" spans="1:3" x14ac:dyDescent="0.25">
      <c r="A119" s="4">
        <v>41397</v>
      </c>
      <c r="B119">
        <v>54.55</v>
      </c>
      <c r="C119">
        <f>(B119-B118)/B118</f>
        <v>8.1315838107558266E-3</v>
      </c>
    </row>
    <row r="120" spans="1:3" x14ac:dyDescent="0.25">
      <c r="A120" s="4">
        <v>41400</v>
      </c>
      <c r="B120">
        <v>59.5</v>
      </c>
      <c r="C120">
        <f>(B120-B119)/B119</f>
        <v>9.0742438130155881E-2</v>
      </c>
    </row>
    <row r="121" spans="1:3" x14ac:dyDescent="0.25">
      <c r="A121" s="4">
        <v>41401</v>
      </c>
      <c r="B121">
        <v>55.51</v>
      </c>
      <c r="C121">
        <f>(B121-B120)/B120</f>
        <v>-6.7058823529411796E-2</v>
      </c>
    </row>
    <row r="122" spans="1:3" x14ac:dyDescent="0.25">
      <c r="A122" s="4">
        <v>41402</v>
      </c>
      <c r="B122">
        <v>55.786999999999999</v>
      </c>
      <c r="C122">
        <f>(B122-B121)/B121</f>
        <v>4.9900918753377956E-3</v>
      </c>
    </row>
    <row r="123" spans="1:3" x14ac:dyDescent="0.25">
      <c r="A123" s="4">
        <v>41403</v>
      </c>
      <c r="B123">
        <v>69.400000000000006</v>
      </c>
      <c r="C123">
        <f>(B123-B122)/B122</f>
        <v>0.24401742341405716</v>
      </c>
    </row>
    <row r="124" spans="1:3" x14ac:dyDescent="0.25">
      <c r="A124" s="4">
        <v>41404</v>
      </c>
      <c r="B124">
        <v>76.763999999999996</v>
      </c>
      <c r="C124">
        <f>(B124-B123)/B123</f>
        <v>0.10610951008645518</v>
      </c>
    </row>
    <row r="125" spans="1:3" x14ac:dyDescent="0.25">
      <c r="A125" s="4">
        <v>41407</v>
      </c>
      <c r="B125">
        <v>87.8</v>
      </c>
      <c r="C125">
        <f>(B125-B124)/B124</f>
        <v>0.14376530665416082</v>
      </c>
    </row>
    <row r="126" spans="1:3" x14ac:dyDescent="0.25">
      <c r="A126" s="4">
        <v>41408</v>
      </c>
      <c r="B126">
        <v>83.24</v>
      </c>
      <c r="C126">
        <f>(B126-B125)/B125</f>
        <v>-5.1936218678815517E-2</v>
      </c>
    </row>
    <row r="127" spans="1:3" x14ac:dyDescent="0.25">
      <c r="A127" s="4">
        <v>41409</v>
      </c>
      <c r="B127">
        <v>84.841999999999999</v>
      </c>
      <c r="C127">
        <f>(B127-B126)/B126</f>
        <v>1.9245555021624266E-2</v>
      </c>
    </row>
    <row r="128" spans="1:3" x14ac:dyDescent="0.25">
      <c r="A128" s="4">
        <v>41410</v>
      </c>
      <c r="B128">
        <v>92.248000000000005</v>
      </c>
      <c r="C128">
        <f>(B128-B127)/B127</f>
        <v>8.7291671577756372E-2</v>
      </c>
    </row>
    <row r="129" spans="1:3" x14ac:dyDescent="0.25">
      <c r="A129" s="4">
        <v>41411</v>
      </c>
      <c r="B129">
        <v>91.5</v>
      </c>
      <c r="C129">
        <f>(B129-B128)/B128</f>
        <v>-8.1085768797156E-3</v>
      </c>
    </row>
    <row r="130" spans="1:3" x14ac:dyDescent="0.25">
      <c r="A130" s="4">
        <v>41414</v>
      </c>
      <c r="B130">
        <v>89.94</v>
      </c>
      <c r="C130">
        <f>(B130-B129)/B129</f>
        <v>-1.7049180327868878E-2</v>
      </c>
    </row>
    <row r="131" spans="1:3" x14ac:dyDescent="0.25">
      <c r="A131" s="4">
        <v>41415</v>
      </c>
      <c r="B131">
        <v>87.59</v>
      </c>
      <c r="C131">
        <f>(B131-B130)/B130</f>
        <v>-2.6128530131198514E-2</v>
      </c>
    </row>
    <row r="132" spans="1:3" x14ac:dyDescent="0.25">
      <c r="A132" s="4">
        <v>41416</v>
      </c>
      <c r="B132">
        <v>87.24</v>
      </c>
      <c r="C132">
        <f>(B132-B131)/B131</f>
        <v>-3.9958899417742721E-3</v>
      </c>
    </row>
    <row r="133" spans="1:3" x14ac:dyDescent="0.25">
      <c r="A133" s="4">
        <v>41417</v>
      </c>
      <c r="B133">
        <v>92.73</v>
      </c>
      <c r="C133">
        <f>(B133-B132)/B132</f>
        <v>6.2929848693260085E-2</v>
      </c>
    </row>
    <row r="134" spans="1:3" x14ac:dyDescent="0.25">
      <c r="A134" s="4">
        <v>41418</v>
      </c>
      <c r="B134">
        <v>97.08</v>
      </c>
      <c r="C134">
        <f>(B134-B133)/B133</f>
        <v>4.6910384988676737E-2</v>
      </c>
    </row>
    <row r="135" spans="1:3" x14ac:dyDescent="0.25">
      <c r="A135" s="4">
        <v>41422</v>
      </c>
      <c r="B135">
        <v>110.334</v>
      </c>
      <c r="C135">
        <f>(B135-B134)/B134</f>
        <v>0.13652657601977755</v>
      </c>
    </row>
    <row r="136" spans="1:3" x14ac:dyDescent="0.25">
      <c r="A136" s="4">
        <v>41423</v>
      </c>
      <c r="B136">
        <v>104.629</v>
      </c>
      <c r="C136">
        <f>(B136-B135)/B135</f>
        <v>-5.170663621367845E-2</v>
      </c>
    </row>
    <row r="137" spans="1:3" x14ac:dyDescent="0.25">
      <c r="A137" s="4">
        <v>41424</v>
      </c>
      <c r="B137">
        <v>104.95</v>
      </c>
      <c r="C137">
        <f>(B137-B136)/B136</f>
        <v>3.0679830639688608E-3</v>
      </c>
    </row>
    <row r="138" spans="1:3" x14ac:dyDescent="0.25">
      <c r="A138" s="4">
        <v>41425</v>
      </c>
      <c r="B138">
        <v>97.76</v>
      </c>
      <c r="C138">
        <f>(B138-B137)/B137</f>
        <v>-6.850881372081942E-2</v>
      </c>
    </row>
    <row r="139" spans="1:3" x14ac:dyDescent="0.25">
      <c r="A139" s="4">
        <v>41428</v>
      </c>
      <c r="B139">
        <v>92.59</v>
      </c>
      <c r="C139">
        <f>(B139-B138)/B138</f>
        <v>-5.2884615384615398E-2</v>
      </c>
    </row>
    <row r="140" spans="1:3" x14ac:dyDescent="0.25">
      <c r="A140" s="4">
        <v>41429</v>
      </c>
      <c r="B140">
        <v>94.84</v>
      </c>
      <c r="C140">
        <f>(B140-B139)/B139</f>
        <v>2.4300680419051732E-2</v>
      </c>
    </row>
    <row r="141" spans="1:3" x14ac:dyDescent="0.25">
      <c r="A141" s="4">
        <v>41430</v>
      </c>
      <c r="B141">
        <v>95.37</v>
      </c>
      <c r="C141">
        <f>(B141-B140)/B140</f>
        <v>5.5883593420497802E-3</v>
      </c>
    </row>
    <row r="142" spans="1:3" x14ac:dyDescent="0.25">
      <c r="A142" s="4">
        <v>41431</v>
      </c>
      <c r="B142">
        <v>97.35</v>
      </c>
      <c r="C142">
        <f>(B142-B141)/B141</f>
        <v>2.0761245674740376E-2</v>
      </c>
    </row>
    <row r="143" spans="1:3" x14ac:dyDescent="0.25">
      <c r="A143" s="4">
        <v>41432</v>
      </c>
      <c r="B143">
        <v>102.04</v>
      </c>
      <c r="C143">
        <f>(B143-B142)/B142</f>
        <v>4.8176682074987286E-2</v>
      </c>
    </row>
    <row r="144" spans="1:3" x14ac:dyDescent="0.25">
      <c r="A144" s="4">
        <v>41435</v>
      </c>
      <c r="B144">
        <v>100.05</v>
      </c>
      <c r="C144">
        <f>(B144-B143)/B143</f>
        <v>-1.9502156017248227E-2</v>
      </c>
    </row>
    <row r="145" spans="1:3" x14ac:dyDescent="0.25">
      <c r="A145" s="4">
        <v>41436</v>
      </c>
      <c r="B145">
        <v>94.47</v>
      </c>
      <c r="C145">
        <f>(B145-B144)/B144</f>
        <v>-5.5772113943028473E-2</v>
      </c>
    </row>
    <row r="146" spans="1:3" x14ac:dyDescent="0.25">
      <c r="A146" s="4">
        <v>41437</v>
      </c>
      <c r="B146">
        <v>97.73</v>
      </c>
      <c r="C146">
        <f>(B146-B145)/B145</f>
        <v>3.45083095162486E-2</v>
      </c>
    </row>
    <row r="147" spans="1:3" x14ac:dyDescent="0.25">
      <c r="A147" s="4">
        <v>41438</v>
      </c>
      <c r="B147">
        <v>98.18</v>
      </c>
      <c r="C147">
        <f>(B147-B146)/B146</f>
        <v>4.6045226644838106E-3</v>
      </c>
    </row>
    <row r="148" spans="1:3" x14ac:dyDescent="0.25">
      <c r="A148" s="4">
        <v>41439</v>
      </c>
      <c r="B148">
        <v>100.3</v>
      </c>
      <c r="C148">
        <f>(B148-B147)/B147</f>
        <v>2.1592992462823285E-2</v>
      </c>
    </row>
    <row r="149" spans="1:3" x14ac:dyDescent="0.25">
      <c r="A149" s="4">
        <v>41442</v>
      </c>
      <c r="B149">
        <v>102.2</v>
      </c>
      <c r="C149">
        <f>(B149-B148)/B148</f>
        <v>1.8943170488534455E-2</v>
      </c>
    </row>
    <row r="150" spans="1:3" x14ac:dyDescent="0.25">
      <c r="A150" s="4">
        <v>41443</v>
      </c>
      <c r="B150">
        <v>103.39</v>
      </c>
      <c r="C150">
        <f>(B150-B149)/B149</f>
        <v>1.1643835616438334E-2</v>
      </c>
    </row>
    <row r="151" spans="1:3" x14ac:dyDescent="0.25">
      <c r="A151" s="4">
        <v>41444</v>
      </c>
      <c r="B151">
        <v>104.68</v>
      </c>
      <c r="C151">
        <f>(B151-B150)/B150</f>
        <v>1.2477028726182476E-2</v>
      </c>
    </row>
    <row r="152" spans="1:3" x14ac:dyDescent="0.25">
      <c r="A152" s="4">
        <v>41445</v>
      </c>
      <c r="B152">
        <v>100.65</v>
      </c>
      <c r="C152">
        <f>(B152-B151)/B151</f>
        <v>-3.8498280473824996E-2</v>
      </c>
    </row>
    <row r="153" spans="1:3" x14ac:dyDescent="0.25">
      <c r="A153" s="4">
        <v>41446</v>
      </c>
      <c r="B153">
        <v>99.55</v>
      </c>
      <c r="C153">
        <f>(B153-B152)/B152</f>
        <v>-1.0928961748633963E-2</v>
      </c>
    </row>
    <row r="154" spans="1:3" x14ac:dyDescent="0.25">
      <c r="A154" s="4">
        <v>41449</v>
      </c>
      <c r="B154">
        <v>101.49</v>
      </c>
      <c r="C154">
        <f>(B154-B153)/B153</f>
        <v>1.9487694625816152E-2</v>
      </c>
    </row>
    <row r="155" spans="1:3" x14ac:dyDescent="0.25">
      <c r="A155" s="4">
        <v>41450</v>
      </c>
      <c r="B155">
        <v>102.4</v>
      </c>
      <c r="C155">
        <f>(B155-B154)/B154</f>
        <v>8.9664006306041065E-3</v>
      </c>
    </row>
    <row r="156" spans="1:3" x14ac:dyDescent="0.25">
      <c r="A156" s="4">
        <v>41451</v>
      </c>
      <c r="B156">
        <v>105.72</v>
      </c>
      <c r="C156">
        <f>(B156-B155)/B155</f>
        <v>3.2421874999999933E-2</v>
      </c>
    </row>
    <row r="157" spans="1:3" x14ac:dyDescent="0.25">
      <c r="A157" s="4">
        <v>41452</v>
      </c>
      <c r="B157">
        <v>109.25</v>
      </c>
      <c r="C157">
        <f>(B157-B156)/B156</f>
        <v>3.3390087022323128E-2</v>
      </c>
    </row>
    <row r="158" spans="1:3" x14ac:dyDescent="0.25">
      <c r="A158" s="4">
        <v>41453</v>
      </c>
      <c r="B158">
        <v>107.36</v>
      </c>
      <c r="C158">
        <f>(B158-B157)/B157</f>
        <v>-1.7299771167048061E-2</v>
      </c>
    </row>
    <row r="159" spans="1:3" x14ac:dyDescent="0.25">
      <c r="A159" s="4">
        <v>41456</v>
      </c>
      <c r="B159">
        <v>117.179</v>
      </c>
      <c r="C159">
        <f>(B159-B158)/B158</f>
        <v>9.1458643815201218E-2</v>
      </c>
    </row>
    <row r="160" spans="1:3" x14ac:dyDescent="0.25">
      <c r="A160" s="4">
        <v>41457</v>
      </c>
      <c r="B160">
        <v>117.82</v>
      </c>
      <c r="C160">
        <f>(B160-B159)/B159</f>
        <v>5.4702634431083308E-3</v>
      </c>
    </row>
    <row r="161" spans="1:3" x14ac:dyDescent="0.25">
      <c r="A161" s="4">
        <v>41458</v>
      </c>
      <c r="B161">
        <v>115.24</v>
      </c>
      <c r="C161">
        <f>(B161-B160)/B160</f>
        <v>-2.1897810218978089E-2</v>
      </c>
    </row>
    <row r="162" spans="1:3" x14ac:dyDescent="0.25">
      <c r="A162" s="4">
        <v>41460</v>
      </c>
      <c r="B162">
        <v>120.09</v>
      </c>
      <c r="C162">
        <f>(B162-B161)/B161</f>
        <v>4.2086081221798063E-2</v>
      </c>
    </row>
    <row r="163" spans="1:3" x14ac:dyDescent="0.25">
      <c r="A163" s="4">
        <v>41463</v>
      </c>
      <c r="B163">
        <v>121.61</v>
      </c>
      <c r="C163">
        <f>(B163-B162)/B162</f>
        <v>1.2657173786326888E-2</v>
      </c>
    </row>
    <row r="164" spans="1:3" x14ac:dyDescent="0.25">
      <c r="A164" s="4">
        <v>41464</v>
      </c>
      <c r="B164">
        <v>123.45</v>
      </c>
      <c r="C164">
        <f>(B164-B163)/B163</f>
        <v>1.5130334676424665E-2</v>
      </c>
    </row>
    <row r="165" spans="1:3" x14ac:dyDescent="0.25">
      <c r="A165" s="4">
        <v>41465</v>
      </c>
      <c r="B165">
        <v>122.27</v>
      </c>
      <c r="C165">
        <f>(B165-B164)/B164</f>
        <v>-9.5585257189145945E-3</v>
      </c>
    </row>
    <row r="166" spans="1:3" x14ac:dyDescent="0.25">
      <c r="A166" s="4">
        <v>41466</v>
      </c>
      <c r="B166">
        <v>125.61</v>
      </c>
      <c r="C166">
        <f>(B166-B165)/B165</f>
        <v>2.731659442218045E-2</v>
      </c>
    </row>
    <row r="167" spans="1:3" x14ac:dyDescent="0.25">
      <c r="A167" s="4">
        <v>41467</v>
      </c>
      <c r="B167">
        <v>129.9</v>
      </c>
      <c r="C167">
        <f>(B167-B166)/B166</f>
        <v>3.4153331741103465E-2</v>
      </c>
    </row>
    <row r="168" spans="1:3" x14ac:dyDescent="0.25">
      <c r="A168" s="4">
        <v>41470</v>
      </c>
      <c r="B168">
        <v>127.26</v>
      </c>
      <c r="C168">
        <f>(B168-B167)/B167</f>
        <v>-2.0323325635103931E-2</v>
      </c>
    </row>
    <row r="169" spans="1:3" x14ac:dyDescent="0.25">
      <c r="A169" s="4">
        <v>41471</v>
      </c>
      <c r="B169">
        <v>109.05</v>
      </c>
      <c r="C169">
        <f>(B169-B168)/B168</f>
        <v>-0.14309288071664314</v>
      </c>
    </row>
    <row r="170" spans="1:3" x14ac:dyDescent="0.25">
      <c r="A170" s="4">
        <v>41472</v>
      </c>
      <c r="B170">
        <v>120.25</v>
      </c>
      <c r="C170">
        <f>(B170-B169)/B169</f>
        <v>0.10270518110958279</v>
      </c>
    </row>
    <row r="171" spans="1:3" x14ac:dyDescent="0.25">
      <c r="A171" s="4">
        <v>41473</v>
      </c>
      <c r="B171">
        <v>119.03</v>
      </c>
      <c r="C171">
        <f>(B171-B170)/B170</f>
        <v>-1.0145530145530136E-2</v>
      </c>
    </row>
    <row r="172" spans="1:3" x14ac:dyDescent="0.25">
      <c r="A172" s="4">
        <v>41474</v>
      </c>
      <c r="B172">
        <v>119.68</v>
      </c>
      <c r="C172">
        <f>(B172-B171)/B171</f>
        <v>5.4608081996135906E-3</v>
      </c>
    </row>
    <row r="173" spans="1:3" x14ac:dyDescent="0.25">
      <c r="A173" s="4">
        <v>41477</v>
      </c>
      <c r="B173">
        <v>122.43</v>
      </c>
      <c r="C173">
        <f>(B173-B172)/B172</f>
        <v>2.2977941176470586E-2</v>
      </c>
    </row>
    <row r="174" spans="1:3" x14ac:dyDescent="0.25">
      <c r="A174" s="4">
        <v>41478</v>
      </c>
      <c r="B174">
        <v>122.74</v>
      </c>
      <c r="C174">
        <f>(B174-B173)/B173</f>
        <v>2.5320591358326231E-3</v>
      </c>
    </row>
    <row r="175" spans="1:3" x14ac:dyDescent="0.25">
      <c r="A175" s="4">
        <v>41479</v>
      </c>
      <c r="B175">
        <v>121.7</v>
      </c>
      <c r="C175">
        <f>(B175-B174)/B174</f>
        <v>-8.4731953723316943E-3</v>
      </c>
    </row>
    <row r="176" spans="1:3" x14ac:dyDescent="0.25">
      <c r="A176" s="4">
        <v>41480</v>
      </c>
      <c r="B176">
        <v>124.07</v>
      </c>
      <c r="C176">
        <f>(B176-B175)/B175</f>
        <v>1.9474116680361465E-2</v>
      </c>
    </row>
    <row r="177" spans="1:3" x14ac:dyDescent="0.25">
      <c r="A177" s="4">
        <v>41481</v>
      </c>
      <c r="B177">
        <v>129.38999999999999</v>
      </c>
      <c r="C177">
        <f>(B177-B176)/B176</f>
        <v>4.2879019908116336E-2</v>
      </c>
    </row>
    <row r="178" spans="1:3" x14ac:dyDescent="0.25">
      <c r="A178" s="4">
        <v>41484</v>
      </c>
      <c r="B178">
        <v>134.62</v>
      </c>
      <c r="C178">
        <f>(B178-B177)/B177</f>
        <v>4.0420434345776482E-2</v>
      </c>
    </row>
    <row r="179" spans="1:3" x14ac:dyDescent="0.25">
      <c r="A179" s="4">
        <v>41485</v>
      </c>
      <c r="B179">
        <v>131.74</v>
      </c>
      <c r="C179">
        <f>(B179-B178)/B178</f>
        <v>-2.1393552221066672E-2</v>
      </c>
    </row>
    <row r="180" spans="1:3" x14ac:dyDescent="0.25">
      <c r="A180" s="4">
        <v>41486</v>
      </c>
      <c r="B180">
        <v>134.28</v>
      </c>
      <c r="C180">
        <f>(B180-B179)/B179</f>
        <v>1.9280400789433671E-2</v>
      </c>
    </row>
    <row r="181" spans="1:3" x14ac:dyDescent="0.25">
      <c r="A181" s="4">
        <v>41487</v>
      </c>
      <c r="B181">
        <v>135.55000000000001</v>
      </c>
      <c r="C181">
        <f>(B181-B180)/B180</f>
        <v>9.4578492701817857E-3</v>
      </c>
    </row>
    <row r="182" spans="1:3" x14ac:dyDescent="0.25">
      <c r="A182" s="4">
        <v>41488</v>
      </c>
      <c r="B182">
        <v>138</v>
      </c>
      <c r="C182">
        <f>(B182-B181)/B181</f>
        <v>1.8074511250461001E-2</v>
      </c>
    </row>
    <row r="183" spans="1:3" x14ac:dyDescent="0.25">
      <c r="A183" s="4">
        <v>41491</v>
      </c>
      <c r="B183">
        <v>144.68</v>
      </c>
      <c r="C183">
        <f>(B183-B182)/B182</f>
        <v>4.8405797101449322E-2</v>
      </c>
    </row>
    <row r="184" spans="1:3" x14ac:dyDescent="0.25">
      <c r="A184" s="4">
        <v>41492</v>
      </c>
      <c r="B184">
        <v>142.15</v>
      </c>
      <c r="C184">
        <f>(B184-B183)/B183</f>
        <v>-1.7486867569809241E-2</v>
      </c>
    </row>
    <row r="185" spans="1:3" x14ac:dyDescent="0.25">
      <c r="A185" s="4">
        <v>41493</v>
      </c>
      <c r="B185">
        <v>134.22999999999999</v>
      </c>
      <c r="C185">
        <f>(B185-B184)/B184</f>
        <v>-5.5715793176222411E-2</v>
      </c>
    </row>
    <row r="186" spans="1:3" x14ac:dyDescent="0.25">
      <c r="A186" s="4">
        <v>41494</v>
      </c>
      <c r="B186">
        <v>153.47999999999999</v>
      </c>
      <c r="C186">
        <f>(B186-B185)/B185</f>
        <v>0.14341056395738658</v>
      </c>
    </row>
    <row r="187" spans="1:3" x14ac:dyDescent="0.25">
      <c r="A187" s="4">
        <v>41495</v>
      </c>
      <c r="B187">
        <v>153</v>
      </c>
      <c r="C187">
        <f>(B187-B186)/B186</f>
        <v>-3.1274433150898476E-3</v>
      </c>
    </row>
    <row r="188" spans="1:3" x14ac:dyDescent="0.25">
      <c r="A188" s="4">
        <v>41498</v>
      </c>
      <c r="B188">
        <v>147.38</v>
      </c>
      <c r="C188">
        <f>(B188-B187)/B187</f>
        <v>-3.6732026143790876E-2</v>
      </c>
    </row>
    <row r="189" spans="1:3" x14ac:dyDescent="0.25">
      <c r="A189" s="4">
        <v>41499</v>
      </c>
      <c r="B189">
        <v>145.43</v>
      </c>
      <c r="C189">
        <f>(B189-B188)/B188</f>
        <v>-1.3231103270457244E-2</v>
      </c>
    </row>
    <row r="190" spans="1:3" x14ac:dyDescent="0.25">
      <c r="A190" s="4">
        <v>41500</v>
      </c>
      <c r="B190">
        <v>139.36000000000001</v>
      </c>
      <c r="C190">
        <f>(B190-B189)/B189</f>
        <v>-4.1738293337000569E-2</v>
      </c>
    </row>
    <row r="191" spans="1:3" x14ac:dyDescent="0.25">
      <c r="A191" s="4">
        <v>41501</v>
      </c>
      <c r="B191">
        <v>139.66999999999999</v>
      </c>
      <c r="C191">
        <f>(B191-B190)/B190</f>
        <v>2.2244546498275965E-3</v>
      </c>
    </row>
    <row r="192" spans="1:3" x14ac:dyDescent="0.25">
      <c r="A192" s="4">
        <v>41502</v>
      </c>
      <c r="B192">
        <v>142</v>
      </c>
      <c r="C192">
        <f>(B192-B191)/B191</f>
        <v>1.6682179422925558E-2</v>
      </c>
    </row>
    <row r="193" spans="1:3" x14ac:dyDescent="0.25">
      <c r="A193" s="4">
        <v>41505</v>
      </c>
      <c r="B193">
        <v>144.9</v>
      </c>
      <c r="C193">
        <f>(B193-B192)/B192</f>
        <v>2.0422535211267644E-2</v>
      </c>
    </row>
    <row r="194" spans="1:3" x14ac:dyDescent="0.25">
      <c r="A194" s="4">
        <v>41506</v>
      </c>
      <c r="B194">
        <v>149.58000000000001</v>
      </c>
      <c r="C194">
        <f>(B194-B193)/B193</f>
        <v>3.2298136645962781E-2</v>
      </c>
    </row>
    <row r="195" spans="1:3" x14ac:dyDescent="0.25">
      <c r="A195" s="4">
        <v>41507</v>
      </c>
      <c r="B195">
        <v>147.86000000000001</v>
      </c>
      <c r="C195">
        <f>(B195-B194)/B194</f>
        <v>-1.1498863484423043E-2</v>
      </c>
    </row>
    <row r="196" spans="1:3" x14ac:dyDescent="0.25">
      <c r="A196" s="4">
        <v>41508</v>
      </c>
      <c r="B196">
        <v>157.1</v>
      </c>
      <c r="C196">
        <f>(B196-B195)/B195</f>
        <v>6.2491546057080884E-2</v>
      </c>
    </row>
    <row r="197" spans="1:3" x14ac:dyDescent="0.25">
      <c r="A197" s="4">
        <v>41509</v>
      </c>
      <c r="B197">
        <v>161.839</v>
      </c>
      <c r="C197">
        <f>(B197-B196)/B196</f>
        <v>3.0165499681731409E-2</v>
      </c>
    </row>
    <row r="198" spans="1:3" x14ac:dyDescent="0.25">
      <c r="A198" s="4">
        <v>41512</v>
      </c>
      <c r="B198">
        <v>164.22</v>
      </c>
      <c r="C198">
        <f>(B198-B197)/B197</f>
        <v>1.4712152200643851E-2</v>
      </c>
    </row>
    <row r="199" spans="1:3" x14ac:dyDescent="0.25">
      <c r="A199" s="4">
        <v>41513</v>
      </c>
      <c r="B199">
        <v>167.01</v>
      </c>
      <c r="C199">
        <f>(B199-B198)/B198</f>
        <v>1.69894044574351E-2</v>
      </c>
    </row>
    <row r="200" spans="1:3" x14ac:dyDescent="0.25">
      <c r="A200" s="4">
        <v>41514</v>
      </c>
      <c r="B200">
        <v>166.45</v>
      </c>
      <c r="C200">
        <f>(B200-B199)/B199</f>
        <v>-3.3530926291838949E-3</v>
      </c>
    </row>
    <row r="201" spans="1:3" x14ac:dyDescent="0.25">
      <c r="A201" s="4">
        <v>41515</v>
      </c>
      <c r="B201">
        <v>166.06</v>
      </c>
      <c r="C201">
        <f>(B201-B200)/B200</f>
        <v>-2.3430459597475902E-3</v>
      </c>
    </row>
    <row r="202" spans="1:3" x14ac:dyDescent="0.25">
      <c r="A202" s="4">
        <v>41516</v>
      </c>
      <c r="B202">
        <v>169</v>
      </c>
      <c r="C202">
        <f>(B202-B201)/B201</f>
        <v>1.7704444176803551E-2</v>
      </c>
    </row>
    <row r="203" spans="1:3" x14ac:dyDescent="0.25">
      <c r="A203" s="4">
        <v>41520</v>
      </c>
      <c r="B203">
        <v>168.94</v>
      </c>
      <c r="C203">
        <f>(B203-B202)/B202</f>
        <v>-3.5502958579883E-4</v>
      </c>
    </row>
    <row r="204" spans="1:3" x14ac:dyDescent="0.25">
      <c r="A204" s="4">
        <v>41521</v>
      </c>
      <c r="B204">
        <v>170.62200000000001</v>
      </c>
      <c r="C204">
        <f>(B204-B203)/B203</f>
        <v>9.956197466556271E-3</v>
      </c>
    </row>
    <row r="205" spans="1:3" x14ac:dyDescent="0.25">
      <c r="A205" s="4">
        <v>41522</v>
      </c>
      <c r="B205">
        <v>169.93</v>
      </c>
      <c r="C205">
        <f>(B205-B204)/B204</f>
        <v>-4.0557489655496199E-3</v>
      </c>
    </row>
    <row r="206" spans="1:3" x14ac:dyDescent="0.25">
      <c r="A206" s="4">
        <v>41523</v>
      </c>
      <c r="B206">
        <v>166.97</v>
      </c>
      <c r="C206">
        <f>(B206-B205)/B205</f>
        <v>-1.7418937209439225E-2</v>
      </c>
    </row>
    <row r="207" spans="1:3" x14ac:dyDescent="0.25">
      <c r="A207" s="4">
        <v>41526</v>
      </c>
      <c r="B207">
        <v>160.69999999999999</v>
      </c>
      <c r="C207">
        <f>(B207-B206)/B206</f>
        <v>-3.7551655986105346E-2</v>
      </c>
    </row>
    <row r="208" spans="1:3" x14ac:dyDescent="0.25">
      <c r="A208" s="4">
        <v>41527</v>
      </c>
      <c r="B208">
        <v>166.37</v>
      </c>
      <c r="C208">
        <f>(B208-B207)/B207</f>
        <v>3.5283136278780436E-2</v>
      </c>
    </row>
    <row r="209" spans="1:3" x14ac:dyDescent="0.25">
      <c r="A209" s="4">
        <v>41528</v>
      </c>
      <c r="B209">
        <v>163.52000000000001</v>
      </c>
      <c r="C209">
        <f>(B209-B208)/B208</f>
        <v>-1.7130492276251692E-2</v>
      </c>
    </row>
    <row r="210" spans="1:3" x14ac:dyDescent="0.25">
      <c r="A210" s="4">
        <v>41529</v>
      </c>
      <c r="B210">
        <v>164.93</v>
      </c>
      <c r="C210">
        <f>(B210-B209)/B209</f>
        <v>8.6227984344422488E-3</v>
      </c>
    </row>
    <row r="211" spans="1:3" x14ac:dyDescent="0.25">
      <c r="A211" s="4">
        <v>41530</v>
      </c>
      <c r="B211">
        <v>165.54</v>
      </c>
      <c r="C211">
        <f>(B211-B210)/B210</f>
        <v>3.6985387740252544E-3</v>
      </c>
    </row>
    <row r="212" spans="1:3" x14ac:dyDescent="0.25">
      <c r="A212" s="4">
        <v>41533</v>
      </c>
      <c r="B212">
        <v>166.58</v>
      </c>
      <c r="C212">
        <f>(B212-B211)/B211</f>
        <v>6.2824694937780624E-3</v>
      </c>
    </row>
    <row r="213" spans="1:3" x14ac:dyDescent="0.25">
      <c r="A213" s="4">
        <v>41534</v>
      </c>
      <c r="B213">
        <v>166.23</v>
      </c>
      <c r="C213">
        <f>(B213-B212)/B212</f>
        <v>-2.101092568135567E-3</v>
      </c>
    </row>
    <row r="214" spans="1:3" x14ac:dyDescent="0.25">
      <c r="A214" s="4">
        <v>41535</v>
      </c>
      <c r="B214">
        <v>166.21799999999999</v>
      </c>
      <c r="C214">
        <f>(B214-B213)/B213</f>
        <v>-7.2189135535104701E-5</v>
      </c>
    </row>
    <row r="215" spans="1:3" x14ac:dyDescent="0.25">
      <c r="A215" s="4">
        <v>41536</v>
      </c>
      <c r="B215">
        <v>177.92</v>
      </c>
      <c r="C215">
        <f>(B215-B214)/B214</f>
        <v>7.040152089424731E-2</v>
      </c>
    </row>
    <row r="216" spans="1:3" x14ac:dyDescent="0.25">
      <c r="A216" s="4">
        <v>41537</v>
      </c>
      <c r="B216">
        <v>183.39</v>
      </c>
      <c r="C216">
        <f>(B216-B215)/B215</f>
        <v>3.0744154676258989E-2</v>
      </c>
    </row>
    <row r="217" spans="1:3" x14ac:dyDescent="0.25">
      <c r="A217" s="4">
        <v>41540</v>
      </c>
      <c r="B217">
        <v>181.11</v>
      </c>
      <c r="C217">
        <f>(B217-B216)/B216</f>
        <v>-1.2432520857189449E-2</v>
      </c>
    </row>
    <row r="218" spans="1:3" x14ac:dyDescent="0.25">
      <c r="A218" s="4">
        <v>41541</v>
      </c>
      <c r="B218">
        <v>182.33</v>
      </c>
      <c r="C218">
        <f>(B218-B217)/B217</f>
        <v>6.7362376456297206E-3</v>
      </c>
    </row>
    <row r="219" spans="1:3" x14ac:dyDescent="0.25">
      <c r="A219" s="4">
        <v>41542</v>
      </c>
      <c r="B219">
        <v>185.238</v>
      </c>
      <c r="C219">
        <f>(B219-B218)/B218</f>
        <v>1.5949103274282821E-2</v>
      </c>
    </row>
    <row r="220" spans="1:3" x14ac:dyDescent="0.25">
      <c r="A220" s="4">
        <v>41543</v>
      </c>
      <c r="B220">
        <v>188.64</v>
      </c>
      <c r="C220">
        <f>(B220-B219)/B219</f>
        <v>1.8365562141677123E-2</v>
      </c>
    </row>
    <row r="221" spans="1:3" x14ac:dyDescent="0.25">
      <c r="A221" s="4">
        <v>41544</v>
      </c>
      <c r="B221">
        <v>190.9</v>
      </c>
      <c r="C221">
        <f>(B221-B220)/B220</f>
        <v>1.1980491942324107E-2</v>
      </c>
    </row>
    <row r="222" spans="1:3" x14ac:dyDescent="0.25">
      <c r="A222" s="4">
        <v>41547</v>
      </c>
      <c r="B222">
        <v>193.37</v>
      </c>
      <c r="C222">
        <f>(B222-B221)/B221</f>
        <v>1.2938711367207955E-2</v>
      </c>
    </row>
    <row r="223" spans="1:3" x14ac:dyDescent="0.25">
      <c r="A223" s="4">
        <v>41548</v>
      </c>
      <c r="B223">
        <v>193</v>
      </c>
      <c r="C223">
        <f>(B223-B222)/B222</f>
        <v>-1.9134302115116333E-3</v>
      </c>
    </row>
    <row r="224" spans="1:3" x14ac:dyDescent="0.25">
      <c r="A224" s="4">
        <v>41549</v>
      </c>
      <c r="B224">
        <v>180.95</v>
      </c>
      <c r="C224">
        <f>(B224-B223)/B223</f>
        <v>-6.2435233160621821E-2</v>
      </c>
    </row>
    <row r="225" spans="1:3" x14ac:dyDescent="0.25">
      <c r="A225" s="4">
        <v>41550</v>
      </c>
      <c r="B225">
        <v>173.31</v>
      </c>
      <c r="C225">
        <f>(B225-B224)/B224</f>
        <v>-4.2221608179054917E-2</v>
      </c>
    </row>
    <row r="226" spans="1:3" x14ac:dyDescent="0.25">
      <c r="A226" s="4">
        <v>41551</v>
      </c>
      <c r="B226">
        <v>180.98</v>
      </c>
      <c r="C226">
        <f>(B226-B225)/B225</f>
        <v>4.4255957532744722E-2</v>
      </c>
    </row>
    <row r="227" spans="1:3" x14ac:dyDescent="0.25">
      <c r="A227" s="4">
        <v>41554</v>
      </c>
      <c r="B227">
        <v>183.07</v>
      </c>
      <c r="C227">
        <f>(B227-B226)/B226</f>
        <v>1.1548237374295521E-2</v>
      </c>
    </row>
    <row r="228" spans="1:3" x14ac:dyDescent="0.25">
      <c r="A228" s="4">
        <v>41555</v>
      </c>
      <c r="B228">
        <v>174.73</v>
      </c>
      <c r="C228">
        <f>(B228-B227)/B227</f>
        <v>-4.5556344567651737E-2</v>
      </c>
    </row>
    <row r="229" spans="1:3" x14ac:dyDescent="0.25">
      <c r="A229" s="4">
        <v>41556</v>
      </c>
      <c r="B229">
        <v>168.78</v>
      </c>
      <c r="C229">
        <f>(B229-B228)/B228</f>
        <v>-3.4052538201796996E-2</v>
      </c>
    </row>
    <row r="230" spans="1:3" x14ac:dyDescent="0.25">
      <c r="A230" s="4">
        <v>41557</v>
      </c>
      <c r="B230">
        <v>172.93</v>
      </c>
      <c r="C230">
        <f>(B230-B229)/B229</f>
        <v>2.458822135324094E-2</v>
      </c>
    </row>
    <row r="231" spans="1:3" x14ac:dyDescent="0.25">
      <c r="A231" s="4">
        <v>41558</v>
      </c>
      <c r="B231">
        <v>178.7</v>
      </c>
      <c r="C231">
        <f>(B231-B230)/B230</f>
        <v>3.3366101890938422E-2</v>
      </c>
    </row>
    <row r="232" spans="1:3" x14ac:dyDescent="0.25">
      <c r="A232" s="4">
        <v>41561</v>
      </c>
      <c r="B232">
        <v>179.72</v>
      </c>
      <c r="C232">
        <f>(B232-B231)/B231</f>
        <v>5.7078903189703989E-3</v>
      </c>
    </row>
    <row r="233" spans="1:3" x14ac:dyDescent="0.25">
      <c r="A233" s="4">
        <v>41562</v>
      </c>
      <c r="B233">
        <v>183.94</v>
      </c>
      <c r="C233">
        <f>(B233-B232)/B232</f>
        <v>2.3480970398397499E-2</v>
      </c>
    </row>
    <row r="234" spans="1:3" x14ac:dyDescent="0.25">
      <c r="A234" s="4">
        <v>41563</v>
      </c>
      <c r="B234">
        <v>183.56</v>
      </c>
      <c r="C234">
        <f>(B234-B233)/B233</f>
        <v>-2.0658910514297895E-3</v>
      </c>
    </row>
    <row r="235" spans="1:3" x14ac:dyDescent="0.25">
      <c r="A235" s="4">
        <v>41564</v>
      </c>
      <c r="B235">
        <v>182.80199999999999</v>
      </c>
      <c r="C235">
        <f>(B235-B234)/B234</f>
        <v>-4.1294399651340694E-3</v>
      </c>
    </row>
    <row r="236" spans="1:3" x14ac:dyDescent="0.25">
      <c r="A236" s="4">
        <v>41565</v>
      </c>
      <c r="B236">
        <v>183.4</v>
      </c>
      <c r="C236">
        <f>(B236-B235)/B235</f>
        <v>3.2712990011050931E-3</v>
      </c>
    </row>
    <row r="237" spans="1:3" x14ac:dyDescent="0.25">
      <c r="A237" s="4">
        <v>41568</v>
      </c>
      <c r="B237">
        <v>172.6</v>
      </c>
      <c r="C237">
        <f>(B237-B236)/B236</f>
        <v>-5.8887677208287956E-2</v>
      </c>
    </row>
    <row r="238" spans="1:3" x14ac:dyDescent="0.25">
      <c r="A238" s="4">
        <v>41569</v>
      </c>
      <c r="B238">
        <v>171.54</v>
      </c>
      <c r="C238">
        <f>(B238-B237)/B237</f>
        <v>-6.1413673232908594E-3</v>
      </c>
    </row>
    <row r="239" spans="1:3" x14ac:dyDescent="0.25">
      <c r="A239" s="4">
        <v>41570</v>
      </c>
      <c r="B239">
        <v>164.5</v>
      </c>
      <c r="C239">
        <f>(B239-B238)/B238</f>
        <v>-4.103999067272935E-2</v>
      </c>
    </row>
    <row r="240" spans="1:3" x14ac:dyDescent="0.25">
      <c r="A240" s="4">
        <v>41571</v>
      </c>
      <c r="B240">
        <v>173.15</v>
      </c>
      <c r="C240">
        <f>(B240-B239)/B239</f>
        <v>5.258358662613985E-2</v>
      </c>
    </row>
    <row r="241" spans="1:3" x14ac:dyDescent="0.25">
      <c r="A241" s="4">
        <v>41572</v>
      </c>
      <c r="B241">
        <v>169.66</v>
      </c>
      <c r="C241">
        <f>(B241-B240)/B240</f>
        <v>-2.0155934161132018E-2</v>
      </c>
    </row>
    <row r="242" spans="1:3" x14ac:dyDescent="0.25">
      <c r="A242" s="4">
        <v>41575</v>
      </c>
      <c r="B242">
        <v>162.86000000000001</v>
      </c>
      <c r="C242">
        <f>(B242-B241)/B241</f>
        <v>-4.0080160320641184E-2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5" width="17.28515625" customWidth="1"/>
    <col min="6" max="6" width="32.42578125" customWidth="1"/>
    <col min="7" max="7" width="31.140625" customWidth="1"/>
    <col min="10" max="10" width="10.7109375" customWidth="1"/>
    <col min="11" max="11" width="27.28515625" customWidth="1"/>
    <col min="14" max="15" width="22.140625" customWidth="1"/>
    <col min="16" max="16" width="36.85546875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76</v>
      </c>
    </row>
    <row r="2" spans="1:21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s="5" t="s">
        <v>46</v>
      </c>
      <c r="H2" s="21">
        <f>SUM(F4:F121)/(COUNT(C4:C121)-2)</f>
        <v>8.9452240633310022E-4</v>
      </c>
      <c r="J2" s="5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O2" s="17" t="s">
        <v>41</v>
      </c>
      <c r="P2" s="18" t="s">
        <v>42</v>
      </c>
      <c r="Q2" s="7" t="s">
        <v>26</v>
      </c>
      <c r="R2">
        <f>SUM(N3:N8)</f>
        <v>0.4345305820658496</v>
      </c>
    </row>
    <row r="3" spans="1:21" ht="16.5" thickBot="1" x14ac:dyDescent="0.3">
      <c r="A3" s="40">
        <v>41227</v>
      </c>
      <c r="B3">
        <v>31.38</v>
      </c>
      <c r="C3">
        <v>0</v>
      </c>
      <c r="D3" s="8">
        <f>AVERAGE(C4:C121)</f>
        <v>5.2768477178283405E-3</v>
      </c>
      <c r="G3" s="19" t="s">
        <v>47</v>
      </c>
      <c r="H3" s="10">
        <f>SQRT(H2)</f>
        <v>2.9908567440335557E-2</v>
      </c>
      <c r="J3" s="9">
        <v>41402</v>
      </c>
      <c r="K3" s="7">
        <v>55.786999999999999</v>
      </c>
      <c r="L3" s="7">
        <v>4.9900918753377956E-3</v>
      </c>
      <c r="M3" s="7">
        <f>1+L3</f>
        <v>1.0049900918753378</v>
      </c>
      <c r="N3" s="7">
        <f>L3-$D$3</f>
        <v>-2.8675584249054486E-4</v>
      </c>
      <c r="O3" s="7">
        <f>(N3-$R$4)^2</f>
        <v>5.2865288108094374E-3</v>
      </c>
      <c r="P3" s="10">
        <f>(N3-$R$5)^2</f>
        <v>6.890331306808644E-3</v>
      </c>
      <c r="Q3" s="7" t="s">
        <v>27</v>
      </c>
      <c r="R3">
        <f>PRODUCT(M3:M8)-(U3^6)</f>
        <v>0.49632758214369765</v>
      </c>
      <c r="T3" t="s">
        <v>28</v>
      </c>
      <c r="U3">
        <f>1+D3</f>
        <v>1.0052768477178284</v>
      </c>
    </row>
    <row r="4" spans="1:21" x14ac:dyDescent="0.25">
      <c r="A4" s="4">
        <v>41228</v>
      </c>
      <c r="B4">
        <v>30.82</v>
      </c>
      <c r="C4">
        <f>(B4-B3)/B3</f>
        <v>-1.7845761631612451E-2</v>
      </c>
      <c r="E4">
        <f>C4-$D$3</f>
        <v>-2.3122609349440791E-2</v>
      </c>
      <c r="F4">
        <f>E4^2</f>
        <v>5.3465506312684672E-4</v>
      </c>
      <c r="G4" s="19" t="s">
        <v>48</v>
      </c>
      <c r="H4" s="10">
        <f>R2</f>
        <v>0.4345305820658496</v>
      </c>
      <c r="J4" s="9">
        <v>41403</v>
      </c>
      <c r="K4" s="7">
        <v>69.400000000000006</v>
      </c>
      <c r="L4" s="7">
        <v>0.24401742341405716</v>
      </c>
      <c r="M4" s="7">
        <f>1+L4</f>
        <v>1.2440174234140571</v>
      </c>
      <c r="N4" s="7">
        <f>L4-$D$3</f>
        <v>0.23874057569622881</v>
      </c>
      <c r="O4" s="7">
        <f>(N4-$R$4)^2</f>
        <v>2.7661947231274155E-2</v>
      </c>
      <c r="P4" s="10">
        <f>(N4-$R$5)^2</f>
        <v>2.4342025718704672E-2</v>
      </c>
      <c r="Q4" s="7" t="s">
        <v>29</v>
      </c>
      <c r="R4">
        <f>R2/6</f>
        <v>7.2421763677641596E-2</v>
      </c>
    </row>
    <row r="5" spans="1:21" x14ac:dyDescent="0.25">
      <c r="A5" s="4">
        <v>41229</v>
      </c>
      <c r="B5">
        <v>31.84</v>
      </c>
      <c r="C5">
        <f>(B5-B4)/B4</f>
        <v>3.3095392602206349E-2</v>
      </c>
      <c r="E5">
        <f>C5-$D$3</f>
        <v>2.7818544884378009E-2</v>
      </c>
      <c r="F5">
        <f>E5^2</f>
        <v>7.7387143948415391E-4</v>
      </c>
      <c r="G5" s="19" t="s">
        <v>49</v>
      </c>
      <c r="H5" s="10">
        <f>R12</f>
        <v>0.56779293207180992</v>
      </c>
      <c r="J5" s="9">
        <v>41404</v>
      </c>
      <c r="K5" s="7">
        <v>76.763999999999996</v>
      </c>
      <c r="L5" s="7">
        <v>0.10610951008645518</v>
      </c>
      <c r="M5" s="7">
        <f>1+L5</f>
        <v>1.1061095100864551</v>
      </c>
      <c r="N5" s="7">
        <f>L5-$D$3</f>
        <v>0.10083266236862684</v>
      </c>
      <c r="O5" s="7">
        <f>(N5-$R$4)^2</f>
        <v>8.071791644294271E-4</v>
      </c>
      <c r="P5" s="10">
        <f>(N5-$R$5)^2</f>
        <v>3.2802276207384286E-4</v>
      </c>
      <c r="Q5" s="11" t="s">
        <v>30</v>
      </c>
      <c r="R5">
        <f>R3/6</f>
        <v>8.2721263690616276E-2</v>
      </c>
    </row>
    <row r="6" spans="1:21" x14ac:dyDescent="0.25">
      <c r="A6" s="4">
        <v>41232</v>
      </c>
      <c r="B6">
        <v>32.92</v>
      </c>
      <c r="C6">
        <f>(B6-B5)/B5</f>
        <v>3.3919597989949805E-2</v>
      </c>
      <c r="E6">
        <f>C6-$D$3</f>
        <v>2.8642750272121466E-2</v>
      </c>
      <c r="F6">
        <f>E6^2</f>
        <v>8.2040714315111433E-4</v>
      </c>
      <c r="G6" s="19" t="s">
        <v>50</v>
      </c>
      <c r="H6" s="10">
        <f>SQRT(H2*6)</f>
        <v>7.3260729166440886E-2</v>
      </c>
      <c r="J6" s="9">
        <v>41407</v>
      </c>
      <c r="K6" s="7">
        <v>87.8</v>
      </c>
      <c r="L6" s="7">
        <v>0.14376530665416082</v>
      </c>
      <c r="M6" s="7">
        <f>1+L6</f>
        <v>1.1437653066541609</v>
      </c>
      <c r="N6" s="7">
        <f>L6-$D$3</f>
        <v>0.13848845893633246</v>
      </c>
      <c r="O6" s="7">
        <f>(N6-$R$4)^2</f>
        <v>4.364808222404727E-3</v>
      </c>
      <c r="P6" s="10">
        <f>(N6-$R$5)^2</f>
        <v>3.1099800655738303E-3</v>
      </c>
      <c r="Q6" s="11" t="s">
        <v>37</v>
      </c>
      <c r="R6">
        <f>SUM(O3:O8)/6</f>
        <v>9.7237353994584306E-3</v>
      </c>
    </row>
    <row r="7" spans="1:21" x14ac:dyDescent="0.25">
      <c r="A7" s="4">
        <v>41233</v>
      </c>
      <c r="B7">
        <v>33</v>
      </c>
      <c r="C7">
        <f>(B7-B6)/B6</f>
        <v>2.4301336573511025E-3</v>
      </c>
      <c r="E7">
        <f>C7-$D$3</f>
        <v>-2.846714060477238E-3</v>
      </c>
      <c r="F7">
        <f>E7^2</f>
        <v>8.1037809421188031E-6</v>
      </c>
      <c r="G7" s="19" t="s">
        <v>51</v>
      </c>
      <c r="H7" s="10">
        <f>SQRT(H2*121)</f>
        <v>0.32899424184369114</v>
      </c>
      <c r="J7" s="9">
        <v>41408</v>
      </c>
      <c r="K7" s="7">
        <v>83.24</v>
      </c>
      <c r="L7" s="7">
        <v>-5.1936218678815517E-2</v>
      </c>
      <c r="M7" s="7">
        <f>1+L7</f>
        <v>0.94806378132118452</v>
      </c>
      <c r="N7" s="7">
        <f>L7-$D$3</f>
        <v>-5.7213066396643857E-2</v>
      </c>
      <c r="O7" s="7">
        <f>(N7-$R$4)^2</f>
        <v>1.6805189168388864E-2</v>
      </c>
      <c r="P7" s="10">
        <f>(N7-$R$5)^2</f>
        <v>1.958161673697028E-2</v>
      </c>
      <c r="Q7" s="11" t="s">
        <v>38</v>
      </c>
      <c r="R7">
        <f>SQRT(R6)</f>
        <v>9.8609002628859549E-2</v>
      </c>
    </row>
    <row r="8" spans="1:21" ht="15.75" thickBot="1" x14ac:dyDescent="0.3">
      <c r="A8" s="4">
        <v>41234</v>
      </c>
      <c r="B8">
        <v>32.47</v>
      </c>
      <c r="C8">
        <f>(B8-B7)/B7</f>
        <v>-1.6060606060606095E-2</v>
      </c>
      <c r="E8">
        <f>C8-$D$3</f>
        <v>-2.1337453778434434E-2</v>
      </c>
      <c r="F8">
        <f>E8^2</f>
        <v>4.552869337468259E-4</v>
      </c>
      <c r="G8" s="19" t="s">
        <v>52</v>
      </c>
      <c r="H8" s="10">
        <f>H4/H6</f>
        <v>5.9312893416422403</v>
      </c>
      <c r="J8" s="12">
        <v>41409</v>
      </c>
      <c r="K8" s="13">
        <v>84.841999999999999</v>
      </c>
      <c r="L8" s="13">
        <v>1.9245555021624266E-2</v>
      </c>
      <c r="M8" s="13">
        <f>1+L8</f>
        <v>1.0192455550216242</v>
      </c>
      <c r="N8" s="13">
        <f>L8-$D$3</f>
        <v>1.3968707303795926E-2</v>
      </c>
      <c r="O8" s="13">
        <f>(N8-$R$4)^2</f>
        <v>3.4167597994439794E-3</v>
      </c>
      <c r="P8" s="14">
        <f>(N8-$R$5)^2</f>
        <v>4.7269140097229113E-3</v>
      </c>
      <c r="Q8" s="11" t="s">
        <v>39</v>
      </c>
      <c r="R8">
        <f>SUM(P3:P8)/6</f>
        <v>9.8298150999756966E-3</v>
      </c>
    </row>
    <row r="9" spans="1:21" ht="15.75" thickBot="1" x14ac:dyDescent="0.3">
      <c r="A9" s="4">
        <v>41236</v>
      </c>
      <c r="B9">
        <v>32.130000000000003</v>
      </c>
      <c r="C9">
        <f>(B9-B8)/B8</f>
        <v>-1.0471204188481562E-2</v>
      </c>
      <c r="E9">
        <f>C9-$D$3</f>
        <v>-1.5748051906309901E-2</v>
      </c>
      <c r="F9">
        <f>E9^2</f>
        <v>2.4800113884383094E-4</v>
      </c>
      <c r="G9" s="20" t="s">
        <v>53</v>
      </c>
      <c r="H9" s="14">
        <f>H5/H7</f>
        <v>1.7258445889201146</v>
      </c>
      <c r="O9" s="7"/>
      <c r="Q9" s="11" t="s">
        <v>40</v>
      </c>
      <c r="R9">
        <f>SQRT(R8)</f>
        <v>9.9145423999172533E-2</v>
      </c>
    </row>
    <row r="10" spans="1:21" x14ac:dyDescent="0.25">
      <c r="A10" s="4">
        <v>41239</v>
      </c>
      <c r="B10">
        <v>32.270000000000003</v>
      </c>
      <c r="C10">
        <f>(B10-B9)/B9</f>
        <v>4.3572984749455515E-3</v>
      </c>
      <c r="E10">
        <f>C10-$D$3</f>
        <v>-9.1954924288278894E-4</v>
      </c>
      <c r="F10">
        <f>E10^2</f>
        <v>8.4557081008631032E-7</v>
      </c>
      <c r="J10" s="5" t="s">
        <v>31</v>
      </c>
      <c r="K10" s="6" t="s">
        <v>22</v>
      </c>
      <c r="L10" s="6" t="s">
        <v>23</v>
      </c>
      <c r="M10" s="6" t="s">
        <v>24</v>
      </c>
      <c r="N10" s="6" t="s">
        <v>32</v>
      </c>
      <c r="O10" s="17" t="s">
        <v>41</v>
      </c>
      <c r="P10" s="18" t="s">
        <v>42</v>
      </c>
    </row>
    <row r="11" spans="1:21" x14ac:dyDescent="0.25">
      <c r="A11" s="4">
        <v>41240</v>
      </c>
      <c r="B11">
        <v>32.15</v>
      </c>
      <c r="C11">
        <f>(B11-B10)/B10</f>
        <v>-3.718624109079781E-3</v>
      </c>
      <c r="E11">
        <f>C11-$D$3</f>
        <v>-8.9954718269081215E-3</v>
      </c>
      <c r="F11">
        <f>E11^2</f>
        <v>8.0918513388697738E-5</v>
      </c>
      <c r="J11" s="9">
        <v>41402</v>
      </c>
      <c r="K11" s="7">
        <v>55.786999999999999</v>
      </c>
      <c r="L11" s="7">
        <v>4.9900918753377956E-3</v>
      </c>
      <c r="M11" s="7">
        <f>1+L11</f>
        <v>1.0049900918753378</v>
      </c>
      <c r="N11" s="7">
        <f>L11-$D$3</f>
        <v>-2.8675584249054486E-4</v>
      </c>
      <c r="O11" s="7">
        <f>(N11-$R$14)^2</f>
        <v>2.4793024305254828E-5</v>
      </c>
      <c r="P11" s="10">
        <f>(N11-$R$15)^2</f>
        <v>7.9390144690506142E-5</v>
      </c>
    </row>
    <row r="12" spans="1:21" x14ac:dyDescent="0.25">
      <c r="A12" s="4">
        <v>41241</v>
      </c>
      <c r="B12">
        <v>33.229999999999997</v>
      </c>
      <c r="C12">
        <f>(B12-B11)/B11</f>
        <v>3.3592534992223901E-2</v>
      </c>
      <c r="E12">
        <f>C12-$D$3</f>
        <v>2.8315687274395561E-2</v>
      </c>
      <c r="F12">
        <f>E12^2</f>
        <v>8.0177814582136676E-4</v>
      </c>
      <c r="J12" s="9">
        <v>41403</v>
      </c>
      <c r="K12" s="7">
        <v>69.400000000000006</v>
      </c>
      <c r="L12" s="7">
        <v>0.24401742341405716</v>
      </c>
      <c r="M12" s="7">
        <f>1+L12</f>
        <v>1.2440174234140571</v>
      </c>
      <c r="N12" s="7">
        <f>L12-$D$3</f>
        <v>0.23874057569622881</v>
      </c>
      <c r="O12" s="7">
        <f>(N12-$R$14)^2</f>
        <v>5.4778500065610539E-2</v>
      </c>
      <c r="P12" s="10">
        <f>(N12-$R$15)^2</f>
        <v>5.2953933466916563E-2</v>
      </c>
      <c r="Q12" s="7" t="s">
        <v>26</v>
      </c>
      <c r="R12">
        <f>SUM(N11:N131)</f>
        <v>0.56779293207180992</v>
      </c>
    </row>
    <row r="13" spans="1:21" x14ac:dyDescent="0.25">
      <c r="A13" s="4">
        <v>41242</v>
      </c>
      <c r="B13">
        <v>33.69</v>
      </c>
      <c r="C13">
        <f>(B13-B12)/B12</f>
        <v>1.384291303039425E-2</v>
      </c>
      <c r="E13">
        <f>C13-$D$3</f>
        <v>8.5660653125659084E-3</v>
      </c>
      <c r="F13">
        <f>E13^2</f>
        <v>7.3377474939144869E-5</v>
      </c>
      <c r="J13" s="9">
        <v>41404</v>
      </c>
      <c r="K13" s="7">
        <v>76.763999999999996</v>
      </c>
      <c r="L13" s="7">
        <v>0.10610951008645518</v>
      </c>
      <c r="M13" s="7">
        <f>1+L13</f>
        <v>1.1061095100864551</v>
      </c>
      <c r="N13" s="7">
        <f>L13-$D$3</f>
        <v>0.10083266236862684</v>
      </c>
      <c r="O13" s="7">
        <f>(N13-$R$14)^2</f>
        <v>9.2429301336634014E-3</v>
      </c>
      <c r="P13" s="10">
        <f>(N13-$R$15)^2</f>
        <v>8.5025556465195343E-3</v>
      </c>
      <c r="Q13" s="7" t="s">
        <v>27</v>
      </c>
      <c r="R13">
        <f>PRODUCT(M11:M131)-(U3^121)</f>
        <v>1.0434264266702171</v>
      </c>
    </row>
    <row r="14" spans="1:21" x14ac:dyDescent="0.25">
      <c r="A14" s="4">
        <v>41243</v>
      </c>
      <c r="B14">
        <v>33.82</v>
      </c>
      <c r="C14">
        <f>(B14-B13)/B13</f>
        <v>3.8587117839122163E-3</v>
      </c>
      <c r="E14">
        <f>C14-$D$3</f>
        <v>-1.4181359339161242E-3</v>
      </c>
      <c r="F14">
        <f>E14^2</f>
        <v>2.0111095270641577E-6</v>
      </c>
      <c r="J14" s="9">
        <v>41407</v>
      </c>
      <c r="K14" s="7">
        <v>87.8</v>
      </c>
      <c r="L14" s="7">
        <v>0.14376530665416082</v>
      </c>
      <c r="M14" s="7">
        <f>1+L14</f>
        <v>1.1437653066541609</v>
      </c>
      <c r="N14" s="7">
        <f>L14-$D$3</f>
        <v>0.13848845893633246</v>
      </c>
      <c r="O14" s="7">
        <f>(N14-$R$14)^2</f>
        <v>1.7901357672164473E-2</v>
      </c>
      <c r="P14" s="10">
        <f>(N14-$R$15)^2</f>
        <v>1.686494420793987E-2</v>
      </c>
      <c r="Q14" s="7" t="s">
        <v>29</v>
      </c>
      <c r="R14">
        <f>R12/121</f>
        <v>4.6925035708414043E-3</v>
      </c>
    </row>
    <row r="15" spans="1:21" x14ac:dyDescent="0.25">
      <c r="A15" s="4">
        <v>41246</v>
      </c>
      <c r="B15">
        <v>34.619999999999997</v>
      </c>
      <c r="C15">
        <f>(B15-B14)/B14</f>
        <v>2.3654642223536283E-2</v>
      </c>
      <c r="E15">
        <f>C15-$D$3</f>
        <v>1.8377794505707944E-2</v>
      </c>
      <c r="F15">
        <f>E15^2</f>
        <v>3.3774333089402908E-4</v>
      </c>
      <c r="J15" s="9">
        <v>41408</v>
      </c>
      <c r="K15" s="7">
        <v>83.24</v>
      </c>
      <c r="L15" s="7">
        <v>-5.1936218678815517E-2</v>
      </c>
      <c r="M15" s="7">
        <f>1+L15</f>
        <v>0.94806378132118452</v>
      </c>
      <c r="N15" s="7">
        <f>L15-$D$3</f>
        <v>-5.7213066396643857E-2</v>
      </c>
      <c r="O15" s="7">
        <f>(N15-$R$14)^2</f>
        <v>3.8322995929992131E-3</v>
      </c>
      <c r="P15" s="10">
        <f>(N15-$R$15)^2</f>
        <v>4.3344348955905165E-3</v>
      </c>
      <c r="Q15" s="11" t="s">
        <v>30</v>
      </c>
      <c r="R15">
        <f>R13/121</f>
        <v>8.623358898100968E-3</v>
      </c>
    </row>
    <row r="16" spans="1:21" x14ac:dyDescent="0.25">
      <c r="A16" s="4">
        <v>41247</v>
      </c>
      <c r="B16">
        <v>33.9</v>
      </c>
      <c r="C16">
        <f>(B16-B15)/B15</f>
        <v>-2.0797227036395118E-2</v>
      </c>
      <c r="E16">
        <f>C16-$D$3</f>
        <v>-2.6074074754223457E-2</v>
      </c>
      <c r="F16">
        <f>E16^2</f>
        <v>6.7985737428883307E-4</v>
      </c>
      <c r="J16" s="9">
        <v>41409</v>
      </c>
      <c r="K16" s="7">
        <v>84.841999999999999</v>
      </c>
      <c r="L16" s="7">
        <v>1.9245555021624266E-2</v>
      </c>
      <c r="M16" s="7">
        <f>1+L16</f>
        <v>1.0192455550216242</v>
      </c>
      <c r="N16" s="7">
        <f>L16-$D$3</f>
        <v>1.3968707303795926E-2</v>
      </c>
      <c r="O16" s="7">
        <f>(N16-$R$14)^2</f>
        <v>8.6047955695279409E-5</v>
      </c>
      <c r="P16" s="10">
        <f>(N16-$R$15)^2</f>
        <v>2.8572749578265631E-5</v>
      </c>
      <c r="Q16" s="11" t="s">
        <v>37</v>
      </c>
      <c r="R16">
        <f>SUM(O11:O131)/121</f>
        <v>2.1583261661723093E-3</v>
      </c>
    </row>
    <row r="17" spans="1:18" x14ac:dyDescent="0.25">
      <c r="A17" s="4">
        <v>41248</v>
      </c>
      <c r="B17">
        <v>33.71</v>
      </c>
      <c r="C17">
        <f>(B17-B16)/B16</f>
        <v>-5.6047197640117325E-3</v>
      </c>
      <c r="E17">
        <f>C17-$D$3</f>
        <v>-1.0881567481840073E-2</v>
      </c>
      <c r="F17">
        <f>E17^2</f>
        <v>1.184085108618393E-4</v>
      </c>
      <c r="J17" s="9">
        <v>41410</v>
      </c>
      <c r="K17" s="7">
        <v>92.248000000000005</v>
      </c>
      <c r="L17" s="7">
        <v>8.7291671577756372E-2</v>
      </c>
      <c r="M17" s="7">
        <f>1+L17</f>
        <v>1.0872916715777563</v>
      </c>
      <c r="N17" s="7">
        <f>L17-$D$3</f>
        <v>8.2014823859928032E-2</v>
      </c>
      <c r="O17" s="7">
        <f>(N17-$R$14)^2</f>
        <v>5.9787412148880979E-3</v>
      </c>
      <c r="P17" s="10">
        <f>(N17-$R$15)^2</f>
        <v>5.3863071292430901E-3</v>
      </c>
      <c r="Q17" s="11" t="s">
        <v>38</v>
      </c>
      <c r="R17">
        <f>SQRT(R16)</f>
        <v>4.6457789079682961E-2</v>
      </c>
    </row>
    <row r="18" spans="1:18" x14ac:dyDescent="0.25">
      <c r="A18" s="4">
        <v>41249</v>
      </c>
      <c r="B18">
        <v>33.9</v>
      </c>
      <c r="C18">
        <f>(B18-B17)/B17</f>
        <v>5.636309700385575E-3</v>
      </c>
      <c r="E18">
        <f>C18-$D$3</f>
        <v>3.5946198255723451E-4</v>
      </c>
      <c r="F18">
        <f>E18^2</f>
        <v>1.2921291690397756E-7</v>
      </c>
      <c r="J18" s="9">
        <v>41411</v>
      </c>
      <c r="K18" s="7">
        <v>91.5</v>
      </c>
      <c r="L18" s="7">
        <v>-8.1085768797156E-3</v>
      </c>
      <c r="M18" s="7">
        <f>1+L18</f>
        <v>0.99189142312028444</v>
      </c>
      <c r="N18" s="7">
        <f>L18-$D$3</f>
        <v>-1.3385424597543941E-2</v>
      </c>
      <c r="O18" s="7">
        <f>(N18-$R$14)^2</f>
        <v>3.2681148686130039E-4</v>
      </c>
      <c r="P18" s="10">
        <f>(N18-$R$15)^2</f>
        <v>4.8438655095817183E-4</v>
      </c>
      <c r="Q18" s="11" t="s">
        <v>39</v>
      </c>
      <c r="R18">
        <f>SUM(P11:P131)/121</f>
        <v>2.1737777897761533E-3</v>
      </c>
    </row>
    <row r="19" spans="1:18" x14ac:dyDescent="0.25">
      <c r="A19" s="4">
        <v>41250</v>
      </c>
      <c r="B19">
        <v>34.17</v>
      </c>
      <c r="C19">
        <f>(B19-B18)/B18</f>
        <v>7.9646017699115963E-3</v>
      </c>
      <c r="E19">
        <f>C19-$D$3</f>
        <v>2.6877540520832558E-3</v>
      </c>
      <c r="F19">
        <f>E19^2</f>
        <v>7.224021844489961E-6</v>
      </c>
      <c r="J19" s="9">
        <v>41414</v>
      </c>
      <c r="K19" s="7">
        <v>89.94</v>
      </c>
      <c r="L19" s="7">
        <v>-1.7049180327868878E-2</v>
      </c>
      <c r="M19" s="7">
        <f>1+L19</f>
        <v>0.98295081967213116</v>
      </c>
      <c r="N19" s="7">
        <f>L19-$D$3</f>
        <v>-2.2326028045697218E-2</v>
      </c>
      <c r="O19" s="7">
        <f>(N19-$R$14)^2</f>
        <v>7.3000105071389725E-4</v>
      </c>
      <c r="P19" s="10">
        <f>(N19-$R$15)^2</f>
        <v>9.5786455219694572E-4</v>
      </c>
      <c r="Q19" s="11" t="s">
        <v>40</v>
      </c>
      <c r="R19">
        <f>SQRT(R18)</f>
        <v>4.6623789955087876E-2</v>
      </c>
    </row>
    <row r="20" spans="1:18" x14ac:dyDescent="0.25">
      <c r="A20" s="4">
        <v>41253</v>
      </c>
      <c r="B20">
        <v>34.57</v>
      </c>
      <c r="C20">
        <f>(B20-B19)/B19</f>
        <v>1.1706175007316317E-2</v>
      </c>
      <c r="E20">
        <f>C20-$D$3</f>
        <v>6.4293272894879764E-3</v>
      </c>
      <c r="F20">
        <f>E20^2</f>
        <v>4.133624939535481E-5</v>
      </c>
      <c r="J20" s="9">
        <v>41415</v>
      </c>
      <c r="K20" s="7">
        <v>87.59</v>
      </c>
      <c r="L20" s="7">
        <v>-2.6128530131198514E-2</v>
      </c>
      <c r="M20" s="7">
        <f>1+L20</f>
        <v>0.97387146986880146</v>
      </c>
      <c r="N20" s="7">
        <f>L20-$D$3</f>
        <v>-3.1405377849026854E-2</v>
      </c>
      <c r="O20" s="7">
        <f>(N20-$R$14)^2</f>
        <v>1.30305704300287E-3</v>
      </c>
      <c r="P20" s="10">
        <f>(N20-$R$15)^2</f>
        <v>1.602299765570861E-3</v>
      </c>
    </row>
    <row r="21" spans="1:18" x14ac:dyDescent="0.25">
      <c r="A21" s="4">
        <v>41254</v>
      </c>
      <c r="B21">
        <v>35.28</v>
      </c>
      <c r="C21">
        <f>(B21-B20)/B20</f>
        <v>2.0538038761932335E-2</v>
      </c>
      <c r="E21">
        <f>C21-$D$3</f>
        <v>1.5261191044103995E-2</v>
      </c>
      <c r="F21">
        <f>E21^2</f>
        <v>2.3290395208463998E-4</v>
      </c>
      <c r="J21" s="9">
        <v>41416</v>
      </c>
      <c r="K21" s="7">
        <v>87.24</v>
      </c>
      <c r="L21" s="7">
        <v>-3.9958899417742721E-3</v>
      </c>
      <c r="M21" s="7">
        <f>1+L21</f>
        <v>0.99600411005822576</v>
      </c>
      <c r="N21" s="7">
        <f>L21-$D$3</f>
        <v>-9.2727376596026118E-3</v>
      </c>
      <c r="O21" s="7">
        <f>(N21-$R$14)^2</f>
        <v>1.9502796262449351E-4</v>
      </c>
      <c r="P21" s="10">
        <f>(N21-$R$15)^2</f>
        <v>3.2027027200264984E-4</v>
      </c>
    </row>
    <row r="22" spans="1:18" x14ac:dyDescent="0.25">
      <c r="A22" s="4">
        <v>41255</v>
      </c>
      <c r="B22">
        <v>35.26</v>
      </c>
      <c r="C22">
        <f>(B22-B21)/B21</f>
        <v>-5.6689342403636977E-4</v>
      </c>
      <c r="E22">
        <f>C22-$D$3</f>
        <v>-5.8437411418647105E-3</v>
      </c>
      <c r="F22">
        <f>E22^2</f>
        <v>3.4149310533122268E-5</v>
      </c>
      <c r="J22" s="9">
        <v>41417</v>
      </c>
      <c r="K22" s="7">
        <v>92.73</v>
      </c>
      <c r="L22" s="7">
        <v>6.2929848693260085E-2</v>
      </c>
      <c r="M22" s="7">
        <f>1+L22</f>
        <v>1.0629298486932601</v>
      </c>
      <c r="N22" s="7">
        <f>L22-$D$3</f>
        <v>5.7653000975431745E-2</v>
      </c>
      <c r="O22" s="7">
        <f>(N22-$R$14)^2</f>
        <v>2.8048142853416202E-3</v>
      </c>
      <c r="P22" s="10">
        <f>(N22-$R$15)^2</f>
        <v>2.4039058022311648E-3</v>
      </c>
    </row>
    <row r="23" spans="1:18" x14ac:dyDescent="0.25">
      <c r="A23" s="4">
        <v>41256</v>
      </c>
      <c r="B23">
        <v>33.61</v>
      </c>
      <c r="C23">
        <f>(B23-B22)/B22</f>
        <v>-4.6795235394214367E-2</v>
      </c>
      <c r="E23">
        <f>C23-$D$3</f>
        <v>-5.2072083112042707E-2</v>
      </c>
      <c r="F23">
        <f>E23^2</f>
        <v>2.7115018396274833E-3</v>
      </c>
      <c r="J23" s="9">
        <v>41418</v>
      </c>
      <c r="K23" s="7">
        <v>97.08</v>
      </c>
      <c r="L23" s="7">
        <v>4.6910384988676737E-2</v>
      </c>
      <c r="M23" s="7">
        <f>1+L23</f>
        <v>1.0469103849886767</v>
      </c>
      <c r="N23" s="7">
        <f>L23-$D$3</f>
        <v>4.1633537270848398E-2</v>
      </c>
      <c r="O23" s="7">
        <f>(N23-$R$14)^2</f>
        <v>1.3646399708250525E-3</v>
      </c>
      <c r="P23" s="10">
        <f>(N23-$R$15)^2</f>
        <v>1.0896718762006023E-3</v>
      </c>
    </row>
    <row r="24" spans="1:18" x14ac:dyDescent="0.25">
      <c r="A24" s="4">
        <v>41257</v>
      </c>
      <c r="B24">
        <v>33.81</v>
      </c>
      <c r="C24">
        <f>(B24-B23)/B23</f>
        <v>5.9506099375186807E-3</v>
      </c>
      <c r="E24">
        <f>C24-$D$3</f>
        <v>6.737622196903402E-4</v>
      </c>
      <c r="F24">
        <f>E24^2</f>
        <v>4.5395552868205422E-7</v>
      </c>
      <c r="J24" s="9">
        <v>41422</v>
      </c>
      <c r="K24" s="7">
        <v>110.334</v>
      </c>
      <c r="L24" s="7">
        <v>0.13652657601977755</v>
      </c>
      <c r="M24" s="7">
        <f>1+L24</f>
        <v>1.1365265760197776</v>
      </c>
      <c r="N24" s="7">
        <f>L24-$D$3</f>
        <v>0.1312497283019492</v>
      </c>
      <c r="O24" s="7">
        <f>(N24-$R$14)^2</f>
        <v>1.6016731131640118E-2</v>
      </c>
      <c r="P24" s="10">
        <f>(N24-$R$15)^2</f>
        <v>1.5037226473169046E-2</v>
      </c>
    </row>
    <row r="25" spans="1:18" x14ac:dyDescent="0.25">
      <c r="A25" s="4">
        <v>41260</v>
      </c>
      <c r="B25">
        <v>34.4</v>
      </c>
      <c r="C25">
        <f>(B25-B24)/B24</f>
        <v>1.7450458444247155E-2</v>
      </c>
      <c r="E25">
        <f>C25-$D$3</f>
        <v>1.2173610726418815E-2</v>
      </c>
      <c r="F25">
        <f>E25^2</f>
        <v>1.4819679811837924E-4</v>
      </c>
      <c r="J25" s="9">
        <v>41423</v>
      </c>
      <c r="K25" s="7">
        <v>104.629</v>
      </c>
      <c r="L25" s="7">
        <v>-5.170663621367845E-2</v>
      </c>
      <c r="M25" s="7">
        <f>1+L25</f>
        <v>0.94829336378632156</v>
      </c>
      <c r="N25" s="7">
        <f>L25-$D$3</f>
        <v>-5.698348393150679E-2</v>
      </c>
      <c r="O25" s="7">
        <f>(N25-$R$14)^2</f>
        <v>3.8039274343898105E-3</v>
      </c>
      <c r="P25" s="10">
        <f>(N25-$R$15)^2</f>
        <v>4.3042578260688545E-3</v>
      </c>
    </row>
    <row r="26" spans="1:18" x14ac:dyDescent="0.25">
      <c r="A26" s="4">
        <v>41261</v>
      </c>
      <c r="B26">
        <v>34.590000000000003</v>
      </c>
      <c r="C26">
        <f>(B26-B25)/B25</f>
        <v>5.5232558139536288E-3</v>
      </c>
      <c r="E26">
        <f>C26-$D$3</f>
        <v>2.4640809612528833E-4</v>
      </c>
      <c r="F26">
        <f>E26^2</f>
        <v>6.0716949836089335E-8</v>
      </c>
      <c r="J26" s="9">
        <v>41424</v>
      </c>
      <c r="K26" s="7">
        <v>104.95</v>
      </c>
      <c r="L26" s="7">
        <v>3.0679830639688608E-3</v>
      </c>
      <c r="M26" s="7">
        <f>1+L26</f>
        <v>1.0030679830639688</v>
      </c>
      <c r="N26" s="7">
        <f>L26-$D$3</f>
        <v>-2.2088646538594796E-3</v>
      </c>
      <c r="O26" s="7">
        <f>(N26-$R$14)^2</f>
        <v>4.7628883372911033E-5</v>
      </c>
      <c r="P26" s="10">
        <f>(N26-$R$15)^2</f>
        <v>1.1733706707964662E-4</v>
      </c>
    </row>
    <row r="27" spans="1:18" x14ac:dyDescent="0.25">
      <c r="A27" s="4">
        <v>41262</v>
      </c>
      <c r="B27">
        <v>34.61</v>
      </c>
      <c r="C27">
        <f>(B27-B26)/B26</f>
        <v>5.7820179242544143E-4</v>
      </c>
      <c r="E27">
        <f>C27-$D$3</f>
        <v>-4.6986459254028988E-3</v>
      </c>
      <c r="F27">
        <f>E27^2</f>
        <v>2.2077273532305264E-5</v>
      </c>
      <c r="J27" s="9">
        <v>41425</v>
      </c>
      <c r="K27" s="7">
        <v>97.76</v>
      </c>
      <c r="L27" s="7">
        <v>-6.850881372081942E-2</v>
      </c>
      <c r="M27" s="7">
        <f>1+L27</f>
        <v>0.93149118627918059</v>
      </c>
      <c r="N27" s="7">
        <f>L27-$D$3</f>
        <v>-7.3785661438647759E-2</v>
      </c>
      <c r="O27" s="7">
        <f>(N27-$R$14)^2</f>
        <v>6.1588223832566092E-3</v>
      </c>
      <c r="P27" s="10">
        <f>(N27-$R$15)^2</f>
        <v>6.791246632862665E-3</v>
      </c>
    </row>
    <row r="28" spans="1:18" x14ac:dyDescent="0.25">
      <c r="A28" s="4">
        <v>41263</v>
      </c>
      <c r="B28">
        <v>34.43</v>
      </c>
      <c r="C28">
        <f>(B28-B27)/B27</f>
        <v>-5.2008090147356171E-3</v>
      </c>
      <c r="E28">
        <f>C28-$D$3</f>
        <v>-1.0477656732563958E-2</v>
      </c>
      <c r="F28">
        <f>E28^2</f>
        <v>1.0978129060544282E-4</v>
      </c>
      <c r="J28" s="9">
        <v>41428</v>
      </c>
      <c r="K28" s="7">
        <v>92.59</v>
      </c>
      <c r="L28" s="7">
        <v>-5.2884615384615398E-2</v>
      </c>
      <c r="M28" s="7">
        <f>1+L28</f>
        <v>0.94711538461538458</v>
      </c>
      <c r="N28" s="7">
        <f>L28-$D$3</f>
        <v>-5.8161463102443738E-2</v>
      </c>
      <c r="O28" s="7">
        <f>(N28-$R$14)^2</f>
        <v>3.9506211265664401E-3</v>
      </c>
      <c r="P28" s="10">
        <f>(N28-$R$15)^2</f>
        <v>4.4602124496444405E-3</v>
      </c>
    </row>
    <row r="29" spans="1:18" x14ac:dyDescent="0.25">
      <c r="A29" s="4">
        <v>41264</v>
      </c>
      <c r="B29">
        <v>34</v>
      </c>
      <c r="C29">
        <f>(B29-B28)/B28</f>
        <v>-1.2489108335753694E-2</v>
      </c>
      <c r="E29">
        <f>C29-$D$3</f>
        <v>-1.7765956053582034E-2</v>
      </c>
      <c r="F29">
        <f>E29^2</f>
        <v>3.156291944978081E-4</v>
      </c>
      <c r="J29" s="9">
        <v>41429</v>
      </c>
      <c r="K29" s="7">
        <v>94.84</v>
      </c>
      <c r="L29" s="7">
        <v>2.4300680419051732E-2</v>
      </c>
      <c r="M29" s="7">
        <f>1+L29</f>
        <v>1.0243006804190518</v>
      </c>
      <c r="N29" s="7">
        <f>L29-$D$3</f>
        <v>1.9023832701223393E-2</v>
      </c>
      <c r="O29" s="7">
        <f>(N29-$R$14)^2</f>
        <v>2.0538699464333536E-4</v>
      </c>
      <c r="P29" s="10">
        <f>(N29-$R$15)^2</f>
        <v>1.0816985532943583E-4</v>
      </c>
    </row>
    <row r="30" spans="1:18" x14ac:dyDescent="0.25">
      <c r="A30" s="4">
        <v>41267</v>
      </c>
      <c r="B30">
        <v>34.28</v>
      </c>
      <c r="C30">
        <f>(B30-B29)/B29</f>
        <v>8.2352941176470924E-3</v>
      </c>
      <c r="E30">
        <f>C30-$D$3</f>
        <v>2.9584463998187519E-3</v>
      </c>
      <c r="F30">
        <f>E30^2</f>
        <v>8.7524051006005342E-6</v>
      </c>
      <c r="J30" s="9">
        <v>41430</v>
      </c>
      <c r="K30" s="7">
        <v>95.37</v>
      </c>
      <c r="L30" s="7">
        <v>5.5883593420497802E-3</v>
      </c>
      <c r="M30" s="7">
        <f>1+L30</f>
        <v>1.0055883593420498</v>
      </c>
      <c r="N30" s="7">
        <f>L30-$D$3</f>
        <v>3.1151162422143972E-4</v>
      </c>
      <c r="O30" s="7">
        <f>(N30-$R$14)^2</f>
        <v>1.9193090436348986E-5</v>
      </c>
      <c r="P30" s="10">
        <f>(N30-$R$15)^2</f>
        <v>6.9086805104298532E-5</v>
      </c>
    </row>
    <row r="31" spans="1:18" x14ac:dyDescent="0.25">
      <c r="A31" s="4">
        <v>41269</v>
      </c>
      <c r="B31">
        <v>33.590000000000003</v>
      </c>
      <c r="C31">
        <f>(B31-B30)/B30</f>
        <v>-2.0128354725787563E-2</v>
      </c>
      <c r="E31">
        <f>C31-$D$3</f>
        <v>-2.5405202443615903E-2</v>
      </c>
      <c r="F31">
        <f>E31^2</f>
        <v>6.4542431120110744E-4</v>
      </c>
      <c r="J31" s="9">
        <v>41431</v>
      </c>
      <c r="K31" s="7">
        <v>97.35</v>
      </c>
      <c r="L31" s="7">
        <v>2.0761245674740376E-2</v>
      </c>
      <c r="M31" s="7">
        <f>1+L31</f>
        <v>1.0207612456747404</v>
      </c>
      <c r="N31" s="7">
        <f>L31-$D$3</f>
        <v>1.5484397956912036E-2</v>
      </c>
      <c r="O31" s="7">
        <f>(N31-$R$14)^2</f>
        <v>1.1646498444010282E-4</v>
      </c>
      <c r="P31" s="10">
        <f>(N31-$R$15)^2</f>
        <v>4.7073856966531071E-5</v>
      </c>
    </row>
    <row r="32" spans="1:18" x14ac:dyDescent="0.25">
      <c r="A32" s="4">
        <v>41270</v>
      </c>
      <c r="B32">
        <v>33.69</v>
      </c>
      <c r="C32">
        <f>(B32-B31)/B31</f>
        <v>2.9770765108661596E-3</v>
      </c>
      <c r="E32">
        <f>C32-$D$3</f>
        <v>-2.2997712069621808E-3</v>
      </c>
      <c r="F32">
        <f>E32^2</f>
        <v>5.288947604372286E-6</v>
      </c>
      <c r="J32" s="9">
        <v>41432</v>
      </c>
      <c r="K32" s="7">
        <v>102.04</v>
      </c>
      <c r="L32" s="7">
        <v>4.8176682074987286E-2</v>
      </c>
      <c r="M32" s="7">
        <f>1+L32</f>
        <v>1.0481766820749874</v>
      </c>
      <c r="N32" s="7">
        <f>L32-$D$3</f>
        <v>4.2899834357158946E-2</v>
      </c>
      <c r="O32" s="7">
        <f>(N32-$R$14)^2</f>
        <v>1.4598001258150884E-3</v>
      </c>
      <c r="P32" s="10">
        <f>(N32-$R$15)^2</f>
        <v>1.174876769895404E-3</v>
      </c>
    </row>
    <row r="33" spans="1:16" x14ac:dyDescent="0.25">
      <c r="A33" s="4">
        <v>41271</v>
      </c>
      <c r="B33">
        <v>33.22</v>
      </c>
      <c r="C33">
        <f>(B33-B32)/B32</f>
        <v>-1.3950727218759243E-2</v>
      </c>
      <c r="E33">
        <f>C33-$D$3</f>
        <v>-1.9227574936587583E-2</v>
      </c>
      <c r="F33">
        <f>E33^2</f>
        <v>3.69699637942091E-4</v>
      </c>
      <c r="J33" s="9">
        <v>41435</v>
      </c>
      <c r="K33" s="7">
        <v>100.05</v>
      </c>
      <c r="L33" s="7">
        <v>-1.9502156017248227E-2</v>
      </c>
      <c r="M33" s="7">
        <f>1+L33</f>
        <v>0.98049784398275175</v>
      </c>
      <c r="N33" s="7">
        <f>L33-$D$3</f>
        <v>-2.4779003735076566E-2</v>
      </c>
      <c r="O33" s="7">
        <f>(N33-$R$14)^2</f>
        <v>8.6856974288277648E-4</v>
      </c>
      <c r="P33" s="10">
        <f>(N33-$R$15)^2</f>
        <v>1.1157178294782949E-3</v>
      </c>
    </row>
    <row r="34" spans="1:16" x14ac:dyDescent="0.25">
      <c r="A34" s="4">
        <v>41274</v>
      </c>
      <c r="B34">
        <v>33.869999999999997</v>
      </c>
      <c r="C34">
        <f>(B34-B33)/B33</f>
        <v>1.9566526189042702E-2</v>
      </c>
      <c r="E34">
        <f>C34-$D$3</f>
        <v>1.4289678471214363E-2</v>
      </c>
      <c r="F34">
        <f>E34^2</f>
        <v>2.0419491081068725E-4</v>
      </c>
      <c r="J34" s="9">
        <v>41436</v>
      </c>
      <c r="K34" s="7">
        <v>94.47</v>
      </c>
      <c r="L34" s="7">
        <v>-5.5772113943028473E-2</v>
      </c>
      <c r="M34" s="7">
        <f>1+L34</f>
        <v>0.9442278860569715</v>
      </c>
      <c r="N34" s="7">
        <f>L34-$D$3</f>
        <v>-6.1048961660856813E-2</v>
      </c>
      <c r="O34" s="7">
        <f>(N34-$R$14)^2</f>
        <v>4.3219402508105857E-3</v>
      </c>
      <c r="P34" s="10">
        <f>(N34-$R$15)^2</f>
        <v>4.8542322520701712E-3</v>
      </c>
    </row>
    <row r="35" spans="1:16" x14ac:dyDescent="0.25">
      <c r="A35" s="4">
        <v>41276</v>
      </c>
      <c r="B35">
        <v>35.36</v>
      </c>
      <c r="C35">
        <f>(B35-B34)/B34</f>
        <v>4.3991733097136172E-2</v>
      </c>
      <c r="E35">
        <f>C35-$D$3</f>
        <v>3.8714885379307833E-2</v>
      </c>
      <c r="F35">
        <f>E35^2</f>
        <v>1.4988423499329433E-3</v>
      </c>
      <c r="J35" s="9">
        <v>41437</v>
      </c>
      <c r="K35" s="7">
        <v>97.73</v>
      </c>
      <c r="L35" s="7">
        <v>3.45083095162486E-2</v>
      </c>
      <c r="M35" s="7">
        <f>1+L35</f>
        <v>1.0345083095162486</v>
      </c>
      <c r="N35" s="7">
        <f>L35-$D$3</f>
        <v>2.9231461798420261E-2</v>
      </c>
      <c r="O35" s="7">
        <f>(N35-$R$14)^2</f>
        <v>6.0216047089486013E-4</v>
      </c>
      <c r="P35" s="10">
        <f>(N35-$R$15)^2</f>
        <v>4.2469390515014854E-4</v>
      </c>
    </row>
    <row r="36" spans="1:16" x14ac:dyDescent="0.25">
      <c r="A36" s="4">
        <v>41277</v>
      </c>
      <c r="B36">
        <v>34.770000000000003</v>
      </c>
      <c r="C36">
        <f>(B36-B35)/B35</f>
        <v>-1.6685520361990846E-2</v>
      </c>
      <c r="E36">
        <f>C36-$D$3</f>
        <v>-2.1962368079819185E-2</v>
      </c>
      <c r="F36">
        <f>E36^2</f>
        <v>4.8234561167346065E-4</v>
      </c>
      <c r="J36" s="9">
        <v>41438</v>
      </c>
      <c r="K36" s="7">
        <v>98.18</v>
      </c>
      <c r="L36" s="7">
        <v>4.6045226644838106E-3</v>
      </c>
      <c r="M36" s="7">
        <f>1+L36</f>
        <v>1.0046045226644837</v>
      </c>
      <c r="N36" s="7">
        <f>L36-$D$3</f>
        <v>-6.7232505334452984E-4</v>
      </c>
      <c r="O36" s="7">
        <f>(N36-$R$14)^2</f>
        <v>2.8781386166884742E-5</v>
      </c>
      <c r="P36" s="10">
        <f>(N36-$R$15)^2</f>
        <v>8.6409740125161386E-5</v>
      </c>
    </row>
    <row r="37" spans="1:16" x14ac:dyDescent="0.25">
      <c r="A37" s="4">
        <v>41278</v>
      </c>
      <c r="B37">
        <v>34.4</v>
      </c>
      <c r="C37">
        <f>(B37-B36)/B36</f>
        <v>-1.0641357492091013E-2</v>
      </c>
      <c r="E37">
        <f>C37-$D$3</f>
        <v>-1.5918205209919354E-2</v>
      </c>
      <c r="F37">
        <f>E37^2</f>
        <v>2.5338925710510367E-4</v>
      </c>
      <c r="J37" s="9">
        <v>41439</v>
      </c>
      <c r="K37" s="7">
        <v>100.3</v>
      </c>
      <c r="L37" s="7">
        <v>2.1592992462823285E-2</v>
      </c>
      <c r="M37" s="7">
        <f>1+L37</f>
        <v>1.0215929924628233</v>
      </c>
      <c r="N37" s="7">
        <f>L37-$D$3</f>
        <v>1.6316144744994945E-2</v>
      </c>
      <c r="O37" s="7">
        <f>(N37-$R$14)^2</f>
        <v>1.351090341454775E-4</v>
      </c>
      <c r="P37" s="10">
        <f>(N37-$R$15)^2</f>
        <v>5.9178954086172292E-5</v>
      </c>
    </row>
    <row r="38" spans="1:16" x14ac:dyDescent="0.25">
      <c r="A38" s="4">
        <v>41281</v>
      </c>
      <c r="B38">
        <v>34.340000000000003</v>
      </c>
      <c r="C38">
        <f>(B38-B37)/B37</f>
        <v>-1.7441860465114876E-3</v>
      </c>
      <c r="E38">
        <f>C38-$D$3</f>
        <v>-7.0210337643398278E-3</v>
      </c>
      <c r="F38">
        <f>E38^2</f>
        <v>4.9294915119999892E-5</v>
      </c>
      <c r="J38" s="9">
        <v>41442</v>
      </c>
      <c r="K38" s="7">
        <v>102.2</v>
      </c>
      <c r="L38" s="7">
        <v>1.8943170488534455E-2</v>
      </c>
      <c r="M38" s="7">
        <f>1+L38</f>
        <v>1.0189431704885346</v>
      </c>
      <c r="N38" s="7">
        <f>L38-$D$3</f>
        <v>1.3666322770706115E-2</v>
      </c>
      <c r="O38" s="7">
        <f>(N38-$R$14)^2</f>
        <v>8.0529431031860514E-5</v>
      </c>
      <c r="P38" s="10">
        <f>(N38-$R$15)^2</f>
        <v>2.5431484620400702E-5</v>
      </c>
    </row>
    <row r="39" spans="1:16" x14ac:dyDescent="0.25">
      <c r="A39" s="4">
        <v>41282</v>
      </c>
      <c r="B39">
        <v>33.68</v>
      </c>
      <c r="C39">
        <f>(B39-B38)/B38</f>
        <v>-1.9219569015725208E-2</v>
      </c>
      <c r="E39">
        <f>C39-$D$3</f>
        <v>-2.4496416733553548E-2</v>
      </c>
      <c r="F39">
        <f>E39^2</f>
        <v>6.0007443278392223E-4</v>
      </c>
      <c r="J39" s="9">
        <v>41443</v>
      </c>
      <c r="K39" s="7">
        <v>103.39</v>
      </c>
      <c r="L39" s="7">
        <v>1.1643835616438334E-2</v>
      </c>
      <c r="M39" s="7">
        <f>1+L39</f>
        <v>1.0116438356164383</v>
      </c>
      <c r="N39" s="7">
        <f>L39-$D$3</f>
        <v>6.3669878986099939E-3</v>
      </c>
      <c r="O39" s="7">
        <f>(N39-$R$14)^2</f>
        <v>2.8038977639426253E-6</v>
      </c>
      <c r="P39" s="10">
        <f>(N39-$R$15)^2</f>
        <v>5.0912100873438974E-6</v>
      </c>
    </row>
    <row r="40" spans="1:16" x14ac:dyDescent="0.25">
      <c r="A40" s="4">
        <v>41283</v>
      </c>
      <c r="B40">
        <v>33.64</v>
      </c>
      <c r="C40">
        <f>(B40-B39)/B39</f>
        <v>-1.1876484560569818E-3</v>
      </c>
      <c r="E40">
        <f>C40-$D$3</f>
        <v>-6.4644961738853221E-3</v>
      </c>
      <c r="F40">
        <f>E40^2</f>
        <v>4.178971078217797E-5</v>
      </c>
      <c r="J40" s="9">
        <v>41444</v>
      </c>
      <c r="K40" s="7">
        <v>104.68</v>
      </c>
      <c r="L40" s="7">
        <v>1.2477028726182476E-2</v>
      </c>
      <c r="M40" s="7">
        <f>1+L40</f>
        <v>1.0124770287261824</v>
      </c>
      <c r="N40" s="7">
        <f>L40-$D$3</f>
        <v>7.2001810083541359E-3</v>
      </c>
      <c r="O40" s="7">
        <f>(N40-$R$14)^2</f>
        <v>6.2884461306104203E-6</v>
      </c>
      <c r="P40" s="10">
        <f>(N40-$R$15)^2</f>
        <v>2.0254353058642461E-6</v>
      </c>
    </row>
    <row r="41" spans="1:16" x14ac:dyDescent="0.25">
      <c r="A41" s="4">
        <v>41284</v>
      </c>
      <c r="B41">
        <v>33.53</v>
      </c>
      <c r="C41">
        <f>(B41-B40)/B40</f>
        <v>-3.2699167657550365E-3</v>
      </c>
      <c r="E41">
        <f>C41-$D$3</f>
        <v>-8.5467644835833766E-3</v>
      </c>
      <c r="F41">
        <f>E41^2</f>
        <v>7.3047183137842219E-5</v>
      </c>
      <c r="J41" s="9">
        <v>41445</v>
      </c>
      <c r="K41" s="7">
        <v>100.65</v>
      </c>
      <c r="L41" s="7">
        <v>-3.8498280473824996E-2</v>
      </c>
      <c r="M41" s="7">
        <f>1+L41</f>
        <v>0.96150171952617502</v>
      </c>
      <c r="N41" s="7">
        <f>L41-$D$3</f>
        <v>-4.3775128191653336E-2</v>
      </c>
      <c r="O41" s="7">
        <f>(N41-$R$14)^2</f>
        <v>2.3491113286647886E-3</v>
      </c>
      <c r="P41" s="10">
        <f>(N41-$R$15)^2</f>
        <v>2.7456014492951483E-3</v>
      </c>
    </row>
    <row r="42" spans="1:16" x14ac:dyDescent="0.25">
      <c r="A42" s="4">
        <v>41285</v>
      </c>
      <c r="B42">
        <v>32.909999999999997</v>
      </c>
      <c r="C42">
        <f>(B42-B41)/B41</f>
        <v>-1.8490903668356831E-2</v>
      </c>
      <c r="E42">
        <f>C42-$D$3</f>
        <v>-2.3767751386185171E-2</v>
      </c>
      <c r="F42">
        <f>E42^2</f>
        <v>5.6490600595550714E-4</v>
      </c>
      <c r="J42" s="9">
        <v>41446</v>
      </c>
      <c r="K42" s="7">
        <v>99.55</v>
      </c>
      <c r="L42" s="7">
        <v>-1.0928961748633963E-2</v>
      </c>
      <c r="M42" s="7">
        <f>1+L42</f>
        <v>0.989071038251366</v>
      </c>
      <c r="N42" s="7">
        <f>L42-$D$3</f>
        <v>-1.6205809466462304E-2</v>
      </c>
      <c r="O42" s="7">
        <f>(N42-$R$14)^2</f>
        <v>4.3673948780513825E-4</v>
      </c>
      <c r="P42" s="10">
        <f>(N42-$R$15)^2</f>
        <v>6.1648760167582969E-4</v>
      </c>
    </row>
    <row r="43" spans="1:16" x14ac:dyDescent="0.25">
      <c r="A43" s="4">
        <v>41288</v>
      </c>
      <c r="B43">
        <v>33.26</v>
      </c>
      <c r="C43">
        <f>(B43-B42)/B42</f>
        <v>1.063506532968707E-2</v>
      </c>
      <c r="E43">
        <f>C43-$D$3</f>
        <v>5.3582176118587297E-3</v>
      </c>
      <c r="F43">
        <f>E43^2</f>
        <v>2.8710495976033069E-5</v>
      </c>
      <c r="J43" s="9">
        <v>41449</v>
      </c>
      <c r="K43" s="7">
        <v>101.49</v>
      </c>
      <c r="L43" s="7">
        <v>1.9487694625816152E-2</v>
      </c>
      <c r="M43" s="7">
        <f>1+L43</f>
        <v>1.0194876946258162</v>
      </c>
      <c r="N43" s="7">
        <f>L43-$D$3</f>
        <v>1.4210846907987813E-2</v>
      </c>
      <c r="O43" s="7">
        <f>(N43-$R$14)^2</f>
        <v>9.0598859883799421E-5</v>
      </c>
      <c r="P43" s="10">
        <f>(N43-$R$15)^2</f>
        <v>3.1220022260629249E-5</v>
      </c>
    </row>
    <row r="44" spans="1:16" x14ac:dyDescent="0.25">
      <c r="A44" s="4">
        <v>41289</v>
      </c>
      <c r="B44">
        <v>33.9</v>
      </c>
      <c r="C44">
        <f>(B44-B43)/B43</f>
        <v>1.9242333132892381E-2</v>
      </c>
      <c r="E44">
        <f>C44-$D$3</f>
        <v>1.3965485415064042E-2</v>
      </c>
      <c r="F44">
        <f>E44^2</f>
        <v>1.9503478287836648E-4</v>
      </c>
      <c r="J44" s="9">
        <v>41450</v>
      </c>
      <c r="K44" s="7">
        <v>102.4</v>
      </c>
      <c r="L44" s="7">
        <v>8.9664006306041065E-3</v>
      </c>
      <c r="M44" s="7">
        <f>1+L44</f>
        <v>1.0089664006306041</v>
      </c>
      <c r="N44" s="7">
        <f>L44-$D$3</f>
        <v>3.689552912775766E-3</v>
      </c>
      <c r="O44" s="7">
        <f>(N44-$R$14)^2</f>
        <v>1.0059100225142969E-6</v>
      </c>
      <c r="P44" s="10">
        <f>(N44-$R$15)^2</f>
        <v>2.4342441500830786E-5</v>
      </c>
    </row>
    <row r="45" spans="1:16" x14ac:dyDescent="0.25">
      <c r="A45" s="4">
        <v>41290</v>
      </c>
      <c r="B45">
        <v>34.1</v>
      </c>
      <c r="C45">
        <f>(B45-B44)/B44</f>
        <v>5.8997050147493466E-3</v>
      </c>
      <c r="E45">
        <f>C45-$D$3</f>
        <v>6.2285729692100611E-4</v>
      </c>
      <c r="F45">
        <f>E45^2</f>
        <v>3.8795121232774238E-7</v>
      </c>
      <c r="J45" s="9">
        <v>41451</v>
      </c>
      <c r="K45" s="7">
        <v>105.72</v>
      </c>
      <c r="L45" s="7">
        <v>3.2421874999999933E-2</v>
      </c>
      <c r="M45" s="7">
        <f>1+L45</f>
        <v>1.0324218749999998</v>
      </c>
      <c r="N45" s="7">
        <f>L45-$D$3</f>
        <v>2.7145027282171594E-2</v>
      </c>
      <c r="O45" s="7">
        <f>(N45-$R$14)^2</f>
        <v>5.0411582100784447E-4</v>
      </c>
      <c r="P45" s="10">
        <f>(N45-$R$15)^2</f>
        <v>3.4305219972948143E-4</v>
      </c>
    </row>
    <row r="46" spans="1:16" x14ac:dyDescent="0.25">
      <c r="A46" s="4">
        <v>41291</v>
      </c>
      <c r="B46">
        <v>34.380000000000003</v>
      </c>
      <c r="C46">
        <f>(B46-B45)/B45</f>
        <v>8.2111436950146957E-3</v>
      </c>
      <c r="E46">
        <f>C46-$D$3</f>
        <v>2.9342959771863552E-3</v>
      </c>
      <c r="F46">
        <f>E46^2</f>
        <v>8.6100928817320269E-6</v>
      </c>
      <c r="J46" s="9">
        <v>41452</v>
      </c>
      <c r="K46" s="7">
        <v>109.25</v>
      </c>
      <c r="L46" s="7">
        <v>3.3390087022323128E-2</v>
      </c>
      <c r="M46" s="7">
        <f>1+L46</f>
        <v>1.0333900870223232</v>
      </c>
      <c r="N46" s="7">
        <f>L46-$D$3</f>
        <v>2.8113239304494789E-2</v>
      </c>
      <c r="O46" s="7">
        <f>(N46-$R$14)^2</f>
        <v>5.4853086230562858E-4</v>
      </c>
      <c r="P46" s="10">
        <f>(N46-$R$15)^2</f>
        <v>3.7985543825553382E-4</v>
      </c>
    </row>
    <row r="47" spans="1:16" x14ac:dyDescent="0.25">
      <c r="A47" s="4">
        <v>41292</v>
      </c>
      <c r="B47">
        <v>34.520000000000003</v>
      </c>
      <c r="C47">
        <f>(B47-B46)/B46</f>
        <v>4.0721349621873348E-3</v>
      </c>
      <c r="E47">
        <f>C47-$D$3</f>
        <v>-1.2047127556410056E-3</v>
      </c>
      <c r="F47">
        <f>E47^2</f>
        <v>1.4513328236041453E-6</v>
      </c>
      <c r="J47" s="9">
        <v>41453</v>
      </c>
      <c r="K47" s="7">
        <v>107.36</v>
      </c>
      <c r="L47" s="7">
        <v>-1.7299771167048061E-2</v>
      </c>
      <c r="M47" s="7">
        <f>1+L47</f>
        <v>0.98270022883295194</v>
      </c>
      <c r="N47" s="7">
        <f>L47-$D$3</f>
        <v>-2.2576618884876401E-2</v>
      </c>
      <c r="O47" s="7">
        <f>(N47-$R$14)^2</f>
        <v>7.4360503950493301E-4</v>
      </c>
      <c r="P47" s="10">
        <f>(N47-$R$15)^2</f>
        <v>9.7343861365828128E-4</v>
      </c>
    </row>
    <row r="48" spans="1:16" x14ac:dyDescent="0.25">
      <c r="A48" s="4">
        <v>41296</v>
      </c>
      <c r="B48">
        <v>35.19</v>
      </c>
      <c r="C48">
        <f>(B48-B47)/B47</f>
        <v>1.9409038238702044E-2</v>
      </c>
      <c r="E48">
        <f>C48-$D$3</f>
        <v>1.4132190520873705E-2</v>
      </c>
      <c r="F48">
        <f>E48^2</f>
        <v>1.997188089182726E-4</v>
      </c>
      <c r="J48" s="9">
        <v>41456</v>
      </c>
      <c r="K48" s="7">
        <v>117.179</v>
      </c>
      <c r="L48" s="7">
        <v>9.1458643815201218E-2</v>
      </c>
      <c r="M48" s="7">
        <f>1+L48</f>
        <v>1.0914586438152012</v>
      </c>
      <c r="N48" s="7">
        <f>L48-$D$3</f>
        <v>8.6181796097372879E-2</v>
      </c>
      <c r="O48" s="7">
        <f>(N48-$R$14)^2</f>
        <v>6.6405047964746191E-3</v>
      </c>
      <c r="P48" s="10">
        <f>(N48-$R$15)^2</f>
        <v>6.0153111807934052E-3</v>
      </c>
    </row>
    <row r="49" spans="1:16" x14ac:dyDescent="0.25">
      <c r="A49" s="4">
        <v>41297</v>
      </c>
      <c r="B49">
        <v>36</v>
      </c>
      <c r="C49">
        <f>(B49-B48)/B48</f>
        <v>2.3017902813299299E-2</v>
      </c>
      <c r="E49">
        <f>C49-$D$3</f>
        <v>1.774105509547096E-2</v>
      </c>
      <c r="F49">
        <f>E49^2</f>
        <v>3.1474503590053608E-4</v>
      </c>
      <c r="J49" s="9">
        <v>41457</v>
      </c>
      <c r="K49" s="7">
        <v>117.82</v>
      </c>
      <c r="L49" s="7">
        <v>5.4702634431083308E-3</v>
      </c>
      <c r="M49" s="7">
        <f>1+L49</f>
        <v>1.0054702634431083</v>
      </c>
      <c r="N49" s="7">
        <f>L49-$D$3</f>
        <v>1.9341572527999031E-4</v>
      </c>
      <c r="O49" s="7">
        <f>(N49-$R$14)^2</f>
        <v>2.0241791442078447E-5</v>
      </c>
      <c r="P49" s="10">
        <f>(N49-$R$15)^2</f>
        <v>7.1063941896991019E-5</v>
      </c>
    </row>
    <row r="50" spans="1:16" x14ac:dyDescent="0.25">
      <c r="A50" s="4">
        <v>41298</v>
      </c>
      <c r="B50">
        <v>36.99</v>
      </c>
      <c r="C50">
        <f>(B50-B49)/B49</f>
        <v>2.7500000000000056E-2</v>
      </c>
      <c r="E50">
        <f>C50-$D$3</f>
        <v>2.2223152282171716E-2</v>
      </c>
      <c r="F50">
        <f>E50^2</f>
        <v>4.9386849735659391E-4</v>
      </c>
      <c r="J50" s="9">
        <v>41458</v>
      </c>
      <c r="K50" s="7">
        <v>115.24</v>
      </c>
      <c r="L50" s="7">
        <v>-2.1897810218978089E-2</v>
      </c>
      <c r="M50" s="7">
        <f>1+L50</f>
        <v>0.97810218978102192</v>
      </c>
      <c r="N50" s="7">
        <f>L50-$D$3</f>
        <v>-2.7174657936806429E-2</v>
      </c>
      <c r="O50" s="7">
        <f>(N50-$R$14)^2</f>
        <v>1.0155159825545115E-3</v>
      </c>
      <c r="P50" s="10">
        <f>(N50-$R$15)^2</f>
        <v>1.2814980093123133E-3</v>
      </c>
    </row>
    <row r="51" spans="1:16" x14ac:dyDescent="0.25">
      <c r="A51" s="4">
        <v>41299</v>
      </c>
      <c r="B51">
        <v>36.979999999999997</v>
      </c>
      <c r="C51">
        <f>(B51-B50)/B50</f>
        <v>-2.7034333603690499E-4</v>
      </c>
      <c r="E51">
        <f>C51-$D$3</f>
        <v>-5.5471910538652455E-3</v>
      </c>
      <c r="F51">
        <f>E51^2</f>
        <v>3.0771328588082613E-5</v>
      </c>
      <c r="J51" s="9">
        <v>41460</v>
      </c>
      <c r="K51" s="7">
        <v>120.09</v>
      </c>
      <c r="L51" s="7">
        <v>4.2086081221798063E-2</v>
      </c>
      <c r="M51" s="7">
        <f>1+L51</f>
        <v>1.042086081221798</v>
      </c>
      <c r="N51" s="7">
        <f>L51-$D$3</f>
        <v>3.6809233503969724E-2</v>
      </c>
      <c r="O51" s="7">
        <f>(N51-$R$14)^2</f>
        <v>1.0314843415975008E-3</v>
      </c>
      <c r="P51" s="10">
        <f>(N51-$R$15)^2</f>
        <v>7.9444352729775725E-4</v>
      </c>
    </row>
    <row r="52" spans="1:16" x14ac:dyDescent="0.25">
      <c r="A52" s="4">
        <v>41302</v>
      </c>
      <c r="B52">
        <v>38.03</v>
      </c>
      <c r="C52">
        <f>(B52-B51)/B51</f>
        <v>2.8393726338561503E-2</v>
      </c>
      <c r="E52">
        <f>C52-$D$3</f>
        <v>2.3116878620733163E-2</v>
      </c>
      <c r="F52">
        <f>E52^2</f>
        <v>5.3439007716570995E-4</v>
      </c>
      <c r="J52" s="9">
        <v>41463</v>
      </c>
      <c r="K52" s="7">
        <v>121.61</v>
      </c>
      <c r="L52" s="7">
        <v>1.2657173786326888E-2</v>
      </c>
      <c r="M52" s="7">
        <f>1+L52</f>
        <v>1.0126571737863268</v>
      </c>
      <c r="N52" s="7">
        <f>L52-$D$3</f>
        <v>7.3803260684985475E-3</v>
      </c>
      <c r="O52" s="7">
        <f>(N52-$R$14)^2</f>
        <v>7.2243897789118841E-6</v>
      </c>
      <c r="P52" s="10">
        <f>(N52-$R$15)^2</f>
        <v>1.5451306154694001E-6</v>
      </c>
    </row>
    <row r="53" spans="1:16" x14ac:dyDescent="0.25">
      <c r="A53" s="4">
        <v>41303</v>
      </c>
      <c r="B53">
        <v>37.950000000000003</v>
      </c>
      <c r="C53">
        <f>(B53-B52)/B52</f>
        <v>-2.103602419142737E-3</v>
      </c>
      <c r="E53">
        <f>C53-$D$3</f>
        <v>-7.380450136971077E-3</v>
      </c>
      <c r="F53">
        <f>E53^2</f>
        <v>5.4471044224316389E-5</v>
      </c>
      <c r="J53" s="9">
        <v>41464</v>
      </c>
      <c r="K53" s="7">
        <v>123.45</v>
      </c>
      <c r="L53" s="7">
        <v>1.5130334676424665E-2</v>
      </c>
      <c r="M53" s="7">
        <f>1+L53</f>
        <v>1.0151303346764247</v>
      </c>
      <c r="N53" s="7">
        <f>L53-$D$3</f>
        <v>9.8534869585963254E-3</v>
      </c>
      <c r="O53" s="7">
        <f>(N53-$R$14)^2</f>
        <v>2.6635749528682262E-5</v>
      </c>
      <c r="P53" s="10">
        <f>(N53-$R$15)^2</f>
        <v>1.5132150452180699E-6</v>
      </c>
    </row>
    <row r="54" spans="1:16" x14ac:dyDescent="0.25">
      <c r="A54" s="4">
        <v>41304</v>
      </c>
      <c r="B54">
        <v>37.520000000000003</v>
      </c>
      <c r="C54">
        <f>(B54-B53)/B53</f>
        <v>-1.1330698287220019E-2</v>
      </c>
      <c r="E54">
        <f>C54-$D$3</f>
        <v>-1.6607546005048358E-2</v>
      </c>
      <c r="F54">
        <f>E54^2</f>
        <v>2.7581058430979768E-4</v>
      </c>
      <c r="J54" s="9">
        <v>41465</v>
      </c>
      <c r="K54" s="7">
        <v>122.27</v>
      </c>
      <c r="L54" s="7">
        <v>-9.5585257189145945E-3</v>
      </c>
      <c r="M54" s="7">
        <f>1+L54</f>
        <v>0.99044147428108542</v>
      </c>
      <c r="N54" s="7">
        <f>L54-$D$3</f>
        <v>-1.4835373436742936E-2</v>
      </c>
      <c r="O54" s="7">
        <f>(N54-$R$14)^2</f>
        <v>3.8133798042334118E-4</v>
      </c>
      <c r="P54" s="10">
        <f>(N54-$R$15)^2</f>
        <v>5.5031212275785104E-4</v>
      </c>
    </row>
    <row r="55" spans="1:16" x14ac:dyDescent="0.25">
      <c r="A55" s="4">
        <v>41305</v>
      </c>
      <c r="B55">
        <v>37.51</v>
      </c>
      <c r="C55">
        <f>(B55-B54)/B54</f>
        <v>-2.6652452025599987E-4</v>
      </c>
      <c r="E55">
        <f>C55-$D$3</f>
        <v>-5.54337223808434E-3</v>
      </c>
      <c r="F55">
        <f>E55^2</f>
        <v>3.0728975769964186E-5</v>
      </c>
      <c r="J55" s="9">
        <v>41466</v>
      </c>
      <c r="K55" s="7">
        <v>125.61</v>
      </c>
      <c r="L55" s="7">
        <v>2.731659442218045E-2</v>
      </c>
      <c r="M55" s="7">
        <f>1+L55</f>
        <v>1.0273165944221805</v>
      </c>
      <c r="N55" s="7">
        <f>L55-$D$3</f>
        <v>2.203974670435211E-2</v>
      </c>
      <c r="O55" s="7">
        <f>(N55-$R$14)^2</f>
        <v>3.0092684433313441E-4</v>
      </c>
      <c r="P55" s="10">
        <f>(N55-$R$15)^2</f>
        <v>1.7999946176772434E-4</v>
      </c>
    </row>
    <row r="56" spans="1:16" x14ac:dyDescent="0.25">
      <c r="A56" s="4">
        <v>41306</v>
      </c>
      <c r="B56">
        <v>38.299999999999997</v>
      </c>
      <c r="C56">
        <f>(B56-B55)/B55</f>
        <v>2.106105038656356E-2</v>
      </c>
      <c r="E56">
        <f>C56-$D$3</f>
        <v>1.5784202668735221E-2</v>
      </c>
      <c r="F56">
        <f>E56^2</f>
        <v>2.4914105388770808E-4</v>
      </c>
      <c r="J56" s="9">
        <v>41467</v>
      </c>
      <c r="K56" s="7">
        <v>129.9</v>
      </c>
      <c r="L56" s="7">
        <v>3.4153331741103465E-2</v>
      </c>
      <c r="M56" s="7">
        <f>1+L56</f>
        <v>1.0341533317411034</v>
      </c>
      <c r="N56" s="7">
        <f>L56-$D$3</f>
        <v>2.8876484023275126E-2</v>
      </c>
      <c r="O56" s="7">
        <f>(N56-$R$14)^2</f>
        <v>5.8486491052369641E-4</v>
      </c>
      <c r="P56" s="10">
        <f>(N56-$R$15)^2</f>
        <v>4.1018907733596081E-4</v>
      </c>
    </row>
    <row r="57" spans="1:16" x14ac:dyDescent="0.25">
      <c r="A57" s="4">
        <v>41309</v>
      </c>
      <c r="B57">
        <v>37.74</v>
      </c>
      <c r="C57">
        <f>(B57-B56)/B56</f>
        <v>-1.4621409921670893E-2</v>
      </c>
      <c r="E57">
        <f>C57-$D$3</f>
        <v>-1.9898257639499234E-2</v>
      </c>
      <c r="F57">
        <f>E57^2</f>
        <v>3.9594065708788964E-4</v>
      </c>
      <c r="J57" s="9">
        <v>41470</v>
      </c>
      <c r="K57" s="7">
        <v>127.26</v>
      </c>
      <c r="L57" s="7">
        <v>-2.0323325635103931E-2</v>
      </c>
      <c r="M57" s="7">
        <f>1+L57</f>
        <v>0.97967667436489603</v>
      </c>
      <c r="N57" s="7">
        <f>L57-$D$3</f>
        <v>-2.5600173352932271E-2</v>
      </c>
      <c r="O57" s="7">
        <f>(N57-$R$14)^2</f>
        <v>9.1764627520812998E-4</v>
      </c>
      <c r="P57" s="10">
        <f>(N57-$R$15)^2</f>
        <v>1.171250159737512E-3</v>
      </c>
    </row>
    <row r="58" spans="1:16" x14ac:dyDescent="0.25">
      <c r="A58" s="4">
        <v>41310</v>
      </c>
      <c r="B58">
        <v>38.130000000000003</v>
      </c>
      <c r="C58">
        <f>(B58-B57)/B57</f>
        <v>1.033386327503976E-2</v>
      </c>
      <c r="E58">
        <f>C58-$D$3</f>
        <v>5.05701555721142E-3</v>
      </c>
      <c r="F58">
        <f>E58^2</f>
        <v>2.5573406345878329E-5</v>
      </c>
      <c r="J58" s="9">
        <v>41471</v>
      </c>
      <c r="K58" s="7">
        <v>109.05</v>
      </c>
      <c r="L58" s="7">
        <v>-0.14309288071664314</v>
      </c>
      <c r="M58" s="7">
        <f>1+L58</f>
        <v>0.85690711928335683</v>
      </c>
      <c r="N58" s="7">
        <f>L58-$D$3</f>
        <v>-0.14836972843447149</v>
      </c>
      <c r="O58" s="7">
        <f>(N58-$R$14)^2</f>
        <v>2.3428046866448237E-2</v>
      </c>
      <c r="P58" s="10">
        <f>(N58-$R$15)^2</f>
        <v>2.4646829470212728E-2</v>
      </c>
    </row>
    <row r="59" spans="1:16" x14ac:dyDescent="0.25">
      <c r="A59" s="4">
        <v>41311</v>
      </c>
      <c r="B59">
        <v>39.17</v>
      </c>
      <c r="C59">
        <f>(B59-B58)/B58</f>
        <v>2.7275111460792003E-2</v>
      </c>
      <c r="E59">
        <f>C59-$D$3</f>
        <v>2.1998263742963663E-2</v>
      </c>
      <c r="F59">
        <f>E59^2</f>
        <v>4.8392360770498966E-4</v>
      </c>
      <c r="J59" s="9">
        <v>41472</v>
      </c>
      <c r="K59" s="7">
        <v>120.25</v>
      </c>
      <c r="L59" s="7">
        <v>0.10270518110958279</v>
      </c>
      <c r="M59" s="7">
        <f>1+L59</f>
        <v>1.1027051811095827</v>
      </c>
      <c r="N59" s="7">
        <f>L59-$D$3</f>
        <v>9.7428333391754454E-2</v>
      </c>
      <c r="O59" s="7">
        <f>(N59-$R$14)^2</f>
        <v>8.5999341325733464E-3</v>
      </c>
      <c r="P59" s="10">
        <f>(N59-$R$15)^2</f>
        <v>7.8863234948184473E-3</v>
      </c>
    </row>
    <row r="60" spans="1:16" x14ac:dyDescent="0.25">
      <c r="A60" s="4">
        <v>41312</v>
      </c>
      <c r="B60">
        <v>39.479999999999997</v>
      </c>
      <c r="C60">
        <f>(B60-B59)/B59</f>
        <v>7.9142200663772054E-3</v>
      </c>
      <c r="E60">
        <f>C60-$D$3</f>
        <v>2.6373723485488649E-3</v>
      </c>
      <c r="F60">
        <f>E60^2</f>
        <v>6.9557329048901555E-6</v>
      </c>
      <c r="J60" s="9">
        <v>41473</v>
      </c>
      <c r="K60" s="7">
        <v>119.03</v>
      </c>
      <c r="L60" s="7">
        <v>-1.0145530145530136E-2</v>
      </c>
      <c r="M60" s="7">
        <f>1+L60</f>
        <v>0.9898544698544699</v>
      </c>
      <c r="N60" s="7">
        <f>L60-$D$3</f>
        <v>-1.5422377863358476E-2</v>
      </c>
      <c r="O60" s="7">
        <f>(N60-$R$14)^2</f>
        <v>4.0460845511191895E-4</v>
      </c>
      <c r="P60" s="10">
        <f>(N60-$R$15)^2</f>
        <v>5.7819745640140204E-4</v>
      </c>
    </row>
    <row r="61" spans="1:16" x14ac:dyDescent="0.25">
      <c r="A61" s="4">
        <v>41313</v>
      </c>
      <c r="B61">
        <v>39.24</v>
      </c>
      <c r="C61">
        <f>(B61-B60)/B60</f>
        <v>-6.079027355622971E-3</v>
      </c>
      <c r="E61">
        <f>C61-$D$3</f>
        <v>-1.1355875073451312E-2</v>
      </c>
      <c r="F61">
        <f>E61^2</f>
        <v>1.2895589868383285E-4</v>
      </c>
      <c r="J61" s="9">
        <v>41474</v>
      </c>
      <c r="K61" s="7">
        <v>119.68</v>
      </c>
      <c r="L61" s="7">
        <v>5.4608081996135906E-3</v>
      </c>
      <c r="M61" s="7">
        <f>1+L61</f>
        <v>1.0054608081996137</v>
      </c>
      <c r="N61" s="7">
        <f>L61-$D$3</f>
        <v>1.8396048178525009E-4</v>
      </c>
      <c r="O61" s="7">
        <f>(N61-$R$14)^2</f>
        <v>2.0326960785876011E-5</v>
      </c>
      <c r="P61" s="10">
        <f>(N61-$R$15)^2</f>
        <v>7.1223445629312266E-5</v>
      </c>
    </row>
    <row r="62" spans="1:16" x14ac:dyDescent="0.25">
      <c r="A62" s="4">
        <v>41316</v>
      </c>
      <c r="B62">
        <v>38.42</v>
      </c>
      <c r="C62">
        <f>(B62-B61)/B61</f>
        <v>-2.0897043832823654E-2</v>
      </c>
      <c r="E62">
        <f>C62-$D$3</f>
        <v>-2.6173891550651994E-2</v>
      </c>
      <c r="F62">
        <f>E62^2</f>
        <v>6.8507259890529179E-4</v>
      </c>
      <c r="J62" s="9">
        <v>41477</v>
      </c>
      <c r="K62" s="7">
        <v>122.43</v>
      </c>
      <c r="L62" s="7">
        <v>2.2977941176470586E-2</v>
      </c>
      <c r="M62" s="7">
        <f>1+L62</f>
        <v>1.0229779411764706</v>
      </c>
      <c r="N62" s="7">
        <f>L62-$D$3</f>
        <v>1.7701093458642247E-2</v>
      </c>
      <c r="O62" s="7">
        <f>(N62-$R$14)^2</f>
        <v>1.6922341086899435E-4</v>
      </c>
      <c r="P62" s="10">
        <f>(N62-$R$15)^2</f>
        <v>8.2405264751645569E-5</v>
      </c>
    </row>
    <row r="63" spans="1:16" x14ac:dyDescent="0.25">
      <c r="A63" s="4">
        <v>41317</v>
      </c>
      <c r="B63">
        <v>37.89</v>
      </c>
      <c r="C63">
        <f>(B63-B62)/B62</f>
        <v>-1.3794898490369628E-2</v>
      </c>
      <c r="E63">
        <f>C63-$D$3</f>
        <v>-1.907174620819797E-2</v>
      </c>
      <c r="F63">
        <f>E63^2</f>
        <v>3.6373150342991365E-4</v>
      </c>
      <c r="J63" s="9">
        <v>41478</v>
      </c>
      <c r="K63" s="7">
        <v>122.74</v>
      </c>
      <c r="L63" s="7">
        <v>2.5320591358326231E-3</v>
      </c>
      <c r="M63" s="7">
        <f>1+L63</f>
        <v>1.0025320591358327</v>
      </c>
      <c r="N63" s="7">
        <f>L63-$D$3</f>
        <v>-2.7447885819957174E-3</v>
      </c>
      <c r="O63" s="7">
        <f>(N63-$R$14)^2</f>
        <v>5.5313314566652624E-5</v>
      </c>
      <c r="P63" s="10">
        <f>(N63-$R$15)^2</f>
        <v>1.2923477712922861E-4</v>
      </c>
    </row>
    <row r="64" spans="1:16" x14ac:dyDescent="0.25">
      <c r="A64" s="4">
        <v>41318</v>
      </c>
      <c r="B64">
        <v>38.450000000000003</v>
      </c>
      <c r="C64">
        <f>(B64-B63)/B63</f>
        <v>1.4779625230931704E-2</v>
      </c>
      <c r="E64">
        <f>C64-$D$3</f>
        <v>9.5027775131033623E-3</v>
      </c>
      <c r="F64">
        <f>E64^2</f>
        <v>9.0302780463542918E-5</v>
      </c>
      <c r="J64" s="9">
        <v>41479</v>
      </c>
      <c r="K64" s="7">
        <v>121.7</v>
      </c>
      <c r="L64" s="7">
        <v>-8.4731953723316943E-3</v>
      </c>
      <c r="M64" s="7">
        <f>1+L64</f>
        <v>0.99152680462766829</v>
      </c>
      <c r="N64" s="7">
        <f>L64-$D$3</f>
        <v>-1.3750043090160036E-2</v>
      </c>
      <c r="O64" s="7">
        <f>(N64-$R$14)^2</f>
        <v>3.4012752734321528E-4</v>
      </c>
      <c r="P64" s="10">
        <f>(N64-$R$15)^2</f>
        <v>5.0056911652832136E-4</v>
      </c>
    </row>
    <row r="65" spans="1:16" x14ac:dyDescent="0.25">
      <c r="A65" s="4">
        <v>41319</v>
      </c>
      <c r="B65">
        <v>38.299999999999997</v>
      </c>
      <c r="C65">
        <f>(B65-B64)/B64</f>
        <v>-3.9011703511054791E-3</v>
      </c>
      <c r="E65">
        <f>C65-$D$3</f>
        <v>-9.1780180689338201E-3</v>
      </c>
      <c r="F65">
        <f>E65^2</f>
        <v>8.4236015673675693E-5</v>
      </c>
      <c r="J65" s="9">
        <v>41480</v>
      </c>
      <c r="K65" s="7">
        <v>124.07</v>
      </c>
      <c r="L65" s="7">
        <v>1.9474116680361465E-2</v>
      </c>
      <c r="M65" s="7">
        <f>1+L65</f>
        <v>1.0194741166803614</v>
      </c>
      <c r="N65" s="7">
        <f>L65-$D$3</f>
        <v>1.4197268962533125E-2</v>
      </c>
      <c r="O65" s="7">
        <f>(N65-$R$14)^2</f>
        <v>9.0340565151100674E-5</v>
      </c>
      <c r="P65" s="10">
        <f>(N65-$R$15)^2</f>
        <v>3.1068473406378092E-5</v>
      </c>
    </row>
    <row r="66" spans="1:16" x14ac:dyDescent="0.25">
      <c r="A66" s="4">
        <v>41320</v>
      </c>
      <c r="B66">
        <v>37.04</v>
      </c>
      <c r="C66">
        <f>(B66-B65)/B65</f>
        <v>-3.2898172323759745E-2</v>
      </c>
      <c r="E66">
        <f>C66-$D$3</f>
        <v>-3.8175020041588084E-2</v>
      </c>
      <c r="F66">
        <f>E66^2</f>
        <v>1.4573321551756518E-3</v>
      </c>
      <c r="J66" s="9">
        <v>41481</v>
      </c>
      <c r="K66" s="7">
        <v>129.38999999999999</v>
      </c>
      <c r="L66" s="7">
        <v>4.2879019908116336E-2</v>
      </c>
      <c r="M66" s="7">
        <f>1+L66</f>
        <v>1.0428790199081164</v>
      </c>
      <c r="N66" s="7">
        <f>L66-$D$3</f>
        <v>3.7602172190287997E-2</v>
      </c>
      <c r="O66" s="7">
        <f>(N66-$R$14)^2</f>
        <v>1.0830462886417878E-3</v>
      </c>
      <c r="P66" s="10">
        <f>(N66-$R$15)^2</f>
        <v>8.3977161982343575E-4</v>
      </c>
    </row>
    <row r="67" spans="1:16" x14ac:dyDescent="0.25">
      <c r="A67" s="4">
        <v>41324</v>
      </c>
      <c r="B67">
        <v>39.28</v>
      </c>
      <c r="C67">
        <f>(B67-B66)/B66</f>
        <v>6.0475161987041094E-2</v>
      </c>
      <c r="E67">
        <f>C67-$D$3</f>
        <v>5.5198314269212755E-2</v>
      </c>
      <c r="F67">
        <f>E67^2</f>
        <v>3.0468538981627763E-3</v>
      </c>
      <c r="J67" s="9">
        <v>41484</v>
      </c>
      <c r="K67" s="7">
        <v>134.62</v>
      </c>
      <c r="L67" s="7">
        <v>4.0420434345776482E-2</v>
      </c>
      <c r="M67" s="7">
        <f>1+L67</f>
        <v>1.0404204343457766</v>
      </c>
      <c r="N67" s="7">
        <f>L67-$D$3</f>
        <v>3.5143586627948142E-2</v>
      </c>
      <c r="O67" s="7">
        <f>(N67-$R$14)^2</f>
        <v>9.2726845935081311E-4</v>
      </c>
      <c r="P67" s="10">
        <f>(N67-$R$15)^2</f>
        <v>7.0332247884295513E-4</v>
      </c>
    </row>
    <row r="68" spans="1:16" x14ac:dyDescent="0.25">
      <c r="A68" s="4">
        <v>41325</v>
      </c>
      <c r="B68">
        <v>38.54</v>
      </c>
      <c r="C68">
        <f>(B68-B67)/B67</f>
        <v>-1.8839103869653817E-2</v>
      </c>
      <c r="E68">
        <f>C68-$D$3</f>
        <v>-2.4115951587482157E-2</v>
      </c>
      <c r="F68">
        <f>E68^2</f>
        <v>5.8157912096978316E-4</v>
      </c>
      <c r="J68" s="9">
        <v>41485</v>
      </c>
      <c r="K68" s="7">
        <v>131.74</v>
      </c>
      <c r="L68" s="7">
        <v>-2.1393552221066672E-2</v>
      </c>
      <c r="M68" s="7">
        <f>1+L68</f>
        <v>0.97860644777893335</v>
      </c>
      <c r="N68" s="7">
        <f>L68-$D$3</f>
        <v>-2.6670399938895011E-2</v>
      </c>
      <c r="O68" s="7">
        <f>(N68-$R$14)^2</f>
        <v>9.8363171656103685E-4</v>
      </c>
      <c r="P68" s="10">
        <f>(N68-$R$15)^2</f>
        <v>1.2456494128440319E-3</v>
      </c>
    </row>
    <row r="69" spans="1:16" x14ac:dyDescent="0.25">
      <c r="A69" s="4">
        <v>41326</v>
      </c>
      <c r="B69">
        <v>35.159999999999997</v>
      </c>
      <c r="C69">
        <f>(B69-B68)/B68</f>
        <v>-8.7701089776855284E-2</v>
      </c>
      <c r="E69">
        <f>C69-$D$3</f>
        <v>-9.2977937494683624E-2</v>
      </c>
      <c r="F69">
        <f>E69^2</f>
        <v>8.644896860765295E-3</v>
      </c>
      <c r="J69" s="9">
        <v>41486</v>
      </c>
      <c r="K69" s="7">
        <v>134.28</v>
      </c>
      <c r="L69" s="7">
        <v>1.9280400789433671E-2</v>
      </c>
      <c r="M69" s="7">
        <f>1+L69</f>
        <v>1.0192804007894336</v>
      </c>
      <c r="N69" s="7">
        <f>L69-$D$3</f>
        <v>1.4003553071605331E-2</v>
      </c>
      <c r="O69" s="7">
        <f>(N69-$R$14)^2</f>
        <v>8.6695642805676169E-5</v>
      </c>
      <c r="P69" s="10">
        <f>(N69-$R$15)^2</f>
        <v>2.8946489344610297E-5</v>
      </c>
    </row>
    <row r="70" spans="1:16" x14ac:dyDescent="0.25">
      <c r="A70" s="4">
        <v>41327</v>
      </c>
      <c r="B70">
        <v>36.11</v>
      </c>
      <c r="C70">
        <f>(B70-B69)/B69</f>
        <v>2.7019340159271984E-2</v>
      </c>
      <c r="E70">
        <f>C70-$D$3</f>
        <v>2.1742492441443644E-2</v>
      </c>
      <c r="F70">
        <f>E70^2</f>
        <v>4.7273597756623402E-4</v>
      </c>
      <c r="J70" s="9">
        <v>41487</v>
      </c>
      <c r="K70" s="7">
        <v>135.55000000000001</v>
      </c>
      <c r="L70" s="7">
        <v>9.4578492701817857E-3</v>
      </c>
      <c r="M70" s="7">
        <f>1+L70</f>
        <v>1.0094578492701818</v>
      </c>
      <c r="N70" s="7">
        <f>L70-$D$3</f>
        <v>4.1810015523534453E-3</v>
      </c>
      <c r="O70" s="7">
        <f>(N70-$R$14)^2</f>
        <v>2.616343149172564E-7</v>
      </c>
      <c r="P70" s="10">
        <f>(N70-$R$15)^2</f>
        <v>1.9734538787316975E-5</v>
      </c>
    </row>
    <row r="71" spans="1:16" x14ac:dyDescent="0.25">
      <c r="A71" s="4">
        <v>41330</v>
      </c>
      <c r="B71">
        <v>34.380000000000003</v>
      </c>
      <c r="C71">
        <f>(B71-B70)/B70</f>
        <v>-4.7909166435890251E-2</v>
      </c>
      <c r="E71">
        <f>C71-$D$3</f>
        <v>-5.318601415371859E-2</v>
      </c>
      <c r="F71">
        <f>E71^2</f>
        <v>2.8287521015595541E-3</v>
      </c>
      <c r="J71" s="9">
        <v>41488</v>
      </c>
      <c r="K71" s="7">
        <v>138</v>
      </c>
      <c r="L71" s="7">
        <v>1.8074511250461001E-2</v>
      </c>
      <c r="M71" s="7">
        <f>1+L71</f>
        <v>1.018074511250461</v>
      </c>
      <c r="N71" s="7">
        <f>L71-$D$3</f>
        <v>1.2797663532632661E-2</v>
      </c>
      <c r="O71" s="7">
        <f>(N71-$R$14)^2</f>
        <v>6.5693618006224045E-5</v>
      </c>
      <c r="P71" s="10">
        <f>(N71-$R$15)^2</f>
        <v>1.7424819181872771E-5</v>
      </c>
    </row>
    <row r="72" spans="1:16" x14ac:dyDescent="0.25">
      <c r="A72" s="4">
        <v>41331</v>
      </c>
      <c r="B72">
        <v>34.43</v>
      </c>
      <c r="C72">
        <f>(B72-B71)/B71</f>
        <v>1.4543339150668165E-3</v>
      </c>
      <c r="E72">
        <f>C72-$D$3</f>
        <v>-3.822513802761524E-3</v>
      </c>
      <c r="F72">
        <f>E72^2</f>
        <v>1.4611611772302367E-5</v>
      </c>
      <c r="J72" s="9">
        <v>41491</v>
      </c>
      <c r="K72" s="7">
        <v>144.68</v>
      </c>
      <c r="L72" s="7">
        <v>4.8405797101449322E-2</v>
      </c>
      <c r="M72" s="7">
        <f>1+L72</f>
        <v>1.0484057971014493</v>
      </c>
      <c r="N72" s="7">
        <f>L72-$D$3</f>
        <v>4.3128949383620982E-2</v>
      </c>
      <c r="O72" s="7">
        <f>(N72-$R$14)^2</f>
        <v>1.4773603667187409E-3</v>
      </c>
      <c r="P72" s="10">
        <f>(N72-$R$15)^2</f>
        <v>1.1906357747544095E-3</v>
      </c>
    </row>
    <row r="73" spans="1:16" x14ac:dyDescent="0.25">
      <c r="A73" s="4">
        <v>41332</v>
      </c>
      <c r="B73">
        <v>35.1</v>
      </c>
      <c r="C73">
        <f>(B73-B72)/B72</f>
        <v>1.9459773453383726E-2</v>
      </c>
      <c r="E73">
        <f>C73-$D$3</f>
        <v>1.4182925735555386E-2</v>
      </c>
      <c r="F73">
        <f>E73^2</f>
        <v>2.0115538242027929E-4</v>
      </c>
      <c r="J73" s="9">
        <v>41492</v>
      </c>
      <c r="K73" s="7">
        <v>142.15</v>
      </c>
      <c r="L73" s="7">
        <v>-1.7486867569809241E-2</v>
      </c>
      <c r="M73" s="7">
        <f>1+L73</f>
        <v>0.98251313243019078</v>
      </c>
      <c r="N73" s="7">
        <f>L73-$D$3</f>
        <v>-2.2763715287637581E-2</v>
      </c>
      <c r="O73" s="7">
        <f>(N73-$R$14)^2</f>
        <v>7.5384395400469721E-4</v>
      </c>
      <c r="P73" s="10">
        <f>(N73-$R$15)^2</f>
        <v>9.8514842594105536E-4</v>
      </c>
    </row>
    <row r="74" spans="1:16" x14ac:dyDescent="0.25">
      <c r="A74" s="4">
        <v>41333</v>
      </c>
      <c r="B74">
        <v>34.83</v>
      </c>
      <c r="C74">
        <f>(B74-B73)/B73</f>
        <v>-7.6923076923077812E-3</v>
      </c>
      <c r="E74">
        <f>C74-$D$3</f>
        <v>-1.2969155410136123E-2</v>
      </c>
      <c r="F74">
        <f>E74^2</f>
        <v>1.6819899205226306E-4</v>
      </c>
      <c r="J74" s="9">
        <v>41493</v>
      </c>
      <c r="K74" s="7">
        <v>134.22999999999999</v>
      </c>
      <c r="L74" s="7">
        <v>-5.5715793176222411E-2</v>
      </c>
      <c r="M74" s="7">
        <f>1+L74</f>
        <v>0.94428420682377756</v>
      </c>
      <c r="N74" s="7">
        <f>L74-$D$3</f>
        <v>-6.0992640894050751E-2</v>
      </c>
      <c r="O74" s="7">
        <f>(N74-$R$14)^2</f>
        <v>4.3145382033737524E-3</v>
      </c>
      <c r="P74" s="10">
        <f>(N74-$R$15)^2</f>
        <v>4.8463874270608682E-3</v>
      </c>
    </row>
    <row r="75" spans="1:16" x14ac:dyDescent="0.25">
      <c r="A75" s="4">
        <v>41334</v>
      </c>
      <c r="B75">
        <v>34.65</v>
      </c>
      <c r="C75">
        <f>(B75-B74)/B74</f>
        <v>-5.1679586563307418E-3</v>
      </c>
      <c r="E75">
        <f>C75-$D$3</f>
        <v>-1.0444806374159083E-2</v>
      </c>
      <c r="F75">
        <f>E75^2</f>
        <v>1.0909398019367421E-4</v>
      </c>
      <c r="J75" s="9">
        <v>41494</v>
      </c>
      <c r="K75" s="7">
        <v>153.47999999999999</v>
      </c>
      <c r="L75" s="7">
        <v>0.14341056395738658</v>
      </c>
      <c r="M75" s="7">
        <f>1+L75</f>
        <v>1.1434105639573866</v>
      </c>
      <c r="N75" s="7">
        <f>L75-$D$3</f>
        <v>0.13813371623955822</v>
      </c>
      <c r="O75" s="7">
        <f>(N75-$R$14)^2</f>
        <v>1.7806557238497708E-2</v>
      </c>
      <c r="P75" s="10">
        <f>(N75-$R$15)^2</f>
        <v>1.6772932658711947E-2</v>
      </c>
    </row>
    <row r="76" spans="1:16" x14ac:dyDescent="0.25">
      <c r="A76" s="4">
        <v>41337</v>
      </c>
      <c r="B76">
        <v>35.58</v>
      </c>
      <c r="C76">
        <f>(B76-B75)/B75</f>
        <v>2.6839826839826834E-2</v>
      </c>
      <c r="E76">
        <f>C76-$D$3</f>
        <v>2.1562979121998494E-2</v>
      </c>
      <c r="F76">
        <f>E76^2</f>
        <v>4.6496206861574294E-4</v>
      </c>
      <c r="J76" s="9">
        <v>41495</v>
      </c>
      <c r="K76" s="7">
        <v>153</v>
      </c>
      <c r="L76" s="7">
        <v>-3.1274433150898476E-3</v>
      </c>
      <c r="M76" s="7">
        <f>1+L76</f>
        <v>0.99687255668491015</v>
      </c>
      <c r="N76" s="7">
        <f>L76-$D$3</f>
        <v>-8.4042910329181885E-3</v>
      </c>
      <c r="O76" s="7">
        <f>(N76-$R$14)^2</f>
        <v>1.7152602889306638E-4</v>
      </c>
      <c r="P76" s="10">
        <f>(N76-$R$15)^2</f>
        <v>2.8994086217333666E-4</v>
      </c>
    </row>
    <row r="77" spans="1:16" x14ac:dyDescent="0.25">
      <c r="A77" s="4">
        <v>41338</v>
      </c>
      <c r="B77">
        <v>36.65</v>
      </c>
      <c r="C77">
        <f>(B77-B76)/B76</f>
        <v>3.0073074761101753E-2</v>
      </c>
      <c r="E77">
        <f>C77-$D$3</f>
        <v>2.4796227043273413E-2</v>
      </c>
      <c r="F77">
        <f>E77^2</f>
        <v>6.1485287558156378E-4</v>
      </c>
      <c r="J77" s="9">
        <v>41498</v>
      </c>
      <c r="K77" s="7">
        <v>147.38</v>
      </c>
      <c r="L77" s="7">
        <v>-3.6732026143790876E-2</v>
      </c>
      <c r="M77" s="7">
        <f>1+L77</f>
        <v>0.9632679738562091</v>
      </c>
      <c r="N77" s="7">
        <f>L77-$D$3</f>
        <v>-4.2008873861619216E-2</v>
      </c>
      <c r="O77" s="7">
        <f>(N77-$R$14)^2</f>
        <v>2.1810186540891421E-3</v>
      </c>
      <c r="P77" s="10">
        <f>(N77-$R$15)^2</f>
        <v>2.5636229942344814E-3</v>
      </c>
    </row>
    <row r="78" spans="1:16" x14ac:dyDescent="0.25">
      <c r="A78" s="4">
        <v>41339</v>
      </c>
      <c r="B78">
        <v>37.69</v>
      </c>
      <c r="C78">
        <f>(B78-B77)/B77</f>
        <v>2.8376534788540225E-2</v>
      </c>
      <c r="E78">
        <f>C78-$D$3</f>
        <v>2.3099687070711885E-2</v>
      </c>
      <c r="F78">
        <f>E78^2</f>
        <v>5.3359554276481388E-4</v>
      </c>
      <c r="J78" s="9">
        <v>41499</v>
      </c>
      <c r="K78" s="7">
        <v>145.43</v>
      </c>
      <c r="L78" s="7">
        <v>-1.3231103270457244E-2</v>
      </c>
      <c r="M78" s="7">
        <f>1+L78</f>
        <v>0.98676889672954271</v>
      </c>
      <c r="N78" s="7">
        <f>L78-$D$3</f>
        <v>-1.8507950988285584E-2</v>
      </c>
      <c r="O78" s="7">
        <f>(N78-$R$14)^2</f>
        <v>5.3826109175011635E-4</v>
      </c>
      <c r="P78" s="10">
        <f>(N78-$R$15)^2</f>
        <v>7.3610797615113676E-4</v>
      </c>
    </row>
    <row r="79" spans="1:16" x14ac:dyDescent="0.25">
      <c r="A79" s="4">
        <v>41340</v>
      </c>
      <c r="B79">
        <v>38.229999999999997</v>
      </c>
      <c r="C79">
        <f>(B79-B78)/B78</f>
        <v>1.4327407800477558E-2</v>
      </c>
      <c r="E79">
        <f>C79-$D$3</f>
        <v>9.0505600826492165E-3</v>
      </c>
      <c r="F79">
        <f>E79^2</f>
        <v>8.1912637809643395E-5</v>
      </c>
      <c r="J79" s="9">
        <v>41500</v>
      </c>
      <c r="K79" s="7">
        <v>139.36000000000001</v>
      </c>
      <c r="L79" s="7">
        <v>-4.1738293337000569E-2</v>
      </c>
      <c r="M79" s="7">
        <f>1+L79</f>
        <v>0.95826170666299948</v>
      </c>
      <c r="N79" s="7">
        <f>L79-$D$3</f>
        <v>-4.7015141054828909E-2</v>
      </c>
      <c r="O79" s="7">
        <f>(N79-$R$14)^2</f>
        <v>2.6736805127346116E-3</v>
      </c>
      <c r="P79" s="10">
        <f>(N79-$R$15)^2</f>
        <v>3.0956426770121777E-3</v>
      </c>
    </row>
    <row r="80" spans="1:16" x14ac:dyDescent="0.25">
      <c r="A80" s="4">
        <v>41341</v>
      </c>
      <c r="B80">
        <v>38.47</v>
      </c>
      <c r="C80">
        <f>(B80-B79)/B79</f>
        <v>6.2777923097044729E-3</v>
      </c>
      <c r="E80">
        <f>C80-$D$3</f>
        <v>1.0009445918761324E-3</v>
      </c>
      <c r="F80">
        <f>E80^2</f>
        <v>1.0018900760060773E-6</v>
      </c>
      <c r="J80" s="9">
        <v>41501</v>
      </c>
      <c r="K80" s="7">
        <v>139.66999999999999</v>
      </c>
      <c r="L80" s="7">
        <v>2.2244546498275965E-3</v>
      </c>
      <c r="M80" s="7">
        <f>1+L80</f>
        <v>1.0022244546498276</v>
      </c>
      <c r="N80" s="7">
        <f>L80-$D$3</f>
        <v>-3.052393068000744E-3</v>
      </c>
      <c r="O80" s="7">
        <f>(N80-$R$14)^2</f>
        <v>5.9983423946348409E-5</v>
      </c>
      <c r="P80" s="10">
        <f>(N80-$R$15)^2</f>
        <v>1.3632318397392801E-4</v>
      </c>
    </row>
    <row r="81" spans="1:16" x14ac:dyDescent="0.25">
      <c r="A81" s="4">
        <v>41344</v>
      </c>
      <c r="B81">
        <v>39.1</v>
      </c>
      <c r="C81">
        <f>(B81-B80)/B80</f>
        <v>1.637639719261769E-2</v>
      </c>
      <c r="E81">
        <f>C81-$D$3</f>
        <v>1.109954947478935E-2</v>
      </c>
      <c r="F81">
        <f>E81^2</f>
        <v>1.2319999854329655E-4</v>
      </c>
      <c r="J81" s="9">
        <v>41502</v>
      </c>
      <c r="K81" s="7">
        <v>142</v>
      </c>
      <c r="L81" s="7">
        <v>1.6682179422925558E-2</v>
      </c>
      <c r="M81" s="7">
        <f>1+L81</f>
        <v>1.0166821794229255</v>
      </c>
      <c r="N81" s="7">
        <f>L81-$D$3</f>
        <v>1.1405331705097218E-2</v>
      </c>
      <c r="O81" s="7">
        <f>(N81-$R$14)^2</f>
        <v>4.5062061560056386E-5</v>
      </c>
      <c r="P81" s="10">
        <f>(N81-$R$15)^2</f>
        <v>7.7393726988665941E-6</v>
      </c>
    </row>
    <row r="82" spans="1:16" x14ac:dyDescent="0.25">
      <c r="A82" s="4">
        <v>41345</v>
      </c>
      <c r="B82">
        <v>39.119999999999997</v>
      </c>
      <c r="C82">
        <f>(B82-B81)/B81</f>
        <v>5.1150895140654787E-4</v>
      </c>
      <c r="E82">
        <f>C82-$D$3</f>
        <v>-4.7653387664217924E-3</v>
      </c>
      <c r="F82">
        <f>E82^2</f>
        <v>2.2708453558762369E-5</v>
      </c>
      <c r="J82" s="9">
        <v>41505</v>
      </c>
      <c r="K82" s="7">
        <v>144.9</v>
      </c>
      <c r="L82" s="7">
        <v>2.0422535211267644E-2</v>
      </c>
      <c r="M82" s="7">
        <f>1+L82</f>
        <v>1.0204225352112677</v>
      </c>
      <c r="N82" s="7">
        <f>L82-$D$3</f>
        <v>1.5145687493439305E-2</v>
      </c>
      <c r="O82" s="7">
        <f>(N82-$R$14)^2</f>
        <v>1.0926905411965923E-4</v>
      </c>
      <c r="P82" s="10">
        <f>(N82-$R$15)^2</f>
        <v>4.2540770305568161E-5</v>
      </c>
    </row>
    <row r="83" spans="1:16" x14ac:dyDescent="0.25">
      <c r="A83" s="4">
        <v>41346</v>
      </c>
      <c r="B83">
        <v>38.979999999999997</v>
      </c>
      <c r="C83">
        <f>(B83-B82)/B82</f>
        <v>-3.5787321063394831E-3</v>
      </c>
      <c r="E83">
        <f>C83-$D$3</f>
        <v>-8.8555798241678231E-3</v>
      </c>
      <c r="F83">
        <f>E83^2</f>
        <v>7.8421294022208219E-5</v>
      </c>
      <c r="J83" s="9">
        <v>41506</v>
      </c>
      <c r="K83" s="7">
        <v>149.58000000000001</v>
      </c>
      <c r="L83" s="7">
        <v>3.2298136645962781E-2</v>
      </c>
      <c r="M83" s="7">
        <f>1+L83</f>
        <v>1.0322981366459627</v>
      </c>
      <c r="N83" s="7">
        <f>L83-$D$3</f>
        <v>2.7021288928134442E-2</v>
      </c>
      <c r="O83" s="7">
        <f>(N83-$R$14)^2</f>
        <v>4.9857465553206407E-4</v>
      </c>
      <c r="P83" s="10">
        <f>(N83-$R$15)^2</f>
        <v>3.3848382939000756E-4</v>
      </c>
    </row>
    <row r="84" spans="1:16" x14ac:dyDescent="0.25">
      <c r="A84" s="4">
        <v>41347</v>
      </c>
      <c r="B84">
        <v>36.85</v>
      </c>
      <c r="C84">
        <f>(B84-B83)/B83</f>
        <v>-5.4643406875320565E-2</v>
      </c>
      <c r="E84">
        <f>C84-$D$3</f>
        <v>-5.9920254593148904E-2</v>
      </c>
      <c r="F84">
        <f>E84^2</f>
        <v>3.5904369105077823E-3</v>
      </c>
      <c r="J84" s="9">
        <v>41507</v>
      </c>
      <c r="K84" s="7">
        <v>147.86000000000001</v>
      </c>
      <c r="L84" s="7">
        <v>-1.1498863484423043E-2</v>
      </c>
      <c r="M84" s="7">
        <f>1+L84</f>
        <v>0.98850113651557692</v>
      </c>
      <c r="N84" s="7">
        <f>L84-$D$3</f>
        <v>-1.6775711202251384E-2</v>
      </c>
      <c r="O84" s="7">
        <f>(N84-$R$14)^2</f>
        <v>4.6088424554363951E-4</v>
      </c>
      <c r="P84" s="10">
        <f>(N84-$R$15)^2</f>
        <v>6.45112761962613E-4</v>
      </c>
    </row>
    <row r="85" spans="1:16" x14ac:dyDescent="0.25">
      <c r="A85" s="4">
        <v>41348</v>
      </c>
      <c r="B85">
        <v>35.29</v>
      </c>
      <c r="C85">
        <f>(B85-B84)/B84</f>
        <v>-4.2333785617367767E-2</v>
      </c>
      <c r="E85">
        <f>C85-$D$3</f>
        <v>-4.7610633335196106E-2</v>
      </c>
      <c r="F85">
        <f>E85^2</f>
        <v>2.2667724065784868E-3</v>
      </c>
      <c r="J85" s="9">
        <v>41508</v>
      </c>
      <c r="K85" s="7">
        <v>157.1</v>
      </c>
      <c r="L85" s="7">
        <v>6.2491546057080884E-2</v>
      </c>
      <c r="M85" s="7">
        <f>1+L85</f>
        <v>1.062491546057081</v>
      </c>
      <c r="N85" s="7">
        <f>L85-$D$3</f>
        <v>5.7214698339252544E-2</v>
      </c>
      <c r="O85" s="7">
        <f>(N85-$R$14)^2</f>
        <v>2.7585809432909146E-3</v>
      </c>
      <c r="P85" s="10">
        <f>(N85-$R$15)^2</f>
        <v>2.3611182686852131E-3</v>
      </c>
    </row>
    <row r="86" spans="1:16" x14ac:dyDescent="0.25">
      <c r="A86" s="4">
        <v>41351</v>
      </c>
      <c r="B86">
        <v>35.15</v>
      </c>
      <c r="C86">
        <f>(B86-B85)/B85</f>
        <v>-3.9671294984415014E-3</v>
      </c>
      <c r="E86">
        <f>C86-$D$3</f>
        <v>-9.2439772162698428E-3</v>
      </c>
      <c r="F86">
        <f>E86^2</f>
        <v>8.545111477491595E-5</v>
      </c>
      <c r="J86" s="9">
        <v>41509</v>
      </c>
      <c r="K86" s="7">
        <v>161.839</v>
      </c>
      <c r="L86" s="7">
        <v>3.0165499681731409E-2</v>
      </c>
      <c r="M86" s="7">
        <f>1+L86</f>
        <v>1.0301654996817313</v>
      </c>
      <c r="N86" s="7">
        <f>L86-$D$3</f>
        <v>2.488865196390307E-2</v>
      </c>
      <c r="O86" s="7">
        <f>(N86-$R$14)^2</f>
        <v>4.078844099145672E-4</v>
      </c>
      <c r="P86" s="10">
        <f>(N86-$R$15)^2</f>
        <v>2.6455975851642988E-4</v>
      </c>
    </row>
    <row r="87" spans="1:16" x14ac:dyDescent="0.25">
      <c r="A87" s="4">
        <v>41352</v>
      </c>
      <c r="B87">
        <v>35.08</v>
      </c>
      <c r="C87">
        <f>(B87-B86)/B86</f>
        <v>-1.9914651493598942E-3</v>
      </c>
      <c r="E87">
        <f>C87-$D$3</f>
        <v>-7.2683128671882351E-3</v>
      </c>
      <c r="F87">
        <f>E87^2</f>
        <v>5.2828371935334063E-5</v>
      </c>
      <c r="J87" s="9">
        <v>41512</v>
      </c>
      <c r="K87" s="7">
        <v>164.22</v>
      </c>
      <c r="L87" s="7">
        <v>1.4712152200643851E-2</v>
      </c>
      <c r="M87" s="7">
        <f>1+L87</f>
        <v>1.0147121522006439</v>
      </c>
      <c r="N87" s="7">
        <f>L87-$D$3</f>
        <v>9.4353044828155118E-3</v>
      </c>
      <c r="O87" s="7">
        <f>(N87-$R$14)^2</f>
        <v>2.2494160490622425E-5</v>
      </c>
      <c r="P87" s="10">
        <f>(N87-$R$15)^2</f>
        <v>6.5925563253744248E-7</v>
      </c>
    </row>
    <row r="88" spans="1:16" x14ac:dyDescent="0.25">
      <c r="A88" s="4">
        <v>41353</v>
      </c>
      <c r="B88">
        <v>35.950000000000003</v>
      </c>
      <c r="C88">
        <f>(B88-B87)/B87</f>
        <v>2.4800456100342205E-2</v>
      </c>
      <c r="E88">
        <f>C88-$D$3</f>
        <v>1.9523608382513866E-2</v>
      </c>
      <c r="F88">
        <f>E88^2</f>
        <v>3.8117128427376569E-4</v>
      </c>
      <c r="J88" s="9">
        <v>41513</v>
      </c>
      <c r="K88" s="7">
        <v>167.01</v>
      </c>
      <c r="L88" s="7">
        <v>1.69894044574351E-2</v>
      </c>
      <c r="M88" s="7">
        <f>1+L88</f>
        <v>1.016989404457435</v>
      </c>
      <c r="N88" s="7">
        <f>L88-$D$3</f>
        <v>1.171255673960676E-2</v>
      </c>
      <c r="O88" s="7">
        <f>(N88-$R$14)^2</f>
        <v>4.9281146492292517E-5</v>
      </c>
      <c r="P88" s="10">
        <f>(N88-$R$15)^2</f>
        <v>9.5431433039640457E-6</v>
      </c>
    </row>
    <row r="89" spans="1:16" x14ac:dyDescent="0.25">
      <c r="A89" s="4">
        <v>41354</v>
      </c>
      <c r="B89">
        <v>36.01</v>
      </c>
      <c r="C89">
        <f>(B89-B88)/B88</f>
        <v>1.66898470097344E-3</v>
      </c>
      <c r="E89">
        <f>C89-$D$3</f>
        <v>-3.6078630168549005E-3</v>
      </c>
      <c r="F89">
        <f>E89^2</f>
        <v>1.3016675548389344E-5</v>
      </c>
      <c r="J89" s="9">
        <v>41514</v>
      </c>
      <c r="K89" s="7">
        <v>166.45</v>
      </c>
      <c r="L89" s="7">
        <v>-3.3530926291838949E-3</v>
      </c>
      <c r="M89" s="7">
        <f>1+L89</f>
        <v>0.99664690737081607</v>
      </c>
      <c r="N89" s="7">
        <f>L89-$D$3</f>
        <v>-8.6299403470122358E-3</v>
      </c>
      <c r="O89" s="7">
        <f>(N89-$R$14)^2</f>
        <v>1.7748751194435544E-4</v>
      </c>
      <c r="P89" s="10">
        <f>(N89-$R$15)^2</f>
        <v>2.9767633484142382E-4</v>
      </c>
    </row>
    <row r="90" spans="1:16" x14ac:dyDescent="0.25">
      <c r="A90" s="4">
        <v>41355</v>
      </c>
      <c r="B90">
        <v>36.619999999999997</v>
      </c>
      <c r="C90">
        <f>(B90-B89)/B89</f>
        <v>1.6939738961399595E-2</v>
      </c>
      <c r="E90">
        <f>C90-$D$3</f>
        <v>1.1662891243571255E-2</v>
      </c>
      <c r="F90">
        <f>E90^2</f>
        <v>1.3602303215937107E-4</v>
      </c>
      <c r="J90" s="9">
        <v>41515</v>
      </c>
      <c r="K90" s="7">
        <v>166.06</v>
      </c>
      <c r="L90" s="7">
        <v>-2.3430459597475902E-3</v>
      </c>
      <c r="M90" s="7">
        <f>1+L90</f>
        <v>0.99765695404025245</v>
      </c>
      <c r="N90" s="7">
        <f>L90-$D$3</f>
        <v>-7.6198936775759302E-3</v>
      </c>
      <c r="O90" s="7">
        <f>(N90-$R$14)^2</f>
        <v>1.5159512600283474E-4</v>
      </c>
      <c r="P90" s="10">
        <f>(N90-$R$15)^2</f>
        <v>2.6384325423723417E-4</v>
      </c>
    </row>
    <row r="91" spans="1:16" x14ac:dyDescent="0.25">
      <c r="A91" s="4">
        <v>41358</v>
      </c>
      <c r="B91">
        <v>37.53</v>
      </c>
      <c r="C91">
        <f>(B91-B90)/B90</f>
        <v>2.484980884762435E-2</v>
      </c>
      <c r="E91">
        <f>C91-$D$3</f>
        <v>1.9572961129796011E-2</v>
      </c>
      <c r="F91">
        <f>E91^2</f>
        <v>3.8310080738850554E-4</v>
      </c>
      <c r="J91" s="9">
        <v>41516</v>
      </c>
      <c r="K91" s="7">
        <v>169</v>
      </c>
      <c r="L91" s="7">
        <v>1.7704444176803551E-2</v>
      </c>
      <c r="M91" s="7">
        <f>1+L91</f>
        <v>1.0177044441768035</v>
      </c>
      <c r="N91" s="7">
        <f>L91-$D$3</f>
        <v>1.2427596458975211E-2</v>
      </c>
      <c r="O91" s="7">
        <f>(N91-$R$14)^2</f>
        <v>5.9831661988058199E-5</v>
      </c>
      <c r="P91" s="10">
        <f>(N91-$R$15)^2</f>
        <v>1.4472223419566411E-5</v>
      </c>
    </row>
    <row r="92" spans="1:16" x14ac:dyDescent="0.25">
      <c r="A92" s="4">
        <v>41359</v>
      </c>
      <c r="B92">
        <v>37.86</v>
      </c>
      <c r="C92">
        <f>(B92-B91)/B91</f>
        <v>8.7929656274979562E-3</v>
      </c>
      <c r="E92">
        <f>C92-$D$3</f>
        <v>3.5161179096696157E-3</v>
      </c>
      <c r="F92">
        <f>E92^2</f>
        <v>1.2363085154699429E-5</v>
      </c>
      <c r="J92" s="9">
        <v>41520</v>
      </c>
      <c r="K92" s="7">
        <v>168.94</v>
      </c>
      <c r="L92" s="7">
        <v>-3.5502958579883E-4</v>
      </c>
      <c r="M92" s="7">
        <f>1+L92</f>
        <v>0.99964497041420119</v>
      </c>
      <c r="N92" s="7">
        <f>L92-$D$3</f>
        <v>-5.6318773036271707E-3</v>
      </c>
      <c r="O92" s="7">
        <f>(N92-$R$14)^2</f>
        <v>1.0659284044109249E-4</v>
      </c>
      <c r="P92" s="10">
        <f>(N92-$R$15)^2</f>
        <v>2.0321175916706048E-4</v>
      </c>
    </row>
    <row r="93" spans="1:16" x14ac:dyDescent="0.25">
      <c r="A93" s="4">
        <v>41360</v>
      </c>
      <c r="B93">
        <v>38.159999999999997</v>
      </c>
      <c r="C93">
        <f>(B93-B92)/B92</f>
        <v>7.9239302694135549E-3</v>
      </c>
      <c r="E93">
        <f>C93-$D$3</f>
        <v>2.6470825515852144E-3</v>
      </c>
      <c r="F93">
        <f>E93^2</f>
        <v>7.0070460349068893E-6</v>
      </c>
      <c r="J93" s="9">
        <v>41521</v>
      </c>
      <c r="K93" s="7">
        <v>170.62200000000001</v>
      </c>
      <c r="L93" s="7">
        <v>9.956197466556271E-3</v>
      </c>
      <c r="M93" s="7">
        <f>1+L93</f>
        <v>1.0099561974665563</v>
      </c>
      <c r="N93" s="7">
        <f>L93-$D$3</f>
        <v>4.6793497487279305E-3</v>
      </c>
      <c r="O93" s="7">
        <f>(N93-$R$14)^2</f>
        <v>1.7302303619291168E-10</v>
      </c>
      <c r="P93" s="10">
        <f>(N93-$R$15)^2</f>
        <v>1.5555208170338229E-5</v>
      </c>
    </row>
    <row r="94" spans="1:16" x14ac:dyDescent="0.25">
      <c r="A94" s="4">
        <v>41361</v>
      </c>
      <c r="B94">
        <v>37.89</v>
      </c>
      <c r="C94">
        <f>(B94-B93)/B93</f>
        <v>-7.0754716981131036E-3</v>
      </c>
      <c r="E94">
        <f>C94-$D$3</f>
        <v>-1.2352319415941445E-2</v>
      </c>
      <c r="F94">
        <f>E94^2</f>
        <v>1.5257979495344399E-4</v>
      </c>
      <c r="J94" s="9">
        <v>41522</v>
      </c>
      <c r="K94" s="7">
        <v>169.93</v>
      </c>
      <c r="L94" s="7">
        <v>-4.0557489655496199E-3</v>
      </c>
      <c r="M94" s="7">
        <f>1+L94</f>
        <v>0.99594425103445039</v>
      </c>
      <c r="N94" s="7">
        <f>L94-$D$3</f>
        <v>-9.3325966833779604E-3</v>
      </c>
      <c r="O94" s="7">
        <f>(N94-$R$14)^2</f>
        <v>1.967034371409041E-4</v>
      </c>
      <c r="P94" s="10">
        <f>(N94-$R$15)^2</f>
        <v>3.2241634084404435E-4</v>
      </c>
    </row>
    <row r="95" spans="1:16" x14ac:dyDescent="0.25">
      <c r="A95" s="4">
        <v>41365</v>
      </c>
      <c r="B95">
        <v>43.93</v>
      </c>
      <c r="C95">
        <f>(B95-B94)/B94</f>
        <v>0.1594088149907627</v>
      </c>
      <c r="E95">
        <f>C95-$D$3</f>
        <v>0.15413196727293435</v>
      </c>
      <c r="F95">
        <f>E95^2</f>
        <v>2.3756663335424907E-2</v>
      </c>
      <c r="J95" s="9">
        <v>41523</v>
      </c>
      <c r="K95" s="7">
        <v>166.97</v>
      </c>
      <c r="L95" s="7">
        <v>-1.7418937209439225E-2</v>
      </c>
      <c r="M95" s="7">
        <f>1+L95</f>
        <v>0.98258106279056079</v>
      </c>
      <c r="N95" s="7">
        <f>L95-$D$3</f>
        <v>-2.2695784927267565E-2</v>
      </c>
      <c r="O95" s="7">
        <f>(N95-$R$14)^2</f>
        <v>7.5011834685564797E-4</v>
      </c>
      <c r="P95" s="10">
        <f>(N95-$R$15)^2</f>
        <v>9.8088876995411985E-4</v>
      </c>
    </row>
    <row r="96" spans="1:16" x14ac:dyDescent="0.25">
      <c r="A96" s="4">
        <v>41366</v>
      </c>
      <c r="B96">
        <v>44.34</v>
      </c>
      <c r="C96">
        <f>(B96-B95)/B95</f>
        <v>9.3330298201685334E-3</v>
      </c>
      <c r="E96">
        <f>C96-$D$3</f>
        <v>4.0561821023401929E-3</v>
      </c>
      <c r="F96">
        <f>E96^2</f>
        <v>1.6452613247344908E-5</v>
      </c>
      <c r="J96" s="9">
        <v>41526</v>
      </c>
      <c r="K96" s="7">
        <v>160.69999999999999</v>
      </c>
      <c r="L96" s="7">
        <v>-3.7551655986105346E-2</v>
      </c>
      <c r="M96" s="7">
        <f>1+L96</f>
        <v>0.96244834401389467</v>
      </c>
      <c r="N96" s="7">
        <f>L96-$D$3</f>
        <v>-4.2828503703933686E-2</v>
      </c>
      <c r="O96" s="7">
        <f>(N96-$R$14)^2</f>
        <v>2.258246132409227E-3</v>
      </c>
      <c r="P96" s="10">
        <f>(N96-$R$15)^2</f>
        <v>2.6472941652186523E-3</v>
      </c>
    </row>
    <row r="97" spans="1:16" x14ac:dyDescent="0.25">
      <c r="A97" s="4">
        <v>41367</v>
      </c>
      <c r="B97">
        <v>41.1</v>
      </c>
      <c r="C97">
        <f>(B97-B96)/B96</f>
        <v>-7.3071718538565672E-2</v>
      </c>
      <c r="E97">
        <f>C97-$D$3</f>
        <v>-7.8348566256394012E-2</v>
      </c>
      <c r="F97">
        <f>E97^2</f>
        <v>6.1384978344325627E-3</v>
      </c>
      <c r="J97" s="9">
        <v>41527</v>
      </c>
      <c r="K97" s="7">
        <v>166.37</v>
      </c>
      <c r="L97" s="7">
        <v>3.5283136278780436E-2</v>
      </c>
      <c r="M97" s="7">
        <f>1+L97</f>
        <v>1.0352831362787804</v>
      </c>
      <c r="N97" s="7">
        <f>L97-$D$3</f>
        <v>3.0006288560952096E-2</v>
      </c>
      <c r="O97" s="7">
        <f>(N97-$R$14)^2</f>
        <v>6.4078771052555341E-4</v>
      </c>
      <c r="P97" s="10">
        <f>(N97-$R$15)^2</f>
        <v>4.5722968096643875E-4</v>
      </c>
    </row>
    <row r="98" spans="1:16" x14ac:dyDescent="0.25">
      <c r="A98" s="4">
        <v>41368</v>
      </c>
      <c r="B98">
        <v>42.01</v>
      </c>
      <c r="C98">
        <f>(B98-B97)/B97</f>
        <v>2.2141119221411109E-2</v>
      </c>
      <c r="E98">
        <f>C98-$D$3</f>
        <v>1.6864271503582769E-2</v>
      </c>
      <c r="F98">
        <f>E98^2</f>
        <v>2.8440365334655385E-4</v>
      </c>
      <c r="J98" s="9">
        <v>41528</v>
      </c>
      <c r="K98" s="7">
        <v>163.52000000000001</v>
      </c>
      <c r="L98" s="7">
        <v>-1.7130492276251692E-2</v>
      </c>
      <c r="M98" s="7">
        <f>1+L98</f>
        <v>0.98286950772374826</v>
      </c>
      <c r="N98" s="7">
        <f>L98-$D$3</f>
        <v>-2.2407339994080032E-2</v>
      </c>
      <c r="O98" s="7">
        <f>(N98-$R$14)^2</f>
        <v>7.3440152124321372E-4</v>
      </c>
      <c r="P98" s="10">
        <f>(N98-$R$15)^2</f>
        <v>9.6290427373720304E-4</v>
      </c>
    </row>
    <row r="99" spans="1:16" x14ac:dyDescent="0.25">
      <c r="A99" s="4">
        <v>41369</v>
      </c>
      <c r="B99">
        <v>41.37</v>
      </c>
      <c r="C99">
        <f>(B99-B98)/B98</f>
        <v>-1.5234467983813392E-2</v>
      </c>
      <c r="E99">
        <f>C99-$D$3</f>
        <v>-2.0511315701641733E-2</v>
      </c>
      <c r="F99">
        <f>E99^2</f>
        <v>4.2071407181241472E-4</v>
      </c>
      <c r="J99" s="9">
        <v>41529</v>
      </c>
      <c r="K99" s="7">
        <v>164.93</v>
      </c>
      <c r="L99" s="7">
        <v>8.6227984344422488E-3</v>
      </c>
      <c r="M99" s="7">
        <f>1+L99</f>
        <v>1.0086227984344422</v>
      </c>
      <c r="N99" s="7">
        <f>L99-$D$3</f>
        <v>3.3459507166139083E-3</v>
      </c>
      <c r="O99" s="7">
        <f>(N99-$R$14)^2</f>
        <v>1.8132045892282162E-6</v>
      </c>
      <c r="P99" s="10">
        <f>(N99-$R$15)^2</f>
        <v>2.7851037114026555E-5</v>
      </c>
    </row>
    <row r="100" spans="1:16" x14ac:dyDescent="0.25">
      <c r="A100" s="4">
        <v>41372</v>
      </c>
      <c r="B100">
        <v>41.83</v>
      </c>
      <c r="C100">
        <f>(B100-B99)/B99</f>
        <v>1.1119168479574592E-2</v>
      </c>
      <c r="E100">
        <f>C100-$D$3</f>
        <v>5.8423207617462518E-3</v>
      </c>
      <c r="F100">
        <f>E100^2</f>
        <v>3.4132711883131306E-5</v>
      </c>
      <c r="J100" s="9">
        <v>41530</v>
      </c>
      <c r="K100" s="7">
        <v>165.54</v>
      </c>
      <c r="L100" s="7">
        <v>3.6985387740252544E-3</v>
      </c>
      <c r="M100" s="7">
        <f>1+L100</f>
        <v>1.0036985387740252</v>
      </c>
      <c r="N100" s="7">
        <f>L100-$D$3</f>
        <v>-1.5783089438030861E-3</v>
      </c>
      <c r="O100" s="7">
        <f>(N100-$R$14)^2</f>
        <v>3.9323089593821961E-5</v>
      </c>
      <c r="P100" s="10">
        <f>(N100-$R$15)^2</f>
        <v>1.0407402675653933E-4</v>
      </c>
    </row>
    <row r="101" spans="1:16" x14ac:dyDescent="0.25">
      <c r="A101" s="4">
        <v>41373</v>
      </c>
      <c r="B101">
        <v>40.5</v>
      </c>
      <c r="C101">
        <f>(B101-B100)/B100</f>
        <v>-3.1795362180253368E-2</v>
      </c>
      <c r="E101">
        <f>C101-$D$3</f>
        <v>-3.7072209898081708E-2</v>
      </c>
      <c r="F101">
        <f>E101^2</f>
        <v>1.3743487467274274E-3</v>
      </c>
      <c r="J101" s="9">
        <v>41533</v>
      </c>
      <c r="K101" s="7">
        <v>166.58</v>
      </c>
      <c r="L101" s="7">
        <v>6.2824694937780624E-3</v>
      </c>
      <c r="M101" s="7">
        <f>1+L101</f>
        <v>1.006282469493778</v>
      </c>
      <c r="N101" s="7">
        <f>L101-$D$3</f>
        <v>1.005621775949722E-3</v>
      </c>
      <c r="O101" s="7">
        <f>(N101-$R$14)^2</f>
        <v>1.3593097369503714E-5</v>
      </c>
      <c r="P101" s="10">
        <f>(N101-$R$15)^2</f>
        <v>5.8029918862201146E-5</v>
      </c>
    </row>
    <row r="102" spans="1:16" x14ac:dyDescent="0.25">
      <c r="A102" s="4">
        <v>41374</v>
      </c>
      <c r="B102">
        <v>41.86</v>
      </c>
      <c r="C102">
        <f>(B102-B101)/B101</f>
        <v>3.3580246913580233E-2</v>
      </c>
      <c r="E102">
        <f>C102-$D$3</f>
        <v>2.8303399195751894E-2</v>
      </c>
      <c r="F102">
        <f>E102^2</f>
        <v>8.01082406034089E-4</v>
      </c>
      <c r="J102" s="9">
        <v>41534</v>
      </c>
      <c r="K102" s="7">
        <v>166.23</v>
      </c>
      <c r="L102" s="7">
        <v>-2.101092568135567E-3</v>
      </c>
      <c r="M102" s="7">
        <f>1+L102</f>
        <v>0.99789890743186438</v>
      </c>
      <c r="N102" s="7">
        <f>L102-$D$3</f>
        <v>-7.3779402859639074E-3</v>
      </c>
      <c r="O102" s="7">
        <f>(N102-$R$14)^2</f>
        <v>1.4569561490028907E-4</v>
      </c>
      <c r="P102" s="10">
        <f>(N102-$R$15)^2</f>
        <v>2.5604157557795524E-4</v>
      </c>
    </row>
    <row r="103" spans="1:16" x14ac:dyDescent="0.25">
      <c r="A103" s="4">
        <v>41375</v>
      </c>
      <c r="B103">
        <v>43.59</v>
      </c>
      <c r="C103">
        <f>(B103-B102)/B102</f>
        <v>4.1328236980410986E-2</v>
      </c>
      <c r="E103">
        <f>C103-$D$3</f>
        <v>3.6051389262582646E-2</v>
      </c>
      <c r="F103">
        <f>E103^2</f>
        <v>1.2997026677622594E-3</v>
      </c>
      <c r="J103" s="9">
        <v>41535</v>
      </c>
      <c r="K103" s="7">
        <v>166.21799999999999</v>
      </c>
      <c r="L103" s="7">
        <v>-7.2189135535104701E-5</v>
      </c>
      <c r="M103" s="7">
        <f>1+L103</f>
        <v>0.99992781086446492</v>
      </c>
      <c r="N103" s="7">
        <f>L103-$D$3</f>
        <v>-5.3490368533634456E-3</v>
      </c>
      <c r="O103" s="7">
        <f>(N103-$R$14)^2</f>
        <v>1.0083253409094012E-4</v>
      </c>
      <c r="P103" s="10">
        <f>(N103-$R$15)^2</f>
        <v>1.9522784303554078E-4</v>
      </c>
    </row>
    <row r="104" spans="1:16" x14ac:dyDescent="0.25">
      <c r="A104" s="4">
        <v>41376</v>
      </c>
      <c r="B104">
        <v>43.75</v>
      </c>
      <c r="C104">
        <f>(B104-B103)/B103</f>
        <v>3.6705666437255465E-3</v>
      </c>
      <c r="E104">
        <f>C104-$D$3</f>
        <v>-1.606281074102794E-3</v>
      </c>
      <c r="F104">
        <f>E104^2</f>
        <v>2.5801388890208256E-6</v>
      </c>
      <c r="J104" s="9">
        <v>41536</v>
      </c>
      <c r="K104" s="7">
        <v>177.92</v>
      </c>
      <c r="L104" s="7">
        <v>7.040152089424731E-2</v>
      </c>
      <c r="M104" s="7">
        <f>1+L104</f>
        <v>1.0704015208942472</v>
      </c>
      <c r="N104" s="7">
        <f>L104-$D$3</f>
        <v>6.5124673176418971E-2</v>
      </c>
      <c r="O104" s="7">
        <f>(N104-$R$14)^2</f>
        <v>3.652047123237293E-3</v>
      </c>
      <c r="P104" s="10">
        <f>(N104-$R$15)^2</f>
        <v>3.1923985151772619E-3</v>
      </c>
    </row>
    <row r="105" spans="1:16" x14ac:dyDescent="0.25">
      <c r="A105" s="4">
        <v>41379</v>
      </c>
      <c r="B105">
        <v>43.3</v>
      </c>
      <c r="C105">
        <f>(B105-B104)/B104</f>
        <v>-1.0285714285714351E-2</v>
      </c>
      <c r="E105">
        <f>C105-$D$3</f>
        <v>-1.5562562003542692E-2</v>
      </c>
      <c r="F105">
        <f>E105^2</f>
        <v>2.4219333611411075E-4</v>
      </c>
      <c r="J105" s="9">
        <v>41537</v>
      </c>
      <c r="K105" s="7">
        <v>183.39</v>
      </c>
      <c r="L105" s="7">
        <v>3.0744154676258989E-2</v>
      </c>
      <c r="M105" s="7">
        <f>1+L105</f>
        <v>1.030744154676259</v>
      </c>
      <c r="N105" s="7">
        <f>L105-$D$3</f>
        <v>2.5467306958430649E-2</v>
      </c>
      <c r="O105" s="7">
        <f>(N105-$R$14)^2</f>
        <v>4.3159245579298962E-4</v>
      </c>
      <c r="P105" s="10">
        <f>(N105-$R$15)^2</f>
        <v>2.8371858625908411E-4</v>
      </c>
    </row>
    <row r="106" spans="1:16" x14ac:dyDescent="0.25">
      <c r="A106" s="4">
        <v>41380</v>
      </c>
      <c r="B106">
        <v>45.59</v>
      </c>
      <c r="C106">
        <f>(B106-B105)/B105</f>
        <v>5.2886836027713775E-2</v>
      </c>
      <c r="E106">
        <f>C106-$D$3</f>
        <v>4.7609988309885436E-2</v>
      </c>
      <c r="F106">
        <f>E106^2</f>
        <v>2.266710986867428E-3</v>
      </c>
      <c r="J106" s="9">
        <v>41540</v>
      </c>
      <c r="K106" s="7">
        <v>181.11</v>
      </c>
      <c r="L106" s="7">
        <v>-1.2432520857189449E-2</v>
      </c>
      <c r="M106" s="7">
        <f>1+L106</f>
        <v>0.98756747914281051</v>
      </c>
      <c r="N106" s="7">
        <f>L106-$D$3</f>
        <v>-1.770936857501779E-2</v>
      </c>
      <c r="O106" s="7">
        <f>(N106-$R$14)^2</f>
        <v>5.0184387563942205E-4</v>
      </c>
      <c r="P106" s="10">
        <f>(N106-$R$15)^2</f>
        <v>6.9341253617354352E-4</v>
      </c>
    </row>
    <row r="107" spans="1:16" x14ac:dyDescent="0.25">
      <c r="A107" s="4">
        <v>41381</v>
      </c>
      <c r="B107">
        <v>45.45</v>
      </c>
      <c r="C107">
        <f>(B107-B106)/B106</f>
        <v>-3.0708488703663208E-3</v>
      </c>
      <c r="E107">
        <f>C107-$D$3</f>
        <v>-8.3476965881946613E-3</v>
      </c>
      <c r="F107">
        <f>E107^2</f>
        <v>6.9684038328556792E-5</v>
      </c>
      <c r="J107" s="9">
        <v>41541</v>
      </c>
      <c r="K107" s="7">
        <v>182.33</v>
      </c>
      <c r="L107" s="7">
        <v>6.7362376456297206E-3</v>
      </c>
      <c r="M107" s="7">
        <f>1+L107</f>
        <v>1.0067362376456297</v>
      </c>
      <c r="N107" s="7">
        <f>L107-$D$3</f>
        <v>1.4593899278013802E-3</v>
      </c>
      <c r="O107" s="7">
        <f>(N107-$R$14)^2</f>
        <v>1.0453023828811536E-5</v>
      </c>
      <c r="P107" s="10">
        <f>(N107-$R$15)^2</f>
        <v>5.1322451407415334E-5</v>
      </c>
    </row>
    <row r="108" spans="1:16" x14ac:dyDescent="0.25">
      <c r="A108" s="4">
        <v>41382</v>
      </c>
      <c r="B108">
        <v>46.97</v>
      </c>
      <c r="C108">
        <f>(B108-B107)/B107</f>
        <v>3.3443344334433356E-2</v>
      </c>
      <c r="E108">
        <f>C108-$D$3</f>
        <v>2.8166496616605016E-2</v>
      </c>
      <c r="F108">
        <f>E108^2</f>
        <v>7.9335153165322185E-4</v>
      </c>
      <c r="J108" s="9">
        <v>41542</v>
      </c>
      <c r="K108" s="7">
        <v>185.238</v>
      </c>
      <c r="L108" s="7">
        <v>1.5949103274282821E-2</v>
      </c>
      <c r="M108" s="7">
        <f>1+L108</f>
        <v>1.0159491032742829</v>
      </c>
      <c r="N108" s="7">
        <f>L108-$D$3</f>
        <v>1.0672255556454482E-2</v>
      </c>
      <c r="O108" s="7">
        <f>(N108-$R$14)^2</f>
        <v>3.5757433809443544E-5</v>
      </c>
      <c r="P108" s="10">
        <f>(N108-$R$15)^2</f>
        <v>4.1979775166121952E-6</v>
      </c>
    </row>
    <row r="109" spans="1:16" x14ac:dyDescent="0.25">
      <c r="A109" s="4">
        <v>41383</v>
      </c>
      <c r="B109">
        <v>47.83</v>
      </c>
      <c r="C109">
        <f>(B109-B108)/B108</f>
        <v>1.8309559293165838E-2</v>
      </c>
      <c r="E109">
        <f>C109-$D$3</f>
        <v>1.3032711575337499E-2</v>
      </c>
      <c r="F109">
        <f>E109^2</f>
        <v>1.6985157100593603E-4</v>
      </c>
      <c r="J109" s="9">
        <v>41543</v>
      </c>
      <c r="K109" s="7">
        <v>188.64</v>
      </c>
      <c r="L109" s="7">
        <v>1.8365562141677123E-2</v>
      </c>
      <c r="M109" s="7">
        <f>1+L109</f>
        <v>1.0183655621416772</v>
      </c>
      <c r="N109" s="7">
        <f>L109-$D$3</f>
        <v>1.3088714423848784E-2</v>
      </c>
      <c r="O109" s="7">
        <f>(N109-$R$14)^2</f>
        <v>7.0496356688158905E-5</v>
      </c>
      <c r="P109" s="10">
        <f>(N109-$R$15)^2</f>
        <v>1.9939399971326553E-5</v>
      </c>
    </row>
    <row r="110" spans="1:16" x14ac:dyDescent="0.25">
      <c r="A110" s="4">
        <v>41386</v>
      </c>
      <c r="B110">
        <v>50.19</v>
      </c>
      <c r="C110">
        <f>(B110-B109)/B109</f>
        <v>4.9341417520384685E-2</v>
      </c>
      <c r="E110">
        <f>C110-$D$3</f>
        <v>4.4064569802556346E-2</v>
      </c>
      <c r="F110">
        <f>E110^2</f>
        <v>1.9416863118843605E-3</v>
      </c>
      <c r="J110" s="9">
        <v>41544</v>
      </c>
      <c r="K110" s="7">
        <v>190.9</v>
      </c>
      <c r="L110" s="7">
        <v>1.1980491942324107E-2</v>
      </c>
      <c r="M110" s="7">
        <f>1+L110</f>
        <v>1.0119804919423241</v>
      </c>
      <c r="N110" s="7">
        <f>L110-$D$3</f>
        <v>6.7036442244957665E-3</v>
      </c>
      <c r="O110" s="7">
        <f>(N110-$R$14)^2</f>
        <v>4.0446867287812953E-6</v>
      </c>
      <c r="P110" s="10">
        <f>(N110-$R$15)^2</f>
        <v>3.685304428055125E-6</v>
      </c>
    </row>
    <row r="111" spans="1:16" x14ac:dyDescent="0.25">
      <c r="A111" s="4">
        <v>41387</v>
      </c>
      <c r="B111">
        <v>51.01</v>
      </c>
      <c r="C111">
        <f>(B111-B110)/B110</f>
        <v>1.6337915919505883E-2</v>
      </c>
      <c r="E111">
        <f>C111-$D$3</f>
        <v>1.1061068201677543E-2</v>
      </c>
      <c r="F111">
        <f>E111^2</f>
        <v>1.2234722976216207E-4</v>
      </c>
      <c r="J111" s="9">
        <v>41547</v>
      </c>
      <c r="K111" s="7">
        <v>193.37</v>
      </c>
      <c r="L111" s="7">
        <v>1.2938711367207955E-2</v>
      </c>
      <c r="M111" s="7">
        <f>1+L111</f>
        <v>1.0129387113672079</v>
      </c>
      <c r="N111" s="7">
        <f>L111-$D$3</f>
        <v>7.6618636493796148E-3</v>
      </c>
      <c r="O111" s="7">
        <f>(N111-$R$14)^2</f>
        <v>8.8170992760164479E-6</v>
      </c>
      <c r="P111" s="10">
        <f>(N111-$R$15)^2</f>
        <v>9.2447311331373675E-7</v>
      </c>
    </row>
    <row r="112" spans="1:16" x14ac:dyDescent="0.25">
      <c r="A112" s="4">
        <v>41388</v>
      </c>
      <c r="B112">
        <v>50.43</v>
      </c>
      <c r="C112">
        <f>(B112-B111)/B111</f>
        <v>-1.1370319545187186E-2</v>
      </c>
      <c r="E112">
        <f>C112-$D$3</f>
        <v>-1.6647167263015527E-2</v>
      </c>
      <c r="F112">
        <f>E112^2</f>
        <v>2.7712817788281587E-4</v>
      </c>
      <c r="J112" s="9">
        <v>41548</v>
      </c>
      <c r="K112" s="7">
        <v>193</v>
      </c>
      <c r="L112" s="7">
        <v>-1.9134302115116333E-3</v>
      </c>
      <c r="M112" s="7">
        <f>1+L112</f>
        <v>0.99808656978848842</v>
      </c>
      <c r="N112" s="7">
        <f>L112-$D$3</f>
        <v>-7.190277929339974E-3</v>
      </c>
      <c r="O112" s="7">
        <f>(N112-$R$14)^2</f>
        <v>1.4120049618105278E-4</v>
      </c>
      <c r="P112" s="10">
        <f>(N112-$R$15)^2</f>
        <v>2.5007110971019637E-4</v>
      </c>
    </row>
    <row r="113" spans="1:16" x14ac:dyDescent="0.25">
      <c r="A113" s="4">
        <v>41389</v>
      </c>
      <c r="B113">
        <v>52</v>
      </c>
      <c r="C113">
        <f>(B113-B112)/B112</f>
        <v>3.1132262542137624E-2</v>
      </c>
      <c r="E113">
        <f>C113-$D$3</f>
        <v>2.5855414824309284E-2</v>
      </c>
      <c r="F113">
        <f>E113^2</f>
        <v>6.6850247573711232E-4</v>
      </c>
      <c r="J113" s="9">
        <v>41549</v>
      </c>
      <c r="K113" s="7">
        <v>180.95</v>
      </c>
      <c r="L113" s="7">
        <v>-6.2435233160621821E-2</v>
      </c>
      <c r="M113" s="7">
        <f>1+L113</f>
        <v>0.93756476683937817</v>
      </c>
      <c r="N113" s="7">
        <f>L113-$D$3</f>
        <v>-6.7712080878450168E-2</v>
      </c>
      <c r="O113" s="7">
        <f>(N113-$R$14)^2</f>
        <v>5.2424238492745946E-3</v>
      </c>
      <c r="P113" s="10">
        <f>(N113-$R$15)^2</f>
        <v>5.8270993658794653E-3</v>
      </c>
    </row>
    <row r="114" spans="1:16" x14ac:dyDescent="0.25">
      <c r="A114" s="4">
        <v>41390</v>
      </c>
      <c r="B114">
        <v>51.2</v>
      </c>
      <c r="C114">
        <f>(B114-B113)/B113</f>
        <v>-1.538461538461533E-2</v>
      </c>
      <c r="E114">
        <f>C114-$D$3</f>
        <v>-2.066146310244367E-2</v>
      </c>
      <c r="F114">
        <f>E114^2</f>
        <v>4.2689605753364117E-4</v>
      </c>
      <c r="J114" s="9">
        <v>41550</v>
      </c>
      <c r="K114" s="7">
        <v>173.31</v>
      </c>
      <c r="L114" s="7">
        <v>-4.2221608179054917E-2</v>
      </c>
      <c r="M114" s="7">
        <f>1+L114</f>
        <v>0.95777839182094504</v>
      </c>
      <c r="N114" s="7">
        <f>L114-$D$3</f>
        <v>-4.7498455896883257E-2</v>
      </c>
      <c r="O114" s="7">
        <f>(N114-$R$14)^2</f>
        <v>2.7238962501616782E-3</v>
      </c>
      <c r="P114" s="10">
        <f>(N114-$R$15)^2</f>
        <v>3.1496580958825099E-3</v>
      </c>
    </row>
    <row r="115" spans="1:16" x14ac:dyDescent="0.25">
      <c r="A115" s="4">
        <v>41393</v>
      </c>
      <c r="B115">
        <v>54.94</v>
      </c>
      <c r="C115">
        <f>(B115-B114)/B114</f>
        <v>7.30468749999999E-2</v>
      </c>
      <c r="E115">
        <f>C115-$D$3</f>
        <v>6.777002728217156E-2</v>
      </c>
      <c r="F115">
        <f>E115^2</f>
        <v>4.5927765978262779E-3</v>
      </c>
      <c r="J115" s="9">
        <v>41551</v>
      </c>
      <c r="K115" s="7">
        <v>180.98</v>
      </c>
      <c r="L115" s="7">
        <v>4.4255957532744722E-2</v>
      </c>
      <c r="M115" s="7">
        <f>1+L115</f>
        <v>1.0442559575327448</v>
      </c>
      <c r="N115" s="7">
        <f>L115-$D$3</f>
        <v>3.8979109814916382E-2</v>
      </c>
      <c r="O115" s="7">
        <f>(N115-$R$14)^2</f>
        <v>1.1755713677362415E-3</v>
      </c>
      <c r="P115" s="10">
        <f>(N115-$R$15)^2</f>
        <v>9.2147161372374E-4</v>
      </c>
    </row>
    <row r="116" spans="1:16" x14ac:dyDescent="0.25">
      <c r="A116" s="4">
        <v>41394</v>
      </c>
      <c r="B116">
        <v>53.99</v>
      </c>
      <c r="C116">
        <f>(B116-B115)/B115</f>
        <v>-1.7291590826355948E-2</v>
      </c>
      <c r="E116">
        <f>C116-$D$3</f>
        <v>-2.2568438544184288E-2</v>
      </c>
      <c r="F116">
        <f>E116^2</f>
        <v>5.0933441832262303E-4</v>
      </c>
      <c r="J116" s="9">
        <v>41554</v>
      </c>
      <c r="K116" s="7">
        <v>183.07</v>
      </c>
      <c r="L116" s="7">
        <v>1.1548237374295521E-2</v>
      </c>
      <c r="M116" s="7">
        <f>1+L116</f>
        <v>1.0115482373742954</v>
      </c>
      <c r="N116" s="7">
        <f>L116-$D$3</f>
        <v>6.2713896564671806E-3</v>
      </c>
      <c r="O116" s="7">
        <f>(N116-$R$14)^2</f>
        <v>2.4928812713826859E-6</v>
      </c>
      <c r="P116" s="10">
        <f>(N116-$R$15)^2</f>
        <v>5.531759313591413E-6</v>
      </c>
    </row>
    <row r="117" spans="1:16" x14ac:dyDescent="0.25">
      <c r="A117" s="4">
        <v>41395</v>
      </c>
      <c r="B117">
        <v>53.28</v>
      </c>
      <c r="C117">
        <f>(B117-B116)/B116</f>
        <v>-1.3150583441378049E-2</v>
      </c>
      <c r="E117">
        <f>C117-$D$3</f>
        <v>-1.8427431159206389E-2</v>
      </c>
      <c r="F117">
        <f>E117^2</f>
        <v>3.3957021912729051E-4</v>
      </c>
      <c r="J117" s="9">
        <v>41555</v>
      </c>
      <c r="K117" s="7">
        <v>174.73</v>
      </c>
      <c r="L117" s="7">
        <v>-4.5556344567651737E-2</v>
      </c>
      <c r="M117" s="7">
        <f>1+L117</f>
        <v>0.95444365543234821</v>
      </c>
      <c r="N117" s="7">
        <f>L117-$D$3</f>
        <v>-5.0833192285480076E-2</v>
      </c>
      <c r="O117" s="7">
        <f>(N117-$R$14)^2</f>
        <v>3.0831029003287164E-3</v>
      </c>
      <c r="P117" s="10">
        <f>(N117-$R$15)^2</f>
        <v>3.5350814786457921E-3</v>
      </c>
    </row>
    <row r="118" spans="1:16" x14ac:dyDescent="0.25">
      <c r="A118" s="4">
        <v>41396</v>
      </c>
      <c r="B118">
        <v>54.11</v>
      </c>
      <c r="C118">
        <f>(B118-B117)/B117</f>
        <v>1.5578078078078046E-2</v>
      </c>
      <c r="E118">
        <f>C118-$D$3</f>
        <v>1.0301230360249707E-2</v>
      </c>
      <c r="F118">
        <f>E118^2</f>
        <v>1.061153469349303E-4</v>
      </c>
      <c r="J118" s="9">
        <v>41556</v>
      </c>
      <c r="K118" s="7">
        <v>168.78</v>
      </c>
      <c r="L118" s="7">
        <v>-3.4052538201796996E-2</v>
      </c>
      <c r="M118" s="7">
        <f>1+L118</f>
        <v>0.96594746179820301</v>
      </c>
      <c r="N118" s="7">
        <f>L118-$D$3</f>
        <v>-3.9329385919625336E-2</v>
      </c>
      <c r="O118" s="7">
        <f>(N118-$R$14)^2</f>
        <v>1.9379267543108659E-3</v>
      </c>
      <c r="P118" s="10">
        <f>(N118-$R$15)^2</f>
        <v>2.2994657355539768E-3</v>
      </c>
    </row>
    <row r="119" spans="1:16" x14ac:dyDescent="0.25">
      <c r="A119" s="4">
        <v>41397</v>
      </c>
      <c r="B119">
        <v>54.55</v>
      </c>
      <c r="C119">
        <f>(B119-B118)/B118</f>
        <v>8.1315838107558266E-3</v>
      </c>
      <c r="E119">
        <f>C119-$D$3</f>
        <v>2.8547360929274861E-3</v>
      </c>
      <c r="F119">
        <f>E119^2</f>
        <v>8.1495181602628888E-6</v>
      </c>
      <c r="J119" s="9">
        <v>41557</v>
      </c>
      <c r="K119" s="7">
        <v>172.93</v>
      </c>
      <c r="L119" s="7">
        <v>2.458822135324094E-2</v>
      </c>
      <c r="M119" s="7">
        <f>1+L119</f>
        <v>1.0245882213532409</v>
      </c>
      <c r="N119" s="7">
        <f>L119-$D$3</f>
        <v>1.9311373635412601E-2</v>
      </c>
      <c r="O119" s="7">
        <f>(N119-$R$14)^2</f>
        <v>2.1371136196481587E-4</v>
      </c>
      <c r="P119" s="10">
        <f>(N119-$R$15)^2</f>
        <v>1.1423365902499065E-4</v>
      </c>
    </row>
    <row r="120" spans="1:16" x14ac:dyDescent="0.25">
      <c r="A120" s="4">
        <v>41400</v>
      </c>
      <c r="B120">
        <v>59.5</v>
      </c>
      <c r="C120">
        <f>(B120-B119)/B119</f>
        <v>9.0742438130155881E-2</v>
      </c>
      <c r="E120">
        <f>C120-$D$3</f>
        <v>8.5465590412327541E-2</v>
      </c>
      <c r="F120">
        <f>E120^2</f>
        <v>7.3043671445277335E-3</v>
      </c>
      <c r="J120" s="9">
        <v>41558</v>
      </c>
      <c r="K120" s="7">
        <v>178.7</v>
      </c>
      <c r="L120" s="7">
        <v>3.3366101890938422E-2</v>
      </c>
      <c r="M120" s="7">
        <f>1+L120</f>
        <v>1.0333661018909384</v>
      </c>
      <c r="N120" s="7">
        <f>L120-$D$3</f>
        <v>2.8089254173110083E-2</v>
      </c>
      <c r="O120" s="7">
        <f>(N120-$R$14)^2</f>
        <v>5.4740793874475985E-4</v>
      </c>
      <c r="P120" s="10">
        <f>(N120-$R$15)^2</f>
        <v>3.7892107885762225E-4</v>
      </c>
    </row>
    <row r="121" spans="1:16" x14ac:dyDescent="0.25">
      <c r="A121" s="4">
        <v>41401</v>
      </c>
      <c r="B121">
        <v>55.51</v>
      </c>
      <c r="C121">
        <f>(B121-B120)/B120</f>
        <v>-6.7058823529411796E-2</v>
      </c>
      <c r="E121">
        <f>C121-$D$3</f>
        <v>-7.2335671247240135E-2</v>
      </c>
      <c r="F121">
        <f>E121^2</f>
        <v>5.2324493347888036E-3</v>
      </c>
      <c r="J121" s="9">
        <v>41561</v>
      </c>
      <c r="K121" s="7">
        <v>179.72</v>
      </c>
      <c r="L121" s="7">
        <v>5.7078903189703989E-3</v>
      </c>
      <c r="M121" s="7">
        <f>1+L121</f>
        <v>1.0057078903189705</v>
      </c>
      <c r="N121" s="7">
        <f>L121-$D$3</f>
        <v>4.3104260114205841E-4</v>
      </c>
      <c r="O121" s="7">
        <f>(N121-$R$14)^2</f>
        <v>1.8160049596270889E-5</v>
      </c>
      <c r="P121" s="10">
        <f>(N121-$R$15)^2</f>
        <v>6.7114046309418561E-5</v>
      </c>
    </row>
    <row r="122" spans="1:16" x14ac:dyDescent="0.25">
      <c r="A122" s="4">
        <v>41402</v>
      </c>
      <c r="B122">
        <v>55.786999999999999</v>
      </c>
      <c r="C122">
        <f>(B122-B121)/B121</f>
        <v>4.9900918753377956E-3</v>
      </c>
      <c r="E122">
        <f>C122-$D$3</f>
        <v>-2.8675584249054486E-4</v>
      </c>
      <c r="F122">
        <f>E122^2</f>
        <v>8.2228913202462173E-8</v>
      </c>
      <c r="J122" s="9">
        <v>41562</v>
      </c>
      <c r="K122" s="7">
        <v>183.94</v>
      </c>
      <c r="L122" s="7">
        <v>2.3480970398397499E-2</v>
      </c>
      <c r="M122" s="7">
        <f>1+L122</f>
        <v>1.0234809703983976</v>
      </c>
      <c r="N122" s="7">
        <f>L122-$D$3</f>
        <v>1.820412268056916E-2</v>
      </c>
      <c r="O122" s="7">
        <f>(N122-$R$14)^2</f>
        <v>1.8256385096636026E-4</v>
      </c>
      <c r="P122" s="10">
        <f>(N122-$R$15)^2</f>
        <v>9.1791034655454209E-5</v>
      </c>
    </row>
    <row r="123" spans="1:16" x14ac:dyDescent="0.25">
      <c r="A123" s="4">
        <v>41403</v>
      </c>
      <c r="B123">
        <v>69.400000000000006</v>
      </c>
      <c r="C123">
        <f>(B123-B122)/B122</f>
        <v>0.24401742341405716</v>
      </c>
      <c r="E123">
        <f>C123-$D$3</f>
        <v>0.23874057569622881</v>
      </c>
      <c r="F123">
        <f>E123^2</f>
        <v>5.6997062483766757E-2</v>
      </c>
      <c r="J123" s="9">
        <v>41563</v>
      </c>
      <c r="K123" s="7">
        <v>183.56</v>
      </c>
      <c r="L123" s="7">
        <v>-2.0658910514297895E-3</v>
      </c>
      <c r="M123" s="7">
        <f>1+L123</f>
        <v>0.99793410894857026</v>
      </c>
      <c r="N123" s="7">
        <f>L123-$D$3</f>
        <v>-7.34273876925813E-3</v>
      </c>
      <c r="O123" s="7">
        <f>(N123-$R$14)^2</f>
        <v>1.4484705818492449E-4</v>
      </c>
      <c r="P123" s="10">
        <f>(N123-$R$15)^2</f>
        <v>2.5491627472364959E-4</v>
      </c>
    </row>
    <row r="124" spans="1:16" x14ac:dyDescent="0.25">
      <c r="A124" s="4">
        <v>41404</v>
      </c>
      <c r="B124">
        <v>76.763999999999996</v>
      </c>
      <c r="C124">
        <f>(B124-B123)/B123</f>
        <v>0.10610951008645518</v>
      </c>
      <c r="E124">
        <f>C124-$D$3</f>
        <v>0.10083266236862684</v>
      </c>
      <c r="F124">
        <f>E124^2</f>
        <v>1.0167225800345495E-2</v>
      </c>
      <c r="J124" s="9">
        <v>41564</v>
      </c>
      <c r="K124" s="7">
        <v>182.80199999999999</v>
      </c>
      <c r="L124" s="7">
        <v>-4.1294399651340694E-3</v>
      </c>
      <c r="M124" s="7">
        <f>1+L124</f>
        <v>0.99587056003486596</v>
      </c>
      <c r="N124" s="7">
        <f>L124-$D$3</f>
        <v>-9.4062876829624099E-3</v>
      </c>
      <c r="O124" s="7">
        <f>(N124-$R$14)^2</f>
        <v>1.9877591481833493E-4</v>
      </c>
      <c r="P124" s="10">
        <f>(N124-$R$15)^2</f>
        <v>3.2506815583805033E-4</v>
      </c>
    </row>
    <row r="125" spans="1:16" x14ac:dyDescent="0.25">
      <c r="A125" s="4">
        <v>41407</v>
      </c>
      <c r="B125">
        <v>87.8</v>
      </c>
      <c r="C125">
        <f>(B125-B124)/B124</f>
        <v>0.14376530665416082</v>
      </c>
      <c r="E125">
        <f>C125-$D$3</f>
        <v>0.13848845893633246</v>
      </c>
      <c r="F125">
        <f>E125^2</f>
        <v>1.9179053258560244E-2</v>
      </c>
      <c r="J125" s="9">
        <v>41565</v>
      </c>
      <c r="K125" s="7">
        <v>183.4</v>
      </c>
      <c r="L125" s="7">
        <v>3.2712990011050931E-3</v>
      </c>
      <c r="M125" s="7">
        <f>1+L125</f>
        <v>1.003271299001105</v>
      </c>
      <c r="N125" s="7">
        <f>L125-$D$3</f>
        <v>-2.0055487167232474E-3</v>
      </c>
      <c r="O125" s="7">
        <f>(N125-$R$14)^2</f>
        <v>4.4863904446950067E-5</v>
      </c>
      <c r="P125" s="10">
        <f>(N125-$R$15)^2</f>
        <v>1.1297367708446819E-4</v>
      </c>
    </row>
    <row r="126" spans="1:16" x14ac:dyDescent="0.25">
      <c r="A126" s="4">
        <v>41408</v>
      </c>
      <c r="B126">
        <v>83.24</v>
      </c>
      <c r="C126">
        <f>(B126-B125)/B125</f>
        <v>-5.1936218678815517E-2</v>
      </c>
      <c r="E126">
        <f>C126-$D$3</f>
        <v>-5.7213066396643857E-2</v>
      </c>
      <c r="F126">
        <f>E126^2</f>
        <v>3.2733349665067784E-3</v>
      </c>
      <c r="J126" s="9">
        <v>41568</v>
      </c>
      <c r="K126" s="7">
        <v>172.6</v>
      </c>
      <c r="L126" s="7">
        <v>-5.8887677208287956E-2</v>
      </c>
      <c r="M126" s="7">
        <f>1+L126</f>
        <v>0.94111232279171209</v>
      </c>
      <c r="N126" s="7">
        <f>L126-$D$3</f>
        <v>-6.4164524926116295E-2</v>
      </c>
      <c r="O126" s="7">
        <f>(N126-$R$14)^2</f>
        <v>4.7412903734308448E-3</v>
      </c>
      <c r="P126" s="10">
        <f>(N126-$R$15)^2</f>
        <v>5.2980760316077491E-3</v>
      </c>
    </row>
    <row r="127" spans="1:16" x14ac:dyDescent="0.25">
      <c r="A127" s="4">
        <v>41409</v>
      </c>
      <c r="B127">
        <v>84.841999999999999</v>
      </c>
      <c r="C127">
        <f>(B127-B126)/B126</f>
        <v>1.9245555021624266E-2</v>
      </c>
      <c r="E127">
        <f>C127-$D$3</f>
        <v>1.3968707303795926E-2</v>
      </c>
      <c r="F127">
        <f>E127^2</f>
        <v>1.9512478373912167E-4</v>
      </c>
      <c r="J127" s="9">
        <v>41569</v>
      </c>
      <c r="K127" s="7">
        <v>171.54</v>
      </c>
      <c r="L127" s="7">
        <v>-6.1413673232908594E-3</v>
      </c>
      <c r="M127" s="7">
        <f>1+L127</f>
        <v>0.99385863267670915</v>
      </c>
      <c r="N127" s="7">
        <f>L127-$D$3</f>
        <v>-1.1418215041119201E-2</v>
      </c>
      <c r="O127" s="7">
        <f>(N127-$R$14)^2</f>
        <v>2.595552541937738E-4</v>
      </c>
      <c r="P127" s="10">
        <f>(N127-$R$15)^2</f>
        <v>4.0166468596122894E-4</v>
      </c>
    </row>
    <row r="128" spans="1:16" x14ac:dyDescent="0.25">
      <c r="A128" s="4">
        <v>41410</v>
      </c>
      <c r="B128">
        <v>92.248000000000005</v>
      </c>
      <c r="C128">
        <f>(B128-B127)/B127</f>
        <v>8.7291671577756372E-2</v>
      </c>
      <c r="E128">
        <f>C128-$D$3</f>
        <v>8.2014823859928032E-2</v>
      </c>
      <c r="F128">
        <f>E128^2</f>
        <v>6.7264313327750208E-3</v>
      </c>
      <c r="J128" s="9">
        <v>41570</v>
      </c>
      <c r="K128" s="7">
        <v>164.5</v>
      </c>
      <c r="L128" s="7">
        <v>-4.103999067272935E-2</v>
      </c>
      <c r="M128" s="7">
        <f>1+L128</f>
        <v>0.95896000932727066</v>
      </c>
      <c r="N128" s="7">
        <f>L128-$D$3</f>
        <v>-4.6316838390557689E-2</v>
      </c>
      <c r="O128" s="7">
        <f>(N128-$R$14)^2</f>
        <v>2.6019529673349502E-3</v>
      </c>
      <c r="P128" s="10">
        <f>(N128-$R$15)^2</f>
        <v>3.0184252781167357E-3</v>
      </c>
    </row>
    <row r="129" spans="1:19" x14ac:dyDescent="0.25">
      <c r="A129" s="4">
        <v>41411</v>
      </c>
      <c r="B129">
        <v>91.5</v>
      </c>
      <c r="C129">
        <f>(B129-B128)/B128</f>
        <v>-8.1085768797156E-3</v>
      </c>
      <c r="E129">
        <f>C129-$D$3</f>
        <v>-1.3385424597543941E-2</v>
      </c>
      <c r="F129">
        <f>E129^2</f>
        <v>1.7916959165653439E-4</v>
      </c>
      <c r="J129" s="9">
        <v>41571</v>
      </c>
      <c r="K129" s="7">
        <v>173.15</v>
      </c>
      <c r="L129" s="7">
        <v>5.258358662613985E-2</v>
      </c>
      <c r="M129" s="7">
        <f>1+L129</f>
        <v>1.0525835866261399</v>
      </c>
      <c r="N129" s="7">
        <f>L129-$D$3</f>
        <v>4.730673890831151E-2</v>
      </c>
      <c r="O129" s="7">
        <f>(N129-$R$14)^2</f>
        <v>1.815973053397286E-3</v>
      </c>
      <c r="P129" s="10">
        <f>(N129-$R$15)^2</f>
        <v>1.4964038890143568E-3</v>
      </c>
    </row>
    <row r="130" spans="1:19" x14ac:dyDescent="0.25">
      <c r="A130" s="4">
        <v>41414</v>
      </c>
      <c r="B130">
        <v>89.94</v>
      </c>
      <c r="C130">
        <f>(B130-B129)/B129</f>
        <v>-1.7049180327868878E-2</v>
      </c>
      <c r="E130">
        <f>C130-$D$3</f>
        <v>-2.2326028045697218E-2</v>
      </c>
      <c r="F130">
        <f>E130^2</f>
        <v>4.9845152829725871E-4</v>
      </c>
      <c r="J130" s="9">
        <v>41572</v>
      </c>
      <c r="K130" s="7">
        <v>169.66</v>
      </c>
      <c r="L130" s="7">
        <v>-2.0155934161132018E-2</v>
      </c>
      <c r="M130" s="7">
        <f>1+L130</f>
        <v>0.97984406583886796</v>
      </c>
      <c r="N130" s="7">
        <f>L130-$D$3</f>
        <v>-2.5432781878960357E-2</v>
      </c>
      <c r="O130" s="7">
        <f>(N130-$R$14)^2</f>
        <v>9.0753282343203768E-4</v>
      </c>
      <c r="P130" s="10">
        <f>(N130-$R$15)^2</f>
        <v>1.159820724627019E-3</v>
      </c>
      <c r="Q130" s="7"/>
      <c r="R130" s="7"/>
      <c r="S130" s="7"/>
    </row>
    <row r="131" spans="1:19" ht="15.75" thickBot="1" x14ac:dyDescent="0.3">
      <c r="A131" s="4">
        <v>41415</v>
      </c>
      <c r="B131">
        <v>87.59</v>
      </c>
      <c r="C131">
        <f>(B131-B130)/B130</f>
        <v>-2.6128530131198514E-2</v>
      </c>
      <c r="E131">
        <f>C131-$D$3</f>
        <v>-3.1405377849026854E-2</v>
      </c>
      <c r="F131">
        <f>E131^2</f>
        <v>9.8629775784014667E-4</v>
      </c>
      <c r="J131" s="12">
        <v>41575</v>
      </c>
      <c r="K131" s="13">
        <v>162.86000000000001</v>
      </c>
      <c r="L131" s="13">
        <v>-4.0080160320641184E-2</v>
      </c>
      <c r="M131" s="13">
        <f>1+L131</f>
        <v>0.95991983967935879</v>
      </c>
      <c r="N131" s="13">
        <f>L131-$D$3</f>
        <v>-4.5357008038469523E-2</v>
      </c>
      <c r="O131" s="13">
        <f>(N131-$R$14)^2</f>
        <v>2.504953612330549E-3</v>
      </c>
      <c r="P131" s="14">
        <f>(N131-$R$15)^2</f>
        <v>2.9138800146067925E-3</v>
      </c>
      <c r="Q131" s="7"/>
      <c r="R131" s="7"/>
      <c r="S131" s="7"/>
    </row>
    <row r="132" spans="1:19" x14ac:dyDescent="0.25">
      <c r="A132" s="4">
        <v>41416</v>
      </c>
      <c r="B132">
        <v>87.24</v>
      </c>
      <c r="C132">
        <f>(B132-B131)/B131</f>
        <v>-3.9958899417742721E-3</v>
      </c>
      <c r="E132">
        <f>C132-$D$3</f>
        <v>-9.2727376596026118E-3</v>
      </c>
      <c r="F132">
        <f>E132^2</f>
        <v>8.5983663703812524E-5</v>
      </c>
      <c r="G132" s="7"/>
      <c r="H132" s="7"/>
      <c r="I132" s="7"/>
      <c r="J132" s="16"/>
      <c r="K132" s="7"/>
      <c r="L132" s="7"/>
      <c r="M132" s="7"/>
      <c r="N132" s="7"/>
      <c r="O132" s="7"/>
      <c r="P132" s="7"/>
      <c r="Q132" s="7"/>
      <c r="R132" s="7"/>
      <c r="S132" s="7"/>
    </row>
    <row r="133" spans="1:19" x14ac:dyDescent="0.25">
      <c r="A133" s="4">
        <v>41417</v>
      </c>
      <c r="B133">
        <v>92.73</v>
      </c>
      <c r="C133">
        <f>(B133-B132)/B132</f>
        <v>6.2929848693260085E-2</v>
      </c>
      <c r="E133">
        <f>C133-$D$3</f>
        <v>5.7653000975431745E-2</v>
      </c>
      <c r="F133">
        <f>E133^2</f>
        <v>3.3238685214731336E-3</v>
      </c>
      <c r="G133" s="7"/>
      <c r="H133" s="7"/>
      <c r="I133" s="7"/>
      <c r="J133" s="16"/>
      <c r="K133" s="7"/>
      <c r="L133" s="7"/>
      <c r="M133" s="7"/>
      <c r="N133" s="7"/>
      <c r="O133" s="7"/>
      <c r="P133" s="7"/>
      <c r="Q133" s="7"/>
      <c r="R133" s="7"/>
      <c r="S133" s="7"/>
    </row>
    <row r="134" spans="1:19" x14ac:dyDescent="0.25">
      <c r="A134" s="4">
        <v>41418</v>
      </c>
      <c r="B134">
        <v>97.08</v>
      </c>
      <c r="C134">
        <f>(B134-B133)/B133</f>
        <v>4.6910384988676737E-2</v>
      </c>
      <c r="E134">
        <f>C134-$D$3</f>
        <v>4.1633537270848398E-2</v>
      </c>
      <c r="F134">
        <f>E134^2</f>
        <v>1.7333514256831226E-3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x14ac:dyDescent="0.25">
      <c r="A135" s="4">
        <v>41422</v>
      </c>
      <c r="B135">
        <v>110.334</v>
      </c>
      <c r="C135">
        <f>(B135-B134)/B134</f>
        <v>0.13652657601977755</v>
      </c>
      <c r="E135">
        <f>C135-$D$3</f>
        <v>0.1312497283019492</v>
      </c>
      <c r="F135">
        <f>E135^2</f>
        <v>1.7226491179335484E-2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x14ac:dyDescent="0.25">
      <c r="A136" s="4">
        <v>41423</v>
      </c>
      <c r="B136">
        <v>104.629</v>
      </c>
      <c r="C136">
        <f>(B136-B135)/B135</f>
        <v>-5.170663621367845E-2</v>
      </c>
      <c r="E136">
        <f>C136-$D$3</f>
        <v>-5.698348393150679E-2</v>
      </c>
      <c r="F136">
        <f>E136^2</f>
        <v>3.2471174409722924E-3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x14ac:dyDescent="0.25">
      <c r="A137" s="4">
        <v>41424</v>
      </c>
      <c r="B137">
        <v>104.95</v>
      </c>
      <c r="C137">
        <f>(B137-B136)/B136</f>
        <v>3.0679830639688608E-3</v>
      </c>
      <c r="E137">
        <f>C137-$D$3</f>
        <v>-2.2088646538594796E-3</v>
      </c>
      <c r="F137">
        <f>E137^2</f>
        <v>4.8790830590697592E-6</v>
      </c>
      <c r="G137" s="7"/>
      <c r="H137" s="7"/>
      <c r="I137" s="7"/>
      <c r="J137" s="7"/>
      <c r="K137" s="7"/>
      <c r="L137" s="7"/>
      <c r="M137" s="7"/>
      <c r="N137" s="7"/>
      <c r="O137" s="7"/>
    </row>
    <row r="138" spans="1:19" x14ac:dyDescent="0.25">
      <c r="A138" s="4">
        <v>41425</v>
      </c>
      <c r="B138">
        <v>97.76</v>
      </c>
      <c r="C138">
        <f>(B138-B137)/B137</f>
        <v>-6.850881372081942E-2</v>
      </c>
      <c r="E138">
        <f>C138-$D$3</f>
        <v>-7.3785661438647759E-2</v>
      </c>
      <c r="F138">
        <f>E138^2</f>
        <v>5.4443238339387506E-3</v>
      </c>
    </row>
    <row r="139" spans="1:19" x14ac:dyDescent="0.25">
      <c r="A139" s="4">
        <v>41428</v>
      </c>
      <c r="B139">
        <v>92.59</v>
      </c>
      <c r="C139">
        <f>(B139-B138)/B138</f>
        <v>-5.2884615384615398E-2</v>
      </c>
      <c r="E139">
        <f>C139-$D$3</f>
        <v>-5.8161463102443738E-2</v>
      </c>
      <c r="F139">
        <f>E139^2</f>
        <v>3.3827557902169243E-3</v>
      </c>
    </row>
    <row r="140" spans="1:19" x14ac:dyDescent="0.25">
      <c r="A140" s="4">
        <v>41429</v>
      </c>
      <c r="B140">
        <v>94.84</v>
      </c>
      <c r="C140">
        <f>(B140-B139)/B139</f>
        <v>2.4300680419051732E-2</v>
      </c>
      <c r="E140">
        <f>C140-$D$3</f>
        <v>1.9023832701223393E-2</v>
      </c>
      <c r="F140">
        <f>E140^2</f>
        <v>3.6190621064413652E-4</v>
      </c>
    </row>
    <row r="141" spans="1:19" x14ac:dyDescent="0.25">
      <c r="A141" s="4">
        <v>41430</v>
      </c>
      <c r="B141">
        <v>95.37</v>
      </c>
      <c r="C141">
        <f>(B141-B140)/B140</f>
        <v>5.5883593420497802E-3</v>
      </c>
      <c r="E141">
        <f>C141-$D$3</f>
        <v>3.1151162422143972E-4</v>
      </c>
      <c r="F141">
        <f>E141^2</f>
        <v>9.7039492025079465E-8</v>
      </c>
    </row>
    <row r="142" spans="1:19" x14ac:dyDescent="0.25">
      <c r="A142" s="4">
        <v>41431</v>
      </c>
      <c r="B142">
        <v>97.35</v>
      </c>
      <c r="C142">
        <f>(B142-B141)/B141</f>
        <v>2.0761245674740376E-2</v>
      </c>
      <c r="E142">
        <f>C142-$D$3</f>
        <v>1.5484397956912036E-2</v>
      </c>
      <c r="F142">
        <f>E142^2</f>
        <v>2.3976658008802165E-4</v>
      </c>
    </row>
    <row r="143" spans="1:19" x14ac:dyDescent="0.25">
      <c r="A143" s="4">
        <v>41432</v>
      </c>
      <c r="B143">
        <v>102.04</v>
      </c>
      <c r="C143">
        <f>(B143-B142)/B142</f>
        <v>4.8176682074987286E-2</v>
      </c>
      <c r="E143">
        <f>C143-$D$3</f>
        <v>4.2899834357158946E-2</v>
      </c>
      <c r="F143">
        <f>E143^2</f>
        <v>1.8403957878716751E-3</v>
      </c>
    </row>
    <row r="144" spans="1:19" x14ac:dyDescent="0.25">
      <c r="A144" s="4">
        <v>41435</v>
      </c>
      <c r="B144">
        <v>100.05</v>
      </c>
      <c r="C144">
        <f>(B144-B143)/B143</f>
        <v>-1.9502156017248227E-2</v>
      </c>
      <c r="E144">
        <f>C144-$D$3</f>
        <v>-2.4779003735076566E-2</v>
      </c>
      <c r="F144">
        <f>E144^2</f>
        <v>6.1399902610293844E-4</v>
      </c>
    </row>
    <row r="145" spans="1:6" x14ac:dyDescent="0.25">
      <c r="A145" s="4">
        <v>41436</v>
      </c>
      <c r="B145">
        <v>94.47</v>
      </c>
      <c r="C145">
        <f>(B145-B144)/B144</f>
        <v>-5.5772113943028473E-2</v>
      </c>
      <c r="E145">
        <f>C145-$D$3</f>
        <v>-6.1048961660856813E-2</v>
      </c>
      <c r="F145">
        <f>E145^2</f>
        <v>3.7269757198687649E-3</v>
      </c>
    </row>
    <row r="146" spans="1:6" x14ac:dyDescent="0.25">
      <c r="A146" s="4">
        <v>41437</v>
      </c>
      <c r="B146">
        <v>97.73</v>
      </c>
      <c r="C146">
        <f>(B146-B145)/B145</f>
        <v>3.45083095162486E-2</v>
      </c>
      <c r="E146">
        <f>C146-$D$3</f>
        <v>2.9231461798420261E-2</v>
      </c>
      <c r="F146">
        <f>E146^2</f>
        <v>8.544783588725031E-4</v>
      </c>
    </row>
    <row r="147" spans="1:6" x14ac:dyDescent="0.25">
      <c r="A147" s="4">
        <v>41438</v>
      </c>
      <c r="B147">
        <v>98.18</v>
      </c>
      <c r="C147">
        <f>(B147-B146)/B146</f>
        <v>4.6045226644838106E-3</v>
      </c>
      <c r="E147">
        <f>C147-$D$3</f>
        <v>-6.7232505334452984E-4</v>
      </c>
      <c r="F147">
        <f>E147^2</f>
        <v>4.520209773547249E-7</v>
      </c>
    </row>
    <row r="148" spans="1:6" x14ac:dyDescent="0.25">
      <c r="A148" s="4">
        <v>41439</v>
      </c>
      <c r="B148">
        <v>100.3</v>
      </c>
      <c r="C148">
        <f>(B148-B147)/B147</f>
        <v>2.1592992462823285E-2</v>
      </c>
      <c r="E148">
        <f>C148-$D$3</f>
        <v>1.6316144744994945E-2</v>
      </c>
      <c r="F148">
        <f>E148^2</f>
        <v>2.6621657933962619E-4</v>
      </c>
    </row>
    <row r="149" spans="1:6" x14ac:dyDescent="0.25">
      <c r="A149" s="4">
        <v>41442</v>
      </c>
      <c r="B149">
        <v>102.2</v>
      </c>
      <c r="C149">
        <f>(B149-B148)/B148</f>
        <v>1.8943170488534455E-2</v>
      </c>
      <c r="E149">
        <f>C149-$D$3</f>
        <v>1.3666322770706115E-2</v>
      </c>
      <c r="F149">
        <f>E149^2</f>
        <v>1.8676837807312047E-4</v>
      </c>
    </row>
    <row r="150" spans="1:6" x14ac:dyDescent="0.25">
      <c r="A150" s="4">
        <v>41443</v>
      </c>
      <c r="B150">
        <v>103.39</v>
      </c>
      <c r="C150">
        <f>(B150-B149)/B149</f>
        <v>1.1643835616438334E-2</v>
      </c>
      <c r="E150">
        <f>C150-$D$3</f>
        <v>6.3669878986099939E-3</v>
      </c>
      <c r="F150">
        <f>E150^2</f>
        <v>4.0538534901046108E-5</v>
      </c>
    </row>
    <row r="151" spans="1:6" x14ac:dyDescent="0.25">
      <c r="A151" s="4">
        <v>41444</v>
      </c>
      <c r="B151">
        <v>104.68</v>
      </c>
      <c r="C151">
        <f>(B151-B150)/B150</f>
        <v>1.2477028726182476E-2</v>
      </c>
      <c r="E151">
        <f>C151-$D$3</f>
        <v>7.2001810083541359E-3</v>
      </c>
      <c r="F151">
        <f>E151^2</f>
        <v>5.1842606553063584E-5</v>
      </c>
    </row>
    <row r="152" spans="1:6" x14ac:dyDescent="0.25">
      <c r="A152" s="4">
        <v>41445</v>
      </c>
      <c r="B152">
        <v>100.65</v>
      </c>
      <c r="C152">
        <f>(B152-B151)/B151</f>
        <v>-3.8498280473824996E-2</v>
      </c>
      <c r="E152">
        <f>C152-$D$3</f>
        <v>-4.3775128191653336E-2</v>
      </c>
      <c r="F152">
        <f>E152^2</f>
        <v>1.9162618481956826E-3</v>
      </c>
    </row>
    <row r="153" spans="1:6" x14ac:dyDescent="0.25">
      <c r="A153" s="4">
        <v>41446</v>
      </c>
      <c r="B153">
        <v>99.55</v>
      </c>
      <c r="C153">
        <f>(B153-B152)/B152</f>
        <v>-1.0928961748633963E-2</v>
      </c>
      <c r="E153">
        <f>C153-$D$3</f>
        <v>-1.6205809466462304E-2</v>
      </c>
      <c r="F153">
        <f>E153^2</f>
        <v>2.6262826046327925E-4</v>
      </c>
    </row>
    <row r="154" spans="1:6" x14ac:dyDescent="0.25">
      <c r="A154" s="4">
        <v>41449</v>
      </c>
      <c r="B154">
        <v>101.49</v>
      </c>
      <c r="C154">
        <f>(B154-B153)/B153</f>
        <v>1.9487694625816152E-2</v>
      </c>
      <c r="E154">
        <f>C154-$D$3</f>
        <v>1.4210846907987813E-2</v>
      </c>
      <c r="F154">
        <f>E154^2</f>
        <v>2.0194816984226677E-4</v>
      </c>
    </row>
    <row r="155" spans="1:6" x14ac:dyDescent="0.25">
      <c r="A155" s="4">
        <v>41450</v>
      </c>
      <c r="B155">
        <v>102.4</v>
      </c>
      <c r="C155">
        <f>(B155-B154)/B154</f>
        <v>8.9664006306041065E-3</v>
      </c>
      <c r="E155">
        <f>C155-$D$3</f>
        <v>3.689552912775766E-3</v>
      </c>
      <c r="F155">
        <f>E155^2</f>
        <v>1.3612800696172139E-5</v>
      </c>
    </row>
    <row r="156" spans="1:6" x14ac:dyDescent="0.25">
      <c r="A156" s="4">
        <v>41451</v>
      </c>
      <c r="B156">
        <v>105.72</v>
      </c>
      <c r="C156">
        <f>(B156-B155)/B155</f>
        <v>3.2421874999999933E-2</v>
      </c>
      <c r="E156">
        <f>C156-$D$3</f>
        <v>2.7145027282171594E-2</v>
      </c>
      <c r="F156">
        <f>E156^2</f>
        <v>7.3685250614984011E-4</v>
      </c>
    </row>
    <row r="157" spans="1:6" x14ac:dyDescent="0.25">
      <c r="A157" s="4">
        <v>41452</v>
      </c>
      <c r="B157">
        <v>109.25</v>
      </c>
      <c r="C157">
        <f>(B157-B156)/B156</f>
        <v>3.3390087022323128E-2</v>
      </c>
      <c r="E157">
        <f>C157-$D$3</f>
        <v>2.8113239304494789E-2</v>
      </c>
      <c r="F157">
        <f>E157^2</f>
        <v>7.9035422419179062E-4</v>
      </c>
    </row>
    <row r="158" spans="1:6" x14ac:dyDescent="0.25">
      <c r="A158" s="4">
        <v>41453</v>
      </c>
      <c r="B158">
        <v>107.36</v>
      </c>
      <c r="C158">
        <f>(B158-B157)/B157</f>
        <v>-1.7299771167048061E-2</v>
      </c>
      <c r="E158">
        <f>C158-$D$3</f>
        <v>-2.2576618884876401E-2</v>
      </c>
      <c r="F158">
        <f>E158^2</f>
        <v>5.0970372027295773E-4</v>
      </c>
    </row>
    <row r="159" spans="1:6" x14ac:dyDescent="0.25">
      <c r="A159" s="4">
        <v>41456</v>
      </c>
      <c r="B159">
        <v>117.179</v>
      </c>
      <c r="C159">
        <f>(B159-B158)/B158</f>
        <v>9.1458643815201218E-2</v>
      </c>
      <c r="E159">
        <f>C159-$D$3</f>
        <v>8.6181796097372879E-2</v>
      </c>
      <c r="F159">
        <f>E159^2</f>
        <v>7.4273019785691553E-3</v>
      </c>
    </row>
    <row r="160" spans="1:6" x14ac:dyDescent="0.25">
      <c r="A160" s="4">
        <v>41457</v>
      </c>
      <c r="B160">
        <v>117.82</v>
      </c>
      <c r="C160">
        <f>(B160-B159)/B159</f>
        <v>5.4702634431083308E-3</v>
      </c>
      <c r="E160">
        <f>C160-$D$3</f>
        <v>1.9341572527999031E-4</v>
      </c>
      <c r="F160">
        <f>E160^2</f>
        <v>3.7409642785584685E-8</v>
      </c>
    </row>
    <row r="161" spans="1:6" x14ac:dyDescent="0.25">
      <c r="A161" s="4">
        <v>41458</v>
      </c>
      <c r="B161">
        <v>115.24</v>
      </c>
      <c r="C161">
        <f>(B161-B160)/B160</f>
        <v>-2.1897810218978089E-2</v>
      </c>
      <c r="E161">
        <f>C161-$D$3</f>
        <v>-2.7174657936806429E-2</v>
      </c>
      <c r="F161">
        <f>E161^2</f>
        <v>7.3846203398243661E-4</v>
      </c>
    </row>
    <row r="162" spans="1:6" x14ac:dyDescent="0.25">
      <c r="A162" s="4">
        <v>41460</v>
      </c>
      <c r="B162">
        <v>120.09</v>
      </c>
      <c r="C162">
        <f>(B162-B161)/B161</f>
        <v>4.2086081221798063E-2</v>
      </c>
      <c r="E162">
        <f>C162-$D$3</f>
        <v>3.6809233503969724E-2</v>
      </c>
      <c r="F162">
        <f>E162^2</f>
        <v>1.3549196711497673E-3</v>
      </c>
    </row>
    <row r="163" spans="1:6" x14ac:dyDescent="0.25">
      <c r="A163" s="4">
        <v>41463</v>
      </c>
      <c r="B163">
        <v>121.61</v>
      </c>
      <c r="C163">
        <f>(B163-B162)/B162</f>
        <v>1.2657173786326888E-2</v>
      </c>
      <c r="E163">
        <f>C163-$D$3</f>
        <v>7.3803260684985475E-3</v>
      </c>
      <c r="F163">
        <f>E163^2</f>
        <v>5.446921287735923E-5</v>
      </c>
    </row>
    <row r="164" spans="1:6" x14ac:dyDescent="0.25">
      <c r="A164" s="4">
        <v>41464</v>
      </c>
      <c r="B164">
        <v>123.45</v>
      </c>
      <c r="C164">
        <f>(B164-B163)/B163</f>
        <v>1.5130334676424665E-2</v>
      </c>
      <c r="E164">
        <f>C164-$D$3</f>
        <v>9.8534869585963254E-3</v>
      </c>
      <c r="F164">
        <f>E164^2</f>
        <v>9.7091205243227859E-5</v>
      </c>
    </row>
    <row r="165" spans="1:6" x14ac:dyDescent="0.25">
      <c r="A165" s="4">
        <v>41465</v>
      </c>
      <c r="B165">
        <v>122.27</v>
      </c>
      <c r="C165">
        <f>(B165-B164)/B164</f>
        <v>-9.5585257189145945E-3</v>
      </c>
      <c r="E165">
        <f>C165-$D$3</f>
        <v>-1.4835373436742936E-2</v>
      </c>
      <c r="F165">
        <f>E165^2</f>
        <v>2.2008830500761791E-4</v>
      </c>
    </row>
    <row r="166" spans="1:6" x14ac:dyDescent="0.25">
      <c r="A166" s="4">
        <v>41466</v>
      </c>
      <c r="B166">
        <v>125.61</v>
      </c>
      <c r="C166">
        <f>(B166-B165)/B165</f>
        <v>2.731659442218045E-2</v>
      </c>
      <c r="E166">
        <f>C166-$D$3</f>
        <v>2.203974670435211E-2</v>
      </c>
      <c r="F166">
        <f>E166^2</f>
        <v>4.8575043479199973E-4</v>
      </c>
    </row>
    <row r="167" spans="1:6" x14ac:dyDescent="0.25">
      <c r="A167" s="4">
        <v>41467</v>
      </c>
      <c r="B167">
        <v>129.9</v>
      </c>
      <c r="C167">
        <f>(B167-B166)/B166</f>
        <v>3.4153331741103465E-2</v>
      </c>
      <c r="E167">
        <f>C167-$D$3</f>
        <v>2.8876484023275126E-2</v>
      </c>
      <c r="F167">
        <f>E167^2</f>
        <v>8.3385132954646361E-4</v>
      </c>
    </row>
    <row r="168" spans="1:6" x14ac:dyDescent="0.25">
      <c r="A168" s="4">
        <v>41470</v>
      </c>
      <c r="B168">
        <v>127.26</v>
      </c>
      <c r="C168">
        <f>(B168-B167)/B167</f>
        <v>-2.0323325635103931E-2</v>
      </c>
      <c r="E168">
        <f>C168-$D$3</f>
        <v>-2.5600173352932271E-2</v>
      </c>
      <c r="F168">
        <f>E168^2</f>
        <v>6.5536887570018351E-4</v>
      </c>
    </row>
    <row r="169" spans="1:6" x14ac:dyDescent="0.25">
      <c r="A169" s="4">
        <v>41471</v>
      </c>
      <c r="B169">
        <v>109.05</v>
      </c>
      <c r="C169">
        <f>(B169-B168)/B168</f>
        <v>-0.14309288071664314</v>
      </c>
      <c r="E169">
        <f>C169-$D$3</f>
        <v>-0.14836972843447149</v>
      </c>
      <c r="F169">
        <f>E169^2</f>
        <v>2.2013576315718819E-2</v>
      </c>
    </row>
    <row r="170" spans="1:6" x14ac:dyDescent="0.25">
      <c r="A170" s="4">
        <v>41472</v>
      </c>
      <c r="B170">
        <v>120.25</v>
      </c>
      <c r="C170">
        <f>(B170-B169)/B169</f>
        <v>0.10270518110958279</v>
      </c>
      <c r="E170">
        <f>C170-$D$3</f>
        <v>9.7428333391754454E-2</v>
      </c>
      <c r="F170">
        <f>E170^2</f>
        <v>9.4922801474948554E-3</v>
      </c>
    </row>
    <row r="171" spans="1:6" x14ac:dyDescent="0.25">
      <c r="A171" s="4">
        <v>41473</v>
      </c>
      <c r="B171">
        <v>119.03</v>
      </c>
      <c r="C171">
        <f>(B171-B170)/B170</f>
        <v>-1.0145530145530136E-2</v>
      </c>
      <c r="E171">
        <f>C171-$D$3</f>
        <v>-1.5422377863358476E-2</v>
      </c>
      <c r="F171">
        <f>E171^2</f>
        <v>2.3784973896020956E-4</v>
      </c>
    </row>
    <row r="172" spans="1:6" x14ac:dyDescent="0.25">
      <c r="A172" s="4">
        <v>41474</v>
      </c>
      <c r="B172">
        <v>119.68</v>
      </c>
      <c r="C172">
        <f>(B172-B171)/B171</f>
        <v>5.4608081996135906E-3</v>
      </c>
      <c r="E172">
        <f>C172-$D$3</f>
        <v>1.8396048178525009E-4</v>
      </c>
      <c r="F172">
        <f>E172^2</f>
        <v>3.3841458858661332E-8</v>
      </c>
    </row>
    <row r="173" spans="1:6" x14ac:dyDescent="0.25">
      <c r="A173" s="4">
        <v>41477</v>
      </c>
      <c r="B173">
        <v>122.43</v>
      </c>
      <c r="C173">
        <f>(B173-B172)/B172</f>
        <v>2.2977941176470586E-2</v>
      </c>
      <c r="E173">
        <f>C173-$D$3</f>
        <v>1.7701093458642247E-2</v>
      </c>
      <c r="F173">
        <f>E173^2</f>
        <v>3.1332870963158736E-4</v>
      </c>
    </row>
    <row r="174" spans="1:6" x14ac:dyDescent="0.25">
      <c r="A174" s="4">
        <v>41478</v>
      </c>
      <c r="B174">
        <v>122.74</v>
      </c>
      <c r="C174">
        <f>(B174-B173)/B173</f>
        <v>2.5320591358326231E-3</v>
      </c>
      <c r="E174">
        <f>C174-$D$3</f>
        <v>-2.7447885819957174E-3</v>
      </c>
      <c r="F174">
        <f>E174^2</f>
        <v>7.5338643598540608E-6</v>
      </c>
    </row>
    <row r="175" spans="1:6" x14ac:dyDescent="0.25">
      <c r="A175" s="4">
        <v>41479</v>
      </c>
      <c r="B175">
        <v>121.7</v>
      </c>
      <c r="C175">
        <f>(B175-B174)/B174</f>
        <v>-8.4731953723316943E-3</v>
      </c>
      <c r="E175">
        <f>C175-$D$3</f>
        <v>-1.3750043090160036E-2</v>
      </c>
      <c r="F175">
        <f>E175^2</f>
        <v>1.8906368498125775E-4</v>
      </c>
    </row>
    <row r="176" spans="1:6" x14ac:dyDescent="0.25">
      <c r="A176" s="4">
        <v>41480</v>
      </c>
      <c r="B176">
        <v>124.07</v>
      </c>
      <c r="C176">
        <f>(B176-B175)/B175</f>
        <v>1.9474116680361465E-2</v>
      </c>
      <c r="E176">
        <f>C176-$D$3</f>
        <v>1.4197268962533125E-2</v>
      </c>
      <c r="F176">
        <f>E176^2</f>
        <v>2.015624459945064E-4</v>
      </c>
    </row>
    <row r="177" spans="1:6" x14ac:dyDescent="0.25">
      <c r="A177" s="4">
        <v>41481</v>
      </c>
      <c r="B177">
        <v>129.38999999999999</v>
      </c>
      <c r="C177">
        <f>(B177-B176)/B176</f>
        <v>4.2879019908116336E-2</v>
      </c>
      <c r="E177">
        <f>C177-$D$3</f>
        <v>3.7602172190287997E-2</v>
      </c>
      <c r="F177">
        <f>E177^2</f>
        <v>1.4139233534280679E-3</v>
      </c>
    </row>
    <row r="178" spans="1:6" x14ac:dyDescent="0.25">
      <c r="A178" s="4">
        <v>41484</v>
      </c>
      <c r="B178">
        <v>134.62</v>
      </c>
      <c r="C178">
        <f>(B178-B177)/B177</f>
        <v>4.0420434345776482E-2</v>
      </c>
      <c r="E178">
        <f>C178-$D$3</f>
        <v>3.5143586627948142E-2</v>
      </c>
      <c r="F178">
        <f>E178^2</f>
        <v>1.2350716810760954E-3</v>
      </c>
    </row>
    <row r="179" spans="1:6" x14ac:dyDescent="0.25">
      <c r="A179" s="4">
        <v>41485</v>
      </c>
      <c r="B179">
        <v>131.74</v>
      </c>
      <c r="C179">
        <f>(B179-B178)/B178</f>
        <v>-2.1393552221066672E-2</v>
      </c>
      <c r="E179">
        <f>C179-$D$3</f>
        <v>-2.6670399938895011E-2</v>
      </c>
      <c r="F179">
        <f>E179^2</f>
        <v>7.1131023290061106E-4</v>
      </c>
    </row>
    <row r="180" spans="1:6" x14ac:dyDescent="0.25">
      <c r="A180" s="4">
        <v>41486</v>
      </c>
      <c r="B180">
        <v>134.28</v>
      </c>
      <c r="C180">
        <f>(B180-B179)/B179</f>
        <v>1.9280400789433671E-2</v>
      </c>
      <c r="E180">
        <f>C180-$D$3</f>
        <v>1.4003553071605331E-2</v>
      </c>
      <c r="F180">
        <f>E180^2</f>
        <v>1.9609949862926712E-4</v>
      </c>
    </row>
    <row r="181" spans="1:6" x14ac:dyDescent="0.25">
      <c r="A181" s="4">
        <v>41487</v>
      </c>
      <c r="B181">
        <v>135.55000000000001</v>
      </c>
      <c r="C181">
        <f>(B181-B180)/B180</f>
        <v>9.4578492701817857E-3</v>
      </c>
      <c r="E181">
        <f>C181-$D$3</f>
        <v>4.1810015523534453E-3</v>
      </c>
      <c r="F181">
        <f>E181^2</f>
        <v>1.7480773980781919E-5</v>
      </c>
    </row>
    <row r="182" spans="1:6" x14ac:dyDescent="0.25">
      <c r="A182" s="4">
        <v>41488</v>
      </c>
      <c r="B182">
        <v>138</v>
      </c>
      <c r="C182">
        <f>(B182-B181)/B181</f>
        <v>1.8074511250461001E-2</v>
      </c>
      <c r="E182">
        <f>C182-$D$3</f>
        <v>1.2797663532632661E-2</v>
      </c>
      <c r="F182">
        <f>E182^2</f>
        <v>1.6378019189447588E-4</v>
      </c>
    </row>
    <row r="183" spans="1:6" x14ac:dyDescent="0.25">
      <c r="A183" s="4">
        <v>41491</v>
      </c>
      <c r="B183">
        <v>144.68</v>
      </c>
      <c r="C183">
        <f>(B183-B182)/B182</f>
        <v>4.8405797101449322E-2</v>
      </c>
      <c r="E183">
        <f>C183-$D$3</f>
        <v>4.3128949383620982E-2</v>
      </c>
      <c r="F183">
        <f>E183^2</f>
        <v>1.8601062749349407E-3</v>
      </c>
    </row>
    <row r="184" spans="1:6" x14ac:dyDescent="0.25">
      <c r="A184" s="4">
        <v>41492</v>
      </c>
      <c r="B184">
        <v>142.15</v>
      </c>
      <c r="C184">
        <f>(B184-B183)/B183</f>
        <v>-1.7486867569809241E-2</v>
      </c>
      <c r="E184">
        <f>C184-$D$3</f>
        <v>-2.2763715287637581E-2</v>
      </c>
      <c r="F184">
        <f>E184^2</f>
        <v>5.1818673369662495E-4</v>
      </c>
    </row>
    <row r="185" spans="1:6" x14ac:dyDescent="0.25">
      <c r="A185" s="4">
        <v>41493</v>
      </c>
      <c r="B185">
        <v>134.22999999999999</v>
      </c>
      <c r="C185">
        <f>(B185-B184)/B184</f>
        <v>-5.5715793176222411E-2</v>
      </c>
      <c r="E185">
        <f>C185-$D$3</f>
        <v>-6.0992640894050751E-2</v>
      </c>
      <c r="F185">
        <f>E185^2</f>
        <v>3.7201022432306321E-3</v>
      </c>
    </row>
    <row r="186" spans="1:6" x14ac:dyDescent="0.25">
      <c r="A186" s="4">
        <v>41494</v>
      </c>
      <c r="B186">
        <v>153.47999999999999</v>
      </c>
      <c r="C186">
        <f>(B186-B185)/B185</f>
        <v>0.14341056395738658</v>
      </c>
      <c r="E186">
        <f>C186-$D$3</f>
        <v>0.13813371623955822</v>
      </c>
      <c r="F186">
        <f>E186^2</f>
        <v>1.9080923562150791E-2</v>
      </c>
    </row>
    <row r="187" spans="1:6" x14ac:dyDescent="0.25">
      <c r="A187" s="4">
        <v>41495</v>
      </c>
      <c r="B187">
        <v>153</v>
      </c>
      <c r="C187">
        <f>(B187-B186)/B186</f>
        <v>-3.1274433150898476E-3</v>
      </c>
      <c r="E187">
        <f>C187-$D$3</f>
        <v>-8.4042910329181885E-3</v>
      </c>
      <c r="F187">
        <f>E187^2</f>
        <v>7.0632107765989069E-5</v>
      </c>
    </row>
    <row r="188" spans="1:6" x14ac:dyDescent="0.25">
      <c r="A188" s="4">
        <v>41498</v>
      </c>
      <c r="B188">
        <v>147.38</v>
      </c>
      <c r="C188">
        <f>(B188-B187)/B187</f>
        <v>-3.6732026143790876E-2</v>
      </c>
      <c r="E188">
        <f>C188-$D$3</f>
        <v>-4.2008873861619216E-2</v>
      </c>
      <c r="F188">
        <f>E188^2</f>
        <v>1.7647454831214342E-3</v>
      </c>
    </row>
    <row r="189" spans="1:6" x14ac:dyDescent="0.25">
      <c r="A189" s="4">
        <v>41499</v>
      </c>
      <c r="B189">
        <v>145.43</v>
      </c>
      <c r="C189">
        <f>(B189-B188)/B188</f>
        <v>-1.3231103270457244E-2</v>
      </c>
      <c r="E189">
        <f>C189-$D$3</f>
        <v>-1.8507950988285584E-2</v>
      </c>
      <c r="F189">
        <f>E189^2</f>
        <v>3.4254424978478131E-4</v>
      </c>
    </row>
    <row r="190" spans="1:6" x14ac:dyDescent="0.25">
      <c r="A190" s="4">
        <v>41500</v>
      </c>
      <c r="B190">
        <v>139.36000000000001</v>
      </c>
      <c r="C190">
        <f>(B190-B189)/B189</f>
        <v>-4.1738293337000569E-2</v>
      </c>
      <c r="E190">
        <f>C190-$D$3</f>
        <v>-4.7015141054828909E-2</v>
      </c>
      <c r="F190">
        <f>E190^2</f>
        <v>2.2104234884054589E-3</v>
      </c>
    </row>
    <row r="191" spans="1:6" x14ac:dyDescent="0.25">
      <c r="A191" s="4">
        <v>41501</v>
      </c>
      <c r="B191">
        <v>139.66999999999999</v>
      </c>
      <c r="C191">
        <f>(B191-B190)/B190</f>
        <v>2.2244546498275965E-3</v>
      </c>
      <c r="E191">
        <f>C191-$D$3</f>
        <v>-3.052393068000744E-3</v>
      </c>
      <c r="F191">
        <f>E191^2</f>
        <v>9.3171034415789947E-6</v>
      </c>
    </row>
    <row r="192" spans="1:6" x14ac:dyDescent="0.25">
      <c r="A192" s="4">
        <v>41502</v>
      </c>
      <c r="B192">
        <v>142</v>
      </c>
      <c r="C192">
        <f>(B192-B191)/B191</f>
        <v>1.6682179422925558E-2</v>
      </c>
      <c r="E192">
        <f>C192-$D$3</f>
        <v>1.1405331705097218E-2</v>
      </c>
      <c r="F192">
        <f>E192^2</f>
        <v>1.3008159130329581E-4</v>
      </c>
    </row>
    <row r="193" spans="1:6" x14ac:dyDescent="0.25">
      <c r="A193" s="4">
        <v>41505</v>
      </c>
      <c r="B193">
        <v>144.9</v>
      </c>
      <c r="C193">
        <f>(B193-B192)/B192</f>
        <v>2.0422535211267644E-2</v>
      </c>
      <c r="E193">
        <f>C193-$D$3</f>
        <v>1.5145687493439305E-2</v>
      </c>
      <c r="F193">
        <f>E193^2</f>
        <v>2.2939184964892377E-4</v>
      </c>
    </row>
    <row r="194" spans="1:6" x14ac:dyDescent="0.25">
      <c r="A194" s="4">
        <v>41506</v>
      </c>
      <c r="B194">
        <v>149.58000000000001</v>
      </c>
      <c r="C194">
        <f>(B194-B193)/B193</f>
        <v>3.2298136645962781E-2</v>
      </c>
      <c r="E194">
        <f>C194-$D$3</f>
        <v>2.7021288928134442E-2</v>
      </c>
      <c r="F194">
        <f>E194^2</f>
        <v>7.30150055337721E-4</v>
      </c>
    </row>
    <row r="195" spans="1:6" x14ac:dyDescent="0.25">
      <c r="A195" s="4">
        <v>41507</v>
      </c>
      <c r="B195">
        <v>147.86000000000001</v>
      </c>
      <c r="C195">
        <f>(B195-B194)/B194</f>
        <v>-1.1498863484423043E-2</v>
      </c>
      <c r="E195">
        <f>C195-$D$3</f>
        <v>-1.6775711202251384E-2</v>
      </c>
      <c r="F195">
        <f>E195^2</f>
        <v>2.8142448634134259E-4</v>
      </c>
    </row>
    <row r="196" spans="1:6" x14ac:dyDescent="0.25">
      <c r="A196" s="4">
        <v>41508</v>
      </c>
      <c r="B196">
        <v>157.1</v>
      </c>
      <c r="C196">
        <f>(B196-B195)/B195</f>
        <v>6.2491546057080884E-2</v>
      </c>
      <c r="E196">
        <f>C196-$D$3</f>
        <v>5.7214698339252544E-2</v>
      </c>
      <c r="F196">
        <f>E196^2</f>
        <v>3.2735217060516678E-3</v>
      </c>
    </row>
    <row r="197" spans="1:6" x14ac:dyDescent="0.25">
      <c r="A197" s="4">
        <v>41509</v>
      </c>
      <c r="B197">
        <v>161.839</v>
      </c>
      <c r="C197">
        <f>(B197-B196)/B196</f>
        <v>3.0165499681731409E-2</v>
      </c>
      <c r="E197">
        <f>C197-$D$3</f>
        <v>2.488865196390307E-2</v>
      </c>
      <c r="F197">
        <f>E197^2</f>
        <v>6.1944499658029618E-4</v>
      </c>
    </row>
    <row r="198" spans="1:6" x14ac:dyDescent="0.25">
      <c r="A198" s="4">
        <v>41512</v>
      </c>
      <c r="B198">
        <v>164.22</v>
      </c>
      <c r="C198">
        <f>(B198-B197)/B197</f>
        <v>1.4712152200643851E-2</v>
      </c>
      <c r="E198">
        <f>C198-$D$3</f>
        <v>9.4353044828155118E-3</v>
      </c>
      <c r="F198">
        <f>E198^2</f>
        <v>8.9024970683438488E-5</v>
      </c>
    </row>
    <row r="199" spans="1:6" x14ac:dyDescent="0.25">
      <c r="A199" s="4">
        <v>41513</v>
      </c>
      <c r="B199">
        <v>167.01</v>
      </c>
      <c r="C199">
        <f>(B199-B198)/B198</f>
        <v>1.69894044574351E-2</v>
      </c>
      <c r="E199">
        <f>C199-$D$3</f>
        <v>1.171255673960676E-2</v>
      </c>
      <c r="F199">
        <f>E199^2</f>
        <v>1.3718398537850774E-4</v>
      </c>
    </row>
    <row r="200" spans="1:6" x14ac:dyDescent="0.25">
      <c r="A200" s="4">
        <v>41514</v>
      </c>
      <c r="B200">
        <v>166.45</v>
      </c>
      <c r="C200">
        <f>(B200-B199)/B199</f>
        <v>-3.3530926291838949E-3</v>
      </c>
      <c r="E200">
        <f>C200-$D$3</f>
        <v>-8.6299403470122358E-3</v>
      </c>
      <c r="F200">
        <f>E200^2</f>
        <v>7.4475870392989665E-5</v>
      </c>
    </row>
    <row r="201" spans="1:6" x14ac:dyDescent="0.25">
      <c r="A201" s="4">
        <v>41515</v>
      </c>
      <c r="B201">
        <v>166.06</v>
      </c>
      <c r="C201">
        <f>(B201-B200)/B200</f>
        <v>-2.3430459597475902E-3</v>
      </c>
      <c r="E201">
        <f>C201-$D$3</f>
        <v>-7.6198936775759302E-3</v>
      </c>
      <c r="F201">
        <f>E201^2</f>
        <v>5.8062779657561636E-5</v>
      </c>
    </row>
    <row r="202" spans="1:6" x14ac:dyDescent="0.25">
      <c r="A202" s="4">
        <v>41516</v>
      </c>
      <c r="B202">
        <v>169</v>
      </c>
      <c r="C202">
        <f>(B202-B201)/B201</f>
        <v>1.7704444176803551E-2</v>
      </c>
      <c r="E202">
        <f>C202-$D$3</f>
        <v>1.2427596458975211E-2</v>
      </c>
      <c r="F202">
        <f>E202^2</f>
        <v>1.5444515374713321E-4</v>
      </c>
    </row>
    <row r="203" spans="1:6" x14ac:dyDescent="0.25">
      <c r="A203" s="4">
        <v>41520</v>
      </c>
      <c r="B203">
        <v>168.94</v>
      </c>
      <c r="C203">
        <f>(B203-B202)/B202</f>
        <v>-3.5502958579883E-4</v>
      </c>
      <c r="E203">
        <f>C203-$D$3</f>
        <v>-5.6318773036271707E-3</v>
      </c>
      <c r="F203">
        <f>E203^2</f>
        <v>3.1718041963110853E-5</v>
      </c>
    </row>
    <row r="204" spans="1:6" x14ac:dyDescent="0.25">
      <c r="A204" s="4">
        <v>41521</v>
      </c>
      <c r="B204">
        <v>170.62200000000001</v>
      </c>
      <c r="C204">
        <f>(B204-B203)/B203</f>
        <v>9.956197466556271E-3</v>
      </c>
      <c r="E204">
        <f>C204-$D$3</f>
        <v>4.6793497487279305E-3</v>
      </c>
      <c r="F204">
        <f>E204^2</f>
        <v>2.1896314070920145E-5</v>
      </c>
    </row>
    <row r="205" spans="1:6" x14ac:dyDescent="0.25">
      <c r="A205" s="4">
        <v>41522</v>
      </c>
      <c r="B205">
        <v>169.93</v>
      </c>
      <c r="C205">
        <f>(B205-B204)/B204</f>
        <v>-4.0557489655496199E-3</v>
      </c>
      <c r="E205">
        <f>C205-$D$3</f>
        <v>-9.3325966833779604E-3</v>
      </c>
      <c r="F205">
        <f>E205^2</f>
        <v>8.7097360854597312E-5</v>
      </c>
    </row>
    <row r="206" spans="1:6" x14ac:dyDescent="0.25">
      <c r="A206" s="4">
        <v>41523</v>
      </c>
      <c r="B206">
        <v>166.97</v>
      </c>
      <c r="C206">
        <f>(B206-B205)/B205</f>
        <v>-1.7418937209439225E-2</v>
      </c>
      <c r="E206">
        <f>C206-$D$3</f>
        <v>-2.2695784927267565E-2</v>
      </c>
      <c r="F206">
        <f>E206^2</f>
        <v>5.1509865346478561E-4</v>
      </c>
    </row>
    <row r="207" spans="1:6" x14ac:dyDescent="0.25">
      <c r="A207" s="4">
        <v>41526</v>
      </c>
      <c r="B207">
        <v>160.69999999999999</v>
      </c>
      <c r="C207">
        <f>(B207-B206)/B206</f>
        <v>-3.7551655986105346E-2</v>
      </c>
      <c r="E207">
        <f>C207-$D$3</f>
        <v>-4.2828503703933686E-2</v>
      </c>
      <c r="F207">
        <f>E207^2</f>
        <v>1.8342807295178615E-3</v>
      </c>
    </row>
    <row r="208" spans="1:6" x14ac:dyDescent="0.25">
      <c r="A208" s="4">
        <v>41527</v>
      </c>
      <c r="B208">
        <v>166.37</v>
      </c>
      <c r="C208">
        <f>(B208-B207)/B207</f>
        <v>3.5283136278780436E-2</v>
      </c>
      <c r="E208">
        <f>C208-$D$3</f>
        <v>3.0006288560952096E-2</v>
      </c>
      <c r="F208">
        <f>E208^2</f>
        <v>9.0037735320312457E-4</v>
      </c>
    </row>
    <row r="209" spans="1:6" x14ac:dyDescent="0.25">
      <c r="A209" s="4">
        <v>41528</v>
      </c>
      <c r="B209">
        <v>163.52000000000001</v>
      </c>
      <c r="C209">
        <f>(B209-B208)/B208</f>
        <v>-1.7130492276251692E-2</v>
      </c>
      <c r="E209">
        <f>C209-$D$3</f>
        <v>-2.2407339994080032E-2</v>
      </c>
      <c r="F209">
        <f>E209^2</f>
        <v>5.0208888561029856E-4</v>
      </c>
    </row>
    <row r="210" spans="1:6" x14ac:dyDescent="0.25">
      <c r="A210" s="4">
        <v>41529</v>
      </c>
      <c r="B210">
        <v>164.93</v>
      </c>
      <c r="C210">
        <f>(B210-B209)/B209</f>
        <v>8.6227984344422488E-3</v>
      </c>
      <c r="E210">
        <f>C210-$D$3</f>
        <v>3.3459507166139083E-3</v>
      </c>
      <c r="F210">
        <f>E210^2</f>
        <v>1.1195386198009126E-5</v>
      </c>
    </row>
    <row r="211" spans="1:6" x14ac:dyDescent="0.25">
      <c r="A211" s="4">
        <v>41530</v>
      </c>
      <c r="B211">
        <v>165.54</v>
      </c>
      <c r="C211">
        <f>(B211-B210)/B210</f>
        <v>3.6985387740252544E-3</v>
      </c>
      <c r="E211">
        <f>C211-$D$3</f>
        <v>-1.5783089438030861E-3</v>
      </c>
      <c r="F211">
        <f>E211^2</f>
        <v>2.491059122088813E-6</v>
      </c>
    </row>
    <row r="212" spans="1:6" x14ac:dyDescent="0.25">
      <c r="A212" s="4">
        <v>41533</v>
      </c>
      <c r="B212">
        <v>166.58</v>
      </c>
      <c r="C212">
        <f>(B212-B211)/B211</f>
        <v>6.2824694937780624E-3</v>
      </c>
      <c r="E212">
        <f>C212-$D$3</f>
        <v>1.005621775949722E-3</v>
      </c>
      <c r="F212">
        <f>E212^2</f>
        <v>1.0112751562642728E-6</v>
      </c>
    </row>
    <row r="213" spans="1:6" x14ac:dyDescent="0.25">
      <c r="A213" s="4">
        <v>41534</v>
      </c>
      <c r="B213">
        <v>166.23</v>
      </c>
      <c r="C213">
        <f>(B213-B212)/B212</f>
        <v>-2.101092568135567E-3</v>
      </c>
      <c r="E213">
        <f>C213-$D$3</f>
        <v>-7.3779402859639074E-3</v>
      </c>
      <c r="F213">
        <f>E213^2</f>
        <v>5.4434002863249183E-5</v>
      </c>
    </row>
    <row r="214" spans="1:6" x14ac:dyDescent="0.25">
      <c r="A214" s="4">
        <v>41535</v>
      </c>
      <c r="B214">
        <v>166.21799999999999</v>
      </c>
      <c r="C214">
        <f>(B214-B213)/B213</f>
        <v>-7.2189135535104701E-5</v>
      </c>
      <c r="E214">
        <f>C214-$D$3</f>
        <v>-5.3490368533634456E-3</v>
      </c>
      <c r="F214">
        <f>E214^2</f>
        <v>2.8612195258640311E-5</v>
      </c>
    </row>
    <row r="215" spans="1:6" x14ac:dyDescent="0.25">
      <c r="A215" s="4">
        <v>41536</v>
      </c>
      <c r="B215">
        <v>177.92</v>
      </c>
      <c r="C215">
        <f>(B215-B214)/B214</f>
        <v>7.040152089424731E-2</v>
      </c>
      <c r="E215">
        <f>C215-$D$3</f>
        <v>6.5124673176418971E-2</v>
      </c>
      <c r="F215">
        <f>E215^2</f>
        <v>4.2412230563353848E-3</v>
      </c>
    </row>
    <row r="216" spans="1:6" x14ac:dyDescent="0.25">
      <c r="A216" s="4">
        <v>41537</v>
      </c>
      <c r="B216">
        <v>183.39</v>
      </c>
      <c r="C216">
        <f>(B216-B215)/B215</f>
        <v>3.0744154676258989E-2</v>
      </c>
      <c r="E216">
        <f>C216-$D$3</f>
        <v>2.5467306958430649E-2</v>
      </c>
      <c r="F216">
        <f>E216^2</f>
        <v>6.4858372371493021E-4</v>
      </c>
    </row>
    <row r="217" spans="1:6" x14ac:dyDescent="0.25">
      <c r="A217" s="4">
        <v>41540</v>
      </c>
      <c r="B217">
        <v>181.11</v>
      </c>
      <c r="C217">
        <f>(B217-B216)/B216</f>
        <v>-1.2432520857189449E-2</v>
      </c>
      <c r="E217">
        <f>C217-$D$3</f>
        <v>-1.770936857501779E-2</v>
      </c>
      <c r="F217">
        <f>E217^2</f>
        <v>3.1362173532582761E-4</v>
      </c>
    </row>
    <row r="218" spans="1:6" x14ac:dyDescent="0.25">
      <c r="A218" s="4">
        <v>41541</v>
      </c>
      <c r="B218">
        <v>182.33</v>
      </c>
      <c r="C218">
        <f>(B218-B217)/B217</f>
        <v>6.7362376456297206E-3</v>
      </c>
      <c r="E218">
        <f>C218-$D$3</f>
        <v>1.4593899278013802E-3</v>
      </c>
      <c r="F218">
        <f>E218^2</f>
        <v>2.1298189613681175E-6</v>
      </c>
    </row>
    <row r="219" spans="1:6" x14ac:dyDescent="0.25">
      <c r="A219" s="4">
        <v>41542</v>
      </c>
      <c r="B219">
        <v>185.238</v>
      </c>
      <c r="C219">
        <f>(B219-B218)/B218</f>
        <v>1.5949103274282821E-2</v>
      </c>
      <c r="E219">
        <f>C219-$D$3</f>
        <v>1.0672255556454482E-2</v>
      </c>
      <c r="F219">
        <f>E219^2</f>
        <v>1.1389703866227356E-4</v>
      </c>
    </row>
    <row r="220" spans="1:6" x14ac:dyDescent="0.25">
      <c r="A220" s="4">
        <v>41543</v>
      </c>
      <c r="B220">
        <v>188.64</v>
      </c>
      <c r="C220">
        <f>(B220-B219)/B219</f>
        <v>1.8365562141677123E-2</v>
      </c>
      <c r="E220">
        <f>C220-$D$3</f>
        <v>1.3088714423848784E-2</v>
      </c>
      <c r="F220">
        <f>E220^2</f>
        <v>1.7131444526906719E-4</v>
      </c>
    </row>
    <row r="221" spans="1:6" x14ac:dyDescent="0.25">
      <c r="A221" s="4">
        <v>41544</v>
      </c>
      <c r="B221">
        <v>190.9</v>
      </c>
      <c r="C221">
        <f>(B221-B220)/B220</f>
        <v>1.1980491942324107E-2</v>
      </c>
      <c r="E221">
        <f>C221-$D$3</f>
        <v>6.7036442244957665E-3</v>
      </c>
      <c r="F221">
        <f>E221^2</f>
        <v>4.4938845888615449E-5</v>
      </c>
    </row>
    <row r="222" spans="1:6" x14ac:dyDescent="0.25">
      <c r="A222" s="4">
        <v>41547</v>
      </c>
      <c r="B222">
        <v>193.37</v>
      </c>
      <c r="C222">
        <f>(B222-B221)/B221</f>
        <v>1.2938711367207955E-2</v>
      </c>
      <c r="E222">
        <f>C222-$D$3</f>
        <v>7.6618636493796148E-3</v>
      </c>
      <c r="F222">
        <f>E222^2</f>
        <v>5.8704154581684712E-5</v>
      </c>
    </row>
    <row r="223" spans="1:6" x14ac:dyDescent="0.25">
      <c r="A223" s="4">
        <v>41548</v>
      </c>
      <c r="B223">
        <v>193</v>
      </c>
      <c r="C223">
        <f>(B223-B222)/B222</f>
        <v>-1.9134302115116333E-3</v>
      </c>
      <c r="E223">
        <f>C223-$D$3</f>
        <v>-7.190277929339974E-3</v>
      </c>
      <c r="F223">
        <f>E223^2</f>
        <v>5.1700096701153544E-5</v>
      </c>
    </row>
    <row r="224" spans="1:6" x14ac:dyDescent="0.25">
      <c r="A224" s="4">
        <v>41549</v>
      </c>
      <c r="B224">
        <v>180.95</v>
      </c>
      <c r="C224">
        <f>(B224-B223)/B223</f>
        <v>-6.2435233160621821E-2</v>
      </c>
      <c r="E224">
        <f>C224-$D$3</f>
        <v>-6.7712080878450168E-2</v>
      </c>
      <c r="F224">
        <f>E224^2</f>
        <v>4.584925896889777E-3</v>
      </c>
    </row>
    <row r="225" spans="1:6" x14ac:dyDescent="0.25">
      <c r="A225" s="4">
        <v>41550</v>
      </c>
      <c r="B225">
        <v>173.31</v>
      </c>
      <c r="C225">
        <f>(B225-B224)/B224</f>
        <v>-4.2221608179054917E-2</v>
      </c>
      <c r="E225">
        <f>C225-$D$3</f>
        <v>-4.7498455896883257E-2</v>
      </c>
      <c r="F225">
        <f>E225^2</f>
        <v>2.2561033125881639E-3</v>
      </c>
    </row>
    <row r="226" spans="1:6" x14ac:dyDescent="0.25">
      <c r="A226" s="4">
        <v>41551</v>
      </c>
      <c r="B226">
        <v>180.98</v>
      </c>
      <c r="C226">
        <f>(B226-B225)/B225</f>
        <v>4.4255957532744722E-2</v>
      </c>
      <c r="E226">
        <f>C226-$D$3</f>
        <v>3.8979109814916382E-2</v>
      </c>
      <c r="F226">
        <f>E226^2</f>
        <v>1.5193710019633106E-3</v>
      </c>
    </row>
    <row r="227" spans="1:6" x14ac:dyDescent="0.25">
      <c r="A227" s="4">
        <v>41554</v>
      </c>
      <c r="B227">
        <v>183.07</v>
      </c>
      <c r="C227">
        <f>(B227-B226)/B226</f>
        <v>1.1548237374295521E-2</v>
      </c>
      <c r="E227">
        <f>C227-$D$3</f>
        <v>6.2713896564671806E-3</v>
      </c>
      <c r="F227">
        <f>E227^2</f>
        <v>3.9330328223243538E-5</v>
      </c>
    </row>
    <row r="228" spans="1:6" x14ac:dyDescent="0.25">
      <c r="A228" s="4">
        <v>41555</v>
      </c>
      <c r="B228">
        <v>174.73</v>
      </c>
      <c r="C228">
        <f>(B228-B227)/B227</f>
        <v>-4.5556344567651737E-2</v>
      </c>
      <c r="E228">
        <f>C228-$D$3</f>
        <v>-5.0833192285480076E-2</v>
      </c>
      <c r="F228">
        <f>E228^2</f>
        <v>2.5840134379325913E-3</v>
      </c>
    </row>
    <row r="229" spans="1:6" x14ac:dyDescent="0.25">
      <c r="A229" s="4">
        <v>41556</v>
      </c>
      <c r="B229">
        <v>168.78</v>
      </c>
      <c r="C229">
        <f>(B229-B228)/B228</f>
        <v>-3.4052538201796996E-2</v>
      </c>
      <c r="E229">
        <f>C229-$D$3</f>
        <v>-3.9329385919625336E-2</v>
      </c>
      <c r="F229">
        <f>E229^2</f>
        <v>1.5468005968148236E-3</v>
      </c>
    </row>
    <row r="230" spans="1:6" x14ac:dyDescent="0.25">
      <c r="A230" s="4">
        <v>41557</v>
      </c>
      <c r="B230">
        <v>172.93</v>
      </c>
      <c r="C230">
        <f>(B230-B229)/B229</f>
        <v>2.458822135324094E-2</v>
      </c>
      <c r="E230">
        <f>C230-$D$3</f>
        <v>1.9311373635412601E-2</v>
      </c>
      <c r="F230">
        <f>E230^2</f>
        <v>3.7292915168650887E-4</v>
      </c>
    </row>
    <row r="231" spans="1:6" x14ac:dyDescent="0.25">
      <c r="A231" s="4">
        <v>41558</v>
      </c>
      <c r="B231">
        <v>178.7</v>
      </c>
      <c r="C231">
        <f>(B231-B230)/B230</f>
        <v>3.3366101890938422E-2</v>
      </c>
      <c r="E231">
        <f>C231-$D$3</f>
        <v>2.8089254173110083E-2</v>
      </c>
      <c r="F231">
        <f>E231^2</f>
        <v>7.8900620000158222E-4</v>
      </c>
    </row>
    <row r="232" spans="1:6" x14ac:dyDescent="0.25">
      <c r="A232" s="4">
        <v>41561</v>
      </c>
      <c r="B232">
        <v>179.72</v>
      </c>
      <c r="C232">
        <f>(B232-B231)/B231</f>
        <v>5.7078903189703989E-3</v>
      </c>
      <c r="E232">
        <f>C232-$D$3</f>
        <v>4.3104260114205841E-4</v>
      </c>
      <c r="F232">
        <f>E232^2</f>
        <v>1.8579772399931167E-7</v>
      </c>
    </row>
    <row r="233" spans="1:6" x14ac:dyDescent="0.25">
      <c r="A233" s="4">
        <v>41562</v>
      </c>
      <c r="B233">
        <v>183.94</v>
      </c>
      <c r="C233">
        <f>(B233-B232)/B232</f>
        <v>2.3480970398397499E-2</v>
      </c>
      <c r="E233">
        <f>C233-$D$3</f>
        <v>1.820412268056916E-2</v>
      </c>
      <c r="F233">
        <f>E233^2</f>
        <v>3.3139008256921246E-4</v>
      </c>
    </row>
    <row r="234" spans="1:6" x14ac:dyDescent="0.25">
      <c r="A234" s="4">
        <v>41563</v>
      </c>
      <c r="B234">
        <v>183.56</v>
      </c>
      <c r="C234">
        <f>(B234-B233)/B233</f>
        <v>-2.0658910514297895E-3</v>
      </c>
      <c r="E234">
        <f>C234-$D$3</f>
        <v>-7.34273876925813E-3</v>
      </c>
      <c r="F234">
        <f>E234^2</f>
        <v>5.3915812633566397E-5</v>
      </c>
    </row>
    <row r="235" spans="1:6" x14ac:dyDescent="0.25">
      <c r="A235" s="4">
        <v>41564</v>
      </c>
      <c r="B235">
        <v>182.80199999999999</v>
      </c>
      <c r="C235">
        <f>(B235-B234)/B234</f>
        <v>-4.1294399651340694E-3</v>
      </c>
      <c r="E235">
        <f>C235-$D$3</f>
        <v>-9.4062876829624099E-3</v>
      </c>
      <c r="F235">
        <f>E235^2</f>
        <v>8.8478247974650337E-5</v>
      </c>
    </row>
    <row r="236" spans="1:6" x14ac:dyDescent="0.25">
      <c r="A236" s="4">
        <v>41565</v>
      </c>
      <c r="B236">
        <v>183.4</v>
      </c>
      <c r="C236">
        <f>(B236-B235)/B235</f>
        <v>3.2712990011050931E-3</v>
      </c>
      <c r="E236">
        <f>C236-$D$3</f>
        <v>-2.0055487167232474E-3</v>
      </c>
      <c r="F236">
        <f>E236^2</f>
        <v>4.0222256551502643E-6</v>
      </c>
    </row>
    <row r="237" spans="1:6" x14ac:dyDescent="0.25">
      <c r="A237" s="4">
        <v>41568</v>
      </c>
      <c r="B237">
        <v>172.6</v>
      </c>
      <c r="C237">
        <f>(B237-B236)/B236</f>
        <v>-5.8887677208287956E-2</v>
      </c>
      <c r="E237">
        <f>C237-$D$3</f>
        <v>-6.4164524926116295E-2</v>
      </c>
      <c r="F237">
        <f>E237^2</f>
        <v>4.1170862589941992E-3</v>
      </c>
    </row>
    <row r="238" spans="1:6" x14ac:dyDescent="0.25">
      <c r="A238" s="4">
        <v>41569</v>
      </c>
      <c r="B238">
        <v>171.54</v>
      </c>
      <c r="C238">
        <f>(B238-B237)/B237</f>
        <v>-6.1413673232908594E-3</v>
      </c>
      <c r="E238">
        <f>C238-$D$3</f>
        <v>-1.1418215041119201E-2</v>
      </c>
      <c r="F238">
        <f>E238^2</f>
        <v>1.3037563472524075E-4</v>
      </c>
    </row>
    <row r="239" spans="1:6" x14ac:dyDescent="0.25">
      <c r="A239" s="4">
        <v>41570</v>
      </c>
      <c r="B239">
        <v>164.5</v>
      </c>
      <c r="C239">
        <f>(B239-B238)/B238</f>
        <v>-4.103999067272935E-2</v>
      </c>
      <c r="E239">
        <f>C239-$D$3</f>
        <v>-4.6316838390557689E-2</v>
      </c>
      <c r="F239">
        <f>E239^2</f>
        <v>2.1452495184970388E-3</v>
      </c>
    </row>
    <row r="240" spans="1:6" x14ac:dyDescent="0.25">
      <c r="A240" s="4">
        <v>41571</v>
      </c>
      <c r="B240">
        <v>173.15</v>
      </c>
      <c r="C240">
        <f>(B240-B239)/B239</f>
        <v>5.258358662613985E-2</v>
      </c>
      <c r="E240">
        <f>C240-$D$3</f>
        <v>4.730673890831151E-2</v>
      </c>
      <c r="F240">
        <f>E240^2</f>
        <v>2.2379275461391541E-3</v>
      </c>
    </row>
    <row r="241" spans="1:6" x14ac:dyDescent="0.25">
      <c r="A241" s="4">
        <v>41572</v>
      </c>
      <c r="B241">
        <v>169.66</v>
      </c>
      <c r="C241">
        <f>(B241-B240)/B240</f>
        <v>-2.0155934161132018E-2</v>
      </c>
      <c r="E241">
        <f>C241-$D$3</f>
        <v>-2.5432781878960357E-2</v>
      </c>
      <c r="F241">
        <f>E241^2</f>
        <v>6.4682639410277437E-4</v>
      </c>
    </row>
    <row r="242" spans="1:6" x14ac:dyDescent="0.25">
      <c r="A242" s="4">
        <v>41575</v>
      </c>
      <c r="B242">
        <v>162.86000000000001</v>
      </c>
      <c r="C242">
        <f>(B242-B241)/B241</f>
        <v>-4.0080160320641184E-2</v>
      </c>
      <c r="E242">
        <f>C242-$D$3</f>
        <v>-4.5357008038469523E-2</v>
      </c>
      <c r="F242">
        <f>E242^2</f>
        <v>2.057258178201789E-3</v>
      </c>
    </row>
    <row r="243" spans="1:6" x14ac:dyDescent="0.25">
      <c r="A243" s="4"/>
    </row>
    <row r="244" spans="1:6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L1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2" max="12" width="10.7109375" customWidth="1"/>
    <col min="13" max="13" width="27.28515625" customWidth="1"/>
    <col min="17" max="21" width="22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76</v>
      </c>
      <c r="L1" s="22"/>
      <c r="Q1" t="s">
        <v>54</v>
      </c>
      <c r="R1" t="s">
        <v>72</v>
      </c>
      <c r="S1" t="s">
        <v>73</v>
      </c>
      <c r="T1" t="s">
        <v>74</v>
      </c>
      <c r="U1" t="s">
        <v>54</v>
      </c>
      <c r="V1" t="s">
        <v>72</v>
      </c>
      <c r="W1" t="s">
        <v>73</v>
      </c>
      <c r="X1" t="s">
        <v>74</v>
      </c>
    </row>
    <row r="2" spans="1:27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t="s">
        <v>45</v>
      </c>
      <c r="H2" s="5" t="s">
        <v>46</v>
      </c>
      <c r="I2" s="21">
        <f>SUM(F4:F121)/(COUNT(C4:C121)-2)</f>
        <v>8.9452240633310022E-4</v>
      </c>
      <c r="J2" s="11" t="s">
        <v>55</v>
      </c>
      <c r="K2" s="11"/>
      <c r="L2" s="23" t="s">
        <v>56</v>
      </c>
      <c r="M2" s="11" t="s">
        <v>57</v>
      </c>
      <c r="N2" s="11" t="s">
        <v>58</v>
      </c>
      <c r="O2" s="11" t="s">
        <v>59</v>
      </c>
      <c r="P2" s="11" t="s">
        <v>67</v>
      </c>
      <c r="Q2" s="11" t="s">
        <v>60</v>
      </c>
      <c r="R2" s="11"/>
      <c r="S2" s="11"/>
      <c r="T2" s="11"/>
      <c r="U2" s="11" t="s">
        <v>61</v>
      </c>
      <c r="V2" s="11"/>
      <c r="W2" s="7"/>
      <c r="X2" s="7"/>
    </row>
    <row r="3" spans="1:27" ht="16.5" thickBot="1" x14ac:dyDescent="0.3">
      <c r="A3" s="40">
        <v>41227</v>
      </c>
      <c r="B3">
        <v>31.38</v>
      </c>
      <c r="C3">
        <v>0</v>
      </c>
      <c r="D3" s="8">
        <f>AVERAGE(C4:C121)</f>
        <v>5.2768477178283405E-3</v>
      </c>
      <c r="H3" s="19" t="s">
        <v>47</v>
      </c>
      <c r="I3" s="10">
        <f>SQRT(I2)</f>
        <v>2.9908567440335557E-2</v>
      </c>
      <c r="L3" s="1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Z3" t="s">
        <v>28</v>
      </c>
      <c r="AA3">
        <f>1+D3</f>
        <v>1.0052768477178284</v>
      </c>
    </row>
    <row r="4" spans="1:27" x14ac:dyDescent="0.25">
      <c r="A4" s="4">
        <v>41228</v>
      </c>
      <c r="B4">
        <v>30.82</v>
      </c>
      <c r="C4">
        <f>(B4-B3)/B3</f>
        <v>-1.7845761631612451E-2</v>
      </c>
      <c r="E4">
        <f>C4-$D$3</f>
        <v>-2.3122609349440791E-2</v>
      </c>
      <c r="F4">
        <f>E4^2</f>
        <v>5.3465506312684672E-4</v>
      </c>
      <c r="G4">
        <f>(E4-$D$3)^2</f>
        <v>8.0652916171566262E-4</v>
      </c>
      <c r="H4" s="19" t="s">
        <v>48</v>
      </c>
      <c r="I4" s="10">
        <f>X2</f>
        <v>0</v>
      </c>
      <c r="J4" s="24">
        <f>E4/$I$3</f>
        <v>-0.77310989219286286</v>
      </c>
      <c r="K4" s="24"/>
      <c r="L4" s="25">
        <f>G4/$I$3</f>
        <v>2.6966492571889423E-2</v>
      </c>
      <c r="M4" s="25">
        <f>RANK(L4,$L$4:$L$122)</f>
        <v>25</v>
      </c>
      <c r="N4" s="25">
        <f>L4</f>
        <v>2.6966492571889423E-2</v>
      </c>
      <c r="O4" s="25">
        <f>RANK(N4,$N$4:$N$122)</f>
        <v>25</v>
      </c>
      <c r="P4" s="25">
        <v>1</v>
      </c>
      <c r="Q4" s="25">
        <f>M4/(COUNT($M$4:$M$122)+1)-0.5</f>
        <v>-0.29166666666666663</v>
      </c>
      <c r="R4" s="25">
        <f>SUM($Q$4:Q4)/P4</f>
        <v>-0.29166666666666663</v>
      </c>
      <c r="S4" s="25">
        <f>(P4/11)*R4^2</f>
        <v>7.7335858585858563E-3</v>
      </c>
      <c r="T4" s="25"/>
      <c r="U4" s="25">
        <f>O4/(COUNT($O$4:$O$122)+1)-0.5</f>
        <v>-0.29166666666666663</v>
      </c>
      <c r="V4" s="25">
        <f>SUM($U$4:U4)/P4</f>
        <v>-0.29166666666666663</v>
      </c>
      <c r="W4" s="7">
        <f>(P4/11)*V4^2</f>
        <v>7.7335858585858563E-3</v>
      </c>
      <c r="X4" s="7"/>
    </row>
    <row r="5" spans="1:27" x14ac:dyDescent="0.25">
      <c r="A5" s="4">
        <v>41229</v>
      </c>
      <c r="B5">
        <v>31.84</v>
      </c>
      <c r="C5">
        <f>(B5-B4)/B4</f>
        <v>3.3095392602206349E-2</v>
      </c>
      <c r="E5">
        <f>C5-$D$3</f>
        <v>2.7818544884378009E-2</v>
      </c>
      <c r="F5">
        <f>E5^2</f>
        <v>7.7387143948415391E-4</v>
      </c>
      <c r="G5">
        <f>(E5-$D$3)^2</f>
        <v>5.0812811114843339E-4</v>
      </c>
      <c r="H5" s="19" t="s">
        <v>49</v>
      </c>
      <c r="I5" s="10">
        <f>X12</f>
        <v>0</v>
      </c>
      <c r="J5" s="24">
        <f>E5/$I$3</f>
        <v>0.93011960335021315</v>
      </c>
      <c r="L5" s="25">
        <f>G5/$I$3</f>
        <v>1.6989383131174554E-2</v>
      </c>
      <c r="M5" s="25">
        <f>RANK(L5,$L$4:$L$122)</f>
        <v>40</v>
      </c>
      <c r="N5" s="25">
        <f>L5</f>
        <v>1.6989383131174554E-2</v>
      </c>
      <c r="O5" s="25">
        <f>RANK(N5,$N$4:$N$122)</f>
        <v>40</v>
      </c>
      <c r="P5" s="25">
        <v>2</v>
      </c>
      <c r="Q5" s="25">
        <f>M5/(COUNT($M$4:$M$122)+1)-0.5</f>
        <v>-0.16666666666666669</v>
      </c>
      <c r="R5" s="25">
        <f>SUM($Q$4:Q5)/P5</f>
        <v>-0.22916666666666666</v>
      </c>
      <c r="S5" s="25">
        <f>(P5/11)*R5^2</f>
        <v>9.5486111111111101E-3</v>
      </c>
      <c r="T5" s="25"/>
      <c r="U5" s="25">
        <f>O5/(COUNT($O$4:$O$122)+1)-0.5</f>
        <v>-0.16666666666666669</v>
      </c>
      <c r="V5" s="25">
        <f>SUM($U$4:U5)/P5</f>
        <v>-0.22916666666666666</v>
      </c>
      <c r="W5" s="7">
        <f>(P5/11)*V5^2</f>
        <v>9.5486111111111101E-3</v>
      </c>
      <c r="X5" s="7"/>
    </row>
    <row r="6" spans="1:27" x14ac:dyDescent="0.25">
      <c r="A6" s="4">
        <v>41232</v>
      </c>
      <c r="B6">
        <v>32.92</v>
      </c>
      <c r="C6">
        <f>(B6-B5)/B5</f>
        <v>3.3919597989949805E-2</v>
      </c>
      <c r="E6">
        <f>C6-$D$3</f>
        <v>2.8642750272121466E-2</v>
      </c>
      <c r="F6">
        <f>E6^2</f>
        <v>8.2040714315111433E-4</v>
      </c>
      <c r="G6">
        <f>(E6-$D$3)^2</f>
        <v>5.4596540217672208E-4</v>
      </c>
      <c r="H6" s="19" t="s">
        <v>50</v>
      </c>
      <c r="I6" s="10">
        <f>SQRT(I2*6)</f>
        <v>7.3260729166440886E-2</v>
      </c>
      <c r="J6" s="24">
        <f>E6/$I$3</f>
        <v>0.95767710470455458</v>
      </c>
      <c r="L6" s="25">
        <f>G6/$I$3</f>
        <v>1.8254481872656242E-2</v>
      </c>
      <c r="M6" s="25">
        <f>RANK(L6,$L$4:$L$122)</f>
        <v>35</v>
      </c>
      <c r="N6" s="25">
        <f>L6</f>
        <v>1.8254481872656242E-2</v>
      </c>
      <c r="O6" s="25">
        <f>RANK(N6,$N$4:$N$122)</f>
        <v>35</v>
      </c>
      <c r="P6" s="25">
        <v>3</v>
      </c>
      <c r="Q6" s="25">
        <f>M6/(COUNT($M$4:$M$122)+1)-0.5</f>
        <v>-0.20833333333333331</v>
      </c>
      <c r="R6" s="25">
        <f>SUM($Q$4:Q6)/P6</f>
        <v>-0.22222222222222221</v>
      </c>
      <c r="S6" s="25">
        <f>(P6/11)*R6^2</f>
        <v>1.3468013468013466E-2</v>
      </c>
      <c r="T6" s="25"/>
      <c r="U6" s="25">
        <f>O6/(COUNT($O$4:$O$122)+1)-0.5</f>
        <v>-0.20833333333333331</v>
      </c>
      <c r="V6" s="25">
        <f>SUM($U$4:U6)/P6</f>
        <v>-0.22222222222222221</v>
      </c>
      <c r="W6" s="7">
        <f>(P6/11)*V6^2</f>
        <v>1.3468013468013466E-2</v>
      </c>
      <c r="X6" s="7"/>
    </row>
    <row r="7" spans="1:27" x14ac:dyDescent="0.25">
      <c r="A7" s="4">
        <v>41233</v>
      </c>
      <c r="B7">
        <v>33</v>
      </c>
      <c r="C7">
        <f>(B7-B6)/B6</f>
        <v>2.4301336573511025E-3</v>
      </c>
      <c r="E7">
        <f>C7-$D$3</f>
        <v>-2.846714060477238E-3</v>
      </c>
      <c r="F7">
        <f>E7^2</f>
        <v>8.1037809421188031E-6</v>
      </c>
      <c r="G7">
        <f>(E7-$D$3)^2</f>
        <v>6.5992255965947278E-5</v>
      </c>
      <c r="H7" s="19" t="s">
        <v>51</v>
      </c>
      <c r="I7" s="10">
        <f>SQRT(I2*121)</f>
        <v>0.32899424184369114</v>
      </c>
      <c r="J7" s="24">
        <f>E7/$I$3</f>
        <v>-9.5180555409620768E-2</v>
      </c>
      <c r="L7" s="25">
        <f>G7/$I$3</f>
        <v>2.2064666285871058E-3</v>
      </c>
      <c r="M7" s="25">
        <f>RANK(L7,$L$4:$L$122)</f>
        <v>88</v>
      </c>
      <c r="N7" s="25">
        <f>L7</f>
        <v>2.2064666285871058E-3</v>
      </c>
      <c r="O7" s="25">
        <f>RANK(N7,$N$4:$N$122)</f>
        <v>88</v>
      </c>
      <c r="P7" s="25">
        <v>4</v>
      </c>
      <c r="Q7" s="25">
        <f>M7/(COUNT($M$4:$M$122)+1)-0.5</f>
        <v>0.23333333333333328</v>
      </c>
      <c r="R7" s="25">
        <f>SUM($Q$4:Q7)/P7</f>
        <v>-0.10833333333333334</v>
      </c>
      <c r="S7" s="25">
        <f>(P7/11)*R7^2</f>
        <v>4.2676767676767683E-3</v>
      </c>
      <c r="T7" s="25"/>
      <c r="U7" s="25">
        <f>O7/(COUNT($O$4:$O$122)+1)-0.5</f>
        <v>0.23333333333333328</v>
      </c>
      <c r="V7" s="25">
        <f>SUM($U$4:U7)/P7</f>
        <v>-0.10833333333333334</v>
      </c>
      <c r="W7" s="7">
        <f>(P7/11)*V7^2</f>
        <v>4.2676767676767683E-3</v>
      </c>
      <c r="X7" s="7"/>
    </row>
    <row r="8" spans="1:27" x14ac:dyDescent="0.25">
      <c r="A8" s="4">
        <v>41234</v>
      </c>
      <c r="B8">
        <v>32.47</v>
      </c>
      <c r="C8">
        <f>(B8-B7)/B7</f>
        <v>-1.6060606060606095E-2</v>
      </c>
      <c r="E8">
        <f>C8-$D$3</f>
        <v>-2.1337453778434434E-2</v>
      </c>
      <c r="F8">
        <f>E8^2</f>
        <v>4.552869337468259E-4</v>
      </c>
      <c r="G8">
        <f>(E8-$D$3)^2</f>
        <v>7.0832104413397494E-4</v>
      </c>
      <c r="H8" s="19" t="s">
        <v>52</v>
      </c>
      <c r="I8" s="10">
        <f>I4/I6</f>
        <v>0</v>
      </c>
      <c r="J8" s="24">
        <f>E8/$I$3</f>
        <v>-0.71342279502354666</v>
      </c>
      <c r="L8" s="25">
        <f>G8/$I$3</f>
        <v>2.3682881018858588E-2</v>
      </c>
      <c r="M8" s="25">
        <f>RANK(L8,$L$4:$L$122)</f>
        <v>28</v>
      </c>
      <c r="N8" s="25">
        <f>L8</f>
        <v>2.3682881018858588E-2</v>
      </c>
      <c r="O8" s="25">
        <f>RANK(N8,$N$4:$N$122)</f>
        <v>28</v>
      </c>
      <c r="P8" s="25">
        <v>5</v>
      </c>
      <c r="Q8" s="25">
        <f>M8/(COUNT($M$4:$M$122)+1)-0.5</f>
        <v>-0.26666666666666666</v>
      </c>
      <c r="R8" s="25">
        <f>SUM($Q$4:Q8)/P8</f>
        <v>-0.13999999999999999</v>
      </c>
      <c r="S8" s="25">
        <f>(P8/11)*R8^2</f>
        <v>8.9090909090909064E-3</v>
      </c>
      <c r="T8" s="25"/>
      <c r="U8" s="25">
        <f>O8/(COUNT($O$4:$O$122)+1)-0.5</f>
        <v>-0.26666666666666666</v>
      </c>
      <c r="V8" s="25">
        <f>SUM($U$4:U8)/P8</f>
        <v>-0.13999999999999999</v>
      </c>
      <c r="W8" s="7">
        <f>(P8/11)*V8^2</f>
        <v>8.9090909090909064E-3</v>
      </c>
      <c r="X8" s="7"/>
    </row>
    <row r="9" spans="1:27" ht="15.75" thickBot="1" x14ac:dyDescent="0.3">
      <c r="A9" s="4">
        <v>41236</v>
      </c>
      <c r="B9">
        <v>32.130000000000003</v>
      </c>
      <c r="C9">
        <f>(B9-B8)/B8</f>
        <v>-1.0471204188481562E-2</v>
      </c>
      <c r="E9">
        <f>C9-$D$3</f>
        <v>-1.5748051906309901E-2</v>
      </c>
      <c r="F9">
        <f>E9^2</f>
        <v>2.4800113884383094E-4</v>
      </c>
      <c r="G9">
        <f>(E9-$D$3)^2</f>
        <v>4.4204640420508832E-4</v>
      </c>
      <c r="H9" s="20" t="s">
        <v>53</v>
      </c>
      <c r="I9" s="14">
        <f>I5/I7</f>
        <v>0</v>
      </c>
      <c r="J9" s="24">
        <f>E9/$I$3</f>
        <v>-0.52653982634660146</v>
      </c>
      <c r="L9" s="25">
        <f>G9/$I$3</f>
        <v>1.4779925688079992E-2</v>
      </c>
      <c r="M9" s="25">
        <f>RANK(L9,$L$4:$L$122)</f>
        <v>44</v>
      </c>
      <c r="N9" s="25">
        <f>L9</f>
        <v>1.4779925688079992E-2</v>
      </c>
      <c r="O9" s="25">
        <f>RANK(N9,$N$4:$N$122)</f>
        <v>44</v>
      </c>
      <c r="P9" s="25">
        <v>6</v>
      </c>
      <c r="Q9" s="25">
        <f>M9/(COUNT($M$4:$M$122)+1)-0.5</f>
        <v>-0.13333333333333336</v>
      </c>
      <c r="R9" s="25">
        <f>SUM($Q$4:Q9)/P9</f>
        <v>-0.13888888888888887</v>
      </c>
      <c r="S9" s="25">
        <f>(P9/11)*R9^2</f>
        <v>1.0521885521885519E-2</v>
      </c>
      <c r="T9" s="25"/>
      <c r="U9" s="25">
        <f>O9/(COUNT($O$4:$O$122)+1)-0.5</f>
        <v>-0.13333333333333336</v>
      </c>
      <c r="V9" s="25">
        <f>SUM($U$4:U9)/P9</f>
        <v>-0.13888888888888887</v>
      </c>
      <c r="W9" s="7">
        <f>(P9/11)*V9^2</f>
        <v>1.0521885521885519E-2</v>
      </c>
      <c r="X9" s="7"/>
    </row>
    <row r="10" spans="1:27" x14ac:dyDescent="0.25">
      <c r="A10" s="4">
        <v>41239</v>
      </c>
      <c r="B10">
        <v>32.270000000000003</v>
      </c>
      <c r="C10">
        <f>(B10-B9)/B9</f>
        <v>4.3572984749455515E-3</v>
      </c>
      <c r="E10">
        <f>C10-$D$3</f>
        <v>-9.1954924288278894E-4</v>
      </c>
      <c r="F10">
        <f>E10^2</f>
        <v>8.4557081008631032E-7</v>
      </c>
      <c r="G10">
        <f>(E10-$D$3)^2</f>
        <v>3.8395335294710122E-5</v>
      </c>
      <c r="J10" s="24">
        <f>E10/$I$3</f>
        <v>-3.0745345617679377E-2</v>
      </c>
      <c r="L10" s="25">
        <f>G10/$I$3</f>
        <v>1.2837570830266203E-3</v>
      </c>
      <c r="M10" s="25">
        <f>RANK(L10,$L$4:$L$122)</f>
        <v>96</v>
      </c>
      <c r="N10" s="25">
        <f>L10</f>
        <v>1.2837570830266203E-3</v>
      </c>
      <c r="O10" s="25">
        <f>RANK(N10,$N$4:$N$122)</f>
        <v>96</v>
      </c>
      <c r="P10" s="25">
        <v>7</v>
      </c>
      <c r="Q10" s="25">
        <f>M10/(COUNT($M$4:$M$122)+1)-0.5</f>
        <v>0.30000000000000004</v>
      </c>
      <c r="R10" s="25">
        <f>SUM($Q$4:Q10)/P10</f>
        <v>-7.619047619047617E-2</v>
      </c>
      <c r="S10" s="25">
        <f>(P10/11)*R10^2</f>
        <v>3.6940836940836919E-3</v>
      </c>
      <c r="T10" s="25"/>
      <c r="U10" s="25">
        <f>O10/(COUNT($O$4:$O$122)+1)-0.5</f>
        <v>0.30000000000000004</v>
      </c>
      <c r="V10" s="25">
        <f>SUM($U$4:U10)/P10</f>
        <v>-7.619047619047617E-2</v>
      </c>
      <c r="W10" s="7">
        <f>(P10/11)*V10^2</f>
        <v>3.6940836940836919E-3</v>
      </c>
      <c r="X10" s="7"/>
    </row>
    <row r="11" spans="1:27" x14ac:dyDescent="0.25">
      <c r="A11" s="4">
        <v>41240</v>
      </c>
      <c r="B11">
        <v>32.15</v>
      </c>
      <c r="C11">
        <f>(B11-B10)/B10</f>
        <v>-3.718624109079781E-3</v>
      </c>
      <c r="E11">
        <f>C11-$D$3</f>
        <v>-8.9954718269081215E-3</v>
      </c>
      <c r="F11">
        <f>E11^2</f>
        <v>8.0918513388697738E-5</v>
      </c>
      <c r="G11">
        <f>(E11-$D$3)^2</f>
        <v>2.0369910518706644E-4</v>
      </c>
      <c r="J11" s="24">
        <f>E11/$I$3</f>
        <v>-0.30076572021890186</v>
      </c>
      <c r="L11" s="25">
        <f>G11/$I$3</f>
        <v>6.8107275814338055E-3</v>
      </c>
      <c r="M11" s="25">
        <f>RANK(L11,$L$4:$L$122)</f>
        <v>63</v>
      </c>
      <c r="N11" s="25">
        <f>L11</f>
        <v>6.8107275814338055E-3</v>
      </c>
      <c r="O11" s="25">
        <f>RANK(N11,$N$4:$N$122)</f>
        <v>63</v>
      </c>
      <c r="P11" s="25">
        <v>8</v>
      </c>
      <c r="Q11" s="25">
        <f>M11/(COUNT($M$4:$M$122)+1)-0.5</f>
        <v>2.5000000000000022E-2</v>
      </c>
      <c r="R11" s="25">
        <f>SUM($Q$4:Q11)/P11</f>
        <v>-6.3541666666666649E-2</v>
      </c>
      <c r="S11" s="25">
        <f>(P11/11)*R11^2</f>
        <v>2.9363952020202005E-3</v>
      </c>
      <c r="T11" s="25"/>
      <c r="U11" s="25">
        <f>O11/(COUNT($O$4:$O$122)+1)-0.5</f>
        <v>2.5000000000000022E-2</v>
      </c>
      <c r="V11" s="25">
        <f>SUM($U$4:U11)/P11</f>
        <v>-6.3541666666666649E-2</v>
      </c>
      <c r="W11" s="7">
        <f>(P11/11)*V11^2</f>
        <v>2.9363952020202005E-3</v>
      </c>
      <c r="X11" s="7"/>
    </row>
    <row r="12" spans="1:27" x14ac:dyDescent="0.25">
      <c r="A12" s="4">
        <v>41241</v>
      </c>
      <c r="B12">
        <v>33.229999999999997</v>
      </c>
      <c r="C12">
        <f>(B12-B11)/B11</f>
        <v>3.3592534992223901E-2</v>
      </c>
      <c r="E12">
        <f>C12-$D$3</f>
        <v>2.8315687274395561E-2</v>
      </c>
      <c r="F12">
        <f>E12^2</f>
        <v>8.0177814582136676E-4</v>
      </c>
      <c r="G12">
        <f>(E12-$D$3)^2</f>
        <v>5.3078812811324649E-4</v>
      </c>
      <c r="J12" s="24">
        <f>E12/$I$3</f>
        <v>0.94674167630670969</v>
      </c>
      <c r="L12" s="25">
        <f>G12/$I$3</f>
        <v>1.7747026137982468E-2</v>
      </c>
      <c r="M12" s="25">
        <f>RANK(L12,$L$4:$L$122)</f>
        <v>37</v>
      </c>
      <c r="N12" s="25">
        <f>L12</f>
        <v>1.7747026137982468E-2</v>
      </c>
      <c r="O12" s="25">
        <f>RANK(N12,$N$4:$N$122)</f>
        <v>37</v>
      </c>
      <c r="P12" s="25">
        <v>9</v>
      </c>
      <c r="Q12" s="25">
        <f>M12/(COUNT($M$4:$M$122)+1)-0.5</f>
        <v>-0.19166666666666665</v>
      </c>
      <c r="R12" s="25">
        <f>SUM($Q$4:Q12)/P12</f>
        <v>-7.7777777777777765E-2</v>
      </c>
      <c r="S12" s="25">
        <f>(P12/11)*R12^2</f>
        <v>4.9494949494949484E-3</v>
      </c>
      <c r="T12" s="25"/>
      <c r="U12" s="25">
        <f>O12/(COUNT($O$4:$O$122)+1)-0.5</f>
        <v>-0.19166666666666665</v>
      </c>
      <c r="V12" s="25">
        <f>SUM($U$4:U12)/P12</f>
        <v>-7.7777777777777765E-2</v>
      </c>
      <c r="W12" s="7">
        <f>(P12/11)*V12^2</f>
        <v>4.9494949494949484E-3</v>
      </c>
      <c r="X12" s="7"/>
    </row>
    <row r="13" spans="1:27" x14ac:dyDescent="0.25">
      <c r="A13" s="4">
        <v>41242</v>
      </c>
      <c r="B13">
        <v>33.69</v>
      </c>
      <c r="C13">
        <f>(B13-B12)/B12</f>
        <v>1.384291303039425E-2</v>
      </c>
      <c r="E13">
        <f>C13-$D$3</f>
        <v>8.5660653125659084E-3</v>
      </c>
      <c r="F13">
        <f>E13^2</f>
        <v>7.3377474939144869E-5</v>
      </c>
      <c r="G13">
        <f>(E13-$D$3)^2</f>
        <v>1.0818952385531191E-5</v>
      </c>
      <c r="J13" s="24">
        <f>E13/$I$3</f>
        <v>0.28640841222684127</v>
      </c>
      <c r="L13" s="25">
        <f>G13/$I$3</f>
        <v>3.6173422238005421E-4</v>
      </c>
      <c r="M13" s="25">
        <f>RANK(L13,$L$4:$L$122)</f>
        <v>107</v>
      </c>
      <c r="N13" s="25">
        <f>L13</f>
        <v>3.6173422238005421E-4</v>
      </c>
      <c r="O13" s="25">
        <f>RANK(N13,$N$4:$N$122)</f>
        <v>107</v>
      </c>
      <c r="P13" s="25">
        <v>10</v>
      </c>
      <c r="Q13" s="25">
        <f>M13/(COUNT($M$4:$M$122)+1)-0.5</f>
        <v>0.39166666666666672</v>
      </c>
      <c r="R13" s="25">
        <f>SUM($Q$4:Q13)/P13</f>
        <v>-3.0833333333333313E-2</v>
      </c>
      <c r="S13" s="25">
        <f>(P13/11)*R13^2</f>
        <v>8.642676767676757E-4</v>
      </c>
      <c r="T13" s="25"/>
      <c r="U13" s="25">
        <f>O13/(COUNT($O$4:$O$122)+1)-0.5</f>
        <v>0.39166666666666672</v>
      </c>
      <c r="V13" s="25">
        <f>SUM($U$4:U13)/P13</f>
        <v>-3.0833333333333313E-2</v>
      </c>
      <c r="W13" s="7">
        <f>(P13/11)*V13^2</f>
        <v>8.642676767676757E-4</v>
      </c>
      <c r="X13" s="7"/>
    </row>
    <row r="14" spans="1:27" x14ac:dyDescent="0.25">
      <c r="A14" s="4">
        <v>41243</v>
      </c>
      <c r="B14">
        <v>33.82</v>
      </c>
      <c r="C14">
        <f>(B14-B13)/B13</f>
        <v>3.8587117839122163E-3</v>
      </c>
      <c r="E14">
        <f>C14-$D$3</f>
        <v>-1.4181359339161242E-3</v>
      </c>
      <c r="F14">
        <f>E14^2</f>
        <v>2.0111095270641577E-6</v>
      </c>
      <c r="G14">
        <f>(E14-$D$3)^2</f>
        <v>4.4822806097125646E-5</v>
      </c>
      <c r="J14" s="24">
        <f>E14/$I$3</f>
        <v>-4.7415709118972547E-2</v>
      </c>
      <c r="L14" s="25">
        <f>G14/$I$3</f>
        <v>1.4986610838697784E-3</v>
      </c>
      <c r="M14" s="25">
        <f>RANK(L14,$L$4:$L$122)</f>
        <v>93</v>
      </c>
      <c r="N14" s="25">
        <f>L14</f>
        <v>1.4986610838697784E-3</v>
      </c>
      <c r="O14" s="25">
        <f>RANK(N14,$N$4:$N$122)</f>
        <v>93</v>
      </c>
      <c r="P14" s="25">
        <v>11</v>
      </c>
      <c r="Q14" s="25">
        <f>M14/(COUNT($M$4:$M$122)+1)-0.5</f>
        <v>0.27500000000000002</v>
      </c>
      <c r="R14" s="25">
        <f>SUM($Q$4:Q14)/P14</f>
        <v>-3.0303030303030095E-3</v>
      </c>
      <c r="S14" s="25">
        <f>(P14/11)*R14^2</f>
        <v>9.1827364554636014E-6</v>
      </c>
      <c r="T14" s="25"/>
      <c r="U14" s="25">
        <f>O14/(COUNT($O$4:$O$122)+1)-0.5</f>
        <v>0.27500000000000002</v>
      </c>
      <c r="V14" s="25">
        <f>SUM($U$4:U14)/P14</f>
        <v>-3.0303030303030095E-3</v>
      </c>
      <c r="W14" s="7">
        <f>(P14/11)*V14^2</f>
        <v>9.1827364554636014E-6</v>
      </c>
      <c r="X14" s="7"/>
    </row>
    <row r="15" spans="1:27" x14ac:dyDescent="0.25">
      <c r="A15" s="4">
        <v>41246</v>
      </c>
      <c r="B15">
        <v>34.619999999999997</v>
      </c>
      <c r="C15">
        <f>(B15-B14)/B14</f>
        <v>2.3654642223536283E-2</v>
      </c>
      <c r="E15">
        <f>C15-$D$3</f>
        <v>1.8377794505707944E-2</v>
      </c>
      <c r="F15">
        <f>E15^2</f>
        <v>3.3774333089402908E-4</v>
      </c>
      <c r="G15">
        <f>(E15-$D$3)^2</f>
        <v>1.716348067388529E-4</v>
      </c>
      <c r="J15" s="24">
        <f>E15/$I$3</f>
        <v>0.61446588982804706</v>
      </c>
      <c r="L15" s="25">
        <f>G15/$I$3</f>
        <v>5.7386502072105687E-3</v>
      </c>
      <c r="M15" s="25">
        <f>RANK(L15,$L$4:$L$122)</f>
        <v>68</v>
      </c>
      <c r="N15" s="25">
        <f>L15</f>
        <v>5.7386502072105687E-3</v>
      </c>
      <c r="O15" s="25">
        <f>RANK(N15,$N$4:$N$122)</f>
        <v>68</v>
      </c>
      <c r="P15" s="25">
        <v>12</v>
      </c>
      <c r="Q15" s="25">
        <f>M15/(COUNT($M$4:$M$122)+1)-0.5</f>
        <v>6.6666666666666652E-2</v>
      </c>
      <c r="R15" s="25">
        <f>SUM($Q$4:Q15)/P15</f>
        <v>2.7777777777777957E-3</v>
      </c>
      <c r="S15" s="25">
        <f>(P15/11)*R15^2</f>
        <v>8.4175084175085254E-6</v>
      </c>
      <c r="T15" s="25"/>
      <c r="U15" s="25">
        <f>O15/(COUNT($O$4:$O$122)+1)-0.5</f>
        <v>6.6666666666666652E-2</v>
      </c>
      <c r="V15" s="25">
        <f>SUM($U$4:U15)/P15</f>
        <v>2.7777777777777957E-3</v>
      </c>
      <c r="W15" s="7">
        <f>(P15/11)*V15^2</f>
        <v>8.4175084175085254E-6</v>
      </c>
      <c r="X15" s="7"/>
    </row>
    <row r="16" spans="1:27" x14ac:dyDescent="0.25">
      <c r="A16" s="4">
        <v>41247</v>
      </c>
      <c r="B16">
        <v>33.9</v>
      </c>
      <c r="C16">
        <f>(B16-B15)/B15</f>
        <v>-2.0797227036395118E-2</v>
      </c>
      <c r="E16">
        <f>C16-$D$3</f>
        <v>-2.6074074754223457E-2</v>
      </c>
      <c r="F16">
        <f>E16^2</f>
        <v>6.7985737428883307E-4</v>
      </c>
      <c r="G16">
        <f>(E16-$D$3)^2</f>
        <v>9.8288033984860238E-4</v>
      </c>
      <c r="J16" s="24">
        <f>E16/$I$3</f>
        <v>-0.87179283348286374</v>
      </c>
      <c r="L16" s="25">
        <f>G16/$I$3</f>
        <v>3.2862835768023499E-2</v>
      </c>
      <c r="M16" s="25">
        <f>RANK(L16,$L$4:$L$122)</f>
        <v>19</v>
      </c>
      <c r="N16" s="25">
        <f>L16</f>
        <v>3.2862835768023499E-2</v>
      </c>
      <c r="O16" s="25">
        <f>RANK(N16,$N$4:$N$122)</f>
        <v>19</v>
      </c>
      <c r="P16" s="25">
        <v>13</v>
      </c>
      <c r="Q16" s="25">
        <f>M16/(COUNT($M$4:$M$122)+1)-0.5</f>
        <v>-0.34166666666666667</v>
      </c>
      <c r="R16" s="25">
        <f>SUM($Q$4:Q16)/P16</f>
        <v>-2.3717948717948703E-2</v>
      </c>
      <c r="S16" s="25">
        <f>(P16/11)*R16^2</f>
        <v>6.6482128982128905E-4</v>
      </c>
      <c r="T16" s="25"/>
      <c r="U16" s="25">
        <f>O16/(COUNT($O$4:$O$122)+1)-0.5</f>
        <v>-0.34166666666666667</v>
      </c>
      <c r="V16" s="25">
        <f>SUM($U$4:U16)/P16</f>
        <v>-2.3717948717948703E-2</v>
      </c>
      <c r="W16" s="7">
        <f>(P16/11)*V16^2</f>
        <v>6.6482128982128905E-4</v>
      </c>
      <c r="X16" s="7"/>
    </row>
    <row r="17" spans="1:24" x14ac:dyDescent="0.25">
      <c r="A17" s="4">
        <v>41248</v>
      </c>
      <c r="B17">
        <v>33.71</v>
      </c>
      <c r="C17">
        <f>(B17-B16)/B16</f>
        <v>-5.6047197640117325E-3</v>
      </c>
      <c r="E17">
        <f>C17-$D$3</f>
        <v>-1.0881567481840073E-2</v>
      </c>
      <c r="F17">
        <f>E17^2</f>
        <v>1.184085108618393E-4</v>
      </c>
      <c r="G17">
        <f>(E17-$D$3)^2</f>
        <v>2.6109438176487521E-4</v>
      </c>
      <c r="J17" s="24">
        <f>E17/$I$3</f>
        <v>-0.36382777287971596</v>
      </c>
      <c r="L17" s="25">
        <f>G17/$I$3</f>
        <v>8.7297521783927298E-3</v>
      </c>
      <c r="M17" s="25">
        <f>RANK(L17,$L$4:$L$122)</f>
        <v>57</v>
      </c>
      <c r="N17" s="25">
        <f>L17</f>
        <v>8.7297521783927298E-3</v>
      </c>
      <c r="O17" s="25">
        <f>RANK(N17,$N$4:$N$122)</f>
        <v>57</v>
      </c>
      <c r="P17" s="25">
        <v>14</v>
      </c>
      <c r="Q17" s="25">
        <f>M17/(COUNT($M$4:$M$122)+1)-0.5</f>
        <v>-2.5000000000000022E-2</v>
      </c>
      <c r="R17" s="25">
        <f>SUM($Q$4:Q17)/P17</f>
        <v>-2.3809523809523798E-2</v>
      </c>
      <c r="S17" s="25">
        <f>(P17/11)*R17^2</f>
        <v>7.2150072150072085E-4</v>
      </c>
      <c r="T17" s="25"/>
      <c r="U17" s="25">
        <f>O17/(COUNT($O$4:$O$122)+1)-0.5</f>
        <v>-2.5000000000000022E-2</v>
      </c>
      <c r="V17" s="25">
        <f>SUM($U$4:U17)/P17</f>
        <v>-2.3809523809523798E-2</v>
      </c>
      <c r="W17" s="7">
        <f>(P17/11)*V17^2</f>
        <v>7.2150072150072085E-4</v>
      </c>
      <c r="X17" s="7"/>
    </row>
    <row r="18" spans="1:24" x14ac:dyDescent="0.25">
      <c r="A18" s="4">
        <v>41249</v>
      </c>
      <c r="B18">
        <v>33.9</v>
      </c>
      <c r="C18">
        <f>(B18-B17)/B17</f>
        <v>5.636309700385575E-3</v>
      </c>
      <c r="E18">
        <f>C18-$D$3</f>
        <v>3.5946198255723451E-4</v>
      </c>
      <c r="F18">
        <f>E18^2</f>
        <v>1.2921291690397756E-7</v>
      </c>
      <c r="G18">
        <f>(E18-$D$3)^2</f>
        <v>2.4180682469447755E-5</v>
      </c>
      <c r="J18" s="24">
        <f>E18/$I$3</f>
        <v>1.2018696090152874E-2</v>
      </c>
      <c r="L18" s="25">
        <f>G18/$I$3</f>
        <v>8.0848681628385146E-4</v>
      </c>
      <c r="M18" s="25">
        <f>RANK(L18,$L$4:$L$122)</f>
        <v>101</v>
      </c>
      <c r="N18" s="25">
        <f>L18</f>
        <v>8.0848681628385146E-4</v>
      </c>
      <c r="O18" s="25">
        <f>RANK(N18,$N$4:$N$122)</f>
        <v>101</v>
      </c>
      <c r="P18" s="25">
        <v>15</v>
      </c>
      <c r="Q18" s="25">
        <f>M18/(COUNT($M$4:$M$122)+1)-0.5</f>
        <v>0.34166666666666667</v>
      </c>
      <c r="R18" s="25">
        <f>SUM($Q$4:Q18)/P18</f>
        <v>5.5555555555556835E-4</v>
      </c>
      <c r="S18" s="25">
        <f>(P18/11)*R18^2</f>
        <v>4.2087542087544021E-7</v>
      </c>
      <c r="T18" s="25"/>
      <c r="U18" s="25">
        <f>O18/(COUNT($O$4:$O$122)+1)-0.5</f>
        <v>0.34166666666666667</v>
      </c>
      <c r="V18" s="25">
        <f>SUM($U$4:U18)/P18</f>
        <v>5.5555555555556835E-4</v>
      </c>
      <c r="W18" s="7">
        <f>(P18/11)*V18^2</f>
        <v>4.2087542087544021E-7</v>
      </c>
      <c r="X18" s="7"/>
    </row>
    <row r="19" spans="1:24" x14ac:dyDescent="0.25">
      <c r="A19" s="4">
        <v>41250</v>
      </c>
      <c r="B19">
        <v>34.17</v>
      </c>
      <c r="C19">
        <f>(B19-B18)/B18</f>
        <v>7.9646017699115963E-3</v>
      </c>
      <c r="E19">
        <f>C19-$D$3</f>
        <v>2.6877540520832558E-3</v>
      </c>
      <c r="F19">
        <f>E19^2</f>
        <v>7.224021844489961E-6</v>
      </c>
      <c r="G19">
        <f>(E19-$D$3)^2</f>
        <v>6.7034060100013201E-6</v>
      </c>
      <c r="J19" s="24">
        <f>E19/$I$3</f>
        <v>8.9865690071750923E-2</v>
      </c>
      <c r="L19" s="25">
        <f>G19/$I$3</f>
        <v>2.241299595299544E-4</v>
      </c>
      <c r="M19" s="25">
        <f>RANK(L19,$L$4:$L$122)</f>
        <v>110</v>
      </c>
      <c r="N19" s="25">
        <f>L19</f>
        <v>2.241299595299544E-4</v>
      </c>
      <c r="O19" s="25">
        <f>RANK(N19,$N$4:$N$122)</f>
        <v>110</v>
      </c>
      <c r="P19" s="25">
        <v>16</v>
      </c>
      <c r="Q19" s="25">
        <f>M19/(COUNT($M$4:$M$122)+1)-0.5</f>
        <v>0.41666666666666663</v>
      </c>
      <c r="R19" s="25">
        <f>SUM($Q$4:Q19)/P19</f>
        <v>2.656250000000001E-2</v>
      </c>
      <c r="S19" s="25">
        <f>(P19/11)*R19^2</f>
        <v>1.0262784090909098E-3</v>
      </c>
      <c r="T19" s="25"/>
      <c r="U19" s="25">
        <f>O19/(COUNT($O$4:$O$122)+1)-0.5</f>
        <v>0.41666666666666663</v>
      </c>
      <c r="V19" s="25">
        <f>SUM($U$4:U19)/P19</f>
        <v>2.656250000000001E-2</v>
      </c>
      <c r="W19" s="7">
        <f>(P19/11)*V19^2</f>
        <v>1.0262784090909098E-3</v>
      </c>
      <c r="X19" s="7"/>
    </row>
    <row r="20" spans="1:24" x14ac:dyDescent="0.25">
      <c r="A20" s="4">
        <v>41253</v>
      </c>
      <c r="B20">
        <v>34.57</v>
      </c>
      <c r="C20">
        <f>(B20-B19)/B19</f>
        <v>1.1706175007316317E-2</v>
      </c>
      <c r="E20">
        <f>C20-$D$3</f>
        <v>6.4293272894879764E-3</v>
      </c>
      <c r="F20">
        <f>E20^2</f>
        <v>4.133624939535481E-5</v>
      </c>
      <c r="G20">
        <f>(E20-$D$3)^2</f>
        <v>1.328209163092778E-6</v>
      </c>
      <c r="J20" s="24">
        <f>E20/$I$3</f>
        <v>0.21496607292588679</v>
      </c>
      <c r="L20" s="25">
        <f>G20/$I$3</f>
        <v>4.4408986346217198E-5</v>
      </c>
      <c r="M20" s="25">
        <f>RANK(L20,$L$4:$L$122)</f>
        <v>116</v>
      </c>
      <c r="N20" s="25">
        <f>L20</f>
        <v>4.4408986346217198E-5</v>
      </c>
      <c r="O20" s="25">
        <f>RANK(N20,$N$4:$N$122)</f>
        <v>116</v>
      </c>
      <c r="P20" s="25">
        <v>17</v>
      </c>
      <c r="Q20" s="25">
        <f>M20/(COUNT($M$4:$M$122)+1)-0.5</f>
        <v>0.46666666666666667</v>
      </c>
      <c r="R20" s="25">
        <f>SUM($Q$4:Q20)/P20</f>
        <v>5.2450980392156871E-2</v>
      </c>
      <c r="S20" s="25">
        <f>(P20/11)*R20^2</f>
        <v>4.2517082590612012E-3</v>
      </c>
      <c r="T20" s="25"/>
      <c r="U20" s="25">
        <f>O20/(COUNT($O$4:$O$122)+1)-0.5</f>
        <v>0.46666666666666667</v>
      </c>
      <c r="V20" s="25">
        <f>SUM($U$4:U20)/P20</f>
        <v>5.2450980392156871E-2</v>
      </c>
      <c r="W20" s="7">
        <f>(P20/11)*V20^2</f>
        <v>4.2517082590612012E-3</v>
      </c>
      <c r="X20" s="7"/>
    </row>
    <row r="21" spans="1:24" x14ac:dyDescent="0.25">
      <c r="A21" s="4">
        <v>41254</v>
      </c>
      <c r="B21">
        <v>35.28</v>
      </c>
      <c r="C21">
        <f>(B21-B20)/B20</f>
        <v>2.0538038761932335E-2</v>
      </c>
      <c r="E21">
        <f>C21-$D$3</f>
        <v>1.5261191044103995E-2</v>
      </c>
      <c r="F21">
        <f>E21^2</f>
        <v>2.3290395208463998E-4</v>
      </c>
      <c r="G21">
        <f>(E21-$D$3)^2</f>
        <v>9.9687111656945215E-5</v>
      </c>
      <c r="J21" s="24">
        <f>E21/$I$3</f>
        <v>0.51026151869521885</v>
      </c>
      <c r="L21" s="25">
        <f>G21/$I$3</f>
        <v>3.3330620684461237E-3</v>
      </c>
      <c r="M21" s="25">
        <f>RANK(L21,$L$4:$L$122)</f>
        <v>80</v>
      </c>
      <c r="N21" s="25">
        <f>L21</f>
        <v>3.3330620684461237E-3</v>
      </c>
      <c r="O21" s="25">
        <f>RANK(N21,$N$4:$N$122)</f>
        <v>80</v>
      </c>
      <c r="P21" s="25">
        <v>18</v>
      </c>
      <c r="Q21" s="25">
        <f>M21/(COUNT($M$4:$M$122)+1)-0.5</f>
        <v>0.16666666666666663</v>
      </c>
      <c r="R21" s="25">
        <f>SUM($Q$4:Q21)/P21</f>
        <v>5.8796296296296312E-2</v>
      </c>
      <c r="S21" s="25">
        <f>(P21/11)*R21^2</f>
        <v>5.6569163860830558E-3</v>
      </c>
      <c r="T21" s="25"/>
      <c r="U21" s="25">
        <f>O21/(COUNT($O$4:$O$122)+1)-0.5</f>
        <v>0.16666666666666663</v>
      </c>
      <c r="V21" s="25">
        <f>SUM($U$4:U21)/P21</f>
        <v>5.8796296296296312E-2</v>
      </c>
      <c r="W21" s="7">
        <f>(P21/11)*V21^2</f>
        <v>5.6569163860830558E-3</v>
      </c>
      <c r="X21" s="7"/>
    </row>
    <row r="22" spans="1:24" x14ac:dyDescent="0.25">
      <c r="A22" s="4">
        <v>41255</v>
      </c>
      <c r="B22">
        <v>35.26</v>
      </c>
      <c r="C22">
        <f>(B22-B21)/B21</f>
        <v>-5.6689342403636977E-4</v>
      </c>
      <c r="E22">
        <f>C22-$D$3</f>
        <v>-5.8437411418647105E-3</v>
      </c>
      <c r="F22">
        <f>E22^2</f>
        <v>3.4149310533122268E-5</v>
      </c>
      <c r="G22">
        <f>(E22-$D$3)^2</f>
        <v>1.2366749658632918E-4</v>
      </c>
      <c r="J22" s="24">
        <f>E22/$I$3</f>
        <v>-0.19538686209302264</v>
      </c>
      <c r="L22" s="25">
        <f>G22/$I$3</f>
        <v>4.1348518892799805E-3</v>
      </c>
      <c r="M22" s="25">
        <f>RANK(L22,$L$4:$L$122)</f>
        <v>75</v>
      </c>
      <c r="N22" s="25">
        <f>L22</f>
        <v>4.1348518892799805E-3</v>
      </c>
      <c r="O22" s="25">
        <f>RANK(N22,$N$4:$N$122)</f>
        <v>75</v>
      </c>
      <c r="P22" s="25">
        <v>19</v>
      </c>
      <c r="Q22" s="25">
        <f>M22/(COUNT($M$4:$M$122)+1)-0.5</f>
        <v>0.125</v>
      </c>
      <c r="R22" s="25">
        <f>SUM($Q$4:Q22)/P22</f>
        <v>6.2280701754385978E-2</v>
      </c>
      <c r="S22" s="25">
        <f>(P22/11)*R22^2</f>
        <v>6.6998936735778872E-3</v>
      </c>
      <c r="T22" s="25"/>
      <c r="U22" s="25">
        <f>O22/(COUNT($O$4:$O$122)+1)-0.5</f>
        <v>0.125</v>
      </c>
      <c r="V22" s="25">
        <f>SUM($U$4:U22)/P22</f>
        <v>6.2280701754385978E-2</v>
      </c>
      <c r="W22" s="7">
        <f>(P22/11)*V22^2</f>
        <v>6.6998936735778872E-3</v>
      </c>
      <c r="X22" s="7"/>
    </row>
    <row r="23" spans="1:24" x14ac:dyDescent="0.25">
      <c r="A23" s="4">
        <v>41256</v>
      </c>
      <c r="B23">
        <v>33.61</v>
      </c>
      <c r="C23">
        <f>(B23-B22)/B22</f>
        <v>-4.6795235394214367E-2</v>
      </c>
      <c r="E23">
        <f>C23-$D$3</f>
        <v>-5.2072083112042707E-2</v>
      </c>
      <c r="F23">
        <f>E23^2</f>
        <v>2.7115018396274833E-3</v>
      </c>
      <c r="G23">
        <f>(E23-$D$3)^2</f>
        <v>3.2888998673293339E-3</v>
      </c>
      <c r="J23" s="24">
        <f>E23/$I$3</f>
        <v>-1.7410423690777244</v>
      </c>
      <c r="L23" s="25">
        <f>G23/$I$3</f>
        <v>0.10996514205805219</v>
      </c>
      <c r="M23" s="25">
        <f>RANK(L23,$L$4:$L$122)</f>
        <v>10</v>
      </c>
      <c r="N23" s="25">
        <f>L23</f>
        <v>0.10996514205805219</v>
      </c>
      <c r="O23" s="25">
        <f>RANK(N23,$N$4:$N$122)</f>
        <v>10</v>
      </c>
      <c r="P23" s="25">
        <v>20</v>
      </c>
      <c r="Q23" s="25">
        <f>M23/(COUNT($M$4:$M$122)+1)-0.5</f>
        <v>-0.41666666666666669</v>
      </c>
      <c r="R23" s="25">
        <f>SUM($Q$4:Q23)/P23</f>
        <v>3.8333333333333344E-2</v>
      </c>
      <c r="S23" s="25">
        <f>(P23/11)*R23^2</f>
        <v>2.6717171717171731E-3</v>
      </c>
      <c r="T23" s="25"/>
      <c r="U23" s="25">
        <f>O23/(COUNT($O$4:$O$122)+1)-0.5</f>
        <v>-0.41666666666666669</v>
      </c>
      <c r="V23" s="25">
        <f>SUM($U$4:U23)/P23</f>
        <v>3.8333333333333344E-2</v>
      </c>
      <c r="W23" s="7">
        <f>(P23/11)*V23^2</f>
        <v>2.6717171717171731E-3</v>
      </c>
      <c r="X23" s="7"/>
    </row>
    <row r="24" spans="1:24" x14ac:dyDescent="0.25">
      <c r="A24" s="4">
        <v>41257</v>
      </c>
      <c r="B24">
        <v>33.81</v>
      </c>
      <c r="C24">
        <f>(B24-B23)/B23</f>
        <v>5.9506099375186807E-3</v>
      </c>
      <c r="E24">
        <f>C24-$D$3</f>
        <v>6.737622196903402E-4</v>
      </c>
      <c r="F24">
        <f>E24^2</f>
        <v>4.5395552868205422E-7</v>
      </c>
      <c r="G24">
        <f>(E24-$D$3)^2</f>
        <v>2.1188396103168363E-5</v>
      </c>
      <c r="J24" s="24">
        <f>E24/$I$3</f>
        <v>2.2527398580170211E-2</v>
      </c>
      <c r="L24" s="25">
        <f>G24/$I$3</f>
        <v>7.0843901652718679E-4</v>
      </c>
      <c r="M24" s="25">
        <f>RANK(L24,$L$4:$L$122)</f>
        <v>103</v>
      </c>
      <c r="N24" s="25">
        <f>L24</f>
        <v>7.0843901652718679E-4</v>
      </c>
      <c r="O24" s="25">
        <f>RANK(N24,$N$4:$N$122)</f>
        <v>103</v>
      </c>
      <c r="P24" s="25">
        <v>21</v>
      </c>
      <c r="Q24" s="25">
        <f>M24/(COUNT($M$4:$M$122)+1)-0.5</f>
        <v>0.35833333333333328</v>
      </c>
      <c r="R24" s="25">
        <f>SUM($Q$4:Q24)/P24</f>
        <v>5.3571428571428568E-2</v>
      </c>
      <c r="S24" s="25">
        <f>(P24/11)*R24^2</f>
        <v>5.478896103896104E-3</v>
      </c>
      <c r="T24" s="25"/>
      <c r="U24" s="25">
        <f>O24/(COUNT($O$4:$O$122)+1)-0.5</f>
        <v>0.35833333333333328</v>
      </c>
      <c r="V24" s="25">
        <f>SUM($U$4:U24)/P24</f>
        <v>5.3571428571428568E-2</v>
      </c>
      <c r="W24" s="7">
        <f>(P24/11)*V24^2</f>
        <v>5.478896103896104E-3</v>
      </c>
      <c r="X24" s="7"/>
    </row>
    <row r="25" spans="1:24" x14ac:dyDescent="0.25">
      <c r="A25" s="4">
        <v>41260</v>
      </c>
      <c r="B25">
        <v>34.4</v>
      </c>
      <c r="C25">
        <f>(B25-B24)/B24</f>
        <v>1.7450458444247155E-2</v>
      </c>
      <c r="E25">
        <f>C25-$D$3</f>
        <v>1.2173610726418815E-2</v>
      </c>
      <c r="F25">
        <f>E25^2</f>
        <v>1.4819679811837924E-4</v>
      </c>
      <c r="G25">
        <f>(E25-$D$3)^2</f>
        <v>4.7565339996661938E-5</v>
      </c>
      <c r="J25" s="24">
        <f>E25/$I$3</f>
        <v>0.40702754321830648</v>
      </c>
      <c r="L25" s="25">
        <f>G25/$I$3</f>
        <v>1.5903583510494036E-3</v>
      </c>
      <c r="M25" s="25">
        <f>RANK(L25,$L$4:$L$122)</f>
        <v>91</v>
      </c>
      <c r="N25" s="25">
        <f>L25</f>
        <v>1.5903583510494036E-3</v>
      </c>
      <c r="O25" s="25">
        <f>RANK(N25,$N$4:$N$122)</f>
        <v>91</v>
      </c>
      <c r="P25" s="25">
        <v>22</v>
      </c>
      <c r="Q25" s="25">
        <f>M25/(COUNT($M$4:$M$122)+1)-0.5</f>
        <v>0.2583333333333333</v>
      </c>
      <c r="R25" s="25">
        <f>SUM($Q$4:Q25)/P25</f>
        <v>6.2878787878787881E-2</v>
      </c>
      <c r="S25" s="25">
        <f>(P25/11)*R25^2</f>
        <v>7.9074839302112031E-3</v>
      </c>
      <c r="T25" s="25"/>
      <c r="U25" s="25">
        <f>O25/(COUNT($O$4:$O$122)+1)-0.5</f>
        <v>0.2583333333333333</v>
      </c>
      <c r="V25" s="25">
        <f>SUM($U$4:U25)/P25</f>
        <v>6.2878787878787881E-2</v>
      </c>
      <c r="W25" s="7">
        <f>(P25/11)*V25^2</f>
        <v>7.9074839302112031E-3</v>
      </c>
      <c r="X25" s="7"/>
    </row>
    <row r="26" spans="1:24" x14ac:dyDescent="0.25">
      <c r="A26" s="4">
        <v>41261</v>
      </c>
      <c r="B26">
        <v>34.590000000000003</v>
      </c>
      <c r="C26">
        <f>(B26-B25)/B25</f>
        <v>5.5232558139536288E-3</v>
      </c>
      <c r="E26">
        <f>C26-$D$3</f>
        <v>2.4640809612528833E-4</v>
      </c>
      <c r="F26">
        <f>E26^2</f>
        <v>6.0716949836089335E-8</v>
      </c>
      <c r="G26">
        <f>(E26-$D$3)^2</f>
        <v>2.5305322787599945E-5</v>
      </c>
      <c r="J26" s="24">
        <f>E26/$I$3</f>
        <v>8.2387127573678182E-3</v>
      </c>
      <c r="L26" s="25">
        <f>G26/$I$3</f>
        <v>8.4608943033067036E-4</v>
      </c>
      <c r="M26" s="25">
        <f>RANK(L26,$L$4:$L$122)</f>
        <v>99</v>
      </c>
      <c r="N26" s="25">
        <f>L26</f>
        <v>8.4608943033067036E-4</v>
      </c>
      <c r="O26" s="25">
        <f>RANK(N26,$N$4:$N$122)</f>
        <v>99</v>
      </c>
      <c r="P26" s="25">
        <v>23</v>
      </c>
      <c r="Q26" s="25">
        <f>M26/(COUNT($M$4:$M$122)+1)-0.5</f>
        <v>0.32499999999999996</v>
      </c>
      <c r="R26" s="25">
        <f>SUM($Q$4:Q26)/P26</f>
        <v>7.4275362318840576E-2</v>
      </c>
      <c r="S26" s="25">
        <f>(P26/11)*R26^2</f>
        <v>1.1535188844971452E-2</v>
      </c>
      <c r="T26" s="25"/>
      <c r="U26" s="25">
        <f>O26/(COUNT($O$4:$O$122)+1)-0.5</f>
        <v>0.32499999999999996</v>
      </c>
      <c r="V26" s="25">
        <f>SUM($U$4:U26)/P26</f>
        <v>7.4275362318840576E-2</v>
      </c>
      <c r="W26" s="7">
        <f>(P26/11)*V26^2</f>
        <v>1.1535188844971452E-2</v>
      </c>
      <c r="X26" s="7"/>
    </row>
    <row r="27" spans="1:24" x14ac:dyDescent="0.25">
      <c r="A27" s="4">
        <v>41262</v>
      </c>
      <c r="B27">
        <v>34.61</v>
      </c>
      <c r="C27">
        <f>(B27-B26)/B26</f>
        <v>5.7820179242544143E-4</v>
      </c>
      <c r="E27">
        <f>C27-$D$3</f>
        <v>-4.6986459254028988E-3</v>
      </c>
      <c r="F27">
        <f>E27^2</f>
        <v>2.2077273532305264E-5</v>
      </c>
      <c r="G27">
        <f>(E27-$D$3)^2</f>
        <v>9.9510473426146865E-5</v>
      </c>
      <c r="J27" s="24">
        <f>E27/$I$3</f>
        <v>-0.15710033370124474</v>
      </c>
      <c r="L27" s="25">
        <f>G27/$I$3</f>
        <v>3.3271561275764806E-3</v>
      </c>
      <c r="M27" s="25">
        <f>RANK(L27,$L$4:$L$122)</f>
        <v>81</v>
      </c>
      <c r="N27" s="25">
        <f>L27</f>
        <v>3.3271561275764806E-3</v>
      </c>
      <c r="O27" s="25">
        <f>RANK(N27,$N$4:$N$122)</f>
        <v>81</v>
      </c>
      <c r="P27" s="25">
        <v>24</v>
      </c>
      <c r="Q27" s="25">
        <f>M27/(COUNT($M$4:$M$122)+1)-0.5</f>
        <v>0.17500000000000004</v>
      </c>
      <c r="R27" s="25">
        <f>SUM($Q$4:Q27)/P27</f>
        <v>7.8472222222222221E-2</v>
      </c>
      <c r="S27" s="25">
        <f>(P27/11)*R27^2</f>
        <v>1.3435395622895622E-2</v>
      </c>
      <c r="T27" s="25"/>
      <c r="U27" s="25">
        <f>O27/(COUNT($O$4:$O$122)+1)-0.5</f>
        <v>0.17500000000000004</v>
      </c>
      <c r="V27" s="25">
        <f>SUM($U$4:U27)/P27</f>
        <v>7.8472222222222221E-2</v>
      </c>
      <c r="W27" s="7">
        <f>(P27/11)*V27^2</f>
        <v>1.3435395622895622E-2</v>
      </c>
      <c r="X27" s="7"/>
    </row>
    <row r="28" spans="1:24" x14ac:dyDescent="0.25">
      <c r="A28" s="4">
        <v>41263</v>
      </c>
      <c r="B28">
        <v>34.43</v>
      </c>
      <c r="C28">
        <f>(B28-B27)/B27</f>
        <v>-5.2008090147356171E-3</v>
      </c>
      <c r="E28">
        <f>C28-$D$3</f>
        <v>-1.0477656732563958E-2</v>
      </c>
      <c r="F28">
        <f>E28^2</f>
        <v>1.0978129060544282E-4</v>
      </c>
      <c r="G28">
        <f>(E28-$D$3)^2</f>
        <v>2.4820441047743077E-4</v>
      </c>
      <c r="J28" s="24">
        <f>E28/$I$3</f>
        <v>-0.35032292180044328</v>
      </c>
      <c r="L28" s="25">
        <f>G28/$I$3</f>
        <v>8.2987729510138677E-3</v>
      </c>
      <c r="M28" s="25">
        <f>RANK(L28,$L$4:$L$122)</f>
        <v>58</v>
      </c>
      <c r="N28" s="25">
        <f>L28</f>
        <v>8.2987729510138677E-3</v>
      </c>
      <c r="O28" s="25">
        <f>RANK(N28,$N$4:$N$122)</f>
        <v>58</v>
      </c>
      <c r="P28" s="25">
        <v>25</v>
      </c>
      <c r="Q28" s="25">
        <f>M28/(COUNT($M$4:$M$122)+1)-0.5</f>
        <v>-1.6666666666666663E-2</v>
      </c>
      <c r="R28" s="25">
        <f>SUM($Q$4:Q28)/P28</f>
        <v>7.4666666666666673E-2</v>
      </c>
      <c r="S28" s="25">
        <f>(P28/11)*R28^2</f>
        <v>1.2670707070707074E-2</v>
      </c>
      <c r="T28" s="25"/>
      <c r="U28" s="25">
        <f>O28/(COUNT($O$4:$O$122)+1)-0.5</f>
        <v>-1.6666666666666663E-2</v>
      </c>
      <c r="V28" s="25">
        <f>SUM($U$4:U28)/P28</f>
        <v>7.4666666666666673E-2</v>
      </c>
      <c r="W28" s="7">
        <f>(P28/11)*V28^2</f>
        <v>1.2670707070707074E-2</v>
      </c>
      <c r="X28" s="7"/>
    </row>
    <row r="29" spans="1:24" x14ac:dyDescent="0.25">
      <c r="A29" s="4">
        <v>41264</v>
      </c>
      <c r="B29">
        <v>34</v>
      </c>
      <c r="C29">
        <f>(B29-B28)/B28</f>
        <v>-1.2489108335753694E-2</v>
      </c>
      <c r="E29">
        <f>C29-$D$3</f>
        <v>-1.7765956053582034E-2</v>
      </c>
      <c r="F29">
        <f>E29^2</f>
        <v>3.156291944978081E-4</v>
      </c>
      <c r="G29">
        <f>(E29-$D$3)^2</f>
        <v>5.3097080564772417E-4</v>
      </c>
      <c r="J29" s="24">
        <f>E29/$I$3</f>
        <v>-0.59400892700806374</v>
      </c>
      <c r="L29" s="25">
        <f>G29/$I$3</f>
        <v>1.7753134004393725E-2</v>
      </c>
      <c r="M29" s="25">
        <f>RANK(L29,$L$4:$L$122)</f>
        <v>36</v>
      </c>
      <c r="N29" s="25">
        <f>L29</f>
        <v>1.7753134004393725E-2</v>
      </c>
      <c r="O29" s="25">
        <f>RANK(N29,$N$4:$N$122)</f>
        <v>36</v>
      </c>
      <c r="P29" s="25">
        <v>26</v>
      </c>
      <c r="Q29" s="25">
        <f>M29/(COUNT($M$4:$M$122)+1)-0.5</f>
        <v>-0.2</v>
      </c>
      <c r="R29" s="25">
        <f>SUM($Q$4:Q29)/P29</f>
        <v>6.4102564102564111E-2</v>
      </c>
      <c r="S29" s="25">
        <f>(P29/11)*R29^2</f>
        <v>9.7125097125097155E-3</v>
      </c>
      <c r="T29" s="25"/>
      <c r="U29" s="25">
        <f>O29/(COUNT($O$4:$O$122)+1)-0.5</f>
        <v>-0.2</v>
      </c>
      <c r="V29" s="25">
        <f>SUM($U$4:U29)/P29</f>
        <v>6.4102564102564111E-2</v>
      </c>
      <c r="W29" s="7">
        <f>(P29/11)*V29^2</f>
        <v>9.7125097125097155E-3</v>
      </c>
      <c r="X29" s="7"/>
    </row>
    <row r="30" spans="1:24" x14ac:dyDescent="0.25">
      <c r="A30" s="4">
        <v>41267</v>
      </c>
      <c r="B30">
        <v>34.28</v>
      </c>
      <c r="C30">
        <f>(B30-B29)/B29</f>
        <v>8.2352941176470924E-3</v>
      </c>
      <c r="E30">
        <f>C30-$D$3</f>
        <v>2.9584463998187519E-3</v>
      </c>
      <c r="F30">
        <f>E30^2</f>
        <v>8.7524051006005342E-6</v>
      </c>
      <c r="G30">
        <f>(E30-$D$3)^2</f>
        <v>5.3749846713485974E-6</v>
      </c>
      <c r="J30" s="24">
        <f>E30/$I$3</f>
        <v>9.8916352504028859E-2</v>
      </c>
      <c r="L30" s="25">
        <f>G30/$I$3</f>
        <v>1.7971387904389355E-4</v>
      </c>
      <c r="M30" s="25">
        <f>RANK(L30,$L$4:$L$122)</f>
        <v>113</v>
      </c>
      <c r="N30" s="25">
        <f>L30</f>
        <v>1.7971387904389355E-4</v>
      </c>
      <c r="O30" s="25">
        <f>RANK(N30,$N$4:$N$122)</f>
        <v>113</v>
      </c>
      <c r="P30" s="25">
        <v>27</v>
      </c>
      <c r="Q30" s="25">
        <f>M30/(COUNT($M$4:$M$122)+1)-0.5</f>
        <v>0.44166666666666665</v>
      </c>
      <c r="R30" s="25">
        <f>SUM($Q$4:Q30)/P30</f>
        <v>7.8086419753086417E-2</v>
      </c>
      <c r="S30" s="25">
        <f>(P30/11)*R30^2</f>
        <v>1.4966563786008229E-2</v>
      </c>
      <c r="T30" s="25"/>
      <c r="U30" s="25">
        <f>O30/(COUNT($O$4:$O$122)+1)-0.5</f>
        <v>0.44166666666666665</v>
      </c>
      <c r="V30" s="25">
        <f>SUM($U$4:U30)/P30</f>
        <v>7.8086419753086417E-2</v>
      </c>
      <c r="W30" s="7">
        <f>(P30/11)*V30^2</f>
        <v>1.4966563786008229E-2</v>
      </c>
      <c r="X30" s="7"/>
    </row>
    <row r="31" spans="1:24" x14ac:dyDescent="0.25">
      <c r="A31" s="4">
        <v>41269</v>
      </c>
      <c r="B31">
        <v>33.590000000000003</v>
      </c>
      <c r="C31">
        <f>(B31-B30)/B30</f>
        <v>-2.0128354725787563E-2</v>
      </c>
      <c r="E31">
        <f>C31-$D$3</f>
        <v>-2.5405202443615903E-2</v>
      </c>
      <c r="F31">
        <f>E31^2</f>
        <v>6.4542431120110744E-4</v>
      </c>
      <c r="G31">
        <f>(E31-$D$3)^2</f>
        <v>9.413882021093807E-4</v>
      </c>
      <c r="J31" s="24">
        <f>E31/$I$3</f>
        <v>-0.84942893016513099</v>
      </c>
      <c r="L31" s="25">
        <f>G31/$I$3</f>
        <v>3.1475536365536433E-2</v>
      </c>
      <c r="M31" s="25">
        <f>RANK(L31,$L$4:$L$122)</f>
        <v>21</v>
      </c>
      <c r="N31" s="25">
        <f>L31</f>
        <v>3.1475536365536433E-2</v>
      </c>
      <c r="O31" s="25">
        <f>RANK(N31,$N$4:$N$122)</f>
        <v>21</v>
      </c>
      <c r="P31" s="25">
        <v>28</v>
      </c>
      <c r="Q31" s="25">
        <f>M31/(COUNT($M$4:$M$122)+1)-0.5</f>
        <v>-0.32500000000000001</v>
      </c>
      <c r="R31" s="25">
        <f>SUM($Q$4:Q31)/P31</f>
        <v>6.36904761904762E-2</v>
      </c>
      <c r="S31" s="25">
        <f>(P31/11)*R31^2</f>
        <v>1.0325577200577203E-2</v>
      </c>
      <c r="T31" s="25"/>
      <c r="U31" s="25">
        <f>O31/(COUNT($O$4:$O$122)+1)-0.5</f>
        <v>-0.32500000000000001</v>
      </c>
      <c r="V31" s="25">
        <f>SUM($U$4:U31)/P31</f>
        <v>6.36904761904762E-2</v>
      </c>
      <c r="W31" s="7">
        <f>(P31/11)*V31^2</f>
        <v>1.0325577200577203E-2</v>
      </c>
      <c r="X31" s="7"/>
    </row>
    <row r="32" spans="1:24" x14ac:dyDescent="0.25">
      <c r="A32" s="4">
        <v>41270</v>
      </c>
      <c r="B32">
        <v>33.69</v>
      </c>
      <c r="C32">
        <f>(B32-B31)/B31</f>
        <v>2.9770765108661596E-3</v>
      </c>
      <c r="E32">
        <f>C32-$D$3</f>
        <v>-2.2997712069621808E-3</v>
      </c>
      <c r="F32">
        <f>E32^2</f>
        <v>5.288947604372286E-6</v>
      </c>
      <c r="G32">
        <f>(E32-$D$3)^2</f>
        <v>5.7405154331493877E-5</v>
      </c>
      <c r="J32" s="24">
        <f>E32/$I$3</f>
        <v>-7.6893392221141388E-2</v>
      </c>
      <c r="L32" s="25">
        <f>G32/$I$3</f>
        <v>1.919354861980973E-3</v>
      </c>
      <c r="M32" s="25">
        <f>RANK(L32,$L$4:$L$122)</f>
        <v>90</v>
      </c>
      <c r="N32" s="25">
        <f>L32</f>
        <v>1.919354861980973E-3</v>
      </c>
      <c r="O32" s="25">
        <f>RANK(N32,$N$4:$N$122)</f>
        <v>90</v>
      </c>
      <c r="P32" s="25">
        <v>29</v>
      </c>
      <c r="Q32" s="25">
        <f>M32/(COUNT($M$4:$M$122)+1)-0.5</f>
        <v>0.25</v>
      </c>
      <c r="R32" s="25">
        <f>SUM($Q$4:Q32)/P32</f>
        <v>7.0114942528735624E-2</v>
      </c>
      <c r="S32" s="25">
        <f>(P32/11)*R32^2</f>
        <v>1.296064089167537E-2</v>
      </c>
      <c r="T32" s="25"/>
      <c r="U32" s="25">
        <f>O32/(COUNT($O$4:$O$122)+1)-0.5</f>
        <v>0.25</v>
      </c>
      <c r="V32" s="25">
        <f>SUM($U$4:U32)/P32</f>
        <v>7.0114942528735624E-2</v>
      </c>
      <c r="W32" s="7">
        <f>(P32/11)*V32^2</f>
        <v>1.296064089167537E-2</v>
      </c>
      <c r="X32" s="7"/>
    </row>
    <row r="33" spans="1:24" x14ac:dyDescent="0.25">
      <c r="A33" s="4">
        <v>41271</v>
      </c>
      <c r="B33">
        <v>33.22</v>
      </c>
      <c r="C33">
        <f>(B33-B32)/B32</f>
        <v>-1.3950727218759243E-2</v>
      </c>
      <c r="E33">
        <f>C33-$D$3</f>
        <v>-1.9227574936587583E-2</v>
      </c>
      <c r="F33">
        <f>E33^2</f>
        <v>3.69699637942091E-4</v>
      </c>
      <c r="G33">
        <f>(E33-$D$3)^2</f>
        <v>6.0046672962625223E-4</v>
      </c>
      <c r="J33" s="24">
        <f>E33/$I$3</f>
        <v>-0.64287849877613068</v>
      </c>
      <c r="L33" s="25">
        <f>G33/$I$3</f>
        <v>2.0076746598583169E-2</v>
      </c>
      <c r="M33" s="25">
        <f>RANK(L33,$L$4:$L$122)</f>
        <v>32</v>
      </c>
      <c r="N33" s="25">
        <f>L33</f>
        <v>2.0076746598583169E-2</v>
      </c>
      <c r="O33" s="25">
        <f>RANK(N33,$N$4:$N$122)</f>
        <v>32</v>
      </c>
      <c r="P33" s="25">
        <v>30</v>
      </c>
      <c r="Q33" s="25">
        <f>M33/(COUNT($M$4:$M$122)+1)-0.5</f>
        <v>-0.23333333333333334</v>
      </c>
      <c r="R33" s="25">
        <f>SUM($Q$4:Q33)/P33</f>
        <v>5.9999999999999991E-2</v>
      </c>
      <c r="S33" s="25">
        <f>(P33/11)*R33^2</f>
        <v>9.8181818181818144E-3</v>
      </c>
      <c r="T33" s="25"/>
      <c r="U33" s="25">
        <f>O33/(COUNT($O$4:$O$122)+1)-0.5</f>
        <v>-0.23333333333333334</v>
      </c>
      <c r="V33" s="25">
        <f>SUM($U$4:U33)/P33</f>
        <v>5.9999999999999991E-2</v>
      </c>
      <c r="W33" s="7">
        <f>(P33/11)*V33^2</f>
        <v>9.8181818181818144E-3</v>
      </c>
      <c r="X33" s="7"/>
    </row>
    <row r="34" spans="1:24" x14ac:dyDescent="0.25">
      <c r="A34" s="4">
        <v>41274</v>
      </c>
      <c r="B34">
        <v>33.869999999999997</v>
      </c>
      <c r="C34">
        <f>(B34-B33)/B33</f>
        <v>1.9566526189042702E-2</v>
      </c>
      <c r="E34">
        <f>C34-$D$3</f>
        <v>1.4289678471214363E-2</v>
      </c>
      <c r="F34">
        <f>E34^2</f>
        <v>2.0419491081068725E-4</v>
      </c>
      <c r="G34">
        <f>(E34-$D$3)^2</f>
        <v>8.1231118189180863E-5</v>
      </c>
      <c r="J34" s="24">
        <f>E34/$I$3</f>
        <v>0.4777787668941606</v>
      </c>
      <c r="L34" s="25">
        <f>G34/$I$3</f>
        <v>2.7159815778949759E-3</v>
      </c>
      <c r="M34" s="25">
        <f>RANK(L34,$L$4:$L$122)</f>
        <v>83</v>
      </c>
      <c r="N34" s="25">
        <f>L34</f>
        <v>2.7159815778949759E-3</v>
      </c>
      <c r="O34" s="25">
        <f>RANK(N34,$N$4:$N$122)</f>
        <v>83</v>
      </c>
      <c r="P34" s="25">
        <v>31</v>
      </c>
      <c r="Q34" s="25">
        <f>M34/(COUNT($M$4:$M$122)+1)-0.5</f>
        <v>0.19166666666666665</v>
      </c>
      <c r="R34" s="25">
        <f>SUM($Q$4:Q34)/P34</f>
        <v>6.4247311827956982E-2</v>
      </c>
      <c r="S34" s="25">
        <f>(P34/11)*R34^2</f>
        <v>1.1632657217334636E-2</v>
      </c>
      <c r="T34" s="25"/>
      <c r="U34" s="25">
        <f>O34/(COUNT($O$4:$O$122)+1)-0.5</f>
        <v>0.19166666666666665</v>
      </c>
      <c r="V34" s="25">
        <f>SUM($U$4:U34)/P34</f>
        <v>6.4247311827956982E-2</v>
      </c>
      <c r="W34" s="7">
        <f>(P34/11)*V34^2</f>
        <v>1.1632657217334636E-2</v>
      </c>
      <c r="X34" s="7"/>
    </row>
    <row r="35" spans="1:24" x14ac:dyDescent="0.25">
      <c r="A35" s="4">
        <v>41276</v>
      </c>
      <c r="B35">
        <v>35.36</v>
      </c>
      <c r="C35">
        <f>(B35-B34)/B34</f>
        <v>4.3991733097136172E-2</v>
      </c>
      <c r="E35">
        <f>C35-$D$3</f>
        <v>3.8714885379307833E-2</v>
      </c>
      <c r="F35">
        <f>E35^2</f>
        <v>1.4988423499329433E-3</v>
      </c>
      <c r="G35">
        <f>(E35-$D$3)^2</f>
        <v>1.1181023626505209E-3</v>
      </c>
      <c r="J35" s="24">
        <f>E35/$I$3</f>
        <v>1.2944413154036867</v>
      </c>
      <c r="L35" s="25">
        <f>G35/$I$3</f>
        <v>3.7384015964021591E-2</v>
      </c>
      <c r="M35" s="25">
        <f>RANK(L35,$L$4:$L$122)</f>
        <v>17</v>
      </c>
      <c r="N35" s="25">
        <f>L35</f>
        <v>3.7384015964021591E-2</v>
      </c>
      <c r="O35" s="25">
        <f>RANK(N35,$N$4:$N$122)</f>
        <v>17</v>
      </c>
      <c r="P35" s="25">
        <v>32</v>
      </c>
      <c r="Q35" s="25">
        <f>M35/(COUNT($M$4:$M$122)+1)-0.5</f>
        <v>-0.35833333333333334</v>
      </c>
      <c r="R35" s="25">
        <f>SUM($Q$4:Q35)/P35</f>
        <v>5.1041666666666659E-2</v>
      </c>
      <c r="S35" s="25">
        <f>(P35/11)*R35^2</f>
        <v>7.578914141414139E-3</v>
      </c>
      <c r="T35" s="25"/>
      <c r="U35" s="25">
        <f>O35/(COUNT($O$4:$O$122)+1)-0.5</f>
        <v>-0.35833333333333334</v>
      </c>
      <c r="V35" s="25">
        <f>SUM($U$4:U35)/P35</f>
        <v>5.1041666666666659E-2</v>
      </c>
      <c r="W35" s="7">
        <f>(P35/11)*V35^2</f>
        <v>7.578914141414139E-3</v>
      </c>
      <c r="X35" s="7"/>
    </row>
    <row r="36" spans="1:24" x14ac:dyDescent="0.25">
      <c r="A36" s="4">
        <v>41277</v>
      </c>
      <c r="B36">
        <v>34.770000000000003</v>
      </c>
      <c r="C36">
        <f>(B36-B35)/B35</f>
        <v>-1.6685520361990846E-2</v>
      </c>
      <c r="E36">
        <f>C36-$D$3</f>
        <v>-2.1962368079819185E-2</v>
      </c>
      <c r="F36">
        <f>E36^2</f>
        <v>4.8234561167346065E-4</v>
      </c>
      <c r="G36">
        <f>(E36-$D$3)^2</f>
        <v>7.4197487727081053E-4</v>
      </c>
      <c r="J36" s="24">
        <f>E36/$I$3</f>
        <v>-0.73431695194468261</v>
      </c>
      <c r="L36" s="25">
        <f>G36/$I$3</f>
        <v>2.4808104859952666E-2</v>
      </c>
      <c r="M36" s="25">
        <f>RANK(L36,$L$4:$L$122)</f>
        <v>27</v>
      </c>
      <c r="N36" s="25">
        <f>L36</f>
        <v>2.4808104859952666E-2</v>
      </c>
      <c r="O36" s="25">
        <f>RANK(N36,$N$4:$N$122)</f>
        <v>27</v>
      </c>
      <c r="P36" s="25">
        <v>33</v>
      </c>
      <c r="Q36" s="25">
        <f>M36/(COUNT($M$4:$M$122)+1)-0.5</f>
        <v>-0.27500000000000002</v>
      </c>
      <c r="R36" s="25">
        <f>SUM($Q$4:Q36)/P36</f>
        <v>4.1161616161616149E-2</v>
      </c>
      <c r="S36" s="25">
        <f>(P36/11)*R36^2</f>
        <v>5.0828359351086597E-3</v>
      </c>
      <c r="T36" s="25"/>
      <c r="U36" s="25">
        <f>O36/(COUNT($O$4:$O$122)+1)-0.5</f>
        <v>-0.27500000000000002</v>
      </c>
      <c r="V36" s="25">
        <f>SUM($U$4:U36)/P36</f>
        <v>4.1161616161616149E-2</v>
      </c>
      <c r="W36" s="7">
        <f>(P36/11)*V36^2</f>
        <v>5.0828359351086597E-3</v>
      </c>
      <c r="X36" s="7"/>
    </row>
    <row r="37" spans="1:24" x14ac:dyDescent="0.25">
      <c r="A37" s="4">
        <v>41278</v>
      </c>
      <c r="B37">
        <v>34.4</v>
      </c>
      <c r="C37">
        <f>(B37-B36)/B36</f>
        <v>-1.0641357492091013E-2</v>
      </c>
      <c r="E37">
        <f>C37-$D$3</f>
        <v>-1.5918205209919354E-2</v>
      </c>
      <c r="F37">
        <f>E37^2</f>
        <v>2.5338925710510367E-4</v>
      </c>
      <c r="G37">
        <f>(E37-$D$3)^2</f>
        <v>4.492302686100261E-4</v>
      </c>
      <c r="J37" s="24">
        <f>E37/$I$3</f>
        <v>-0.53222894214758021</v>
      </c>
      <c r="L37" s="25">
        <f>G37/$I$3</f>
        <v>1.5020119887259502E-2</v>
      </c>
      <c r="M37" s="25">
        <f>RANK(L37,$L$4:$L$122)</f>
        <v>43</v>
      </c>
      <c r="N37" s="25">
        <f>L37</f>
        <v>1.5020119887259502E-2</v>
      </c>
      <c r="O37" s="25">
        <f>RANK(N37,$N$4:$N$122)</f>
        <v>43</v>
      </c>
      <c r="P37" s="25">
        <v>34</v>
      </c>
      <c r="Q37" s="25">
        <f>M37/(COUNT($M$4:$M$122)+1)-0.5</f>
        <v>-0.14166666666666666</v>
      </c>
      <c r="R37" s="25">
        <f>SUM($Q$4:Q37)/P37</f>
        <v>3.5784313725490187E-2</v>
      </c>
      <c r="S37" s="25">
        <f>(P37/11)*R37^2</f>
        <v>3.9579619726678528E-3</v>
      </c>
      <c r="T37" s="25"/>
      <c r="U37" s="25">
        <f>O37/(COUNT($O$4:$O$122)+1)-0.5</f>
        <v>-0.14166666666666666</v>
      </c>
      <c r="V37" s="25">
        <f>SUM($U$4:U37)/P37</f>
        <v>3.5784313725490187E-2</v>
      </c>
      <c r="W37" s="7">
        <f>(P37/11)*V37^2</f>
        <v>3.9579619726678528E-3</v>
      </c>
      <c r="X37" s="7"/>
    </row>
    <row r="38" spans="1:24" x14ac:dyDescent="0.25">
      <c r="A38" s="4">
        <v>41281</v>
      </c>
      <c r="B38">
        <v>34.340000000000003</v>
      </c>
      <c r="C38">
        <f>(B38-B37)/B37</f>
        <v>-1.7441860465114876E-3</v>
      </c>
      <c r="E38">
        <f>C38-$D$3</f>
        <v>-7.0210337643398278E-3</v>
      </c>
      <c r="F38">
        <f>E38^2</f>
        <v>4.9294915119999892E-5</v>
      </c>
      <c r="G38">
        <f>(E38-$D$3)^2</f>
        <v>1.5123788894945474E-4</v>
      </c>
      <c r="J38" s="24">
        <f>E38/$I$3</f>
        <v>-0.23474991834182801</v>
      </c>
      <c r="L38" s="25">
        <f>G38/$I$3</f>
        <v>5.0566744546076438E-3</v>
      </c>
      <c r="M38" s="25">
        <f>RANK(L38,$L$4:$L$122)</f>
        <v>72</v>
      </c>
      <c r="N38" s="25">
        <f>L38</f>
        <v>5.0566744546076438E-3</v>
      </c>
      <c r="O38" s="25">
        <f>RANK(N38,$N$4:$N$122)</f>
        <v>72</v>
      </c>
      <c r="P38" s="25">
        <v>35</v>
      </c>
      <c r="Q38" s="25">
        <f>M38/(COUNT($M$4:$M$122)+1)-0.5</f>
        <v>9.9999999999999978E-2</v>
      </c>
      <c r="R38" s="25">
        <f>SUM($Q$4:Q38)/P38</f>
        <v>3.7619047619047614E-2</v>
      </c>
      <c r="S38" s="25">
        <f>(P38/11)*R38^2</f>
        <v>4.5028860028860015E-3</v>
      </c>
      <c r="T38" s="25"/>
      <c r="U38" s="25">
        <f>O38/(COUNT($O$4:$O$122)+1)-0.5</f>
        <v>9.9999999999999978E-2</v>
      </c>
      <c r="V38" s="25">
        <f>SUM($U$4:U38)/P38</f>
        <v>3.7619047619047614E-2</v>
      </c>
      <c r="W38" s="7">
        <f>(P38/11)*V38^2</f>
        <v>4.5028860028860015E-3</v>
      </c>
      <c r="X38" s="7"/>
    </row>
    <row r="39" spans="1:24" x14ac:dyDescent="0.25">
      <c r="A39" s="4">
        <v>41282</v>
      </c>
      <c r="B39">
        <v>33.68</v>
      </c>
      <c r="C39">
        <f>(B39-B38)/B38</f>
        <v>-1.9219569015725208E-2</v>
      </c>
      <c r="E39">
        <f>C39-$D$3</f>
        <v>-2.4496416733553548E-2</v>
      </c>
      <c r="F39">
        <f>E39^2</f>
        <v>6.0007443278392223E-4</v>
      </c>
      <c r="G39">
        <f>(E39-$D$3)^2</f>
        <v>8.8644727609192044E-4</v>
      </c>
      <c r="J39" s="24">
        <f>E39/$I$3</f>
        <v>-0.81904346580361365</v>
      </c>
      <c r="L39" s="25">
        <f>G39/$I$3</f>
        <v>2.9638573557904082E-2</v>
      </c>
      <c r="M39" s="25">
        <f>RANK(L39,$L$4:$L$122)</f>
        <v>22</v>
      </c>
      <c r="N39" s="25">
        <f>L39</f>
        <v>2.9638573557904082E-2</v>
      </c>
      <c r="O39" s="25">
        <f>RANK(N39,$N$4:$N$122)</f>
        <v>22</v>
      </c>
      <c r="P39" s="25">
        <v>36</v>
      </c>
      <c r="Q39" s="25">
        <f>M39/(COUNT($M$4:$M$122)+1)-0.5</f>
        <v>-0.31666666666666665</v>
      </c>
      <c r="R39" s="25">
        <f>SUM($Q$4:Q39)/P39</f>
        <v>2.7777777777777773E-2</v>
      </c>
      <c r="S39" s="25">
        <f>(P39/11)*R39^2</f>
        <v>2.5252525252525246E-3</v>
      </c>
      <c r="T39" s="25"/>
      <c r="U39" s="25">
        <f>O39/(COUNT($O$4:$O$122)+1)-0.5</f>
        <v>-0.31666666666666665</v>
      </c>
      <c r="V39" s="25">
        <f>SUM($U$4:U39)/P39</f>
        <v>2.7777777777777773E-2</v>
      </c>
      <c r="W39" s="7">
        <f>(P39/11)*V39^2</f>
        <v>2.5252525252525246E-3</v>
      </c>
      <c r="X39" s="7"/>
    </row>
    <row r="40" spans="1:24" x14ac:dyDescent="0.25">
      <c r="A40" s="4">
        <v>41283</v>
      </c>
      <c r="B40">
        <v>33.64</v>
      </c>
      <c r="C40">
        <f>(B40-B39)/B39</f>
        <v>-1.1876484560569818E-3</v>
      </c>
      <c r="E40">
        <f>C40-$D$3</f>
        <v>-6.4644961738853221E-3</v>
      </c>
      <c r="F40">
        <f>E40^2</f>
        <v>4.178971078217797E-5</v>
      </c>
      <c r="G40">
        <f>(E40-$D$3)^2</f>
        <v>1.3785915638348174E-4</v>
      </c>
      <c r="J40" s="24">
        <f>E40/$I$3</f>
        <v>-0.21614195286288157</v>
      </c>
      <c r="L40" s="25">
        <f>G40/$I$3</f>
        <v>4.6093533787098379E-3</v>
      </c>
      <c r="M40" s="25">
        <f>RANK(L40,$L$4:$L$122)</f>
        <v>73</v>
      </c>
      <c r="N40" s="25">
        <f>L40</f>
        <v>4.6093533787098379E-3</v>
      </c>
      <c r="O40" s="25">
        <f>RANK(N40,$N$4:$N$122)</f>
        <v>73</v>
      </c>
      <c r="P40" s="25">
        <v>37</v>
      </c>
      <c r="Q40" s="25">
        <f>M40/(COUNT($M$4:$M$122)+1)-0.5</f>
        <v>0.10833333333333328</v>
      </c>
      <c r="R40" s="25">
        <f>SUM($Q$4:Q40)/P40</f>
        <v>2.9954954954954944E-2</v>
      </c>
      <c r="S40" s="25">
        <f>(P40/11)*R40^2</f>
        <v>3.018188643188641E-3</v>
      </c>
      <c r="T40" s="25"/>
      <c r="U40" s="25">
        <f>O40/(COUNT($O$4:$O$122)+1)-0.5</f>
        <v>0.10833333333333328</v>
      </c>
      <c r="V40" s="25">
        <f>SUM($U$4:U40)/P40</f>
        <v>2.9954954954954944E-2</v>
      </c>
      <c r="W40" s="7">
        <f>(P40/11)*V40^2</f>
        <v>3.018188643188641E-3</v>
      </c>
      <c r="X40" s="7"/>
    </row>
    <row r="41" spans="1:24" x14ac:dyDescent="0.25">
      <c r="A41" s="4">
        <v>41284</v>
      </c>
      <c r="B41">
        <v>33.53</v>
      </c>
      <c r="C41">
        <f>(B41-B40)/B40</f>
        <v>-3.2699167657550365E-3</v>
      </c>
      <c r="E41">
        <f>C41-$D$3</f>
        <v>-8.5467644835833766E-3</v>
      </c>
      <c r="F41">
        <f>E41^2</f>
        <v>7.3047183137842219E-5</v>
      </c>
      <c r="G41">
        <f>(E41-$D$3)^2</f>
        <v>1.9109225429501887E-4</v>
      </c>
      <c r="J41" s="24">
        <f>E41/$I$3</f>
        <v>-0.28576308446177745</v>
      </c>
      <c r="L41" s="25">
        <f>G41/$I$3</f>
        <v>6.3892145511893136E-3</v>
      </c>
      <c r="M41" s="25">
        <f>RANK(L41,$L$4:$L$122)</f>
        <v>66</v>
      </c>
      <c r="N41" s="25">
        <f>L41</f>
        <v>6.3892145511893136E-3</v>
      </c>
      <c r="O41" s="25">
        <f>RANK(N41,$N$4:$N$122)</f>
        <v>66</v>
      </c>
      <c r="P41" s="25">
        <v>38</v>
      </c>
      <c r="Q41" s="25">
        <f>M41/(COUNT($M$4:$M$122)+1)-0.5</f>
        <v>5.0000000000000044E-2</v>
      </c>
      <c r="R41" s="25">
        <f>SUM($Q$4:Q41)/P41</f>
        <v>3.0482456140350868E-2</v>
      </c>
      <c r="S41" s="25">
        <f>(P41/11)*R41^2</f>
        <v>3.2098950026581584E-3</v>
      </c>
      <c r="T41" s="25"/>
      <c r="U41" s="25">
        <f>O41/(COUNT($O$4:$O$122)+1)-0.5</f>
        <v>5.0000000000000044E-2</v>
      </c>
      <c r="V41" s="25">
        <f>SUM($U$4:U41)/P41</f>
        <v>3.0482456140350868E-2</v>
      </c>
      <c r="W41" s="7">
        <f>(P41/11)*V41^2</f>
        <v>3.2098950026581584E-3</v>
      </c>
      <c r="X41" s="7"/>
    </row>
    <row r="42" spans="1:24" x14ac:dyDescent="0.25">
      <c r="A42" s="4">
        <v>41285</v>
      </c>
      <c r="B42">
        <v>32.909999999999997</v>
      </c>
      <c r="C42">
        <f>(B42-B41)/B41</f>
        <v>-1.8490903668356831E-2</v>
      </c>
      <c r="E42">
        <f>C42-$D$3</f>
        <v>-2.3767751386185171E-2</v>
      </c>
      <c r="F42">
        <f>E42^2</f>
        <v>5.6490600595550714E-4</v>
      </c>
      <c r="G42">
        <f>(E42-$D$3)^2</f>
        <v>8.4358873711286243E-4</v>
      </c>
      <c r="J42" s="24">
        <f>E42/$I$3</f>
        <v>-0.79468036821219645</v>
      </c>
      <c r="L42" s="25">
        <f>G42/$I$3</f>
        <v>2.8205588207985327E-2</v>
      </c>
      <c r="M42" s="25">
        <f>RANK(L42,$L$4:$L$122)</f>
        <v>24</v>
      </c>
      <c r="N42" s="25">
        <f>L42</f>
        <v>2.8205588207985327E-2</v>
      </c>
      <c r="O42" s="25">
        <f>RANK(N42,$N$4:$N$122)</f>
        <v>24</v>
      </c>
      <c r="P42" s="25">
        <v>39</v>
      </c>
      <c r="Q42" s="25">
        <f>M42/(COUNT($M$4:$M$122)+1)-0.5</f>
        <v>-0.3</v>
      </c>
      <c r="R42" s="25">
        <f>SUM($Q$4:Q42)/P42</f>
        <v>2.2008547008547E-2</v>
      </c>
      <c r="S42" s="25">
        <f>(P42/11)*R42^2</f>
        <v>1.717333592333591E-3</v>
      </c>
      <c r="T42" s="25"/>
      <c r="U42" s="25">
        <f>O42/(COUNT($O$4:$O$122)+1)-0.5</f>
        <v>-0.3</v>
      </c>
      <c r="V42" s="25">
        <f>SUM($U$4:U42)/P42</f>
        <v>2.2008547008547E-2</v>
      </c>
      <c r="W42" s="7">
        <f>(P42/11)*V42^2</f>
        <v>1.717333592333591E-3</v>
      </c>
      <c r="X42" s="7"/>
    </row>
    <row r="43" spans="1:24" x14ac:dyDescent="0.25">
      <c r="A43" s="4">
        <v>41288</v>
      </c>
      <c r="B43">
        <v>33.26</v>
      </c>
      <c r="C43">
        <f>(B43-B42)/B42</f>
        <v>1.063506532968707E-2</v>
      </c>
      <c r="E43">
        <f>C43-$D$3</f>
        <v>5.3582176118587297E-3</v>
      </c>
      <c r="F43">
        <f>E43^2</f>
        <v>2.8710495976033069E-5</v>
      </c>
      <c r="G43">
        <f>(E43-$D$3)^2</f>
        <v>6.6210596545167662E-9</v>
      </c>
      <c r="J43" s="24">
        <f>E43/$I$3</f>
        <v>0.17915326845887253</v>
      </c>
      <c r="L43" s="25">
        <f>G43/$I$3</f>
        <v>2.2137668973029494E-7</v>
      </c>
      <c r="M43" s="25">
        <f>RANK(L43,$L$4:$L$122)</f>
        <v>119</v>
      </c>
      <c r="N43" s="25">
        <f>L43</f>
        <v>2.2137668973029494E-7</v>
      </c>
      <c r="O43" s="25">
        <f>RANK(N43,$N$4:$N$122)</f>
        <v>119</v>
      </c>
      <c r="P43" s="25">
        <v>40</v>
      </c>
      <c r="Q43" s="25">
        <f>M43/(COUNT($M$4:$M$122)+1)-0.5</f>
        <v>0.4916666666666667</v>
      </c>
      <c r="R43" s="25">
        <f>SUM($Q$4:Q43)/P43</f>
        <v>3.3749999999999988E-2</v>
      </c>
      <c r="S43" s="25">
        <f>(P43/11)*R43^2</f>
        <v>4.1420454545454512E-3</v>
      </c>
      <c r="T43" s="25"/>
      <c r="U43" s="25">
        <f>O43/(COUNT($O$4:$O$122)+1)-0.5</f>
        <v>0.4916666666666667</v>
      </c>
      <c r="V43" s="25">
        <f>SUM($U$4:U43)/P43</f>
        <v>3.3749999999999988E-2</v>
      </c>
      <c r="W43" s="7">
        <f>(P43/11)*V43^2</f>
        <v>4.1420454545454512E-3</v>
      </c>
      <c r="X43" s="7"/>
    </row>
    <row r="44" spans="1:24" x14ac:dyDescent="0.25">
      <c r="A44" s="4">
        <v>41289</v>
      </c>
      <c r="B44">
        <v>33.9</v>
      </c>
      <c r="C44">
        <f>(B44-B43)/B43</f>
        <v>1.9242333132892381E-2</v>
      </c>
      <c r="E44">
        <f>C44-$D$3</f>
        <v>1.3965485415064042E-2</v>
      </c>
      <c r="F44">
        <f>E44^2</f>
        <v>1.9503478287836648E-4</v>
      </c>
      <c r="G44">
        <f>(E44-$D$3)^2</f>
        <v>7.549242503382533E-5</v>
      </c>
      <c r="J44" s="24">
        <f>E44/$I$3</f>
        <v>0.4669392956691662</v>
      </c>
      <c r="L44" s="25">
        <f>G44/$I$3</f>
        <v>2.5241070199843161E-3</v>
      </c>
      <c r="M44" s="25">
        <f>RANK(L44,$L$4:$L$122)</f>
        <v>87</v>
      </c>
      <c r="N44" s="25">
        <f>L44</f>
        <v>2.5241070199843161E-3</v>
      </c>
      <c r="O44" s="25">
        <f>RANK(N44,$N$4:$N$122)</f>
        <v>87</v>
      </c>
      <c r="P44" s="25">
        <v>41</v>
      </c>
      <c r="Q44" s="25">
        <f>M44/(COUNT($M$4:$M$122)+1)-0.5</f>
        <v>0.22499999999999998</v>
      </c>
      <c r="R44" s="25">
        <f>SUM($Q$4:Q44)/P44</f>
        <v>3.8414634146341456E-2</v>
      </c>
      <c r="S44" s="25">
        <f>(P44/11)*R44^2</f>
        <v>5.5002771618625256E-3</v>
      </c>
      <c r="T44" s="25"/>
      <c r="U44" s="25">
        <f>O44/(COUNT($O$4:$O$122)+1)-0.5</f>
        <v>0.22499999999999998</v>
      </c>
      <c r="V44" s="25">
        <f>SUM($U$4:U44)/P44</f>
        <v>3.8414634146341456E-2</v>
      </c>
      <c r="W44" s="7">
        <f>(P44/11)*V44^2</f>
        <v>5.5002771618625256E-3</v>
      </c>
      <c r="X44" s="7"/>
    </row>
    <row r="45" spans="1:24" x14ac:dyDescent="0.25">
      <c r="A45" s="4">
        <v>41290</v>
      </c>
      <c r="B45">
        <v>34.1</v>
      </c>
      <c r="C45">
        <f>(B45-B44)/B44</f>
        <v>5.8997050147493466E-3</v>
      </c>
      <c r="E45">
        <f>C45-$D$3</f>
        <v>6.2285729692100611E-4</v>
      </c>
      <c r="F45">
        <f>E45^2</f>
        <v>3.8795121232774238E-7</v>
      </c>
      <c r="G45">
        <f>(E45-$D$3)^2</f>
        <v>2.1659626837897229E-5</v>
      </c>
      <c r="J45" s="24">
        <f>E45/$I$3</f>
        <v>2.0825380492179735E-2</v>
      </c>
      <c r="L45" s="25">
        <f>G45/$I$3</f>
        <v>7.241947271833031E-4</v>
      </c>
      <c r="M45" s="25">
        <f>RANK(L45,$L$4:$L$122)</f>
        <v>102</v>
      </c>
      <c r="N45" s="25">
        <f>L45</f>
        <v>7.241947271833031E-4</v>
      </c>
      <c r="O45" s="25">
        <f>RANK(N45,$N$4:$N$122)</f>
        <v>102</v>
      </c>
      <c r="P45" s="25">
        <v>42</v>
      </c>
      <c r="Q45" s="25">
        <f>M45/(COUNT($M$4:$M$122)+1)-0.5</f>
        <v>0.35</v>
      </c>
      <c r="R45" s="25">
        <f>SUM($Q$4:Q45)/P45</f>
        <v>4.583333333333333E-2</v>
      </c>
      <c r="S45" s="25">
        <f>(P45/11)*R45^2</f>
        <v>8.0208333333333329E-3</v>
      </c>
      <c r="T45" s="25"/>
      <c r="U45" s="25">
        <f>O45/(COUNT($O$4:$O$122)+1)-0.5</f>
        <v>0.35</v>
      </c>
      <c r="V45" s="25">
        <f>SUM($U$4:U45)/P45</f>
        <v>4.583333333333333E-2</v>
      </c>
      <c r="W45" s="7">
        <f>(P45/11)*V45^2</f>
        <v>8.0208333333333329E-3</v>
      </c>
      <c r="X45" s="7"/>
    </row>
    <row r="46" spans="1:24" x14ac:dyDescent="0.25">
      <c r="A46" s="4">
        <v>41291</v>
      </c>
      <c r="B46">
        <v>34.380000000000003</v>
      </c>
      <c r="C46">
        <f>(B46-B45)/B45</f>
        <v>8.2111436950146957E-3</v>
      </c>
      <c r="E46">
        <f>C46-$D$3</f>
        <v>2.9342959771863552E-3</v>
      </c>
      <c r="F46">
        <f>E46^2</f>
        <v>8.6100928817320269E-6</v>
      </c>
      <c r="G46">
        <f>(E46-$D$3)^2</f>
        <v>5.4875486575847951E-6</v>
      </c>
      <c r="J46" s="24">
        <f>E46/$I$3</f>
        <v>9.8108877432527206E-2</v>
      </c>
      <c r="L46" s="25">
        <f>G46/$I$3</f>
        <v>1.8347748244819406E-4</v>
      </c>
      <c r="M46" s="25">
        <f>RANK(L46,$L$4:$L$122)</f>
        <v>112</v>
      </c>
      <c r="N46" s="25">
        <f>L46</f>
        <v>1.8347748244819406E-4</v>
      </c>
      <c r="O46" s="25">
        <f>RANK(N46,$N$4:$N$122)</f>
        <v>112</v>
      </c>
      <c r="P46" s="25">
        <v>43</v>
      </c>
      <c r="Q46" s="25">
        <f>M46/(COUNT($M$4:$M$122)+1)-0.5</f>
        <v>0.43333333333333335</v>
      </c>
      <c r="R46" s="25">
        <f>SUM($Q$4:Q46)/P46</f>
        <v>5.4844961240310082E-2</v>
      </c>
      <c r="S46" s="25">
        <f>(P46/11)*R46^2</f>
        <v>1.1758427296217996E-2</v>
      </c>
      <c r="T46" s="25"/>
      <c r="U46" s="25">
        <f>O46/(COUNT($O$4:$O$122)+1)-0.5</f>
        <v>0.43333333333333335</v>
      </c>
      <c r="V46" s="25">
        <f>SUM($U$4:U46)/P46</f>
        <v>5.4844961240310082E-2</v>
      </c>
      <c r="W46" s="7">
        <f>(P46/11)*V46^2</f>
        <v>1.1758427296217996E-2</v>
      </c>
      <c r="X46" s="7"/>
    </row>
    <row r="47" spans="1:24" x14ac:dyDescent="0.25">
      <c r="A47" s="4">
        <v>41292</v>
      </c>
      <c r="B47">
        <v>34.520000000000003</v>
      </c>
      <c r="C47">
        <f>(B47-B46)/B46</f>
        <v>4.0721349621873348E-3</v>
      </c>
      <c r="E47">
        <f>C47-$D$3</f>
        <v>-1.2047127556410056E-3</v>
      </c>
      <c r="F47">
        <f>E47^2</f>
        <v>1.4513328236041453E-6</v>
      </c>
      <c r="G47">
        <f>(E47-$D$3)^2</f>
        <v>4.2010626171240177E-5</v>
      </c>
      <c r="J47" s="24">
        <f>E47/$I$3</f>
        <v>-4.0279854862466442E-2</v>
      </c>
      <c r="L47" s="25">
        <f>G47/$I$3</f>
        <v>1.404635185387831E-3</v>
      </c>
      <c r="M47" s="25">
        <f>RANK(L47,$L$4:$L$122)</f>
        <v>94</v>
      </c>
      <c r="N47" s="25">
        <f>L47</f>
        <v>1.404635185387831E-3</v>
      </c>
      <c r="O47" s="25">
        <f>RANK(N47,$N$4:$N$122)</f>
        <v>94</v>
      </c>
      <c r="P47" s="25">
        <v>44</v>
      </c>
      <c r="Q47" s="25">
        <f>M47/(COUNT($M$4:$M$122)+1)-0.5</f>
        <v>0.28333333333333333</v>
      </c>
      <c r="R47" s="25">
        <f>SUM($Q$4:Q47)/P47</f>
        <v>6.0037878787878786E-2</v>
      </c>
      <c r="S47" s="25">
        <f>(P47/11)*R47^2</f>
        <v>1.4418187557392102E-2</v>
      </c>
      <c r="T47" s="25"/>
      <c r="U47" s="25">
        <f>O47/(COUNT($O$4:$O$122)+1)-0.5</f>
        <v>0.28333333333333333</v>
      </c>
      <c r="V47" s="25">
        <f>SUM($U$4:U47)/P47</f>
        <v>6.0037878787878786E-2</v>
      </c>
      <c r="W47" s="7">
        <f>(P47/11)*V47^2</f>
        <v>1.4418187557392102E-2</v>
      </c>
      <c r="X47" s="7"/>
    </row>
    <row r="48" spans="1:24" x14ac:dyDescent="0.25">
      <c r="A48" s="4">
        <v>41296</v>
      </c>
      <c r="B48">
        <v>35.19</v>
      </c>
      <c r="C48">
        <f>(B48-B47)/B47</f>
        <v>1.9409038238702044E-2</v>
      </c>
      <c r="E48">
        <f>C48-$D$3</f>
        <v>1.4132190520873705E-2</v>
      </c>
      <c r="F48">
        <f>E48^2</f>
        <v>1.997188089182726E-4</v>
      </c>
      <c r="G48">
        <f>(E48-$D$3)^2</f>
        <v>7.8417096159447339E-5</v>
      </c>
      <c r="J48" s="24">
        <f>E48/$I$3</f>
        <v>0.47251312016417829</v>
      </c>
      <c r="L48" s="25">
        <f>G48/$I$3</f>
        <v>2.6218940882367968E-3</v>
      </c>
      <c r="M48" s="25">
        <f>RANK(L48,$L$4:$L$122)</f>
        <v>86</v>
      </c>
      <c r="N48" s="25">
        <f>L48</f>
        <v>2.6218940882367968E-3</v>
      </c>
      <c r="O48" s="25">
        <f>RANK(N48,$N$4:$N$122)</f>
        <v>86</v>
      </c>
      <c r="P48" s="25">
        <v>45</v>
      </c>
      <c r="Q48" s="25">
        <f>M48/(COUNT($M$4:$M$122)+1)-0.5</f>
        <v>0.21666666666666667</v>
      </c>
      <c r="R48" s="25">
        <f>SUM($Q$4:Q48)/P48</f>
        <v>6.3518518518518516E-2</v>
      </c>
      <c r="S48" s="25">
        <f>(P48/11)*R48^2</f>
        <v>1.6505190796857461E-2</v>
      </c>
      <c r="T48" s="25"/>
      <c r="U48" s="25">
        <f>O48/(COUNT($O$4:$O$122)+1)-0.5</f>
        <v>0.21666666666666667</v>
      </c>
      <c r="V48" s="25">
        <f>SUM($U$4:U48)/P48</f>
        <v>6.3518518518518516E-2</v>
      </c>
      <c r="W48" s="7">
        <f>(P48/11)*V48^2</f>
        <v>1.6505190796857461E-2</v>
      </c>
      <c r="X48" s="7"/>
    </row>
    <row r="49" spans="1:24" x14ac:dyDescent="0.25">
      <c r="A49" s="4">
        <v>41297</v>
      </c>
      <c r="B49">
        <v>36</v>
      </c>
      <c r="C49">
        <f>(B49-B48)/B48</f>
        <v>2.3017902813299299E-2</v>
      </c>
      <c r="E49">
        <f>C49-$D$3</f>
        <v>1.774105509547096E-2</v>
      </c>
      <c r="F49">
        <f>E49^2</f>
        <v>3.1474503590053608E-4</v>
      </c>
      <c r="G49">
        <f>(E49-$D$3)^2</f>
        <v>1.5535646555288072E-4</v>
      </c>
      <c r="J49" s="24">
        <f>E49/$I$3</f>
        <v>0.59317635760597687</v>
      </c>
      <c r="L49" s="25">
        <f>G49/$I$3</f>
        <v>5.1943800338414906E-3</v>
      </c>
      <c r="M49" s="25">
        <f>RANK(L49,$L$4:$L$122)</f>
        <v>71</v>
      </c>
      <c r="N49" s="25">
        <f>L49</f>
        <v>5.1943800338414906E-3</v>
      </c>
      <c r="O49" s="25">
        <f>RANK(N49,$N$4:$N$122)</f>
        <v>71</v>
      </c>
      <c r="P49" s="25">
        <v>46</v>
      </c>
      <c r="Q49" s="25">
        <f>M49/(COUNT($M$4:$M$122)+1)-0.5</f>
        <v>9.1666666666666674E-2</v>
      </c>
      <c r="R49" s="25">
        <f>SUM($Q$4:Q49)/P49</f>
        <v>6.41304347826087E-2</v>
      </c>
      <c r="S49" s="25">
        <f>(P49/11)*R49^2</f>
        <v>1.7198616600790518E-2</v>
      </c>
      <c r="T49" s="25"/>
      <c r="U49" s="25">
        <f>O49/(COUNT($O$4:$O$122)+1)-0.5</f>
        <v>9.1666666666666674E-2</v>
      </c>
      <c r="V49" s="25">
        <f>SUM($U$4:U49)/P49</f>
        <v>6.41304347826087E-2</v>
      </c>
      <c r="W49" s="7">
        <f>(P49/11)*V49^2</f>
        <v>1.7198616600790518E-2</v>
      </c>
      <c r="X49" s="7"/>
    </row>
    <row r="50" spans="1:24" x14ac:dyDescent="0.25">
      <c r="A50" s="4">
        <v>41298</v>
      </c>
      <c r="B50">
        <v>36.99</v>
      </c>
      <c r="C50">
        <f>(B50-B49)/B49</f>
        <v>2.7500000000000056E-2</v>
      </c>
      <c r="E50">
        <f>C50-$D$3</f>
        <v>2.2223152282171716E-2</v>
      </c>
      <c r="F50">
        <f>E50^2</f>
        <v>4.9386849735659391E-4</v>
      </c>
      <c r="G50">
        <f>(E50-$D$3)^2</f>
        <v>2.8717723838748516E-4</v>
      </c>
      <c r="J50" s="24">
        <f>E50/$I$3</f>
        <v>0.74303633320133322</v>
      </c>
      <c r="L50" s="25">
        <f>G50/$I$3</f>
        <v>9.6018386357144495E-3</v>
      </c>
      <c r="M50" s="25">
        <f>RANK(L50,$L$4:$L$122)</f>
        <v>52</v>
      </c>
      <c r="N50" s="25">
        <f>L50</f>
        <v>9.6018386357144495E-3</v>
      </c>
      <c r="O50" s="25">
        <f>RANK(N50,$N$4:$N$122)</f>
        <v>52</v>
      </c>
      <c r="P50" s="25">
        <v>47</v>
      </c>
      <c r="Q50" s="25">
        <f>M50/(COUNT($M$4:$M$122)+1)-0.5</f>
        <v>-6.6666666666666652E-2</v>
      </c>
      <c r="R50" s="25">
        <f>SUM($Q$4:Q50)/P50</f>
        <v>6.1347517730496466E-2</v>
      </c>
      <c r="S50" s="25">
        <f>(P50/11)*R50^2</f>
        <v>1.6080485708145287E-2</v>
      </c>
      <c r="T50" s="25"/>
      <c r="U50" s="25">
        <f>O50/(COUNT($O$4:$O$122)+1)-0.5</f>
        <v>-6.6666666666666652E-2</v>
      </c>
      <c r="V50" s="25">
        <f>SUM($U$4:U50)/P50</f>
        <v>6.1347517730496466E-2</v>
      </c>
      <c r="W50" s="7">
        <f>(P50/11)*V50^2</f>
        <v>1.6080485708145287E-2</v>
      </c>
      <c r="X50" s="7"/>
    </row>
    <row r="51" spans="1:24" x14ac:dyDescent="0.25">
      <c r="A51" s="4">
        <v>41299</v>
      </c>
      <c r="B51">
        <v>36.979999999999997</v>
      </c>
      <c r="C51">
        <f>(B51-B50)/B50</f>
        <v>-2.7034333603690499E-4</v>
      </c>
      <c r="E51">
        <f>C51-$D$3</f>
        <v>-5.5471910538652455E-3</v>
      </c>
      <c r="F51">
        <f>E51^2</f>
        <v>3.0771328588082613E-5</v>
      </c>
      <c r="G51">
        <f>(E51-$D$3)^2</f>
        <v>1.1715981533112597E-4</v>
      </c>
      <c r="J51" s="24">
        <f>E51/$I$3</f>
        <v>-0.1854716400219204</v>
      </c>
      <c r="L51" s="25">
        <f>G51/$I$3</f>
        <v>3.9172660330471353E-3</v>
      </c>
      <c r="M51" s="25">
        <f>RANK(L51,$L$4:$L$122)</f>
        <v>76</v>
      </c>
      <c r="N51" s="25">
        <f>L51</f>
        <v>3.9172660330471353E-3</v>
      </c>
      <c r="O51" s="25">
        <f>RANK(N51,$N$4:$N$122)</f>
        <v>76</v>
      </c>
      <c r="P51" s="25">
        <v>48</v>
      </c>
      <c r="Q51" s="25">
        <f>M51/(COUNT($M$4:$M$122)+1)-0.5</f>
        <v>0.1333333333333333</v>
      </c>
      <c r="R51" s="25">
        <f>SUM($Q$4:Q51)/P51</f>
        <v>6.2847222222222235E-2</v>
      </c>
      <c r="S51" s="25">
        <f>(P51/11)*R51^2</f>
        <v>1.7235374579124583E-2</v>
      </c>
      <c r="T51" s="25"/>
      <c r="U51" s="25">
        <f>O51/(COUNT($O$4:$O$122)+1)-0.5</f>
        <v>0.1333333333333333</v>
      </c>
      <c r="V51" s="25">
        <f>SUM($U$4:U51)/P51</f>
        <v>6.2847222222222235E-2</v>
      </c>
      <c r="W51" s="7">
        <f>(P51/11)*V51^2</f>
        <v>1.7235374579124583E-2</v>
      </c>
      <c r="X51" s="7"/>
    </row>
    <row r="52" spans="1:24" x14ac:dyDescent="0.25">
      <c r="A52" s="4">
        <v>41302</v>
      </c>
      <c r="B52">
        <v>38.03</v>
      </c>
      <c r="C52">
        <f>(B52-B51)/B51</f>
        <v>2.8393726338561503E-2</v>
      </c>
      <c r="E52">
        <f>C52-$D$3</f>
        <v>2.3116878620733163E-2</v>
      </c>
      <c r="F52">
        <f>E52^2</f>
        <v>5.3439007716570995E-4</v>
      </c>
      <c r="G52">
        <f>(E52-$D$3)^2</f>
        <v>3.1826670261659912E-4</v>
      </c>
      <c r="J52" s="24">
        <f>E52/$I$3</f>
        <v>0.77291828392813877</v>
      </c>
      <c r="L52" s="25">
        <f>G52/$I$3</f>
        <v>1.0641322198112887E-2</v>
      </c>
      <c r="M52" s="25">
        <f>RANK(L52,$L$4:$L$122)</f>
        <v>49</v>
      </c>
      <c r="N52" s="25">
        <f>L52</f>
        <v>1.0641322198112887E-2</v>
      </c>
      <c r="O52" s="25">
        <f>RANK(N52,$N$4:$N$122)</f>
        <v>49</v>
      </c>
      <c r="P52" s="25">
        <v>49</v>
      </c>
      <c r="Q52" s="25">
        <f>M52/(COUNT($M$4:$M$122)+1)-0.5</f>
        <v>-9.1666666666666674E-2</v>
      </c>
      <c r="R52" s="25">
        <f>SUM($Q$4:Q52)/P52</f>
        <v>5.9693877551020416E-2</v>
      </c>
      <c r="S52" s="25">
        <f>(P52/11)*R52^2</f>
        <v>1.5873144712430429E-2</v>
      </c>
      <c r="T52" s="25"/>
      <c r="U52" s="25">
        <f>O52/(COUNT($O$4:$O$122)+1)-0.5</f>
        <v>-9.1666666666666674E-2</v>
      </c>
      <c r="V52" s="25">
        <f>SUM($U$4:U52)/P52</f>
        <v>5.9693877551020416E-2</v>
      </c>
      <c r="W52" s="7">
        <f>(P52/11)*V52^2</f>
        <v>1.5873144712430429E-2</v>
      </c>
      <c r="X52" s="7"/>
    </row>
    <row r="53" spans="1:24" x14ac:dyDescent="0.25">
      <c r="A53" s="4">
        <v>41303</v>
      </c>
      <c r="B53">
        <v>37.950000000000003</v>
      </c>
      <c r="C53">
        <f>(B53-B52)/B52</f>
        <v>-2.103602419142737E-3</v>
      </c>
      <c r="E53">
        <f>C53-$D$3</f>
        <v>-7.380450136971077E-3</v>
      </c>
      <c r="F53">
        <f>E53^2</f>
        <v>5.4471044224316389E-5</v>
      </c>
      <c r="G53">
        <f>(E53-$D$3)^2</f>
        <v>1.6020718898510992E-4</v>
      </c>
      <c r="J53" s="24">
        <f>E53/$I$3</f>
        <v>-0.24676708945335807</v>
      </c>
      <c r="L53" s="25">
        <f>G53/$I$3</f>
        <v>5.3565651148189024E-3</v>
      </c>
      <c r="M53" s="25">
        <f>RANK(L53,$L$4:$L$122)</f>
        <v>69</v>
      </c>
      <c r="N53" s="25">
        <f>L53</f>
        <v>5.3565651148189024E-3</v>
      </c>
      <c r="O53" s="25">
        <f>RANK(N53,$N$4:$N$122)</f>
        <v>69</v>
      </c>
      <c r="P53" s="25">
        <v>50</v>
      </c>
      <c r="Q53" s="25">
        <f>M53/(COUNT($M$4:$M$122)+1)-0.5</f>
        <v>7.4999999999999956E-2</v>
      </c>
      <c r="R53" s="25">
        <f>SUM($Q$4:Q53)/P53</f>
        <v>0.06</v>
      </c>
      <c r="S53" s="25">
        <f>(P53/11)*R53^2</f>
        <v>1.6363636363636365E-2</v>
      </c>
      <c r="T53" s="25"/>
      <c r="U53" s="25">
        <f>O53/(COUNT($O$4:$O$122)+1)-0.5</f>
        <v>7.4999999999999956E-2</v>
      </c>
      <c r="V53" s="25">
        <f>SUM($U$4:U53)/P53</f>
        <v>0.06</v>
      </c>
      <c r="W53" s="7">
        <f>(P53/11)*V53^2</f>
        <v>1.6363636363636365E-2</v>
      </c>
      <c r="X53" s="7"/>
    </row>
    <row r="54" spans="1:24" x14ac:dyDescent="0.25">
      <c r="A54" s="4">
        <v>41304</v>
      </c>
      <c r="B54">
        <v>37.520000000000003</v>
      </c>
      <c r="C54">
        <f>(B54-B53)/B53</f>
        <v>-1.1330698287220019E-2</v>
      </c>
      <c r="E54">
        <f>C54-$D$3</f>
        <v>-1.6607546005048358E-2</v>
      </c>
      <c r="F54">
        <f>E54^2</f>
        <v>2.7581058430979768E-4</v>
      </c>
      <c r="G54">
        <f>(E54-$D$3)^2</f>
        <v>4.7892668861788501E-4</v>
      </c>
      <c r="J54" s="24">
        <f>E54/$I$3</f>
        <v>-0.55527721406846597</v>
      </c>
      <c r="L54" s="25">
        <f>G54/$I$3</f>
        <v>1.6013026687864383E-2</v>
      </c>
      <c r="M54" s="25">
        <f>RANK(L54,$L$4:$L$122)</f>
        <v>42</v>
      </c>
      <c r="N54" s="25">
        <f>L54</f>
        <v>1.6013026687864383E-2</v>
      </c>
      <c r="O54" s="25">
        <f>RANK(N54,$N$4:$N$122)</f>
        <v>42</v>
      </c>
      <c r="P54" s="25">
        <v>51</v>
      </c>
      <c r="Q54" s="25">
        <f>M54/(COUNT($M$4:$M$122)+1)-0.5</f>
        <v>-0.15000000000000002</v>
      </c>
      <c r="R54" s="25">
        <f>SUM($Q$4:Q54)/P54</f>
        <v>5.5882352941176473E-2</v>
      </c>
      <c r="S54" s="25">
        <f>(P54/11)*R54^2</f>
        <v>1.4478609625668451E-2</v>
      </c>
      <c r="T54" s="25"/>
      <c r="U54" s="25">
        <f>O54/(COUNT($O$4:$O$122)+1)-0.5</f>
        <v>-0.15000000000000002</v>
      </c>
      <c r="V54" s="25">
        <f>SUM($U$4:U54)/P54</f>
        <v>5.5882352941176473E-2</v>
      </c>
      <c r="W54" s="7">
        <f>(P54/11)*V54^2</f>
        <v>1.4478609625668451E-2</v>
      </c>
      <c r="X54" s="7"/>
    </row>
    <row r="55" spans="1:24" x14ac:dyDescent="0.25">
      <c r="A55" s="4">
        <v>41305</v>
      </c>
      <c r="B55">
        <v>37.51</v>
      </c>
      <c r="C55">
        <f>(B55-B54)/B54</f>
        <v>-2.6652452025599987E-4</v>
      </c>
      <c r="E55">
        <f>C55-$D$3</f>
        <v>-5.54337223808434E-3</v>
      </c>
      <c r="F55">
        <f>E55^2</f>
        <v>3.0728975769964186E-5</v>
      </c>
      <c r="G55">
        <f>(E55-$D$3)^2</f>
        <v>1.1707715989433103E-4</v>
      </c>
      <c r="J55" s="24">
        <f>E55/$I$3</f>
        <v>-0.18534395701642292</v>
      </c>
      <c r="L55" s="25">
        <f>G55/$I$3</f>
        <v>3.9145024290410313E-3</v>
      </c>
      <c r="M55" s="25">
        <f>RANK(L55,$L$4:$L$122)</f>
        <v>77</v>
      </c>
      <c r="N55" s="25">
        <f>L55</f>
        <v>3.9145024290410313E-3</v>
      </c>
      <c r="O55" s="25">
        <f>RANK(N55,$N$4:$N$122)</f>
        <v>77</v>
      </c>
      <c r="P55" s="25">
        <v>52</v>
      </c>
      <c r="Q55" s="25">
        <f>M55/(COUNT($M$4:$M$122)+1)-0.5</f>
        <v>0.14166666666666672</v>
      </c>
      <c r="R55" s="25">
        <f>SUM($Q$4:Q55)/P55</f>
        <v>5.7532051282051286E-2</v>
      </c>
      <c r="S55" s="25">
        <f>(P55/11)*R55^2</f>
        <v>1.5646974553224557E-2</v>
      </c>
      <c r="T55" s="25"/>
      <c r="U55" s="25">
        <f>O55/(COUNT($O$4:$O$122)+1)-0.5</f>
        <v>0.14166666666666672</v>
      </c>
      <c r="V55" s="25">
        <f>SUM($U$4:U55)/P55</f>
        <v>5.7532051282051286E-2</v>
      </c>
      <c r="W55" s="7">
        <f>(P55/11)*V55^2</f>
        <v>1.5646974553224557E-2</v>
      </c>
      <c r="X55" s="7"/>
    </row>
    <row r="56" spans="1:24" x14ac:dyDescent="0.25">
      <c r="A56" s="4">
        <v>41306</v>
      </c>
      <c r="B56">
        <v>38.299999999999997</v>
      </c>
      <c r="C56">
        <f>(B56-B55)/B55</f>
        <v>2.106105038656356E-2</v>
      </c>
      <c r="E56">
        <f>C56-$D$3</f>
        <v>1.5784202668735221E-2</v>
      </c>
      <c r="F56">
        <f>E56^2</f>
        <v>2.4914105388770808E-4</v>
      </c>
      <c r="G56">
        <f>(E56-$D$3)^2</f>
        <v>1.1040450806434734E-4</v>
      </c>
      <c r="J56" s="24">
        <f>E56/$I$3</f>
        <v>0.52774853560683044</v>
      </c>
      <c r="L56" s="25">
        <f>G56/$I$3</f>
        <v>3.6914007427668581E-3</v>
      </c>
      <c r="M56" s="25">
        <f>RANK(L56,$L$4:$L$122)</f>
        <v>78</v>
      </c>
      <c r="N56" s="25">
        <f>L56</f>
        <v>3.6914007427668581E-3</v>
      </c>
      <c r="O56" s="25">
        <f>RANK(N56,$N$4:$N$122)</f>
        <v>78</v>
      </c>
      <c r="P56" s="25">
        <v>53</v>
      </c>
      <c r="Q56" s="25">
        <f>M56/(COUNT($M$4:$M$122)+1)-0.5</f>
        <v>0.15000000000000002</v>
      </c>
      <c r="R56" s="25">
        <f>SUM($Q$4:Q56)/P56</f>
        <v>5.9276729559748428E-2</v>
      </c>
      <c r="S56" s="25">
        <f>(P56/11)*R56^2</f>
        <v>1.6929793215170574E-2</v>
      </c>
      <c r="T56" s="25"/>
      <c r="U56" s="25">
        <f>O56/(COUNT($O$4:$O$122)+1)-0.5</f>
        <v>0.15000000000000002</v>
      </c>
      <c r="V56" s="25">
        <f>SUM($U$4:U56)/P56</f>
        <v>5.9276729559748428E-2</v>
      </c>
      <c r="W56" s="7">
        <f>(P56/11)*V56^2</f>
        <v>1.6929793215170574E-2</v>
      </c>
      <c r="X56" s="7"/>
    </row>
    <row r="57" spans="1:24" x14ac:dyDescent="0.25">
      <c r="A57" s="4">
        <v>41309</v>
      </c>
      <c r="B57">
        <v>37.74</v>
      </c>
      <c r="C57">
        <f>(B57-B56)/B56</f>
        <v>-1.4621409921670893E-2</v>
      </c>
      <c r="E57">
        <f>C57-$D$3</f>
        <v>-1.9898257639499234E-2</v>
      </c>
      <c r="F57">
        <f>E57^2</f>
        <v>3.9594065708788964E-4</v>
      </c>
      <c r="G57">
        <f>(E57-$D$3)^2</f>
        <v>6.337859297525435E-4</v>
      </c>
      <c r="J57" s="24">
        <f>E57/$I$3</f>
        <v>-0.66530293298715037</v>
      </c>
      <c r="L57" s="25">
        <f>G57/$I$3</f>
        <v>2.1190781906117024E-2</v>
      </c>
      <c r="M57" s="25">
        <f>RANK(L57,$L$4:$L$122)</f>
        <v>31</v>
      </c>
      <c r="N57" s="25">
        <f>L57</f>
        <v>2.1190781906117024E-2</v>
      </c>
      <c r="O57" s="25">
        <f>RANK(N57,$N$4:$N$122)</f>
        <v>31</v>
      </c>
      <c r="P57" s="25">
        <v>54</v>
      </c>
      <c r="Q57" s="25">
        <f>M57/(COUNT($M$4:$M$122)+1)-0.5</f>
        <v>-0.24166666666666664</v>
      </c>
      <c r="R57" s="25">
        <f>SUM($Q$4:Q57)/P57</f>
        <v>5.3703703703703705E-2</v>
      </c>
      <c r="S57" s="25">
        <f>(P57/11)*R57^2</f>
        <v>1.4158249158249158E-2</v>
      </c>
      <c r="T57" s="25"/>
      <c r="U57" s="25">
        <f>O57/(COUNT($O$4:$O$122)+1)-0.5</f>
        <v>-0.24166666666666664</v>
      </c>
      <c r="V57" s="25">
        <f>SUM($U$4:U57)/P57</f>
        <v>5.3703703703703705E-2</v>
      </c>
      <c r="W57" s="7">
        <f>(P57/11)*V57^2</f>
        <v>1.4158249158249158E-2</v>
      </c>
      <c r="X57" s="7"/>
    </row>
    <row r="58" spans="1:24" x14ac:dyDescent="0.25">
      <c r="A58" s="4">
        <v>41310</v>
      </c>
      <c r="B58">
        <v>38.130000000000003</v>
      </c>
      <c r="C58">
        <f>(B58-B57)/B57</f>
        <v>1.033386327503976E-2</v>
      </c>
      <c r="E58">
        <f>C58-$D$3</f>
        <v>5.05701555721142E-3</v>
      </c>
      <c r="F58">
        <f>E58^2</f>
        <v>2.5573406345878329E-5</v>
      </c>
      <c r="G58">
        <f>(E58-$D$3)^2</f>
        <v>4.8326178841503519E-8</v>
      </c>
      <c r="J58" s="24">
        <f>E58/$I$3</f>
        <v>0.16908250678671366</v>
      </c>
      <c r="L58" s="25">
        <f>G58/$I$3</f>
        <v>1.6157971771101762E-6</v>
      </c>
      <c r="M58" s="25">
        <f>RANK(L58,$L$4:$L$122)</f>
        <v>118</v>
      </c>
      <c r="N58" s="25">
        <f>L58</f>
        <v>1.6157971771101762E-6</v>
      </c>
      <c r="O58" s="25">
        <f>RANK(N58,$N$4:$N$122)</f>
        <v>118</v>
      </c>
      <c r="P58" s="25">
        <v>55</v>
      </c>
      <c r="Q58" s="25">
        <f>M58/(COUNT($M$4:$M$122)+1)-0.5</f>
        <v>0.48333333333333328</v>
      </c>
      <c r="R58" s="25">
        <f>SUM($Q$4:Q58)/P58</f>
        <v>6.1515151515151516E-2</v>
      </c>
      <c r="S58" s="25">
        <f>(P58/11)*R58^2</f>
        <v>1.8920569329660238E-2</v>
      </c>
      <c r="T58" s="25"/>
      <c r="U58" s="25">
        <f>O58/(COUNT($O$4:$O$122)+1)-0.5</f>
        <v>0.48333333333333328</v>
      </c>
      <c r="V58" s="25">
        <f>SUM($U$4:U58)/P58</f>
        <v>6.1515151515151516E-2</v>
      </c>
      <c r="W58" s="7">
        <f>(P58/11)*V58^2</f>
        <v>1.8920569329660238E-2</v>
      </c>
      <c r="X58" s="7"/>
    </row>
    <row r="59" spans="1:24" x14ac:dyDescent="0.25">
      <c r="A59" s="4">
        <v>41311</v>
      </c>
      <c r="B59">
        <v>39.17</v>
      </c>
      <c r="C59">
        <f>(B59-B58)/B58</f>
        <v>2.7275111460792003E-2</v>
      </c>
      <c r="E59">
        <f>C59-$D$3</f>
        <v>2.1998263742963663E-2</v>
      </c>
      <c r="F59">
        <f>E59^2</f>
        <v>4.8392360770498966E-4</v>
      </c>
      <c r="G59">
        <f>(E59-$D$3)^2</f>
        <v>2.7960575388565241E-4</v>
      </c>
      <c r="J59" s="24">
        <f>E59/$I$3</f>
        <v>0.7355171319003454</v>
      </c>
      <c r="L59" s="25">
        <f>G59/$I$3</f>
        <v>9.3486842672567474E-3</v>
      </c>
      <c r="M59" s="25">
        <f>RANK(L59,$L$4:$L$122)</f>
        <v>53</v>
      </c>
      <c r="N59" s="25">
        <f>L59</f>
        <v>9.3486842672567474E-3</v>
      </c>
      <c r="O59" s="25">
        <f>RANK(N59,$N$4:$N$122)</f>
        <v>53</v>
      </c>
      <c r="P59" s="25">
        <v>56</v>
      </c>
      <c r="Q59" s="25">
        <f>M59/(COUNT($M$4:$M$122)+1)-0.5</f>
        <v>-5.8333333333333348E-2</v>
      </c>
      <c r="R59" s="25">
        <f>SUM($Q$4:Q59)/P59</f>
        <v>5.9375000000000004E-2</v>
      </c>
      <c r="S59" s="25">
        <f>(P59/11)*R59^2</f>
        <v>1.7947443181818182E-2</v>
      </c>
      <c r="T59" s="25"/>
      <c r="U59" s="25">
        <f>O59/(COUNT($O$4:$O$122)+1)-0.5</f>
        <v>-5.8333333333333348E-2</v>
      </c>
      <c r="V59" s="25">
        <f>SUM($U$4:U59)/P59</f>
        <v>5.9375000000000004E-2</v>
      </c>
      <c r="W59" s="7">
        <f>(P59/11)*V59^2</f>
        <v>1.7947443181818182E-2</v>
      </c>
      <c r="X59" s="7"/>
    </row>
    <row r="60" spans="1:24" x14ac:dyDescent="0.25">
      <c r="A60" s="4">
        <v>41312</v>
      </c>
      <c r="B60">
        <v>39.479999999999997</v>
      </c>
      <c r="C60">
        <f>(B60-B59)/B59</f>
        <v>7.9142200663772054E-3</v>
      </c>
      <c r="E60">
        <f>C60-$D$3</f>
        <v>2.6373723485488649E-3</v>
      </c>
      <c r="F60">
        <f>E60^2</f>
        <v>6.9557329048901555E-6</v>
      </c>
      <c r="G60">
        <f>(E60-$D$3)^2</f>
        <v>6.9668302250330239E-6</v>
      </c>
      <c r="J60" s="24">
        <f>E60/$I$3</f>
        <v>8.8181165942171763E-2</v>
      </c>
      <c r="L60" s="25">
        <f>G60/$I$3</f>
        <v>2.3293761023262369E-4</v>
      </c>
      <c r="M60" s="25">
        <f>RANK(L60,$L$4:$L$122)</f>
        <v>108</v>
      </c>
      <c r="N60" s="25">
        <f>L60</f>
        <v>2.3293761023262369E-4</v>
      </c>
      <c r="O60" s="25">
        <f>RANK(N60,$N$4:$N$122)</f>
        <v>108</v>
      </c>
      <c r="P60" s="25">
        <v>57</v>
      </c>
      <c r="Q60" s="25">
        <f>M60/(COUNT($M$4:$M$122)+1)-0.5</f>
        <v>0.4</v>
      </c>
      <c r="R60" s="25">
        <f>SUM($Q$4:Q60)/P60</f>
        <v>6.5350877192982451E-2</v>
      </c>
      <c r="S60" s="25">
        <f>(P60/11)*R60^2</f>
        <v>2.2130183413078146E-2</v>
      </c>
      <c r="T60" s="25"/>
      <c r="U60" s="25">
        <f>O60/(COUNT($O$4:$O$122)+1)-0.5</f>
        <v>0.4</v>
      </c>
      <c r="V60" s="25">
        <f>SUM($U$4:U60)/P60</f>
        <v>6.5350877192982451E-2</v>
      </c>
      <c r="W60" s="7">
        <f>(P60/11)*V60^2</f>
        <v>2.2130183413078146E-2</v>
      </c>
      <c r="X60" s="7"/>
    </row>
    <row r="61" spans="1:24" x14ac:dyDescent="0.25">
      <c r="A61" s="4">
        <v>41313</v>
      </c>
      <c r="B61">
        <v>39.24</v>
      </c>
      <c r="C61">
        <f>(B61-B60)/B60</f>
        <v>-6.079027355622971E-3</v>
      </c>
      <c r="E61">
        <f>C61-$D$3</f>
        <v>-1.1355875073451312E-2</v>
      </c>
      <c r="F61">
        <f>E61^2</f>
        <v>1.2895589868383285E-4</v>
      </c>
      <c r="G61">
        <f>(E61-$D$3)^2</f>
        <v>2.7664746745155358E-4</v>
      </c>
      <c r="J61" s="24">
        <f>E61/$I$3</f>
        <v>-0.37968635897072261</v>
      </c>
      <c r="L61" s="25">
        <f>G61/$I$3</f>
        <v>9.2497732632442573E-3</v>
      </c>
      <c r="M61" s="25">
        <f>RANK(L61,$L$4:$L$122)</f>
        <v>54</v>
      </c>
      <c r="N61" s="25">
        <f>L61</f>
        <v>9.2497732632442573E-3</v>
      </c>
      <c r="O61" s="25">
        <f>RANK(N61,$N$4:$N$122)</f>
        <v>54</v>
      </c>
      <c r="P61" s="25">
        <v>58</v>
      </c>
      <c r="Q61" s="25">
        <f>M61/(COUNT($M$4:$M$122)+1)-0.5</f>
        <v>-4.9999999999999989E-2</v>
      </c>
      <c r="R61" s="25">
        <f>SUM($Q$4:Q61)/P61</f>
        <v>6.3362068965517243E-2</v>
      </c>
      <c r="S61" s="25">
        <f>(P61/11)*R61^2</f>
        <v>2.1168691222570535E-2</v>
      </c>
      <c r="T61" s="25"/>
      <c r="U61" s="25">
        <f>O61/(COUNT($O$4:$O$122)+1)-0.5</f>
        <v>-4.9999999999999989E-2</v>
      </c>
      <c r="V61" s="25">
        <f>SUM($U$4:U61)/P61</f>
        <v>6.3362068965517243E-2</v>
      </c>
      <c r="W61" s="7">
        <f>(P61/11)*V61^2</f>
        <v>2.1168691222570535E-2</v>
      </c>
      <c r="X61" s="7"/>
    </row>
    <row r="62" spans="1:24" x14ac:dyDescent="0.25">
      <c r="A62" s="4">
        <v>41316</v>
      </c>
      <c r="B62">
        <v>38.42</v>
      </c>
      <c r="C62">
        <f>(B62-B61)/B61</f>
        <v>-2.0897043832823654E-2</v>
      </c>
      <c r="E62">
        <f>C62-$D$3</f>
        <v>-2.6173891550651994E-2</v>
      </c>
      <c r="F62">
        <f>E62^2</f>
        <v>6.8507259890529179E-4</v>
      </c>
      <c r="G62">
        <f>(E62-$D$3)^2</f>
        <v>9.891490005339309E-4</v>
      </c>
      <c r="J62" s="24">
        <f>E62/$I$3</f>
        <v>-0.87513023159220693</v>
      </c>
      <c r="L62" s="25">
        <f>G62/$I$3</f>
        <v>3.307242991517996E-2</v>
      </c>
      <c r="M62" s="25">
        <f>RANK(L62,$L$4:$L$122)</f>
        <v>18</v>
      </c>
      <c r="N62" s="25">
        <f>L62</f>
        <v>3.307242991517996E-2</v>
      </c>
      <c r="O62" s="25">
        <f>RANK(N62,$N$4:$N$122)</f>
        <v>18</v>
      </c>
      <c r="P62" s="25">
        <v>59</v>
      </c>
      <c r="Q62" s="25">
        <f>M62/(COUNT($M$4:$M$122)+1)-0.5</f>
        <v>-0.35</v>
      </c>
      <c r="R62" s="25">
        <f>SUM($Q$4:Q62)/P62</f>
        <v>5.635593220338983E-2</v>
      </c>
      <c r="S62" s="25">
        <f>(P62/11)*R62^2</f>
        <v>1.7034861325115561E-2</v>
      </c>
      <c r="T62" s="25"/>
      <c r="U62" s="25">
        <f>O62/(COUNT($O$4:$O$122)+1)-0.5</f>
        <v>-0.35</v>
      </c>
      <c r="V62" s="25">
        <f>SUM($U$4:U62)/P62</f>
        <v>5.635593220338983E-2</v>
      </c>
      <c r="W62" s="7">
        <f>(P62/11)*V62^2</f>
        <v>1.7034861325115561E-2</v>
      </c>
      <c r="X62" s="7"/>
    </row>
    <row r="63" spans="1:24" x14ac:dyDescent="0.25">
      <c r="A63" s="4">
        <v>41317</v>
      </c>
      <c r="B63">
        <v>37.89</v>
      </c>
      <c r="C63">
        <f>(B63-B62)/B62</f>
        <v>-1.3794898490369628E-2</v>
      </c>
      <c r="E63">
        <f>C63-$D$3</f>
        <v>-1.907174620819797E-2</v>
      </c>
      <c r="F63">
        <f>E63^2</f>
        <v>3.6373150342991365E-4</v>
      </c>
      <c r="G63">
        <f>(E63-$D$3)^2</f>
        <v>5.928540261745253E-4</v>
      </c>
      <c r="J63" s="24">
        <f>E63/$I$3</f>
        <v>-0.63766832852305932</v>
      </c>
      <c r="L63" s="25">
        <f>G63/$I$3</f>
        <v>1.9822214064822954E-2</v>
      </c>
      <c r="M63" s="25">
        <f>RANK(L63,$L$4:$L$122)</f>
        <v>33</v>
      </c>
      <c r="N63" s="25">
        <f>L63</f>
        <v>1.9822214064822954E-2</v>
      </c>
      <c r="O63" s="25">
        <f>RANK(N63,$N$4:$N$122)</f>
        <v>33</v>
      </c>
      <c r="P63" s="25">
        <v>60</v>
      </c>
      <c r="Q63" s="25">
        <f>M63/(COUNT($M$4:$M$122)+1)-0.5</f>
        <v>-0.22499999999999998</v>
      </c>
      <c r="R63" s="25">
        <f>SUM($Q$4:Q63)/P63</f>
        <v>5.1666666666666666E-2</v>
      </c>
      <c r="S63" s="25">
        <f>(P63/11)*R63^2</f>
        <v>1.4560606060606059E-2</v>
      </c>
      <c r="T63" s="25"/>
      <c r="U63" s="25">
        <f>O63/(COUNT($O$4:$O$122)+1)-0.5</f>
        <v>-0.22499999999999998</v>
      </c>
      <c r="V63" s="25">
        <f>SUM($U$4:U63)/P63</f>
        <v>5.1666666666666666E-2</v>
      </c>
      <c r="W63" s="7">
        <f>(P63/11)*V63^2</f>
        <v>1.4560606060606059E-2</v>
      </c>
      <c r="X63" s="7"/>
    </row>
    <row r="64" spans="1:24" x14ac:dyDescent="0.25">
      <c r="A64" s="4">
        <v>41318</v>
      </c>
      <c r="B64">
        <v>38.450000000000003</v>
      </c>
      <c r="C64">
        <f>(B64-B63)/B63</f>
        <v>1.4779625230931704E-2</v>
      </c>
      <c r="E64">
        <f>C64-$D$3</f>
        <v>9.5027775131033623E-3</v>
      </c>
      <c r="F64">
        <f>E64^2</f>
        <v>9.0302780463542918E-5</v>
      </c>
      <c r="G64">
        <f>(E64-$D$3)^2</f>
        <v>1.7858482634593187E-5</v>
      </c>
      <c r="J64" s="24">
        <f>E64/$I$3</f>
        <v>0.31772760537797079</v>
      </c>
      <c r="L64" s="25">
        <f>G64/$I$3</f>
        <v>5.971025750470657E-4</v>
      </c>
      <c r="M64" s="25">
        <f>RANK(L64,$L$4:$L$122)</f>
        <v>105</v>
      </c>
      <c r="N64" s="25">
        <f>L64</f>
        <v>5.971025750470657E-4</v>
      </c>
      <c r="O64" s="25">
        <f>RANK(N64,$N$4:$N$122)</f>
        <v>105</v>
      </c>
      <c r="P64" s="25">
        <v>61</v>
      </c>
      <c r="Q64" s="25">
        <f>M64/(COUNT($M$4:$M$122)+1)-0.5</f>
        <v>0.375</v>
      </c>
      <c r="R64" s="25">
        <f>SUM($Q$4:Q64)/P64</f>
        <v>5.6967213114754098E-2</v>
      </c>
      <c r="S64" s="25">
        <f>(P64/11)*R64^2</f>
        <v>1.7996460506706412E-2</v>
      </c>
      <c r="T64" s="25"/>
      <c r="U64" s="25">
        <f>O64/(COUNT($O$4:$O$122)+1)-0.5</f>
        <v>0.375</v>
      </c>
      <c r="V64" s="25">
        <f>SUM($U$4:U64)/P64</f>
        <v>5.6967213114754098E-2</v>
      </c>
      <c r="W64" s="7">
        <f>(P64/11)*V64^2</f>
        <v>1.7996460506706412E-2</v>
      </c>
      <c r="X64" s="7"/>
    </row>
    <row r="65" spans="1:24" x14ac:dyDescent="0.25">
      <c r="A65" s="4">
        <v>41319</v>
      </c>
      <c r="B65">
        <v>38.299999999999997</v>
      </c>
      <c r="C65">
        <f>(B65-B64)/B64</f>
        <v>-3.9011703511054791E-3</v>
      </c>
      <c r="E65">
        <f>C65-$D$3</f>
        <v>-9.1780180689338201E-3</v>
      </c>
      <c r="F65">
        <f>E65^2</f>
        <v>8.4236015673675693E-5</v>
      </c>
      <c r="G65">
        <f>(E65-$D$3)^2</f>
        <v>2.0894314491330722E-4</v>
      </c>
      <c r="J65" s="24">
        <f>E65/$I$3</f>
        <v>-0.30686919683609054</v>
      </c>
      <c r="L65" s="25">
        <f>G65/$I$3</f>
        <v>6.9860632853822506E-3</v>
      </c>
      <c r="M65" s="25">
        <f>RANK(L65,$L$4:$L$122)</f>
        <v>61</v>
      </c>
      <c r="N65" s="25">
        <f>L65</f>
        <v>6.9860632853822506E-3</v>
      </c>
      <c r="O65" s="25">
        <f>RANK(N65,$N$4:$N$122)</f>
        <v>61</v>
      </c>
      <c r="P65" s="25">
        <v>62</v>
      </c>
      <c r="Q65" s="25">
        <f>M65/(COUNT($M$4:$M$122)+1)-0.5</f>
        <v>8.3333333333333037E-3</v>
      </c>
      <c r="R65" s="25">
        <f>SUM($Q$4:Q65)/P65</f>
        <v>5.6182795698924731E-2</v>
      </c>
      <c r="S65" s="25">
        <f>(P65/11)*R65^2</f>
        <v>1.7791218637992833E-2</v>
      </c>
      <c r="T65" s="25"/>
      <c r="U65" s="25">
        <f>O65/(COUNT($O$4:$O$122)+1)-0.5</f>
        <v>8.3333333333333037E-3</v>
      </c>
      <c r="V65" s="25">
        <f>SUM($U$4:U65)/P65</f>
        <v>5.6182795698924731E-2</v>
      </c>
      <c r="W65" s="7">
        <f>(P65/11)*V65^2</f>
        <v>1.7791218637992833E-2</v>
      </c>
      <c r="X65" s="7"/>
    </row>
    <row r="66" spans="1:24" x14ac:dyDescent="0.25">
      <c r="A66" s="4">
        <v>41320</v>
      </c>
      <c r="B66">
        <v>37.04</v>
      </c>
      <c r="C66">
        <f>(B66-B65)/B65</f>
        <v>-3.2898172323759745E-2</v>
      </c>
      <c r="E66">
        <f>C66-$D$3</f>
        <v>-3.8175020041588084E-2</v>
      </c>
      <c r="F66">
        <f>E66^2</f>
        <v>1.4573321551756518E-3</v>
      </c>
      <c r="G66">
        <f>(E66-$D$3)^2</f>
        <v>1.8880648117818124E-3</v>
      </c>
      <c r="J66" s="24">
        <f>E66/$I$3</f>
        <v>-1.2763907906235639</v>
      </c>
      <c r="L66" s="25">
        <f>G66/$I$3</f>
        <v>6.3127891884099868E-2</v>
      </c>
      <c r="M66" s="25">
        <f>RANK(L66,$L$4:$L$122)</f>
        <v>13</v>
      </c>
      <c r="N66" s="25">
        <f>L66</f>
        <v>6.3127891884099868E-2</v>
      </c>
      <c r="O66" s="25">
        <f>RANK(N66,$N$4:$N$122)</f>
        <v>13</v>
      </c>
      <c r="P66" s="25">
        <v>63</v>
      </c>
      <c r="Q66" s="25">
        <f>M66/(COUNT($M$4:$M$122)+1)-0.5</f>
        <v>-0.39166666666666666</v>
      </c>
      <c r="R66" s="25">
        <f>SUM($Q$4:Q66)/P66</f>
        <v>4.9074074074074076E-2</v>
      </c>
      <c r="S66" s="25">
        <f>(P66/11)*R66^2</f>
        <v>1.3792789001122335E-2</v>
      </c>
      <c r="T66" s="25"/>
      <c r="U66" s="25">
        <f>O66/(COUNT($O$4:$O$122)+1)-0.5</f>
        <v>-0.39166666666666666</v>
      </c>
      <c r="V66" s="25">
        <f>SUM($U$4:U66)/P66</f>
        <v>4.9074074074074076E-2</v>
      </c>
      <c r="W66" s="7">
        <f>(P66/11)*V66^2</f>
        <v>1.3792789001122335E-2</v>
      </c>
      <c r="X66" s="7"/>
    </row>
    <row r="67" spans="1:24" x14ac:dyDescent="0.25">
      <c r="A67" s="4">
        <v>41324</v>
      </c>
      <c r="B67">
        <v>39.28</v>
      </c>
      <c r="C67">
        <f>(B67-B66)/B66</f>
        <v>6.0475161987041094E-2</v>
      </c>
      <c r="E67">
        <f>C67-$D$3</f>
        <v>5.5198314269212755E-2</v>
      </c>
      <c r="F67">
        <f>E67^2</f>
        <v>3.0468538981627763E-3</v>
      </c>
      <c r="G67">
        <f>(E67-$D$3)^2</f>
        <v>2.4921528226409932E-3</v>
      </c>
      <c r="J67" s="24">
        <f>E67/$I$3</f>
        <v>1.845568644480468</v>
      </c>
      <c r="L67" s="25">
        <f>G67/$I$3</f>
        <v>8.3325716874021988E-2</v>
      </c>
      <c r="M67" s="25">
        <f>RANK(L67,$L$4:$L$122)</f>
        <v>12</v>
      </c>
      <c r="N67" s="25">
        <f>L67</f>
        <v>8.3325716874021988E-2</v>
      </c>
      <c r="O67" s="25">
        <f>RANK(N67,$N$4:$N$122)</f>
        <v>12</v>
      </c>
      <c r="P67" s="25">
        <v>64</v>
      </c>
      <c r="Q67" s="25">
        <f>M67/(COUNT($M$4:$M$122)+1)-0.5</f>
        <v>-0.4</v>
      </c>
      <c r="R67" s="25">
        <f>SUM($Q$4:Q67)/P67</f>
        <v>4.205729166666667E-2</v>
      </c>
      <c r="S67" s="25">
        <f>(P67/11)*R67^2</f>
        <v>1.0291291824494951E-2</v>
      </c>
      <c r="T67" s="25"/>
      <c r="U67" s="25">
        <f>O67/(COUNT($O$4:$O$122)+1)-0.5</f>
        <v>-0.4</v>
      </c>
      <c r="V67" s="25">
        <f>SUM($U$4:U67)/P67</f>
        <v>4.205729166666667E-2</v>
      </c>
      <c r="W67" s="7">
        <f>(P67/11)*V67^2</f>
        <v>1.0291291824494951E-2</v>
      </c>
      <c r="X67" s="7"/>
    </row>
    <row r="68" spans="1:24" x14ac:dyDescent="0.25">
      <c r="A68" s="4">
        <v>41325</v>
      </c>
      <c r="B68">
        <v>38.54</v>
      </c>
      <c r="C68">
        <f>(B68-B67)/B67</f>
        <v>-1.8839103869653817E-2</v>
      </c>
      <c r="E68">
        <f>C68-$D$3</f>
        <v>-2.4115951587482157E-2</v>
      </c>
      <c r="F68">
        <f>E68^2</f>
        <v>5.8157912096978316E-4</v>
      </c>
      <c r="G68">
        <f>(E68-$D$3)^2</f>
        <v>8.6393665100226115E-4</v>
      </c>
      <c r="J68" s="24">
        <f>E68/$I$3</f>
        <v>-0.80632252399219528</v>
      </c>
      <c r="L68" s="25">
        <f>G68/$I$3</f>
        <v>2.8885925503644525E-2</v>
      </c>
      <c r="M68" s="25">
        <f>RANK(L68,$L$4:$L$122)</f>
        <v>23</v>
      </c>
      <c r="N68" s="25">
        <f>L68</f>
        <v>2.8885925503644525E-2</v>
      </c>
      <c r="O68" s="25">
        <f>RANK(N68,$N$4:$N$122)</f>
        <v>23</v>
      </c>
      <c r="P68" s="25">
        <v>65</v>
      </c>
      <c r="Q68" s="25">
        <f>M68/(COUNT($M$4:$M$122)+1)-0.5</f>
        <v>-0.30833333333333335</v>
      </c>
      <c r="R68" s="25">
        <f>SUM($Q$4:Q68)/P68</f>
        <v>3.6666666666666674E-2</v>
      </c>
      <c r="S68" s="25">
        <f>(P68/11)*R68^2</f>
        <v>7.9444444444444484E-3</v>
      </c>
      <c r="T68" s="25"/>
      <c r="U68" s="25">
        <f>O68/(COUNT($O$4:$O$122)+1)-0.5</f>
        <v>-0.30833333333333335</v>
      </c>
      <c r="V68" s="25">
        <f>SUM($U$4:U68)/P68</f>
        <v>3.6666666666666674E-2</v>
      </c>
      <c r="W68" s="7">
        <f>(P68/11)*V68^2</f>
        <v>7.9444444444444484E-3</v>
      </c>
      <c r="X68" s="7"/>
    </row>
    <row r="69" spans="1:24" x14ac:dyDescent="0.25">
      <c r="A69" s="4">
        <v>41326</v>
      </c>
      <c r="B69">
        <v>35.159999999999997</v>
      </c>
      <c r="C69">
        <f>(B69-B68)/B68</f>
        <v>-8.7701089776855284E-2</v>
      </c>
      <c r="E69">
        <f>C69-$D$3</f>
        <v>-9.2977937494683624E-2</v>
      </c>
      <c r="F69">
        <f>E69^2</f>
        <v>8.644896860765295E-3</v>
      </c>
      <c r="G69">
        <f>(E69-$D$3)^2</f>
        <v>9.6540028171568596E-3</v>
      </c>
      <c r="J69" s="24">
        <f>E69/$I$3</f>
        <v>-3.1087392493861441</v>
      </c>
      <c r="L69" s="25">
        <f>G69/$I$3</f>
        <v>0.32278385905361662</v>
      </c>
      <c r="M69" s="25">
        <f>RANK(L69,$L$4:$L$122)</f>
        <v>3</v>
      </c>
      <c r="N69" s="25">
        <f>L69</f>
        <v>0.32278385905361662</v>
      </c>
      <c r="O69" s="25">
        <f>RANK(N69,$N$4:$N$122)</f>
        <v>3</v>
      </c>
      <c r="P69" s="25">
        <v>66</v>
      </c>
      <c r="Q69" s="25">
        <f>M69/(COUNT($M$4:$M$122)+1)-0.5</f>
        <v>-0.47499999999999998</v>
      </c>
      <c r="R69" s="25">
        <f>SUM($Q$4:Q69)/P69</f>
        <v>2.891414141414142E-2</v>
      </c>
      <c r="S69" s="25">
        <f>(P69/11)*R69^2</f>
        <v>5.0161654423018075E-3</v>
      </c>
      <c r="T69" s="25"/>
      <c r="U69" s="25">
        <f>O69/(COUNT($O$4:$O$122)+1)-0.5</f>
        <v>-0.47499999999999998</v>
      </c>
      <c r="V69" s="25">
        <f>SUM($U$4:U69)/P69</f>
        <v>2.891414141414142E-2</v>
      </c>
      <c r="W69" s="7">
        <f>(P69/11)*V69^2</f>
        <v>5.0161654423018075E-3</v>
      </c>
      <c r="X69" s="7"/>
    </row>
    <row r="70" spans="1:24" x14ac:dyDescent="0.25">
      <c r="A70" s="4">
        <v>41327</v>
      </c>
      <c r="B70">
        <v>36.11</v>
      </c>
      <c r="C70">
        <f>(B70-B69)/B69</f>
        <v>2.7019340159271984E-2</v>
      </c>
      <c r="E70">
        <f>C70-$D$3</f>
        <v>2.1742492441443644E-2</v>
      </c>
      <c r="F70">
        <f>E70^2</f>
        <v>4.7273597756623402E-4</v>
      </c>
      <c r="G70">
        <f>(E70-$D$3)^2</f>
        <v>2.7111745616432054E-4</v>
      </c>
      <c r="J70" s="24">
        <f>E70/$I$3</f>
        <v>0.72696535816426611</v>
      </c>
      <c r="L70" s="25">
        <f>G70/$I$3</f>
        <v>9.0648760327679129E-3</v>
      </c>
      <c r="M70" s="25">
        <f>RANK(L70,$L$4:$L$122)</f>
        <v>55</v>
      </c>
      <c r="N70" s="25">
        <f>L70</f>
        <v>9.0648760327679129E-3</v>
      </c>
      <c r="O70" s="25">
        <f>RANK(N70,$N$4:$N$122)</f>
        <v>55</v>
      </c>
      <c r="P70" s="25">
        <v>67</v>
      </c>
      <c r="Q70" s="25">
        <f>M70/(COUNT($M$4:$M$122)+1)-0.5</f>
        <v>-4.1666666666666685E-2</v>
      </c>
      <c r="R70" s="25">
        <f>SUM($Q$4:Q70)/P70</f>
        <v>2.786069651741294E-2</v>
      </c>
      <c r="S70" s="25">
        <f>(P70/11)*R70^2</f>
        <v>4.7278757726518933E-3</v>
      </c>
      <c r="T70" s="25"/>
      <c r="U70" s="25">
        <f>O70/(COUNT($O$4:$O$122)+1)-0.5</f>
        <v>-4.1666666666666685E-2</v>
      </c>
      <c r="V70" s="25">
        <f>SUM($U$4:U70)/P70</f>
        <v>2.786069651741294E-2</v>
      </c>
      <c r="W70" s="7">
        <f>(P70/11)*V70^2</f>
        <v>4.7278757726518933E-3</v>
      </c>
      <c r="X70" s="7"/>
    </row>
    <row r="71" spans="1:24" x14ac:dyDescent="0.25">
      <c r="A71" s="4">
        <v>41330</v>
      </c>
      <c r="B71">
        <v>34.380000000000003</v>
      </c>
      <c r="C71">
        <f>(B71-B70)/B70</f>
        <v>-4.7909166435890251E-2</v>
      </c>
      <c r="E71">
        <f>C71-$D$3</f>
        <v>-5.318601415371859E-2</v>
      </c>
      <c r="F71">
        <f>E71^2</f>
        <v>2.8287521015595541E-3</v>
      </c>
      <c r="G71">
        <f>(E71-$D$3)^2</f>
        <v>3.4179062182115756E-3</v>
      </c>
      <c r="J71" s="24">
        <f>E71/$I$3</f>
        <v>-1.778286915942032</v>
      </c>
      <c r="L71" s="25">
        <f>G71/$I$3</f>
        <v>0.11427849979875962</v>
      </c>
      <c r="M71" s="25">
        <f>RANK(L71,$L$4:$L$122)</f>
        <v>9</v>
      </c>
      <c r="N71" s="25">
        <f>L71</f>
        <v>0.11427849979875962</v>
      </c>
      <c r="O71" s="25">
        <f>RANK(N71,$N$4:$N$122)</f>
        <v>9</v>
      </c>
      <c r="P71" s="25">
        <v>68</v>
      </c>
      <c r="Q71" s="25">
        <f>M71/(COUNT($M$4:$M$122)+1)-0.5</f>
        <v>-0.42499999999999999</v>
      </c>
      <c r="R71" s="25">
        <f>SUM($Q$4:Q71)/P71</f>
        <v>2.1200980392156867E-2</v>
      </c>
      <c r="S71" s="25">
        <f>(P71/11)*R71^2</f>
        <v>2.7786133392751051E-3</v>
      </c>
      <c r="T71" s="25"/>
      <c r="U71" s="25">
        <f>O71/(COUNT($O$4:$O$122)+1)-0.5</f>
        <v>-0.42499999999999999</v>
      </c>
      <c r="V71" s="25">
        <f>SUM($U$4:U71)/P71</f>
        <v>2.1200980392156867E-2</v>
      </c>
      <c r="W71" s="7">
        <f>(P71/11)*V71^2</f>
        <v>2.7786133392751051E-3</v>
      </c>
      <c r="X71" s="7"/>
    </row>
    <row r="72" spans="1:24" x14ac:dyDescent="0.25">
      <c r="A72" s="4">
        <v>41331</v>
      </c>
      <c r="B72">
        <v>34.43</v>
      </c>
      <c r="C72">
        <f>(B72-B71)/B71</f>
        <v>1.4543339150668165E-3</v>
      </c>
      <c r="E72">
        <f>C72-$D$3</f>
        <v>-3.822513802761524E-3</v>
      </c>
      <c r="F72">
        <f>E72^2</f>
        <v>1.4611611772302367E-5</v>
      </c>
      <c r="G72">
        <f>(E72-$D$3)^2</f>
        <v>8.2798380082391493E-5</v>
      </c>
      <c r="J72" s="24">
        <f>E72/$I$3</f>
        <v>-0.12780664972961464</v>
      </c>
      <c r="L72" s="25">
        <f>G72/$I$3</f>
        <v>2.7683833486028893E-3</v>
      </c>
      <c r="M72" s="25">
        <f>RANK(L72,$L$4:$L$122)</f>
        <v>82</v>
      </c>
      <c r="N72" s="25">
        <f>L72</f>
        <v>2.7683833486028893E-3</v>
      </c>
      <c r="O72" s="25">
        <f>RANK(N72,$N$4:$N$122)</f>
        <v>82</v>
      </c>
      <c r="P72" s="25">
        <v>69</v>
      </c>
      <c r="Q72" s="25">
        <f>M72/(COUNT($M$4:$M$122)+1)-0.5</f>
        <v>0.18333333333333335</v>
      </c>
      <c r="R72" s="25">
        <f>SUM($Q$4:Q72)/P72</f>
        <v>2.3550724637681163E-2</v>
      </c>
      <c r="S72" s="25">
        <f>(P72/11)*R72^2</f>
        <v>3.4790843214756273E-3</v>
      </c>
      <c r="T72" s="25"/>
      <c r="U72" s="25">
        <f>O72/(COUNT($O$4:$O$122)+1)-0.5</f>
        <v>0.18333333333333335</v>
      </c>
      <c r="V72" s="25">
        <f>SUM($U$4:U72)/P72</f>
        <v>2.3550724637681163E-2</v>
      </c>
      <c r="W72" s="7">
        <f>(P72/11)*V72^2</f>
        <v>3.4790843214756273E-3</v>
      </c>
      <c r="X72" s="7"/>
    </row>
    <row r="73" spans="1:24" x14ac:dyDescent="0.25">
      <c r="A73" s="4">
        <v>41332</v>
      </c>
      <c r="B73">
        <v>35.1</v>
      </c>
      <c r="C73">
        <f>(B73-B72)/B72</f>
        <v>1.9459773453383726E-2</v>
      </c>
      <c r="E73">
        <f>C73-$D$3</f>
        <v>1.4182925735555386E-2</v>
      </c>
      <c r="F73">
        <f>E73^2</f>
        <v>2.0115538242027929E-4</v>
      </c>
      <c r="G73">
        <f>(E73-$D$3)^2</f>
        <v>7.9318225657840926E-5</v>
      </c>
      <c r="J73" s="24">
        <f>E73/$I$3</f>
        <v>0.47420946402226821</v>
      </c>
      <c r="L73" s="25">
        <f>G73/$I$3</f>
        <v>2.6520235653570649E-3</v>
      </c>
      <c r="M73" s="25">
        <f>RANK(L73,$L$4:$L$122)</f>
        <v>84</v>
      </c>
      <c r="N73" s="25">
        <f>L73</f>
        <v>2.6520235653570649E-3</v>
      </c>
      <c r="O73" s="25">
        <f>RANK(N73,$N$4:$N$122)</f>
        <v>84</v>
      </c>
      <c r="P73" s="25">
        <v>70</v>
      </c>
      <c r="Q73" s="25">
        <f>M73/(COUNT($M$4:$M$122)+1)-0.5</f>
        <v>0.19999999999999996</v>
      </c>
      <c r="R73" s="25">
        <f>SUM($Q$4:Q73)/P73</f>
        <v>2.6071428571428575E-2</v>
      </c>
      <c r="S73" s="25">
        <f>(P73/11)*R73^2</f>
        <v>4.3254870129870145E-3</v>
      </c>
      <c r="T73" s="25"/>
      <c r="U73" s="25">
        <f>O73/(COUNT($O$4:$O$122)+1)-0.5</f>
        <v>0.19999999999999996</v>
      </c>
      <c r="V73" s="25">
        <f>SUM($U$4:U73)/P73</f>
        <v>2.6071428571428575E-2</v>
      </c>
      <c r="W73" s="7">
        <f>(P73/11)*V73^2</f>
        <v>4.3254870129870145E-3</v>
      </c>
      <c r="X73" s="7"/>
    </row>
    <row r="74" spans="1:24" x14ac:dyDescent="0.25">
      <c r="A74" s="4">
        <v>41333</v>
      </c>
      <c r="B74">
        <v>34.83</v>
      </c>
      <c r="C74">
        <f>(B74-B73)/B73</f>
        <v>-7.6923076923077812E-3</v>
      </c>
      <c r="E74">
        <f>C74-$D$3</f>
        <v>-1.2969155410136123E-2</v>
      </c>
      <c r="F74">
        <f>E74^2</f>
        <v>1.6819899205226306E-4</v>
      </c>
      <c r="G74">
        <f>(E74-$D$3)^2</f>
        <v>3.3291663014568893E-4</v>
      </c>
      <c r="J74" s="24">
        <f>E74/$I$3</f>
        <v>-0.43362676717994675</v>
      </c>
      <c r="L74" s="25">
        <f>G74/$I$3</f>
        <v>1.1131145977145932E-2</v>
      </c>
      <c r="M74" s="25">
        <f>RANK(L74,$L$4:$L$122)</f>
        <v>48</v>
      </c>
      <c r="N74" s="25">
        <f>L74</f>
        <v>1.1131145977145932E-2</v>
      </c>
      <c r="O74" s="25">
        <f>RANK(N74,$N$4:$N$122)</f>
        <v>48</v>
      </c>
      <c r="P74" s="25">
        <v>71</v>
      </c>
      <c r="Q74" s="25">
        <f>M74/(COUNT($M$4:$M$122)+1)-0.5</f>
        <v>-9.9999999999999978E-2</v>
      </c>
      <c r="R74" s="25">
        <f>SUM($Q$4:Q74)/P74</f>
        <v>2.4295774647887326E-2</v>
      </c>
      <c r="S74" s="25">
        <f>(P74/11)*R74^2</f>
        <v>3.8100192061459675E-3</v>
      </c>
      <c r="T74" s="25"/>
      <c r="U74" s="25">
        <f>O74/(COUNT($O$4:$O$122)+1)-0.5</f>
        <v>-9.9999999999999978E-2</v>
      </c>
      <c r="V74" s="25">
        <f>SUM($U$4:U74)/P74</f>
        <v>2.4295774647887326E-2</v>
      </c>
      <c r="W74" s="7">
        <f>(P74/11)*V74^2</f>
        <v>3.8100192061459675E-3</v>
      </c>
      <c r="X74" s="7"/>
    </row>
    <row r="75" spans="1:24" x14ac:dyDescent="0.25">
      <c r="A75" s="4">
        <v>41334</v>
      </c>
      <c r="B75">
        <v>34.65</v>
      </c>
      <c r="C75">
        <f>(B75-B74)/B74</f>
        <v>-5.1679586563307418E-3</v>
      </c>
      <c r="E75">
        <f>C75-$D$3</f>
        <v>-1.0444806374159083E-2</v>
      </c>
      <c r="F75">
        <f>E75^2</f>
        <v>1.0909398019367421E-4</v>
      </c>
      <c r="G75">
        <f>(E75-$D$3)^2</f>
        <v>2.4717040738810487E-4</v>
      </c>
      <c r="J75" s="24">
        <f>E75/$I$3</f>
        <v>-0.34922456232634252</v>
      </c>
      <c r="L75" s="25">
        <f>G75/$I$3</f>
        <v>8.2642008140705429E-3</v>
      </c>
      <c r="M75" s="25">
        <f>RANK(L75,$L$4:$L$122)</f>
        <v>59</v>
      </c>
      <c r="N75" s="25">
        <f>L75</f>
        <v>8.2642008140705429E-3</v>
      </c>
      <c r="O75" s="25">
        <f>RANK(N75,$N$4:$N$122)</f>
        <v>59</v>
      </c>
      <c r="P75" s="25">
        <v>72</v>
      </c>
      <c r="Q75" s="25">
        <f>M75/(COUNT($M$4:$M$122)+1)-0.5</f>
        <v>-8.3333333333333592E-3</v>
      </c>
      <c r="R75" s="25">
        <f>SUM($Q$4:Q75)/P75</f>
        <v>2.3842592592592596E-2</v>
      </c>
      <c r="S75" s="25">
        <f>(P75/11)*R75^2</f>
        <v>3.7208894500561176E-3</v>
      </c>
      <c r="T75" s="25"/>
      <c r="U75" s="25">
        <f>O75/(COUNT($O$4:$O$122)+1)-0.5</f>
        <v>-8.3333333333333592E-3</v>
      </c>
      <c r="V75" s="25">
        <f>SUM($U$4:U75)/P75</f>
        <v>2.3842592592592596E-2</v>
      </c>
      <c r="W75" s="7">
        <f>(P75/11)*V75^2</f>
        <v>3.7208894500561176E-3</v>
      </c>
      <c r="X75" s="7"/>
    </row>
    <row r="76" spans="1:24" x14ac:dyDescent="0.25">
      <c r="A76" s="4">
        <v>41337</v>
      </c>
      <c r="B76">
        <v>35.58</v>
      </c>
      <c r="C76">
        <f>(B76-B75)/B75</f>
        <v>2.6839826839826834E-2</v>
      </c>
      <c r="E76">
        <f>C76-$D$3</f>
        <v>2.1562979121998494E-2</v>
      </c>
      <c r="F76">
        <f>E76^2</f>
        <v>4.6496206861574294E-4</v>
      </c>
      <c r="G76">
        <f>(E76-$D$3)^2</f>
        <v>2.6523807611389735E-4</v>
      </c>
      <c r="J76" s="24">
        <f>E76/$I$3</f>
        <v>0.72096328802823362</v>
      </c>
      <c r="L76" s="25">
        <f>G76/$I$3</f>
        <v>8.8682975753693119E-3</v>
      </c>
      <c r="M76" s="25">
        <f>RANK(L76,$L$4:$L$122)</f>
        <v>56</v>
      </c>
      <c r="N76" s="25">
        <f>L76</f>
        <v>8.8682975753693119E-3</v>
      </c>
      <c r="O76" s="25">
        <f>RANK(N76,$N$4:$N$122)</f>
        <v>56</v>
      </c>
      <c r="P76" s="25">
        <v>73</v>
      </c>
      <c r="Q76" s="25">
        <f>M76/(COUNT($M$4:$M$122)+1)-0.5</f>
        <v>-3.3333333333333326E-2</v>
      </c>
      <c r="R76" s="25">
        <f>SUM($Q$4:Q76)/P76</f>
        <v>2.3059360730593611E-2</v>
      </c>
      <c r="S76" s="25">
        <f>(P76/11)*R76^2</f>
        <v>3.5287809602878107E-3</v>
      </c>
      <c r="T76" s="25"/>
      <c r="U76" s="25">
        <f>O76/(COUNT($O$4:$O$122)+1)-0.5</f>
        <v>-3.3333333333333326E-2</v>
      </c>
      <c r="V76" s="25">
        <f>SUM($U$4:U76)/P76</f>
        <v>2.3059360730593611E-2</v>
      </c>
      <c r="W76" s="7">
        <f>(P76/11)*V76^2</f>
        <v>3.5287809602878107E-3</v>
      </c>
      <c r="X76" s="7"/>
    </row>
    <row r="77" spans="1:24" x14ac:dyDescent="0.25">
      <c r="A77" s="4">
        <v>41338</v>
      </c>
      <c r="B77">
        <v>36.65</v>
      </c>
      <c r="C77">
        <f>(B77-B76)/B76</f>
        <v>3.0073074761101753E-2</v>
      </c>
      <c r="E77">
        <f>C77-$D$3</f>
        <v>2.4796227043273413E-2</v>
      </c>
      <c r="F77">
        <f>E77^2</f>
        <v>6.1485287558156378E-4</v>
      </c>
      <c r="G77">
        <f>(E77-$D$3)^2</f>
        <v>3.8100616925061258E-4</v>
      </c>
      <c r="J77" s="24">
        <f>E77/$I$3</f>
        <v>0.82906769415617365</v>
      </c>
      <c r="L77" s="25">
        <f>G77/$I$3</f>
        <v>1.273903104890195E-2</v>
      </c>
      <c r="M77" s="25">
        <f>RANK(L77,$L$4:$L$122)</f>
        <v>47</v>
      </c>
      <c r="N77" s="25">
        <f>L77</f>
        <v>1.273903104890195E-2</v>
      </c>
      <c r="O77" s="25">
        <f>RANK(N77,$N$4:$N$122)</f>
        <v>47</v>
      </c>
      <c r="P77" s="25">
        <v>74</v>
      </c>
      <c r="Q77" s="25">
        <f>M77/(COUNT($M$4:$M$122)+1)-0.5</f>
        <v>-0.10833333333333334</v>
      </c>
      <c r="R77" s="25">
        <f>SUM($Q$4:Q77)/P77</f>
        <v>2.1283783783783785E-2</v>
      </c>
      <c r="S77" s="25">
        <f>(P77/11)*R77^2</f>
        <v>3.0474508599508602E-3</v>
      </c>
      <c r="T77" s="25"/>
      <c r="U77" s="25">
        <f>O77/(COUNT($O$4:$O$122)+1)-0.5</f>
        <v>-0.10833333333333334</v>
      </c>
      <c r="V77" s="25">
        <f>SUM($U$4:U77)/P77</f>
        <v>2.1283783783783785E-2</v>
      </c>
      <c r="W77" s="7">
        <f>(P77/11)*V77^2</f>
        <v>3.0474508599508602E-3</v>
      </c>
      <c r="X77" s="7"/>
    </row>
    <row r="78" spans="1:24" x14ac:dyDescent="0.25">
      <c r="A78" s="4">
        <v>41339</v>
      </c>
      <c r="B78">
        <v>37.69</v>
      </c>
      <c r="C78">
        <f>(B78-B77)/B77</f>
        <v>2.8376534788540225E-2</v>
      </c>
      <c r="E78">
        <f>C78-$D$3</f>
        <v>2.3099687070711885E-2</v>
      </c>
      <c r="F78">
        <f>E78^2</f>
        <v>5.3359554276481388E-4</v>
      </c>
      <c r="G78">
        <f>(E78-$D$3)^2</f>
        <v>3.1765360259869435E-4</v>
      </c>
      <c r="J78" s="24">
        <f>E78/$I$3</f>
        <v>0.77234348040217338</v>
      </c>
      <c r="L78" s="25">
        <f>G78/$I$3</f>
        <v>1.0620823054543814E-2</v>
      </c>
      <c r="M78" s="25">
        <f>RANK(L78,$L$4:$L$122)</f>
        <v>50</v>
      </c>
      <c r="N78" s="25">
        <f>L78</f>
        <v>1.0620823054543814E-2</v>
      </c>
      <c r="O78" s="25">
        <f>RANK(N78,$N$4:$N$122)</f>
        <v>50</v>
      </c>
      <c r="P78" s="25">
        <v>75</v>
      </c>
      <c r="Q78" s="25">
        <f>M78/(COUNT($M$4:$M$122)+1)-0.5</f>
        <v>-8.3333333333333315E-2</v>
      </c>
      <c r="R78" s="25">
        <f>SUM($Q$4:Q78)/P78</f>
        <v>1.9888888888888893E-2</v>
      </c>
      <c r="S78" s="25">
        <f>(P78/11)*R78^2</f>
        <v>2.6970538720538732E-3</v>
      </c>
      <c r="T78" s="25"/>
      <c r="U78" s="25">
        <f>O78/(COUNT($O$4:$O$122)+1)-0.5</f>
        <v>-8.3333333333333315E-2</v>
      </c>
      <c r="V78" s="25">
        <f>SUM($U$4:U78)/P78</f>
        <v>1.9888888888888893E-2</v>
      </c>
      <c r="W78" s="7">
        <f>(P78/11)*V78^2</f>
        <v>2.6970538720538732E-3</v>
      </c>
      <c r="X78" s="7"/>
    </row>
    <row r="79" spans="1:24" x14ac:dyDescent="0.25">
      <c r="A79" s="4">
        <v>41340</v>
      </c>
      <c r="B79">
        <v>38.229999999999997</v>
      </c>
      <c r="C79">
        <f>(B79-B78)/B78</f>
        <v>1.4327407800477558E-2</v>
      </c>
      <c r="E79">
        <f>C79-$D$3</f>
        <v>9.0505600826492165E-3</v>
      </c>
      <c r="F79">
        <f>E79^2</f>
        <v>8.1912637809643395E-5</v>
      </c>
      <c r="G79">
        <f>(E79-$D$3)^2</f>
        <v>1.4240905012401968E-5</v>
      </c>
      <c r="J79" s="24">
        <f>E79/$I$3</f>
        <v>0.30260760903056061</v>
      </c>
      <c r="L79" s="25">
        <f>G79/$I$3</f>
        <v>4.7614801480582694E-4</v>
      </c>
      <c r="M79" s="25">
        <f>RANK(L79,$L$4:$L$122)</f>
        <v>106</v>
      </c>
      <c r="N79" s="25">
        <f>L79</f>
        <v>4.7614801480582694E-4</v>
      </c>
      <c r="O79" s="25">
        <f>RANK(N79,$N$4:$N$122)</f>
        <v>106</v>
      </c>
      <c r="P79" s="25">
        <v>76</v>
      </c>
      <c r="Q79" s="25">
        <f>M79/(COUNT($M$4:$M$122)+1)-0.5</f>
        <v>0.3833333333333333</v>
      </c>
      <c r="R79" s="25">
        <f>SUM($Q$4:Q79)/P79</f>
        <v>2.4671052631578951E-2</v>
      </c>
      <c r="S79" s="25">
        <f>(P79/11)*R79^2</f>
        <v>4.2052930622009576E-3</v>
      </c>
      <c r="T79" s="25"/>
      <c r="U79" s="25">
        <f>O79/(COUNT($O$4:$O$122)+1)-0.5</f>
        <v>0.3833333333333333</v>
      </c>
      <c r="V79" s="25">
        <f>SUM($U$4:U79)/P79</f>
        <v>2.4671052631578951E-2</v>
      </c>
      <c r="W79" s="7">
        <f>(P79/11)*V79^2</f>
        <v>4.2052930622009576E-3</v>
      </c>
      <c r="X79" s="7"/>
    </row>
    <row r="80" spans="1:24" x14ac:dyDescent="0.25">
      <c r="A80" s="4">
        <v>41341</v>
      </c>
      <c r="B80">
        <v>38.47</v>
      </c>
      <c r="C80">
        <f>(B80-B79)/B79</f>
        <v>6.2777923097044729E-3</v>
      </c>
      <c r="E80">
        <f>C80-$D$3</f>
        <v>1.0009445918761324E-3</v>
      </c>
      <c r="F80">
        <f>E80^2</f>
        <v>1.0018900760060773E-6</v>
      </c>
      <c r="G80">
        <f>(E80-$D$3)^2</f>
        <v>1.8283347542527866E-5</v>
      </c>
      <c r="J80" s="24">
        <f>E80/$I$3</f>
        <v>3.3466818291210752E-2</v>
      </c>
      <c r="L80" s="25">
        <f>G80/$I$3</f>
        <v>6.1130803335870964E-4</v>
      </c>
      <c r="M80" s="25">
        <f>RANK(L80,$L$4:$L$122)</f>
        <v>104</v>
      </c>
      <c r="N80" s="25">
        <f>L80</f>
        <v>6.1130803335870964E-4</v>
      </c>
      <c r="O80" s="25">
        <f>RANK(N80,$N$4:$N$122)</f>
        <v>104</v>
      </c>
      <c r="P80" s="25">
        <v>77</v>
      </c>
      <c r="Q80" s="25">
        <f>M80/(COUNT($M$4:$M$122)+1)-0.5</f>
        <v>0.3666666666666667</v>
      </c>
      <c r="R80" s="25">
        <f>SUM($Q$4:Q80)/P80</f>
        <v>2.9112554112554118E-2</v>
      </c>
      <c r="S80" s="25">
        <f>(P80/11)*R80^2</f>
        <v>5.9327856486947423E-3</v>
      </c>
      <c r="T80" s="25"/>
      <c r="U80" s="25">
        <f>O80/(COUNT($O$4:$O$122)+1)-0.5</f>
        <v>0.3666666666666667</v>
      </c>
      <c r="V80" s="25">
        <f>SUM($U$4:U80)/P80</f>
        <v>2.9112554112554118E-2</v>
      </c>
      <c r="W80" s="7">
        <f>(P80/11)*V80^2</f>
        <v>5.9327856486947423E-3</v>
      </c>
      <c r="X80" s="7"/>
    </row>
    <row r="81" spans="1:24" x14ac:dyDescent="0.25">
      <c r="A81" s="4">
        <v>41344</v>
      </c>
      <c r="B81">
        <v>39.1</v>
      </c>
      <c r="C81">
        <f>(B81-B80)/B80</f>
        <v>1.637639719261769E-2</v>
      </c>
      <c r="E81">
        <f>C81-$D$3</f>
        <v>1.109954947478935E-2</v>
      </c>
      <c r="F81">
        <f>E81^2</f>
        <v>1.2319999854329655E-4</v>
      </c>
      <c r="G81">
        <f>(E81-$D$3)^2</f>
        <v>3.3903855750516832E-5</v>
      </c>
      <c r="J81" s="24">
        <f>E81/$I$3</f>
        <v>0.37111605217908827</v>
      </c>
      <c r="L81" s="25">
        <f>G81/$I$3</f>
        <v>1.1335834060976493E-3</v>
      </c>
      <c r="M81" s="25">
        <f>RANK(L81,$L$4:$L$122)</f>
        <v>97</v>
      </c>
      <c r="N81" s="25">
        <f>L81</f>
        <v>1.1335834060976493E-3</v>
      </c>
      <c r="O81" s="25">
        <f>RANK(N81,$N$4:$N$122)</f>
        <v>97</v>
      </c>
      <c r="P81" s="25">
        <v>78</v>
      </c>
      <c r="Q81" s="25">
        <f>M81/(COUNT($M$4:$M$122)+1)-0.5</f>
        <v>0.30833333333333335</v>
      </c>
      <c r="R81" s="25">
        <f>SUM($Q$4:Q81)/P81</f>
        <v>3.2692307692307701E-2</v>
      </c>
      <c r="S81" s="25">
        <f>(P81/11)*R81^2</f>
        <v>7.5786713286713318E-3</v>
      </c>
      <c r="T81" s="25"/>
      <c r="U81" s="25">
        <f>O81/(COUNT($O$4:$O$122)+1)-0.5</f>
        <v>0.30833333333333335</v>
      </c>
      <c r="V81" s="25">
        <f>SUM($U$4:U81)/P81</f>
        <v>3.2692307692307701E-2</v>
      </c>
      <c r="W81" s="7">
        <f>(P81/11)*V81^2</f>
        <v>7.5786713286713318E-3</v>
      </c>
      <c r="X81" s="7"/>
    </row>
    <row r="82" spans="1:24" x14ac:dyDescent="0.25">
      <c r="A82" s="4">
        <v>41345</v>
      </c>
      <c r="B82">
        <v>39.119999999999997</v>
      </c>
      <c r="C82">
        <f>(B82-B81)/B81</f>
        <v>5.1150895140654787E-4</v>
      </c>
      <c r="E82">
        <f>C82-$D$3</f>
        <v>-4.7653387664217924E-3</v>
      </c>
      <c r="F82">
        <f>E82^2</f>
        <v>2.2708453558762369E-5</v>
      </c>
      <c r="G82">
        <f>(E82-$D$3)^2</f>
        <v>1.0084550938445604E-4</v>
      </c>
      <c r="J82" s="24">
        <f>E82/$I$3</f>
        <v>-0.15933022455616244</v>
      </c>
      <c r="L82" s="25">
        <f>G82/$I$3</f>
        <v>3.371793369429419E-3</v>
      </c>
      <c r="M82" s="25">
        <f>RANK(L82,$L$4:$L$122)</f>
        <v>79</v>
      </c>
      <c r="N82" s="25">
        <f>L82</f>
        <v>3.371793369429419E-3</v>
      </c>
      <c r="O82" s="25">
        <f>RANK(N82,$N$4:$N$122)</f>
        <v>79</v>
      </c>
      <c r="P82" s="25">
        <v>79</v>
      </c>
      <c r="Q82" s="25">
        <f>M82/(COUNT($M$4:$M$122)+1)-0.5</f>
        <v>0.15833333333333333</v>
      </c>
      <c r="R82" s="25">
        <f>SUM($Q$4:Q82)/P82</f>
        <v>3.4282700421940933E-2</v>
      </c>
      <c r="S82" s="25">
        <f>(P82/11)*R82^2</f>
        <v>8.4408163917657607E-3</v>
      </c>
      <c r="T82" s="25"/>
      <c r="U82" s="25">
        <f>O82/(COUNT($O$4:$O$122)+1)-0.5</f>
        <v>0.15833333333333333</v>
      </c>
      <c r="V82" s="25">
        <f>SUM($U$4:U82)/P82</f>
        <v>3.4282700421940933E-2</v>
      </c>
      <c r="W82" s="7">
        <f>(P82/11)*V82^2</f>
        <v>8.4408163917657607E-3</v>
      </c>
      <c r="X82" s="7"/>
    </row>
    <row r="83" spans="1:24" x14ac:dyDescent="0.25">
      <c r="A83" s="4">
        <v>41346</v>
      </c>
      <c r="B83">
        <v>38.979999999999997</v>
      </c>
      <c r="C83">
        <f>(B83-B82)/B82</f>
        <v>-3.5787321063394831E-3</v>
      </c>
      <c r="E83">
        <f>C83-$D$3</f>
        <v>-8.8555798241678231E-3</v>
      </c>
      <c r="F83">
        <f>E83^2</f>
        <v>7.8421294022208219E-5</v>
      </c>
      <c r="G83">
        <f>(E83-$D$3)^2</f>
        <v>1.9972550822977171E-4</v>
      </c>
      <c r="J83" s="24">
        <f>E83/$I$3</f>
        <v>-0.29608839814323346</v>
      </c>
      <c r="L83" s="25">
        <f>G83/$I$3</f>
        <v>6.6778694308312512E-3</v>
      </c>
      <c r="M83" s="25">
        <f>RANK(L83,$L$4:$L$122)</f>
        <v>65</v>
      </c>
      <c r="N83" s="25">
        <f>L83</f>
        <v>6.6778694308312512E-3</v>
      </c>
      <c r="O83" s="25">
        <f>RANK(N83,$N$4:$N$122)</f>
        <v>65</v>
      </c>
      <c r="P83" s="25">
        <v>80</v>
      </c>
      <c r="Q83" s="25">
        <f>M83/(COUNT($M$4:$M$122)+1)-0.5</f>
        <v>4.166666666666663E-2</v>
      </c>
      <c r="R83" s="25">
        <f>SUM($Q$4:Q83)/P83</f>
        <v>3.4375000000000003E-2</v>
      </c>
      <c r="S83" s="25">
        <f>(P83/11)*R83^2</f>
        <v>8.5937500000000007E-3</v>
      </c>
      <c r="T83" s="25"/>
      <c r="U83" s="25">
        <f>O83/(COUNT($O$4:$O$122)+1)-0.5</f>
        <v>4.166666666666663E-2</v>
      </c>
      <c r="V83" s="25">
        <f>SUM($U$4:U83)/P83</f>
        <v>3.4375000000000003E-2</v>
      </c>
      <c r="W83" s="7">
        <f>(P83/11)*V83^2</f>
        <v>8.5937500000000007E-3</v>
      </c>
      <c r="X83" s="7"/>
    </row>
    <row r="84" spans="1:24" x14ac:dyDescent="0.25">
      <c r="A84" s="4">
        <v>41347</v>
      </c>
      <c r="B84">
        <v>36.85</v>
      </c>
      <c r="C84">
        <f>(B84-B83)/B83</f>
        <v>-5.4643406875320565E-2</v>
      </c>
      <c r="E84">
        <f>C84-$D$3</f>
        <v>-5.9920254593148904E-2</v>
      </c>
      <c r="F84">
        <f>E84^2</f>
        <v>3.5904369105077823E-3</v>
      </c>
      <c r="G84">
        <f>(E84-$D$3)^2</f>
        <v>4.2506621497480348E-3</v>
      </c>
      <c r="J84" s="24">
        <f>E84/$I$3</f>
        <v>-2.0034478318857465</v>
      </c>
      <c r="L84" s="25">
        <f>G84/$I$3</f>
        <v>0.14212189059966374</v>
      </c>
      <c r="M84" s="25">
        <f>RANK(L84,$L$4:$L$122)</f>
        <v>7</v>
      </c>
      <c r="N84" s="25">
        <f>L84</f>
        <v>0.14212189059966374</v>
      </c>
      <c r="O84" s="25">
        <f>RANK(N84,$N$4:$N$122)</f>
        <v>7</v>
      </c>
      <c r="P84" s="25">
        <v>81</v>
      </c>
      <c r="Q84" s="25">
        <f>M84/(COUNT($M$4:$M$122)+1)-0.5</f>
        <v>-0.44166666666666665</v>
      </c>
      <c r="R84" s="25">
        <f>SUM($Q$4:Q84)/P84</f>
        <v>2.8497942386831277E-2</v>
      </c>
      <c r="S84" s="25">
        <f>(P84/11)*R84^2</f>
        <v>5.9802500311759571E-3</v>
      </c>
      <c r="T84" s="25"/>
      <c r="U84" s="25">
        <f>O84/(COUNT($O$4:$O$122)+1)-0.5</f>
        <v>-0.44166666666666665</v>
      </c>
      <c r="V84" s="25">
        <f>SUM($U$4:U84)/P84</f>
        <v>2.8497942386831277E-2</v>
      </c>
      <c r="W84" s="7">
        <f>(P84/11)*V84^2</f>
        <v>5.9802500311759571E-3</v>
      </c>
      <c r="X84" s="7"/>
    </row>
    <row r="85" spans="1:24" x14ac:dyDescent="0.25">
      <c r="A85" s="4">
        <v>41348</v>
      </c>
      <c r="B85">
        <v>35.29</v>
      </c>
      <c r="C85">
        <f>(B85-B84)/B84</f>
        <v>-4.2333785617367767E-2</v>
      </c>
      <c r="E85">
        <f>C85-$D$3</f>
        <v>-4.7610633335196106E-2</v>
      </c>
      <c r="F85">
        <f>E85^2</f>
        <v>2.2667724065784868E-3</v>
      </c>
      <c r="G85">
        <f>(E85-$D$3)^2</f>
        <v>2.7970856521340199E-3</v>
      </c>
      <c r="J85" s="24">
        <f>E85/$I$3</f>
        <v>-1.5918727444961818</v>
      </c>
      <c r="L85" s="25">
        <f>G85/$I$3</f>
        <v>9.3521217882264376E-2</v>
      </c>
      <c r="M85" s="25">
        <f>RANK(L85,$L$4:$L$122)</f>
        <v>11</v>
      </c>
      <c r="N85" s="25">
        <f>L85</f>
        <v>9.3521217882264376E-2</v>
      </c>
      <c r="O85" s="25">
        <f>RANK(N85,$N$4:$N$122)</f>
        <v>11</v>
      </c>
      <c r="P85" s="25">
        <v>82</v>
      </c>
      <c r="Q85" s="25">
        <f>M85/(COUNT($M$4:$M$122)+1)-0.5</f>
        <v>-0.40833333333333333</v>
      </c>
      <c r="R85" s="25">
        <f>SUM($Q$4:Q85)/P85</f>
        <v>2.3170731707317076E-2</v>
      </c>
      <c r="S85" s="25">
        <f>(P85/11)*R85^2</f>
        <v>4.0022172949002221E-3</v>
      </c>
      <c r="T85" s="25"/>
      <c r="U85" s="25">
        <f>O85/(COUNT($O$4:$O$122)+1)-0.5</f>
        <v>-0.40833333333333333</v>
      </c>
      <c r="V85" s="25">
        <f>SUM($U$4:U85)/P85</f>
        <v>2.3170731707317076E-2</v>
      </c>
      <c r="W85" s="7">
        <f>(P85/11)*V85^2</f>
        <v>4.0022172949002221E-3</v>
      </c>
      <c r="X85" s="7"/>
    </row>
    <row r="86" spans="1:24" x14ac:dyDescent="0.25">
      <c r="A86" s="4">
        <v>41351</v>
      </c>
      <c r="B86">
        <v>35.15</v>
      </c>
      <c r="C86">
        <f>(B86-B85)/B85</f>
        <v>-3.9671294984415014E-3</v>
      </c>
      <c r="E86">
        <f>C86-$D$3</f>
        <v>-9.2439772162698428E-3</v>
      </c>
      <c r="F86">
        <f>E86^2</f>
        <v>8.545111477491595E-5</v>
      </c>
      <c r="G86">
        <f>(E86-$D$3)^2</f>
        <v>2.1085435676672747E-4</v>
      </c>
      <c r="J86" s="24">
        <f>E86/$I$3</f>
        <v>-0.30907455646983439</v>
      </c>
      <c r="L86" s="25">
        <f>G86/$I$3</f>
        <v>7.049965104057883E-3</v>
      </c>
      <c r="M86" s="25">
        <f>RANK(L86,$L$4:$L$122)</f>
        <v>60</v>
      </c>
      <c r="N86" s="25">
        <f>L86</f>
        <v>7.049965104057883E-3</v>
      </c>
      <c r="O86" s="25">
        <f>RANK(N86,$N$4:$N$122)</f>
        <v>60</v>
      </c>
      <c r="P86" s="25">
        <v>83</v>
      </c>
      <c r="Q86" s="25">
        <f>M86/(COUNT($M$4:$M$122)+1)-0.5</f>
        <v>0</v>
      </c>
      <c r="R86" s="25">
        <f>SUM($Q$4:Q86)/P86</f>
        <v>2.2891566265060247E-2</v>
      </c>
      <c r="S86" s="25">
        <f>(P86/11)*R86^2</f>
        <v>3.9539978094194983E-3</v>
      </c>
      <c r="T86" s="25"/>
      <c r="U86" s="25">
        <f>O86/(COUNT($O$4:$O$122)+1)-0.5</f>
        <v>0</v>
      </c>
      <c r="V86" s="25">
        <f>SUM($U$4:U86)/P86</f>
        <v>2.2891566265060247E-2</v>
      </c>
      <c r="W86" s="7">
        <f>(P86/11)*V86^2</f>
        <v>3.9539978094194983E-3</v>
      </c>
      <c r="X86" s="7"/>
    </row>
    <row r="87" spans="1:24" x14ac:dyDescent="0.25">
      <c r="A87" s="4">
        <v>41352</v>
      </c>
      <c r="B87">
        <v>35.08</v>
      </c>
      <c r="C87">
        <f>(B87-B86)/B86</f>
        <v>-1.9914651493598942E-3</v>
      </c>
      <c r="E87">
        <f>C87-$D$3</f>
        <v>-7.2683128671882351E-3</v>
      </c>
      <c r="F87">
        <f>E87^2</f>
        <v>5.2828371935334063E-5</v>
      </c>
      <c r="G87">
        <f>(E87-$D$3)^2</f>
        <v>1.5738105410385345E-4</v>
      </c>
      <c r="J87" s="24">
        <f>E87/$I$3</f>
        <v>-0.24301775341422668</v>
      </c>
      <c r="L87" s="25">
        <f>G87/$I$3</f>
        <v>5.2620726291157903E-3</v>
      </c>
      <c r="M87" s="25">
        <f>RANK(L87,$L$4:$L$122)</f>
        <v>70</v>
      </c>
      <c r="N87" s="25">
        <f>L87</f>
        <v>5.2620726291157903E-3</v>
      </c>
      <c r="O87" s="25">
        <f>RANK(N87,$N$4:$N$122)</f>
        <v>70</v>
      </c>
      <c r="P87" s="25">
        <v>84</v>
      </c>
      <c r="Q87" s="25">
        <f>M87/(COUNT($M$4:$M$122)+1)-0.5</f>
        <v>8.333333333333337E-2</v>
      </c>
      <c r="R87" s="25">
        <f>SUM($Q$4:Q87)/P87</f>
        <v>2.3611111111111117E-2</v>
      </c>
      <c r="S87" s="25">
        <f>(P87/11)*R87^2</f>
        <v>4.2571548821548847E-3</v>
      </c>
      <c r="T87" s="25"/>
      <c r="U87" s="25">
        <f>O87/(COUNT($O$4:$O$122)+1)-0.5</f>
        <v>8.333333333333337E-2</v>
      </c>
      <c r="V87" s="25">
        <f>SUM($U$4:U87)/P87</f>
        <v>2.3611111111111117E-2</v>
      </c>
      <c r="W87" s="7">
        <f>(P87/11)*V87^2</f>
        <v>4.2571548821548847E-3</v>
      </c>
      <c r="X87" s="7"/>
    </row>
    <row r="88" spans="1:24" x14ac:dyDescent="0.25">
      <c r="A88" s="4">
        <v>41353</v>
      </c>
      <c r="B88">
        <v>35.950000000000003</v>
      </c>
      <c r="C88">
        <f>(B88-B87)/B87</f>
        <v>2.4800456100342205E-2</v>
      </c>
      <c r="E88">
        <f>C88-$D$3</f>
        <v>1.9523608382513866E-2</v>
      </c>
      <c r="F88">
        <f>E88^2</f>
        <v>3.8117128427376569E-4</v>
      </c>
      <c r="G88">
        <f>(E88-$D$3)^2</f>
        <v>2.0297018943683077E-4</v>
      </c>
      <c r="J88" s="24">
        <f>E88/$I$3</f>
        <v>0.65277644679777491</v>
      </c>
      <c r="L88" s="25">
        <f>G88/$I$3</f>
        <v>6.7863561115635157E-3</v>
      </c>
      <c r="M88" s="25">
        <f>RANK(L88,$L$4:$L$122)</f>
        <v>64</v>
      </c>
      <c r="N88" s="25">
        <f>L88</f>
        <v>6.7863561115635157E-3</v>
      </c>
      <c r="O88" s="25">
        <f>RANK(N88,$N$4:$N$122)</f>
        <v>64</v>
      </c>
      <c r="P88" s="25">
        <v>85</v>
      </c>
      <c r="Q88" s="25">
        <f>M88/(COUNT($M$4:$M$122)+1)-0.5</f>
        <v>3.3333333333333326E-2</v>
      </c>
      <c r="R88" s="25">
        <f>SUM($Q$4:Q88)/P88</f>
        <v>2.3725490196078437E-2</v>
      </c>
      <c r="S88" s="25">
        <f>(P88/11)*R88^2</f>
        <v>4.3496732026143811E-3</v>
      </c>
      <c r="T88" s="25"/>
      <c r="U88" s="25">
        <f>O88/(COUNT($O$4:$O$122)+1)-0.5</f>
        <v>3.3333333333333326E-2</v>
      </c>
      <c r="V88" s="25">
        <f>SUM($U$4:U88)/P88</f>
        <v>2.3725490196078437E-2</v>
      </c>
      <c r="W88" s="7">
        <f>(P88/11)*V88^2</f>
        <v>4.3496732026143811E-3</v>
      </c>
      <c r="X88" s="7"/>
    </row>
    <row r="89" spans="1:24" x14ac:dyDescent="0.25">
      <c r="A89" s="4">
        <v>41354</v>
      </c>
      <c r="B89">
        <v>36.01</v>
      </c>
      <c r="C89">
        <f>(B89-B88)/B88</f>
        <v>1.66898470097344E-3</v>
      </c>
      <c r="E89">
        <f>C89-$D$3</f>
        <v>-3.6078630168549005E-3</v>
      </c>
      <c r="F89">
        <f>E89^2</f>
        <v>1.3016675548389344E-5</v>
      </c>
      <c r="G89">
        <f>(E89-$D$3)^2</f>
        <v>7.8938084838995633E-5</v>
      </c>
      <c r="J89" s="24">
        <f>E89/$I$3</f>
        <v>-0.12062975012267664</v>
      </c>
      <c r="L89" s="25">
        <f>G89/$I$3</f>
        <v>2.6393134675028753E-3</v>
      </c>
      <c r="M89" s="25">
        <f>RANK(L89,$L$4:$L$122)</f>
        <v>85</v>
      </c>
      <c r="N89" s="25">
        <f>L89</f>
        <v>2.6393134675028753E-3</v>
      </c>
      <c r="O89" s="25">
        <f>RANK(N89,$N$4:$N$122)</f>
        <v>85</v>
      </c>
      <c r="P89" s="25">
        <v>86</v>
      </c>
      <c r="Q89" s="25">
        <f>M89/(COUNT($M$4:$M$122)+1)-0.5</f>
        <v>0.20833333333333337</v>
      </c>
      <c r="R89" s="25">
        <f>SUM($Q$4:Q89)/P89</f>
        <v>2.587209302325582E-2</v>
      </c>
      <c r="S89" s="25">
        <f>(P89/11)*R89^2</f>
        <v>5.2332188160676557E-3</v>
      </c>
      <c r="T89" s="25"/>
      <c r="U89" s="25">
        <f>O89/(COUNT($O$4:$O$122)+1)-0.5</f>
        <v>0.20833333333333337</v>
      </c>
      <c r="V89" s="25">
        <f>SUM($U$4:U89)/P89</f>
        <v>2.587209302325582E-2</v>
      </c>
      <c r="W89" s="7">
        <f>(P89/11)*V89^2</f>
        <v>5.2332188160676557E-3</v>
      </c>
      <c r="X89" s="7"/>
    </row>
    <row r="90" spans="1:24" x14ac:dyDescent="0.25">
      <c r="A90" s="4">
        <v>41355</v>
      </c>
      <c r="B90">
        <v>36.619999999999997</v>
      </c>
      <c r="C90">
        <f>(B90-B89)/B89</f>
        <v>1.6939738961399595E-2</v>
      </c>
      <c r="E90">
        <f>C90-$D$3</f>
        <v>1.1662891243571255E-2</v>
      </c>
      <c r="F90">
        <f>E90^2</f>
        <v>1.3602303215937107E-4</v>
      </c>
      <c r="G90">
        <f>(E90-$D$3)^2</f>
        <v>4.0781551912682997E-5</v>
      </c>
      <c r="J90" s="24">
        <f>E90/$I$3</f>
        <v>0.38995151696374275</v>
      </c>
      <c r="L90" s="25">
        <f>G90/$I$3</f>
        <v>1.3635407979348359E-3</v>
      </c>
      <c r="M90" s="25">
        <f>RANK(L90,$L$4:$L$122)</f>
        <v>95</v>
      </c>
      <c r="N90" s="25">
        <f>L90</f>
        <v>1.3635407979348359E-3</v>
      </c>
      <c r="O90" s="25">
        <f>RANK(N90,$N$4:$N$122)</f>
        <v>95</v>
      </c>
      <c r="P90" s="25">
        <v>87</v>
      </c>
      <c r="Q90" s="25">
        <f>M90/(COUNT($M$4:$M$122)+1)-0.5</f>
        <v>0.29166666666666663</v>
      </c>
      <c r="R90" s="25">
        <f>SUM($Q$4:Q90)/P90</f>
        <v>2.8927203065134105E-2</v>
      </c>
      <c r="S90" s="25">
        <f>(P90/11)*R90^2</f>
        <v>6.6181934285382592E-3</v>
      </c>
      <c r="T90" s="25"/>
      <c r="U90" s="25">
        <f>O90/(COUNT($O$4:$O$122)+1)-0.5</f>
        <v>0.29166666666666663</v>
      </c>
      <c r="V90" s="25">
        <f>SUM($U$4:U90)/P90</f>
        <v>2.8927203065134105E-2</v>
      </c>
      <c r="W90" s="7">
        <f>(P90/11)*V90^2</f>
        <v>6.6181934285382592E-3</v>
      </c>
      <c r="X90" s="7"/>
    </row>
    <row r="91" spans="1:24" x14ac:dyDescent="0.25">
      <c r="A91" s="4">
        <v>41358</v>
      </c>
      <c r="B91">
        <v>37.53</v>
      </c>
      <c r="C91">
        <f>(B91-B90)/B90</f>
        <v>2.484980884762435E-2</v>
      </c>
      <c r="E91">
        <f>C91-$D$3</f>
        <v>1.9572961129796011E-2</v>
      </c>
      <c r="F91">
        <f>E91^2</f>
        <v>3.8310080738850554E-4</v>
      </c>
      <c r="G91">
        <f>(E91-$D$3)^2</f>
        <v>2.0437885868784193E-4</v>
      </c>
      <c r="J91" s="24">
        <f>E91/$I$3</f>
        <v>0.65442656753259776</v>
      </c>
      <c r="L91" s="25">
        <f>G91/$I$3</f>
        <v>6.8334552999088386E-3</v>
      </c>
      <c r="M91" s="25">
        <f>RANK(L91,$L$4:$L$122)</f>
        <v>62</v>
      </c>
      <c r="N91" s="25">
        <f>L91</f>
        <v>6.8334552999088386E-3</v>
      </c>
      <c r="O91" s="25">
        <f>RANK(N91,$N$4:$N$122)</f>
        <v>62</v>
      </c>
      <c r="P91" s="25">
        <v>88</v>
      </c>
      <c r="Q91" s="25">
        <f>M91/(COUNT($M$4:$M$122)+1)-0.5</f>
        <v>1.6666666666666718E-2</v>
      </c>
      <c r="R91" s="25">
        <f>SUM($Q$4:Q91)/P91</f>
        <v>2.8787878787878793E-2</v>
      </c>
      <c r="S91" s="25">
        <f>(P91/11)*R91^2</f>
        <v>6.6299357208448144E-3</v>
      </c>
      <c r="T91" s="25"/>
      <c r="U91" s="25">
        <f>O91/(COUNT($O$4:$O$122)+1)-0.5</f>
        <v>1.6666666666666718E-2</v>
      </c>
      <c r="V91" s="25">
        <f>SUM($U$4:U91)/P91</f>
        <v>2.8787878787878793E-2</v>
      </c>
      <c r="W91" s="7">
        <f>(P91/11)*V91^2</f>
        <v>6.6299357208448144E-3</v>
      </c>
      <c r="X91" s="7"/>
    </row>
    <row r="92" spans="1:24" x14ac:dyDescent="0.25">
      <c r="A92" s="4">
        <v>41359</v>
      </c>
      <c r="B92">
        <v>37.86</v>
      </c>
      <c r="C92">
        <f>(B92-B91)/B91</f>
        <v>8.7929656274979562E-3</v>
      </c>
      <c r="E92">
        <f>C92-$D$3</f>
        <v>3.5161179096696157E-3</v>
      </c>
      <c r="F92">
        <f>E92^2</f>
        <v>1.2363085154699429E-5</v>
      </c>
      <c r="G92">
        <f>(E92-$D$3)^2</f>
        <v>3.1001694573386599E-6</v>
      </c>
      <c r="J92" s="24">
        <f>E92/$I$3</f>
        <v>0.11756223084518845</v>
      </c>
      <c r="L92" s="25">
        <f>G92/$I$3</f>
        <v>1.0365489632772186E-4</v>
      </c>
      <c r="M92" s="25">
        <f>RANK(L92,$L$4:$L$122)</f>
        <v>114</v>
      </c>
      <c r="N92" s="25">
        <f>L92</f>
        <v>1.0365489632772186E-4</v>
      </c>
      <c r="O92" s="25">
        <f>RANK(N92,$N$4:$N$122)</f>
        <v>114</v>
      </c>
      <c r="P92" s="25">
        <v>89</v>
      </c>
      <c r="Q92" s="25">
        <f>M92/(COUNT($M$4:$M$122)+1)-0.5</f>
        <v>0.44999999999999996</v>
      </c>
      <c r="R92" s="25">
        <f>SUM($Q$4:Q92)/P92</f>
        <v>3.3520599250936332E-2</v>
      </c>
      <c r="S92" s="25">
        <f>(P92/11)*R92^2</f>
        <v>9.0911928271478863E-3</v>
      </c>
      <c r="T92" s="25"/>
      <c r="U92" s="25">
        <f>O92/(COUNT($O$4:$O$122)+1)-0.5</f>
        <v>0.44999999999999996</v>
      </c>
      <c r="V92" s="25">
        <f>SUM($U$4:U92)/P92</f>
        <v>3.3520599250936332E-2</v>
      </c>
      <c r="W92" s="7">
        <f>(P92/11)*V92^2</f>
        <v>9.0911928271478863E-3</v>
      </c>
      <c r="X92" s="7"/>
    </row>
    <row r="93" spans="1:24" x14ac:dyDescent="0.25">
      <c r="A93" s="4">
        <v>41360</v>
      </c>
      <c r="B93">
        <v>38.159999999999997</v>
      </c>
      <c r="C93">
        <f>(B93-B92)/B92</f>
        <v>7.9239302694135549E-3</v>
      </c>
      <c r="E93">
        <f>C93-$D$3</f>
        <v>2.6470825515852144E-3</v>
      </c>
      <c r="F93">
        <f>E93^2</f>
        <v>7.0070460349068893E-6</v>
      </c>
      <c r="G93">
        <f>(E93-$D$3)^2</f>
        <v>6.9156648295857368E-6</v>
      </c>
      <c r="J93" s="24">
        <f>E93/$I$3</f>
        <v>8.8505828868797057E-2</v>
      </c>
      <c r="L93" s="25">
        <f>G93/$I$3</f>
        <v>2.3122688317926828E-4</v>
      </c>
      <c r="M93" s="25">
        <f>RANK(L93,$L$4:$L$122)</f>
        <v>109</v>
      </c>
      <c r="N93" s="25">
        <f>L93</f>
        <v>2.3122688317926828E-4</v>
      </c>
      <c r="O93" s="25">
        <f>RANK(N93,$N$4:$N$122)</f>
        <v>109</v>
      </c>
      <c r="P93" s="25">
        <v>90</v>
      </c>
      <c r="Q93" s="25">
        <f>M93/(COUNT($M$4:$M$122)+1)-0.5</f>
        <v>0.40833333333333333</v>
      </c>
      <c r="R93" s="25">
        <f>SUM($Q$4:Q93)/P93</f>
        <v>3.7685185185185183E-2</v>
      </c>
      <c r="S93" s="25">
        <f>(P93/11)*R93^2</f>
        <v>1.1619598765432096E-2</v>
      </c>
      <c r="T93" s="25"/>
      <c r="U93" s="25">
        <f>O93/(COUNT($O$4:$O$122)+1)-0.5</f>
        <v>0.40833333333333333</v>
      </c>
      <c r="V93" s="25">
        <f>SUM($U$4:U93)/P93</f>
        <v>3.7685185185185183E-2</v>
      </c>
      <c r="W93" s="7">
        <f>(P93/11)*V93^2</f>
        <v>1.1619598765432096E-2</v>
      </c>
      <c r="X93" s="7"/>
    </row>
    <row r="94" spans="1:24" x14ac:dyDescent="0.25">
      <c r="A94" s="4">
        <v>41361</v>
      </c>
      <c r="B94">
        <v>37.89</v>
      </c>
      <c r="C94">
        <f>(B94-B93)/B93</f>
        <v>-7.0754716981131036E-3</v>
      </c>
      <c r="E94">
        <f>C94-$D$3</f>
        <v>-1.2352319415941445E-2</v>
      </c>
      <c r="F94">
        <f>E94^2</f>
        <v>1.5257979495344399E-4</v>
      </c>
      <c r="G94">
        <f>(E94-$D$3)^2</f>
        <v>3.1078753383038878E-4</v>
      </c>
      <c r="J94" s="24">
        <f>E94/$I$3</f>
        <v>-0.41300271036327707</v>
      </c>
      <c r="L94" s="25">
        <f>G94/$I$3</f>
        <v>1.0391254427360226E-2</v>
      </c>
      <c r="M94" s="25">
        <f>RANK(L94,$L$4:$L$122)</f>
        <v>51</v>
      </c>
      <c r="N94" s="25">
        <f>L94</f>
        <v>1.0391254427360226E-2</v>
      </c>
      <c r="O94" s="25">
        <f>RANK(N94,$N$4:$N$122)</f>
        <v>51</v>
      </c>
      <c r="P94" s="25">
        <v>91</v>
      </c>
      <c r="Q94" s="25">
        <f>M94/(COUNT($M$4:$M$122)+1)-0.5</f>
        <v>-7.5000000000000011E-2</v>
      </c>
      <c r="R94" s="25">
        <f>SUM($Q$4:Q94)/P94</f>
        <v>3.6446886446886442E-2</v>
      </c>
      <c r="S94" s="25">
        <f>(P94/11)*R94^2</f>
        <v>1.0989288489288486E-2</v>
      </c>
      <c r="T94" s="25"/>
      <c r="U94" s="25">
        <f>O94/(COUNT($O$4:$O$122)+1)-0.5</f>
        <v>-7.5000000000000011E-2</v>
      </c>
      <c r="V94" s="25">
        <f>SUM($U$4:U94)/P94</f>
        <v>3.6446886446886442E-2</v>
      </c>
      <c r="W94" s="7">
        <f>(P94/11)*V94^2</f>
        <v>1.0989288489288486E-2</v>
      </c>
      <c r="X94" s="7"/>
    </row>
    <row r="95" spans="1:24" x14ac:dyDescent="0.25">
      <c r="A95" s="4">
        <v>41365</v>
      </c>
      <c r="B95">
        <v>43.93</v>
      </c>
      <c r="C95">
        <f>(B95-B94)/B94</f>
        <v>0.1594088149907627</v>
      </c>
      <c r="E95">
        <f>C95-$D$3</f>
        <v>0.15413196727293435</v>
      </c>
      <c r="F95">
        <f>E95^2</f>
        <v>2.3756663335424907E-2</v>
      </c>
      <c r="G95">
        <f>(E95-$D$3)^2</f>
        <v>2.21578466177649E-2</v>
      </c>
      <c r="J95" s="24">
        <f>E95/$I$3</f>
        <v>5.1534386453116285</v>
      </c>
      <c r="L95" s="25">
        <f>G95/$I$3</f>
        <v>0.74085282292331356</v>
      </c>
      <c r="M95" s="25">
        <f>RANK(L95,$L$4:$L$122)</f>
        <v>2</v>
      </c>
      <c r="N95" s="25">
        <f>L95</f>
        <v>0.74085282292331356</v>
      </c>
      <c r="O95" s="25">
        <f>RANK(N95,$N$4:$N$122)</f>
        <v>2</v>
      </c>
      <c r="P95" s="25">
        <v>92</v>
      </c>
      <c r="Q95" s="25">
        <f>M95/(COUNT($M$4:$M$122)+1)-0.5</f>
        <v>-0.48333333333333334</v>
      </c>
      <c r="R95" s="25">
        <f>SUM($Q$4:Q95)/P95</f>
        <v>3.079710144927536E-2</v>
      </c>
      <c r="S95" s="25">
        <f>(P95/11)*R95^2</f>
        <v>7.9325867369345621E-3</v>
      </c>
      <c r="T95" s="25"/>
      <c r="U95" s="25">
        <f>O95/(COUNT($O$4:$O$122)+1)-0.5</f>
        <v>-0.48333333333333334</v>
      </c>
      <c r="V95" s="25">
        <f>SUM($U$4:U95)/P95</f>
        <v>3.079710144927536E-2</v>
      </c>
      <c r="W95" s="7">
        <f>(P95/11)*V95^2</f>
        <v>7.9325867369345621E-3</v>
      </c>
      <c r="X95" s="7"/>
    </row>
    <row r="96" spans="1:24" x14ac:dyDescent="0.25">
      <c r="A96" s="4">
        <v>41366</v>
      </c>
      <c r="B96">
        <v>44.34</v>
      </c>
      <c r="C96">
        <f>(B96-B95)/B95</f>
        <v>9.3330298201685334E-3</v>
      </c>
      <c r="E96">
        <f>C96-$D$3</f>
        <v>4.0561821023401929E-3</v>
      </c>
      <c r="F96">
        <f>E96^2</f>
        <v>1.6452613247344908E-5</v>
      </c>
      <c r="G96">
        <f>(E96-$D$3)^2</f>
        <v>1.490024544835058E-6</v>
      </c>
      <c r="J96" s="24">
        <f>E96/$I$3</f>
        <v>0.13561940438745015</v>
      </c>
      <c r="L96" s="25">
        <f>G96/$I$3</f>
        <v>4.9819321764825415E-5</v>
      </c>
      <c r="M96" s="25">
        <f>RANK(L96,$L$4:$L$122)</f>
        <v>115</v>
      </c>
      <c r="N96" s="25">
        <f>L96</f>
        <v>4.9819321764825415E-5</v>
      </c>
      <c r="O96" s="25">
        <f>RANK(N96,$N$4:$N$122)</f>
        <v>115</v>
      </c>
      <c r="P96" s="25">
        <v>93</v>
      </c>
      <c r="Q96" s="25">
        <f>M96/(COUNT($M$4:$M$122)+1)-0.5</f>
        <v>0.45833333333333337</v>
      </c>
      <c r="R96" s="25">
        <f>SUM($Q$4:Q96)/P96</f>
        <v>3.5394265232974911E-2</v>
      </c>
      <c r="S96" s="25">
        <f>(P96/11)*R96^2</f>
        <v>1.0591465732594766E-2</v>
      </c>
      <c r="T96" s="25"/>
      <c r="U96" s="25">
        <f>O96/(COUNT($O$4:$O$122)+1)-0.5</f>
        <v>0.45833333333333337</v>
      </c>
      <c r="V96" s="25">
        <f>SUM($U$4:U96)/P96</f>
        <v>3.5394265232974911E-2</v>
      </c>
      <c r="W96" s="7">
        <f>(P96/11)*V96^2</f>
        <v>1.0591465732594766E-2</v>
      </c>
      <c r="X96" s="7"/>
    </row>
    <row r="97" spans="1:24" x14ac:dyDescent="0.25">
      <c r="A97" s="4">
        <v>41367</v>
      </c>
      <c r="B97">
        <v>41.1</v>
      </c>
      <c r="C97">
        <f>(B97-B96)/B96</f>
        <v>-7.3071718538565672E-2</v>
      </c>
      <c r="E97">
        <f>C97-$D$3</f>
        <v>-7.8348566256394012E-2</v>
      </c>
      <c r="F97">
        <f>E97^2</f>
        <v>6.1384978344325627E-3</v>
      </c>
      <c r="G97">
        <f>(E97-$D$3)^2</f>
        <v>6.9932098623600629E-3</v>
      </c>
      <c r="J97" s="24">
        <f>E97/$I$3</f>
        <v>-2.6196027747798736</v>
      </c>
      <c r="L97" s="25">
        <f>G97/$I$3</f>
        <v>0.23381961962273118</v>
      </c>
      <c r="M97" s="25">
        <f>RANK(L97,$L$4:$L$122)</f>
        <v>4</v>
      </c>
      <c r="N97" s="25">
        <f>L97</f>
        <v>0.23381961962273118</v>
      </c>
      <c r="O97" s="25">
        <f>RANK(N97,$N$4:$N$122)</f>
        <v>4</v>
      </c>
      <c r="P97" s="25">
        <v>94</v>
      </c>
      <c r="Q97" s="25">
        <f>M97/(COUNT($M$4:$M$122)+1)-0.5</f>
        <v>-0.46666666666666667</v>
      </c>
      <c r="R97" s="25">
        <f>SUM($Q$4:Q97)/P97</f>
        <v>3.00531914893617E-2</v>
      </c>
      <c r="S97" s="25">
        <f>(P97/11)*R97^2</f>
        <v>7.7182059961315268E-3</v>
      </c>
      <c r="T97" s="25"/>
      <c r="U97" s="25">
        <f>O97/(COUNT($O$4:$O$122)+1)-0.5</f>
        <v>-0.46666666666666667</v>
      </c>
      <c r="V97" s="25">
        <f>SUM($U$4:U97)/P97</f>
        <v>3.00531914893617E-2</v>
      </c>
      <c r="W97" s="7">
        <f>(P97/11)*V97^2</f>
        <v>7.7182059961315268E-3</v>
      </c>
      <c r="X97" s="7"/>
    </row>
    <row r="98" spans="1:24" x14ac:dyDescent="0.25">
      <c r="A98" s="4">
        <v>41368</v>
      </c>
      <c r="B98">
        <v>42.01</v>
      </c>
      <c r="C98">
        <f>(B98-B97)/B97</f>
        <v>2.2141119221411109E-2</v>
      </c>
      <c r="E98">
        <f>C98-$D$3</f>
        <v>1.6864271503582769E-2</v>
      </c>
      <c r="F98">
        <f>E98^2</f>
        <v>2.8440365334655385E-4</v>
      </c>
      <c r="G98">
        <f>(E98-$D$3)^2</f>
        <v>1.3426838999066752E-4</v>
      </c>
      <c r="J98" s="24">
        <f>E98/$I$3</f>
        <v>0.56386089160656772</v>
      </c>
      <c r="L98" s="25">
        <f>G98/$I$3</f>
        <v>4.4892952582405972E-3</v>
      </c>
      <c r="M98" s="25">
        <f>RANK(L98,$L$4:$L$122)</f>
        <v>74</v>
      </c>
      <c r="N98" s="25">
        <f>L98</f>
        <v>4.4892952582405972E-3</v>
      </c>
      <c r="O98" s="25">
        <f>RANK(N98,$N$4:$N$122)</f>
        <v>74</v>
      </c>
      <c r="P98" s="25">
        <v>95</v>
      </c>
      <c r="Q98" s="25">
        <f>M98/(COUNT($M$4:$M$122)+1)-0.5</f>
        <v>0.1166666666666667</v>
      </c>
      <c r="R98" s="25">
        <f>SUM($Q$4:Q98)/P98</f>
        <v>3.0964912280701751E-2</v>
      </c>
      <c r="S98" s="25">
        <f>(P98/11)*R98^2</f>
        <v>8.2807682083997861E-3</v>
      </c>
      <c r="T98" s="25"/>
      <c r="U98" s="25">
        <f>O98/(COUNT($O$4:$O$122)+1)-0.5</f>
        <v>0.1166666666666667</v>
      </c>
      <c r="V98" s="25">
        <f>SUM($U$4:U98)/P98</f>
        <v>3.0964912280701751E-2</v>
      </c>
      <c r="W98" s="7">
        <f>(P98/11)*V98^2</f>
        <v>8.2807682083997861E-3</v>
      </c>
      <c r="X98" s="7"/>
    </row>
    <row r="99" spans="1:24" x14ac:dyDescent="0.25">
      <c r="A99" s="4">
        <v>41369</v>
      </c>
      <c r="B99">
        <v>41.37</v>
      </c>
      <c r="C99">
        <f>(B99-B98)/B98</f>
        <v>-1.5234467983813392E-2</v>
      </c>
      <c r="E99">
        <f>C99-$D$3</f>
        <v>-2.0511315701641733E-2</v>
      </c>
      <c r="F99">
        <f>E99^2</f>
        <v>4.2071407181241472E-4</v>
      </c>
      <c r="G99">
        <f>(E99-$D$3)^2</f>
        <v>6.650293725492944E-4</v>
      </c>
      <c r="J99" s="24">
        <f>E99/$I$3</f>
        <v>-0.68580067375542642</v>
      </c>
      <c r="L99" s="25">
        <f>G99/$I$3</f>
        <v>2.2235413778207799E-2</v>
      </c>
      <c r="M99" s="25">
        <f>RANK(L99,$L$4:$L$122)</f>
        <v>30</v>
      </c>
      <c r="N99" s="25">
        <f>L99</f>
        <v>2.2235413778207799E-2</v>
      </c>
      <c r="O99" s="25">
        <f>RANK(N99,$N$4:$N$122)</f>
        <v>30</v>
      </c>
      <c r="P99" s="25">
        <v>96</v>
      </c>
      <c r="Q99" s="25">
        <f>M99/(COUNT($M$4:$M$122)+1)-0.5</f>
        <v>-0.25</v>
      </c>
      <c r="R99" s="25">
        <f>SUM($Q$4:Q99)/P99</f>
        <v>2.8038194444444442E-2</v>
      </c>
      <c r="S99" s="25">
        <f>(P99/11)*R99^2</f>
        <v>6.8608612163299646E-3</v>
      </c>
      <c r="T99" s="25"/>
      <c r="U99" s="25">
        <f>O99/(COUNT($O$4:$O$122)+1)-0.5</f>
        <v>-0.25</v>
      </c>
      <c r="V99" s="25">
        <f>SUM($U$4:U99)/P99</f>
        <v>2.8038194444444442E-2</v>
      </c>
      <c r="W99" s="7">
        <f>(P99/11)*V99^2</f>
        <v>6.8608612163299646E-3</v>
      </c>
      <c r="X99" s="7"/>
    </row>
    <row r="100" spans="1:24" x14ac:dyDescent="0.25">
      <c r="A100" s="4">
        <v>41372</v>
      </c>
      <c r="B100">
        <v>41.83</v>
      </c>
      <c r="C100">
        <f>(B100-B99)/B99</f>
        <v>1.1119168479574592E-2</v>
      </c>
      <c r="E100">
        <f>C100-$D$3</f>
        <v>5.8423207617462518E-3</v>
      </c>
      <c r="F100">
        <f>E100^2</f>
        <v>3.4132711883131306E-5</v>
      </c>
      <c r="G100">
        <f>(E100-$D$3)^2</f>
        <v>3.197597633977881E-7</v>
      </c>
      <c r="J100" s="24">
        <f>E100/$I$3</f>
        <v>0.19533937134906468</v>
      </c>
      <c r="L100" s="25">
        <f>G100/$I$3</f>
        <v>1.0691243037155664E-5</v>
      </c>
      <c r="M100" s="25">
        <f>RANK(L100,$L$4:$L$122)</f>
        <v>117</v>
      </c>
      <c r="N100" s="25">
        <f>L100</f>
        <v>1.0691243037155664E-5</v>
      </c>
      <c r="O100" s="25">
        <f>RANK(N100,$N$4:$N$122)</f>
        <v>117</v>
      </c>
      <c r="P100" s="25">
        <v>97</v>
      </c>
      <c r="Q100" s="25">
        <f>M100/(COUNT($M$4:$M$122)+1)-0.5</f>
        <v>0.47499999999999998</v>
      </c>
      <c r="R100" s="25">
        <f>SUM($Q$4:Q100)/P100</f>
        <v>3.2646048109965631E-2</v>
      </c>
      <c r="S100" s="25">
        <f>(P100/11)*R100^2</f>
        <v>9.3981047589295E-3</v>
      </c>
      <c r="T100" s="25"/>
      <c r="U100" s="25">
        <f>O100/(COUNT($O$4:$O$122)+1)-0.5</f>
        <v>0.47499999999999998</v>
      </c>
      <c r="V100" s="25">
        <f>SUM($U$4:U100)/P100</f>
        <v>3.2646048109965631E-2</v>
      </c>
      <c r="W100" s="7">
        <f>(P100/11)*V100^2</f>
        <v>9.3981047589295E-3</v>
      </c>
      <c r="X100" s="7"/>
    </row>
    <row r="101" spans="1:24" x14ac:dyDescent="0.25">
      <c r="A101" s="4">
        <v>41373</v>
      </c>
      <c r="B101">
        <v>40.5</v>
      </c>
      <c r="C101">
        <f>(B101-B100)/B100</f>
        <v>-3.1795362180253368E-2</v>
      </c>
      <c r="E101">
        <f>C101-$D$3</f>
        <v>-3.7072209898081708E-2</v>
      </c>
      <c r="F101">
        <f>E101^2</f>
        <v>1.3743487467274274E-3</v>
      </c>
      <c r="G101">
        <f>(E101-$D$3)^2</f>
        <v>1.7934426809556687E-3</v>
      </c>
      <c r="J101" s="24">
        <f>E101/$I$3</f>
        <v>-1.2395180736100739</v>
      </c>
      <c r="L101" s="25">
        <f>G101/$I$3</f>
        <v>5.9964178643239871E-2</v>
      </c>
      <c r="M101" s="25">
        <f>RANK(L101,$L$4:$L$122)</f>
        <v>14</v>
      </c>
      <c r="N101" s="25">
        <f>L101</f>
        <v>5.9964178643239871E-2</v>
      </c>
      <c r="O101" s="25">
        <f>RANK(N101,$N$4:$N$122)</f>
        <v>14</v>
      </c>
      <c r="P101" s="25">
        <v>98</v>
      </c>
      <c r="Q101" s="25">
        <f>M101/(COUNT($M$4:$M$122)+1)-0.5</f>
        <v>-0.3833333333333333</v>
      </c>
      <c r="R101" s="25">
        <f>SUM($Q$4:Q101)/P101</f>
        <v>2.8401360544217685E-2</v>
      </c>
      <c r="S101" s="25">
        <f>(P101/11)*R101^2</f>
        <v>7.1864048649762924E-3</v>
      </c>
      <c r="T101" s="25"/>
      <c r="U101" s="25">
        <f>O101/(COUNT($O$4:$O$122)+1)-0.5</f>
        <v>-0.3833333333333333</v>
      </c>
      <c r="V101" s="25">
        <f>SUM($U$4:U101)/P101</f>
        <v>2.8401360544217685E-2</v>
      </c>
      <c r="W101" s="7">
        <f>(P101/11)*V101^2</f>
        <v>7.1864048649762924E-3</v>
      </c>
      <c r="X101" s="7"/>
    </row>
    <row r="102" spans="1:24" x14ac:dyDescent="0.25">
      <c r="A102" s="4">
        <v>41374</v>
      </c>
      <c r="B102">
        <v>41.86</v>
      </c>
      <c r="C102">
        <f>(B102-B101)/B101</f>
        <v>3.3580246913580233E-2</v>
      </c>
      <c r="E102">
        <f>C102-$D$3</f>
        <v>2.8303399195751894E-2</v>
      </c>
      <c r="F102">
        <f>E102^2</f>
        <v>8.01082406034089E-4</v>
      </c>
      <c r="G102">
        <f>(E102-$D$3)^2</f>
        <v>5.3022207296546343E-4</v>
      </c>
      <c r="J102" s="24">
        <f>E102/$I$3</f>
        <v>0.946330821501705</v>
      </c>
      <c r="L102" s="25">
        <f>G102/$I$3</f>
        <v>1.7728099950731529E-2</v>
      </c>
      <c r="M102" s="25">
        <f>RANK(L102,$L$4:$L$122)</f>
        <v>38</v>
      </c>
      <c r="N102" s="25">
        <f>L102</f>
        <v>1.7728099950731529E-2</v>
      </c>
      <c r="O102" s="25">
        <f>RANK(N102,$N$4:$N$122)</f>
        <v>38</v>
      </c>
      <c r="P102" s="25">
        <v>99</v>
      </c>
      <c r="Q102" s="25">
        <f>M102/(COUNT($M$4:$M$122)+1)-0.5</f>
        <v>-0.18333333333333335</v>
      </c>
      <c r="R102" s="25">
        <f>SUM($Q$4:Q102)/P102</f>
        <v>2.6262626262626258E-2</v>
      </c>
      <c r="S102" s="25">
        <f>(P102/11)*R102^2</f>
        <v>6.2075298438934784E-3</v>
      </c>
      <c r="T102" s="25"/>
      <c r="U102" s="25">
        <f>O102/(COUNT($O$4:$O$122)+1)-0.5</f>
        <v>-0.18333333333333335</v>
      </c>
      <c r="V102" s="25">
        <f>SUM($U$4:U102)/P102</f>
        <v>2.6262626262626258E-2</v>
      </c>
      <c r="W102" s="7">
        <f>(P102/11)*V102^2</f>
        <v>6.2075298438934784E-3</v>
      </c>
      <c r="X102" s="7"/>
    </row>
    <row r="103" spans="1:24" x14ac:dyDescent="0.25">
      <c r="A103" s="4">
        <v>41375</v>
      </c>
      <c r="B103">
        <v>43.59</v>
      </c>
      <c r="C103">
        <f>(B103-B102)/B102</f>
        <v>4.1328236980410986E-2</v>
      </c>
      <c r="E103">
        <f>C103-$D$3</f>
        <v>3.6051389262582646E-2</v>
      </c>
      <c r="F103">
        <f>E103^2</f>
        <v>1.2997026677622594E-3</v>
      </c>
      <c r="G103">
        <f>(E103-$D$3)^2</f>
        <v>9.4707240728980873E-4</v>
      </c>
      <c r="J103" s="24">
        <f>E103/$I$3</f>
        <v>1.2053866951167544</v>
      </c>
      <c r="L103" s="25">
        <f>G103/$I$3</f>
        <v>3.1665589105165884E-2</v>
      </c>
      <c r="M103" s="25">
        <f>RANK(L103,$L$4:$L$122)</f>
        <v>20</v>
      </c>
      <c r="N103" s="25">
        <f>L103</f>
        <v>3.1665589105165884E-2</v>
      </c>
      <c r="O103" s="25">
        <f>RANK(N103,$N$4:$N$122)</f>
        <v>20</v>
      </c>
      <c r="P103" s="25">
        <v>100</v>
      </c>
      <c r="Q103" s="25">
        <f>M103/(COUNT($M$4:$M$122)+1)-0.5</f>
        <v>-0.33333333333333337</v>
      </c>
      <c r="R103" s="25">
        <f>SUM($Q$4:Q103)/P103</f>
        <v>2.2666666666666661E-2</v>
      </c>
      <c r="S103" s="25">
        <f>(P103/11)*R103^2</f>
        <v>4.6707070707070683E-3</v>
      </c>
      <c r="T103" s="25"/>
      <c r="U103" s="25">
        <f>O103/(COUNT($O$4:$O$122)+1)-0.5</f>
        <v>-0.33333333333333337</v>
      </c>
      <c r="V103" s="25">
        <f>SUM($U$4:U103)/P103</f>
        <v>2.2666666666666661E-2</v>
      </c>
      <c r="W103" s="7">
        <f>(P103/11)*V103^2</f>
        <v>4.6707070707070683E-3</v>
      </c>
      <c r="X103" s="7"/>
    </row>
    <row r="104" spans="1:24" x14ac:dyDescent="0.25">
      <c r="A104" s="4">
        <v>41376</v>
      </c>
      <c r="B104">
        <v>43.75</v>
      </c>
      <c r="C104">
        <f>(B104-B103)/B103</f>
        <v>3.6705666437255465E-3</v>
      </c>
      <c r="E104">
        <f>C104-$D$3</f>
        <v>-1.606281074102794E-3</v>
      </c>
      <c r="F104">
        <f>E104^2</f>
        <v>2.5801388890208256E-6</v>
      </c>
      <c r="G104">
        <f>(E104-$D$3)^2</f>
        <v>4.7377461966311353E-5</v>
      </c>
      <c r="J104" s="24">
        <f>E104/$I$3</f>
        <v>-5.3706386215493458E-2</v>
      </c>
      <c r="L104" s="25">
        <f>G104/$I$3</f>
        <v>1.5840766048331937E-3</v>
      </c>
      <c r="M104" s="25">
        <f>RANK(L104,$L$4:$L$122)</f>
        <v>92</v>
      </c>
      <c r="N104" s="25">
        <f>L104</f>
        <v>1.5840766048331937E-3</v>
      </c>
      <c r="O104" s="25">
        <f>RANK(N104,$N$4:$N$122)</f>
        <v>92</v>
      </c>
      <c r="P104" s="25">
        <v>101</v>
      </c>
      <c r="Q104" s="25">
        <f>M104/(COUNT($M$4:$M$122)+1)-0.5</f>
        <v>0.26666666666666672</v>
      </c>
      <c r="R104" s="25">
        <f>SUM($Q$4:Q104)/P104</f>
        <v>2.5082508250825076E-2</v>
      </c>
      <c r="S104" s="25">
        <f>(P104/11)*R104^2</f>
        <v>5.7765776577657739E-3</v>
      </c>
      <c r="T104" s="25"/>
      <c r="U104" s="25">
        <f>O104/(COUNT($O$4:$O$122)+1)-0.5</f>
        <v>0.26666666666666672</v>
      </c>
      <c r="V104" s="25">
        <f>SUM($U$4:U104)/P104</f>
        <v>2.5082508250825076E-2</v>
      </c>
      <c r="W104" s="7">
        <f>(P104/11)*V104^2</f>
        <v>5.7765776577657739E-3</v>
      </c>
      <c r="X104" s="7"/>
    </row>
    <row r="105" spans="1:24" x14ac:dyDescent="0.25">
      <c r="A105" s="4">
        <v>41379</v>
      </c>
      <c r="B105">
        <v>43.3</v>
      </c>
      <c r="C105">
        <f>(B105-B104)/B104</f>
        <v>-1.0285714285714351E-2</v>
      </c>
      <c r="E105">
        <f>C105-$D$3</f>
        <v>-1.5562562003542692E-2</v>
      </c>
      <c r="F105">
        <f>E105^2</f>
        <v>2.4219333611411075E-4</v>
      </c>
      <c r="G105">
        <f>(E105-$D$3)^2</f>
        <v>4.3428099753517349E-4</v>
      </c>
      <c r="J105" s="24">
        <f>E105/$I$3</f>
        <v>-0.52033792773887833</v>
      </c>
      <c r="L105" s="25">
        <f>G105/$I$3</f>
        <v>1.452028748623679E-2</v>
      </c>
      <c r="M105" s="25">
        <f>RANK(L105,$L$4:$L$122)</f>
        <v>45</v>
      </c>
      <c r="N105" s="25">
        <f>L105</f>
        <v>1.452028748623679E-2</v>
      </c>
      <c r="O105" s="25">
        <f>RANK(N105,$N$4:$N$122)</f>
        <v>45</v>
      </c>
      <c r="P105" s="25">
        <v>102</v>
      </c>
      <c r="Q105" s="25">
        <f>M105/(COUNT($M$4:$M$122)+1)-0.5</f>
        <v>-0.125</v>
      </c>
      <c r="R105" s="25">
        <f>SUM($Q$4:Q105)/P105</f>
        <v>2.3611111111111107E-2</v>
      </c>
      <c r="S105" s="25">
        <f>(P105/11)*R105^2</f>
        <v>5.1694023569023558E-3</v>
      </c>
      <c r="T105" s="25"/>
      <c r="U105" s="25">
        <f>O105/(COUNT($O$4:$O$122)+1)-0.5</f>
        <v>-0.125</v>
      </c>
      <c r="V105" s="25">
        <f>SUM($U$4:U105)/P105</f>
        <v>2.3611111111111107E-2</v>
      </c>
      <c r="W105" s="7">
        <f>(P105/11)*V105^2</f>
        <v>5.1694023569023558E-3</v>
      </c>
      <c r="X105" s="7"/>
    </row>
    <row r="106" spans="1:24" x14ac:dyDescent="0.25">
      <c r="A106" s="4">
        <v>41380</v>
      </c>
      <c r="B106">
        <v>45.59</v>
      </c>
      <c r="C106">
        <f>(B106-B105)/B105</f>
        <v>5.2886836027713775E-2</v>
      </c>
      <c r="E106">
        <f>C106-$D$3</f>
        <v>4.7609988309885436E-2</v>
      </c>
      <c r="F106">
        <f>E106^2</f>
        <v>2.266710986867428E-3</v>
      </c>
      <c r="G106">
        <f>(E106-$D$3)^2</f>
        <v>1.7920947923868722E-3</v>
      </c>
      <c r="J106" s="24">
        <f>E106/$I$3</f>
        <v>1.5918511779229263</v>
      </c>
      <c r="L106" s="25">
        <f>G106/$I$3</f>
        <v>5.9919111671326707E-2</v>
      </c>
      <c r="M106" s="25">
        <f>RANK(L106,$L$4:$L$122)</f>
        <v>15</v>
      </c>
      <c r="N106" s="25">
        <f>L106</f>
        <v>5.9919111671326707E-2</v>
      </c>
      <c r="O106" s="25">
        <f>RANK(N106,$N$4:$N$122)</f>
        <v>15</v>
      </c>
      <c r="P106" s="25">
        <v>103</v>
      </c>
      <c r="Q106" s="25">
        <f>M106/(COUNT($M$4:$M$122)+1)-0.5</f>
        <v>-0.375</v>
      </c>
      <c r="R106" s="25">
        <f>SUM($Q$4:Q106)/P106</f>
        <v>1.974110032362459E-2</v>
      </c>
      <c r="S106" s="25">
        <f>(P106/11)*R106^2</f>
        <v>3.6491124840639382E-3</v>
      </c>
      <c r="T106" s="25"/>
      <c r="U106" s="25">
        <f>O106/(COUNT($O$4:$O$122)+1)-0.5</f>
        <v>-0.375</v>
      </c>
      <c r="V106" s="25">
        <f>SUM($U$4:U106)/P106</f>
        <v>1.974110032362459E-2</v>
      </c>
      <c r="W106" s="7">
        <f>(P106/11)*V106^2</f>
        <v>3.6491124840639382E-3</v>
      </c>
      <c r="X106" s="7"/>
    </row>
    <row r="107" spans="1:24" x14ac:dyDescent="0.25">
      <c r="A107" s="4">
        <v>41381</v>
      </c>
      <c r="B107">
        <v>45.45</v>
      </c>
      <c r="C107">
        <f>(B107-B106)/B106</f>
        <v>-3.0708488703663208E-3</v>
      </c>
      <c r="E107">
        <f>C107-$D$3</f>
        <v>-8.3476965881946613E-3</v>
      </c>
      <c r="F107">
        <f>E107^2</f>
        <v>6.9684038328556792E-5</v>
      </c>
      <c r="G107">
        <f>(E107-$D$3)^2</f>
        <v>1.8562820754678379E-4</v>
      </c>
      <c r="J107" s="24">
        <f>E107/$I$3</f>
        <v>-0.27910720247124632</v>
      </c>
      <c r="L107" s="25">
        <f>G107/$I$3</f>
        <v>6.2065228606181999E-3</v>
      </c>
      <c r="M107" s="25">
        <f>RANK(L107,$L$4:$L$122)</f>
        <v>67</v>
      </c>
      <c r="N107" s="25">
        <f>L107</f>
        <v>6.2065228606181999E-3</v>
      </c>
      <c r="O107" s="25">
        <f>RANK(N107,$N$4:$N$122)</f>
        <v>67</v>
      </c>
      <c r="P107" s="25">
        <v>104</v>
      </c>
      <c r="Q107" s="25">
        <f>M107/(COUNT($M$4:$M$122)+1)-0.5</f>
        <v>5.8333333333333348E-2</v>
      </c>
      <c r="R107" s="25">
        <f>SUM($Q$4:Q107)/P107</f>
        <v>2.0112179487179478E-2</v>
      </c>
      <c r="S107" s="25">
        <f>(P107/11)*R107^2</f>
        <v>3.8243614024863993E-3</v>
      </c>
      <c r="T107" s="25"/>
      <c r="U107" s="25">
        <f>O107/(COUNT($O$4:$O$122)+1)-0.5</f>
        <v>5.8333333333333348E-2</v>
      </c>
      <c r="V107" s="25">
        <f>SUM($U$4:U107)/P107</f>
        <v>2.0112179487179478E-2</v>
      </c>
      <c r="W107" s="7">
        <f>(P107/11)*V107^2</f>
        <v>3.8243614024863993E-3</v>
      </c>
      <c r="X107" s="7"/>
    </row>
    <row r="108" spans="1:24" x14ac:dyDescent="0.25">
      <c r="A108" s="4">
        <v>41382</v>
      </c>
      <c r="B108">
        <v>46.97</v>
      </c>
      <c r="C108">
        <f>(B108-B107)/B107</f>
        <v>3.3443344334433356E-2</v>
      </c>
      <c r="E108">
        <f>C108-$D$3</f>
        <v>2.8166496616605016E-2</v>
      </c>
      <c r="F108">
        <f>E108^2</f>
        <v>7.9335153165322185E-4</v>
      </c>
      <c r="G108">
        <f>(E108-$D$3)^2</f>
        <v>5.2393602670926828E-4</v>
      </c>
      <c r="J108" s="24">
        <f>E108/$I$3</f>
        <v>0.94175345150830814</v>
      </c>
      <c r="L108" s="25">
        <f>G108/$I$3</f>
        <v>1.7517924512916425E-2</v>
      </c>
      <c r="M108" s="25">
        <f>RANK(L108,$L$4:$L$122)</f>
        <v>39</v>
      </c>
      <c r="N108" s="25">
        <f>L108</f>
        <v>1.7517924512916425E-2</v>
      </c>
      <c r="O108" s="25">
        <f>RANK(N108,$N$4:$N$122)</f>
        <v>39</v>
      </c>
      <c r="P108" s="25">
        <v>105</v>
      </c>
      <c r="Q108" s="25">
        <f>M108/(COUNT($M$4:$M$122)+1)-0.5</f>
        <v>-0.17499999999999999</v>
      </c>
      <c r="R108" s="25">
        <f>SUM($Q$4:Q108)/P108</f>
        <v>1.8253968253968245E-2</v>
      </c>
      <c r="S108" s="25">
        <f>(P108/11)*R108^2</f>
        <v>3.1806156806156775E-3</v>
      </c>
      <c r="T108" s="25"/>
      <c r="U108" s="25">
        <f>O108/(COUNT($O$4:$O$122)+1)-0.5</f>
        <v>-0.17499999999999999</v>
      </c>
      <c r="V108" s="25">
        <f>SUM($U$4:U108)/P108</f>
        <v>1.8253968253968245E-2</v>
      </c>
      <c r="W108" s="7">
        <f>(P108/11)*V108^2</f>
        <v>3.1806156806156775E-3</v>
      </c>
      <c r="X108" s="7"/>
    </row>
    <row r="109" spans="1:24" x14ac:dyDescent="0.25">
      <c r="A109" s="4">
        <v>41383</v>
      </c>
      <c r="B109">
        <v>47.83</v>
      </c>
      <c r="C109">
        <f>(B109-B108)/B108</f>
        <v>1.8309559293165838E-2</v>
      </c>
      <c r="E109">
        <f>C109-$D$3</f>
        <v>1.3032711575337499E-2</v>
      </c>
      <c r="F109">
        <f>E109^2</f>
        <v>1.6985157100593603E-4</v>
      </c>
      <c r="G109">
        <f>(E109-$D$3)^2</f>
        <v>6.0153424176216841E-5</v>
      </c>
      <c r="J109" s="24">
        <f>E109/$I$3</f>
        <v>0.43575178253978181</v>
      </c>
      <c r="L109" s="25">
        <f>G109/$I$3</f>
        <v>2.0112439118395286E-3</v>
      </c>
      <c r="M109" s="25">
        <f>RANK(L109,$L$4:$L$122)</f>
        <v>89</v>
      </c>
      <c r="N109" s="25">
        <f>L109</f>
        <v>2.0112439118395286E-3</v>
      </c>
      <c r="O109" s="25">
        <f>RANK(N109,$N$4:$N$122)</f>
        <v>89</v>
      </c>
      <c r="P109" s="25">
        <v>106</v>
      </c>
      <c r="Q109" s="25">
        <f>M109/(COUNT($M$4:$M$122)+1)-0.5</f>
        <v>0.2416666666666667</v>
      </c>
      <c r="R109" s="25">
        <f>SUM($Q$4:Q109)/P109</f>
        <v>2.0361635220125778E-2</v>
      </c>
      <c r="S109" s="25">
        <f>(P109/11)*R109^2</f>
        <v>3.9951996378883138E-3</v>
      </c>
      <c r="T109" s="25"/>
      <c r="U109" s="25">
        <f>O109/(COUNT($O$4:$O$122)+1)-0.5</f>
        <v>0.2416666666666667</v>
      </c>
      <c r="V109" s="25">
        <f>SUM($U$4:U109)/P109</f>
        <v>2.0361635220125778E-2</v>
      </c>
      <c r="W109" s="7">
        <f>(P109/11)*V109^2</f>
        <v>3.9951996378883138E-3</v>
      </c>
      <c r="X109" s="7"/>
    </row>
    <row r="110" spans="1:24" x14ac:dyDescent="0.25">
      <c r="A110" s="4">
        <v>41386</v>
      </c>
      <c r="B110">
        <v>50.19</v>
      </c>
      <c r="C110">
        <f>(B110-B109)/B109</f>
        <v>4.9341417520384685E-2</v>
      </c>
      <c r="E110">
        <f>C110-$D$3</f>
        <v>4.4064569802556346E-2</v>
      </c>
      <c r="F110">
        <f>E110^2</f>
        <v>1.9416863118843605E-3</v>
      </c>
      <c r="G110">
        <f>(E110-$D$3)^2</f>
        <v>1.5044873845220968E-3</v>
      </c>
      <c r="J110" s="24">
        <f>E110/$I$3</f>
        <v>1.4733092746906225</v>
      </c>
      <c r="L110" s="25">
        <f>G110/$I$3</f>
        <v>5.0302890217774246E-2</v>
      </c>
      <c r="M110" s="25">
        <f>RANK(L110,$L$4:$L$122)</f>
        <v>16</v>
      </c>
      <c r="N110" s="25">
        <f>L110</f>
        <v>5.0302890217774246E-2</v>
      </c>
      <c r="O110" s="25">
        <f>RANK(N110,$N$4:$N$122)</f>
        <v>16</v>
      </c>
      <c r="P110" s="25">
        <v>107</v>
      </c>
      <c r="Q110" s="25">
        <f>M110/(COUNT($M$4:$M$122)+1)-0.5</f>
        <v>-0.3666666666666667</v>
      </c>
      <c r="R110" s="25">
        <f>SUM($Q$4:Q110)/P110</f>
        <v>1.6744548286604353E-2</v>
      </c>
      <c r="S110" s="25">
        <f>(P110/11)*R110^2</f>
        <v>2.72733172849995E-3</v>
      </c>
      <c r="T110" s="25"/>
      <c r="U110" s="25">
        <f>O110/(COUNT($O$4:$O$122)+1)-0.5</f>
        <v>-0.3666666666666667</v>
      </c>
      <c r="V110" s="25">
        <f>SUM($U$4:U110)/P110</f>
        <v>1.6744548286604353E-2</v>
      </c>
      <c r="W110" s="7">
        <f>(P110/11)*V110^2</f>
        <v>2.72733172849995E-3</v>
      </c>
      <c r="X110" s="7"/>
    </row>
    <row r="111" spans="1:24" x14ac:dyDescent="0.25">
      <c r="A111" s="4">
        <v>41387</v>
      </c>
      <c r="B111">
        <v>51.01</v>
      </c>
      <c r="C111">
        <f>(B111-B110)/B110</f>
        <v>1.6337915919505883E-2</v>
      </c>
      <c r="E111">
        <f>C111-$D$3</f>
        <v>1.1061068201677543E-2</v>
      </c>
      <c r="F111">
        <f>E111^2</f>
        <v>1.2234722976216207E-4</v>
      </c>
      <c r="G111">
        <f>(E111-$D$3)^2</f>
        <v>3.3457206605780703E-5</v>
      </c>
      <c r="J111" s="24">
        <f>E111/$I$3</f>
        <v>0.36982942174489664</v>
      </c>
      <c r="L111" s="25">
        <f>G111/$I$3</f>
        <v>1.1186495866953277E-3</v>
      </c>
      <c r="M111" s="25">
        <f>RANK(L111,$L$4:$L$122)</f>
        <v>98</v>
      </c>
      <c r="N111" s="25">
        <f>L111</f>
        <v>1.1186495866953277E-3</v>
      </c>
      <c r="O111" s="25">
        <f>RANK(N111,$N$4:$N$122)</f>
        <v>98</v>
      </c>
      <c r="P111" s="25">
        <v>108</v>
      </c>
      <c r="Q111" s="25">
        <f>M111/(COUNT($M$4:$M$122)+1)-0.5</f>
        <v>0.31666666666666665</v>
      </c>
      <c r="R111" s="25">
        <f>SUM($Q$4:Q111)/P111</f>
        <v>1.9521604938271597E-2</v>
      </c>
      <c r="S111" s="25">
        <f>(P111/11)*R111^2</f>
        <v>3.7416409465020548E-3</v>
      </c>
      <c r="T111" s="25"/>
      <c r="U111" s="25">
        <f>O111/(COUNT($O$4:$O$122)+1)-0.5</f>
        <v>0.31666666666666665</v>
      </c>
      <c r="V111" s="25">
        <f>SUM($U$4:U111)/P111</f>
        <v>1.9521604938271597E-2</v>
      </c>
      <c r="W111" s="7">
        <f>(P111/11)*V111^2</f>
        <v>3.7416409465020548E-3</v>
      </c>
      <c r="X111" s="7"/>
    </row>
    <row r="112" spans="1:24" x14ac:dyDescent="0.25">
      <c r="A112" s="4">
        <v>41388</v>
      </c>
      <c r="B112">
        <v>50.43</v>
      </c>
      <c r="C112">
        <f>(B112-B111)/B111</f>
        <v>-1.1370319545187186E-2</v>
      </c>
      <c r="E112">
        <f>C112-$D$3</f>
        <v>-1.6647167263015527E-2</v>
      </c>
      <c r="F112">
        <f>E112^2</f>
        <v>2.7712817788281587E-4</v>
      </c>
      <c r="G112">
        <f>(E112-$D$3)^2</f>
        <v>4.8066243288026627E-4</v>
      </c>
      <c r="J112" s="24">
        <f>E112/$I$3</f>
        <v>-0.55660196016492169</v>
      </c>
      <c r="L112" s="25">
        <f>G112/$I$3</f>
        <v>1.6071061706286575E-2</v>
      </c>
      <c r="M112" s="25">
        <f>RANK(L112,$L$4:$L$122)</f>
        <v>41</v>
      </c>
      <c r="N112" s="25">
        <f>L112</f>
        <v>1.6071061706286575E-2</v>
      </c>
      <c r="O112" s="25">
        <f>RANK(N112,$N$4:$N$122)</f>
        <v>41</v>
      </c>
      <c r="P112" s="25">
        <v>109</v>
      </c>
      <c r="Q112" s="25">
        <f>M112/(COUNT($M$4:$M$122)+1)-0.5</f>
        <v>-0.15833333333333333</v>
      </c>
      <c r="R112" s="25">
        <f>SUM($Q$4:Q112)/P112</f>
        <v>1.7889908256880728E-2</v>
      </c>
      <c r="S112" s="25">
        <f>(P112/11)*R112^2</f>
        <v>3.1713928273561275E-3</v>
      </c>
      <c r="T112" s="25"/>
      <c r="U112" s="25">
        <f>O112/(COUNT($O$4:$O$122)+1)-0.5</f>
        <v>-0.15833333333333333</v>
      </c>
      <c r="V112" s="25">
        <f>SUM($U$4:U112)/P112</f>
        <v>1.7889908256880728E-2</v>
      </c>
      <c r="W112" s="7">
        <f>(P112/11)*V112^2</f>
        <v>3.1713928273561275E-3</v>
      </c>
      <c r="X112" s="7"/>
    </row>
    <row r="113" spans="1:24" x14ac:dyDescent="0.25">
      <c r="A113" s="4">
        <v>41389</v>
      </c>
      <c r="B113">
        <v>52</v>
      </c>
      <c r="C113">
        <f>(B113-B112)/B112</f>
        <v>3.1132262542137624E-2</v>
      </c>
      <c r="E113">
        <f>C113-$D$3</f>
        <v>2.5855414824309284E-2</v>
      </c>
      <c r="F113">
        <f>E113^2</f>
        <v>6.6850247573711232E-4</v>
      </c>
      <c r="G113">
        <f>(E113-$D$3)^2</f>
        <v>4.234774241559395E-4</v>
      </c>
      <c r="J113" s="24">
        <f>E113/$I$3</f>
        <v>0.86448188720132169</v>
      </c>
      <c r="L113" s="25">
        <f>G113/$I$3</f>
        <v>1.4159067464556181E-2</v>
      </c>
      <c r="M113" s="25">
        <f>RANK(L113,$L$4:$L$122)</f>
        <v>46</v>
      </c>
      <c r="N113" s="25">
        <f>L113</f>
        <v>1.4159067464556181E-2</v>
      </c>
      <c r="O113" s="25">
        <f>RANK(N113,$N$4:$N$122)</f>
        <v>46</v>
      </c>
      <c r="P113" s="25">
        <v>110</v>
      </c>
      <c r="Q113" s="25">
        <f>M113/(COUNT($M$4:$M$122)+1)-0.5</f>
        <v>-0.11666666666666664</v>
      </c>
      <c r="R113" s="25">
        <f>SUM($Q$4:Q113)/P113</f>
        <v>1.6666666666666659E-2</v>
      </c>
      <c r="S113" s="25">
        <f>(P113/11)*R113^2</f>
        <v>2.7777777777777757E-3</v>
      </c>
      <c r="T113" s="25"/>
      <c r="U113" s="25">
        <f>O113/(COUNT($O$4:$O$122)+1)-0.5</f>
        <v>-0.11666666666666664</v>
      </c>
      <c r="V113" s="25">
        <f>SUM($U$4:U113)/P113</f>
        <v>1.6666666666666659E-2</v>
      </c>
      <c r="W113" s="7">
        <f>(P113/11)*V113^2</f>
        <v>2.7777777777777757E-3</v>
      </c>
      <c r="X113" s="7"/>
    </row>
    <row r="114" spans="1:24" x14ac:dyDescent="0.25">
      <c r="A114" s="4">
        <v>41390</v>
      </c>
      <c r="B114">
        <v>51.2</v>
      </c>
      <c r="C114">
        <f>(B114-B113)/B113</f>
        <v>-1.538461538461533E-2</v>
      </c>
      <c r="E114">
        <f>C114-$D$3</f>
        <v>-2.066146310244367E-2</v>
      </c>
      <c r="F114">
        <f>E114^2</f>
        <v>4.2689605753364117E-4</v>
      </c>
      <c r="G114">
        <f>(E114-$D$3)^2</f>
        <v>6.7279596820903997E-4</v>
      </c>
      <c r="J114" s="24">
        <f>E114/$I$3</f>
        <v>-0.69082088748185999</v>
      </c>
      <c r="L114" s="25">
        <f>G114/$I$3</f>
        <v>2.2495091734206163E-2</v>
      </c>
      <c r="M114" s="25">
        <f>RANK(L114,$L$4:$L$122)</f>
        <v>29</v>
      </c>
      <c r="N114" s="25">
        <f>L114</f>
        <v>2.2495091734206163E-2</v>
      </c>
      <c r="O114" s="25">
        <f>RANK(N114,$N$4:$N$122)</f>
        <v>29</v>
      </c>
      <c r="P114" s="25">
        <v>111</v>
      </c>
      <c r="Q114" s="25">
        <f>M114/(COUNT($M$4:$M$122)+1)-0.5</f>
        <v>-0.2583333333333333</v>
      </c>
      <c r="R114" s="25">
        <f>SUM($Q$4:Q114)/P114</f>
        <v>1.4189189189189183E-2</v>
      </c>
      <c r="S114" s="25">
        <f>(P114/11)*R114^2</f>
        <v>2.0316339066339052E-3</v>
      </c>
      <c r="T114" s="25"/>
      <c r="U114" s="25">
        <f>O114/(COUNT($O$4:$O$122)+1)-0.5</f>
        <v>-0.2583333333333333</v>
      </c>
      <c r="V114" s="25">
        <f>SUM($U$4:U114)/P114</f>
        <v>1.4189189189189183E-2</v>
      </c>
      <c r="W114" s="7">
        <f>(P114/11)*V114^2</f>
        <v>2.0316339066339052E-3</v>
      </c>
      <c r="X114" s="7"/>
    </row>
    <row r="115" spans="1:24" x14ac:dyDescent="0.25">
      <c r="A115" s="4">
        <v>41393</v>
      </c>
      <c r="B115">
        <v>54.94</v>
      </c>
      <c r="C115">
        <f>(B115-B114)/B114</f>
        <v>7.30468749999999E-2</v>
      </c>
      <c r="E115">
        <f>C115-$D$3</f>
        <v>6.777002728217156E-2</v>
      </c>
      <c r="F115">
        <f>E115^2</f>
        <v>4.5927765978262779E-3</v>
      </c>
      <c r="G115">
        <f>(E115-$D$3)^2</f>
        <v>3.9053974920612452E-3</v>
      </c>
      <c r="J115" s="24">
        <f>E115/$I$3</f>
        <v>2.2659068314577633</v>
      </c>
      <c r="L115" s="25">
        <f>G115/$I$3</f>
        <v>0.13057788541200116</v>
      </c>
      <c r="M115" s="25">
        <f>RANK(L115,$L$4:$L$122)</f>
        <v>8</v>
      </c>
      <c r="N115" s="25">
        <f>L115</f>
        <v>0.13057788541200116</v>
      </c>
      <c r="O115" s="25">
        <f>RANK(N115,$N$4:$N$122)</f>
        <v>8</v>
      </c>
      <c r="P115" s="25">
        <v>112</v>
      </c>
      <c r="Q115" s="25">
        <f>M115/(COUNT($M$4:$M$122)+1)-0.5</f>
        <v>-0.43333333333333335</v>
      </c>
      <c r="R115" s="25">
        <f>SUM($Q$4:Q115)/P115</f>
        <v>1.0193452380952374E-2</v>
      </c>
      <c r="S115" s="25">
        <f>(P115/11)*R115^2</f>
        <v>1.0579568001442988E-3</v>
      </c>
      <c r="T115" s="25"/>
      <c r="U115" s="25">
        <f>O115/(COUNT($O$4:$O$122)+1)-0.5</f>
        <v>-0.43333333333333335</v>
      </c>
      <c r="V115" s="25">
        <f>SUM($U$4:U115)/P115</f>
        <v>1.0193452380952374E-2</v>
      </c>
      <c r="W115" s="7">
        <f>(P115/11)*V115^2</f>
        <v>1.0579568001442988E-3</v>
      </c>
      <c r="X115" s="7"/>
    </row>
    <row r="116" spans="1:24" x14ac:dyDescent="0.25">
      <c r="A116" s="4">
        <v>41394</v>
      </c>
      <c r="B116">
        <v>53.99</v>
      </c>
      <c r="C116">
        <f>(B116-B115)/B115</f>
        <v>-1.7291590826355948E-2</v>
      </c>
      <c r="E116">
        <f>C116-$D$3</f>
        <v>-2.2568438544184288E-2</v>
      </c>
      <c r="F116">
        <f>E116^2</f>
        <v>5.0933441832262303E-4</v>
      </c>
      <c r="G116">
        <f>(E116-$D$3)^2</f>
        <v>7.7535996701342917E-4</v>
      </c>
      <c r="J116" s="24">
        <f>E116/$I$3</f>
        <v>-0.75458106073471909</v>
      </c>
      <c r="L116" s="25">
        <f>G116/$I$3</f>
        <v>2.5924343202334603E-2</v>
      </c>
      <c r="M116" s="25">
        <f>RANK(L116,$L$4:$L$122)</f>
        <v>26</v>
      </c>
      <c r="N116" s="25">
        <f>L116</f>
        <v>2.5924343202334603E-2</v>
      </c>
      <c r="O116" s="25">
        <f>RANK(N116,$N$4:$N$122)</f>
        <v>26</v>
      </c>
      <c r="P116" s="25">
        <v>113</v>
      </c>
      <c r="Q116" s="25">
        <f>M116/(COUNT($M$4:$M$122)+1)-0.5</f>
        <v>-0.28333333333333333</v>
      </c>
      <c r="R116" s="25">
        <f>SUM($Q$4:Q116)/P116</f>
        <v>7.5958702064896693E-3</v>
      </c>
      <c r="S116" s="25">
        <f>(P116/11)*R116^2</f>
        <v>5.9270805399123895E-4</v>
      </c>
      <c r="T116" s="25"/>
      <c r="U116" s="25">
        <f>O116/(COUNT($O$4:$O$122)+1)-0.5</f>
        <v>-0.28333333333333333</v>
      </c>
      <c r="V116" s="25">
        <f>SUM($U$4:U116)/P116</f>
        <v>7.5958702064896693E-3</v>
      </c>
      <c r="W116" s="7">
        <f>(P116/11)*V116^2</f>
        <v>5.9270805399123895E-4</v>
      </c>
      <c r="X116" s="7"/>
    </row>
    <row r="117" spans="1:24" x14ac:dyDescent="0.25">
      <c r="A117" s="4">
        <v>41395</v>
      </c>
      <c r="B117">
        <v>53.28</v>
      </c>
      <c r="C117">
        <f>(B117-B116)/B116</f>
        <v>-1.3150583441378049E-2</v>
      </c>
      <c r="E117">
        <f>C117-$D$3</f>
        <v>-1.8427431159206389E-2</v>
      </c>
      <c r="F117">
        <f>E117^2</f>
        <v>3.3957021912729051E-4</v>
      </c>
      <c r="G117">
        <f>(E117-$D$3)^2</f>
        <v>5.6189283708023481E-4</v>
      </c>
      <c r="J117" s="24">
        <f>E117/$I$3</f>
        <v>-0.61612550303411129</v>
      </c>
      <c r="L117" s="25">
        <f>G117/$I$3</f>
        <v>1.8787019411783994E-2</v>
      </c>
      <c r="M117" s="25">
        <f>RANK(L117,$L$4:$L$122)</f>
        <v>34</v>
      </c>
      <c r="N117" s="25">
        <f>L117</f>
        <v>1.8787019411783994E-2</v>
      </c>
      <c r="O117" s="25">
        <f>RANK(N117,$N$4:$N$122)</f>
        <v>34</v>
      </c>
      <c r="P117" s="25">
        <v>114</v>
      </c>
      <c r="Q117" s="25">
        <f>M117/(COUNT($M$4:$M$122)+1)-0.5</f>
        <v>-0.21666666666666667</v>
      </c>
      <c r="R117" s="25">
        <f>SUM($Q$4:Q117)/P117</f>
        <v>5.6286549707602277E-3</v>
      </c>
      <c r="S117" s="25">
        <f>(P117/11)*R117^2</f>
        <v>3.2833820662767961E-4</v>
      </c>
      <c r="T117" s="25"/>
      <c r="U117" s="25">
        <f>O117/(COUNT($O$4:$O$122)+1)-0.5</f>
        <v>-0.21666666666666667</v>
      </c>
      <c r="V117" s="25">
        <f>SUM($U$4:U117)/P117</f>
        <v>5.6286549707602277E-3</v>
      </c>
      <c r="W117" s="7">
        <f>(P117/11)*V117^2</f>
        <v>3.2833820662767961E-4</v>
      </c>
      <c r="X117" s="7"/>
    </row>
    <row r="118" spans="1:24" x14ac:dyDescent="0.25">
      <c r="A118" s="4">
        <v>41396</v>
      </c>
      <c r="B118">
        <v>54.11</v>
      </c>
      <c r="C118">
        <f>(B118-B117)/B117</f>
        <v>1.5578078078078046E-2</v>
      </c>
      <c r="E118">
        <f>C118-$D$3</f>
        <v>1.0301230360249707E-2</v>
      </c>
      <c r="F118">
        <f>E118^2</f>
        <v>1.061153469349303E-4</v>
      </c>
      <c r="G118">
        <f>(E118-$D$3)^2</f>
        <v>2.5244420937465108E-5</v>
      </c>
      <c r="J118" s="24">
        <f>E118/$I$3</f>
        <v>0.34442406446913837</v>
      </c>
      <c r="L118" s="25">
        <f>G118/$I$3</f>
        <v>8.4405316262054582E-4</v>
      </c>
      <c r="M118" s="25">
        <f>RANK(L118,$L$4:$L$122)</f>
        <v>100</v>
      </c>
      <c r="N118" s="25">
        <f>L118</f>
        <v>8.4405316262054582E-4</v>
      </c>
      <c r="O118" s="25">
        <f>RANK(N118,$N$4:$N$122)</f>
        <v>100</v>
      </c>
      <c r="P118" s="25">
        <v>115</v>
      </c>
      <c r="Q118" s="25">
        <f>M118/(COUNT($M$4:$M$122)+1)-0.5</f>
        <v>0.33333333333333337</v>
      </c>
      <c r="R118" s="25">
        <f>SUM($Q$4:Q118)/P118</f>
        <v>8.4782608695652111E-3</v>
      </c>
      <c r="S118" s="25">
        <f>(P118/11)*R118^2</f>
        <v>7.5148221343873417E-4</v>
      </c>
      <c r="T118" s="25"/>
      <c r="U118" s="25">
        <f>O118/(COUNT($O$4:$O$122)+1)-0.5</f>
        <v>0.33333333333333337</v>
      </c>
      <c r="V118" s="25">
        <f>SUM($U$4:U118)/P118</f>
        <v>8.4782608695652111E-3</v>
      </c>
      <c r="W118" s="7">
        <f>(P118/11)*V118^2</f>
        <v>7.5148221343873417E-4</v>
      </c>
      <c r="X118" s="7"/>
    </row>
    <row r="119" spans="1:24" x14ac:dyDescent="0.25">
      <c r="A119" s="4">
        <v>41397</v>
      </c>
      <c r="B119">
        <v>54.55</v>
      </c>
      <c r="C119">
        <f>(B119-B118)/B118</f>
        <v>8.1315838107558266E-3</v>
      </c>
      <c r="E119">
        <f>C119-$D$3</f>
        <v>2.8547360929274861E-3</v>
      </c>
      <c r="F119">
        <f>E119^2</f>
        <v>8.1495181602628888E-6</v>
      </c>
      <c r="G119">
        <f>(E119-$D$3)^2</f>
        <v>5.8666247234798567E-6</v>
      </c>
      <c r="J119" s="24">
        <f>E119/$I$3</f>
        <v>9.544877395490052E-2</v>
      </c>
      <c r="L119" s="25">
        <f>G119/$I$3</f>
        <v>1.9615198003659505E-4</v>
      </c>
      <c r="M119" s="25">
        <f>RANK(L119,$L$4:$L$122)</f>
        <v>111</v>
      </c>
      <c r="N119" s="25">
        <f>L119</f>
        <v>1.9615198003659505E-4</v>
      </c>
      <c r="O119" s="25">
        <f>RANK(N119,$N$4:$N$122)</f>
        <v>111</v>
      </c>
      <c r="P119" s="25">
        <v>116</v>
      </c>
      <c r="Q119" s="25">
        <f>M119/(COUNT($M$4:$M$122)+1)-0.5</f>
        <v>0.42500000000000004</v>
      </c>
      <c r="R119" s="25">
        <f>SUM($Q$4:Q119)/P119</f>
        <v>1.2068965517241374E-2</v>
      </c>
      <c r="S119" s="25">
        <f>(P119/11)*R119^2</f>
        <v>1.5360501567398103E-3</v>
      </c>
      <c r="T119" s="25"/>
      <c r="U119" s="25">
        <f>O119/(COUNT($O$4:$O$122)+1)-0.5</f>
        <v>0.42500000000000004</v>
      </c>
      <c r="V119" s="25">
        <f>SUM($U$4:U119)/P119</f>
        <v>1.2068965517241374E-2</v>
      </c>
      <c r="W119" s="7">
        <f>(P119/11)*V119^2</f>
        <v>1.5360501567398103E-3</v>
      </c>
      <c r="X119" s="7"/>
    </row>
    <row r="120" spans="1:24" x14ac:dyDescent="0.25">
      <c r="A120" s="4">
        <v>41400</v>
      </c>
      <c r="B120">
        <v>59.5</v>
      </c>
      <c r="C120">
        <f>(B120-B119)/B119</f>
        <v>9.0742438130155881E-2</v>
      </c>
      <c r="E120">
        <f>C120-$D$3</f>
        <v>8.5465590412327541E-2</v>
      </c>
      <c r="F120">
        <f>E120^2</f>
        <v>7.3043671445277335E-3</v>
      </c>
      <c r="G120">
        <f>(E120-$D$3)^2</f>
        <v>6.4302344549245988E-3</v>
      </c>
      <c r="J120" s="24">
        <f>E120/$I$3</f>
        <v>2.8575621544837411</v>
      </c>
      <c r="L120" s="25">
        <f>G120/$I$3</f>
        <v>0.21499640421602403</v>
      </c>
      <c r="M120" s="25">
        <f>RANK(L120,$L$4:$L$122)</f>
        <v>5</v>
      </c>
      <c r="N120" s="25">
        <f>L120</f>
        <v>0.21499640421602403</v>
      </c>
      <c r="O120" s="25">
        <f>RANK(N120,$N$4:$N$122)</f>
        <v>5</v>
      </c>
      <c r="P120" s="25">
        <v>117</v>
      </c>
      <c r="Q120" s="25">
        <f>M120/(COUNT($M$4:$M$122)+1)-0.5</f>
        <v>-0.45833333333333331</v>
      </c>
      <c r="R120" s="25">
        <f>SUM($Q$4:Q120)/P120</f>
        <v>8.0484330484330447E-3</v>
      </c>
      <c r="S120" s="25">
        <f>(P120/11)*R120^2</f>
        <v>6.8899464732798013E-4</v>
      </c>
      <c r="T120" s="25"/>
      <c r="U120" s="25">
        <f>O120/(COUNT($O$4:$O$122)+1)-0.5</f>
        <v>-0.45833333333333331</v>
      </c>
      <c r="V120" s="25">
        <f>SUM($U$4:U120)/P120</f>
        <v>8.0484330484330447E-3</v>
      </c>
      <c r="W120" s="7">
        <f>(P120/11)*V120^2</f>
        <v>6.8899464732798013E-4</v>
      </c>
      <c r="X120" s="7"/>
    </row>
    <row r="121" spans="1:24" s="27" customFormat="1" ht="15.75" thickBot="1" x14ac:dyDescent="0.3">
      <c r="A121" s="26">
        <v>41401</v>
      </c>
      <c r="B121" s="27">
        <v>55.51</v>
      </c>
      <c r="C121" s="27">
        <f>(B121-B120)/B120</f>
        <v>-6.7058823529411796E-2</v>
      </c>
      <c r="E121" s="27">
        <f>C121-$D$3</f>
        <v>-7.2335671247240135E-2</v>
      </c>
      <c r="F121">
        <f>E121^2</f>
        <v>5.2324493347888036E-3</v>
      </c>
      <c r="G121" s="27">
        <f>(E121-$D$3)^2</f>
        <v>6.0237031001031133E-3</v>
      </c>
      <c r="J121" s="28">
        <f>E121/$I$3</f>
        <v>-2.4185602132747475</v>
      </c>
      <c r="K121" s="7"/>
      <c r="L121" s="25">
        <f>G121/$I$3</f>
        <v>0.20140393257282438</v>
      </c>
      <c r="M121" s="25">
        <f>RANK(L121,$L$4:$L$122)</f>
        <v>6</v>
      </c>
      <c r="N121" s="25">
        <f>L121</f>
        <v>0.20140393257282438</v>
      </c>
      <c r="O121" s="25">
        <f>RANK(N121,$N$4:$N$122)</f>
        <v>6</v>
      </c>
      <c r="P121" s="25">
        <v>118</v>
      </c>
      <c r="Q121" s="25">
        <f>M121/(COUNT($M$4:$M$122)+1)-0.5</f>
        <v>-0.45</v>
      </c>
      <c r="R121" s="25">
        <f>SUM($Q$4:Q121)/P121</f>
        <v>4.1666666666666623E-3</v>
      </c>
      <c r="S121" s="25">
        <f>(P121/11)*R121^2</f>
        <v>1.8623737373737334E-4</v>
      </c>
      <c r="T121" s="25"/>
      <c r="U121" s="25">
        <f>O121/(COUNT($O$4:$O$122)+1)-0.5</f>
        <v>-0.45</v>
      </c>
      <c r="V121" s="25">
        <f>SUM($U$4:U121)/P121</f>
        <v>4.1666666666666623E-3</v>
      </c>
      <c r="W121" s="7">
        <f>(P121/11)*V121^2</f>
        <v>1.8623737373737334E-4</v>
      </c>
    </row>
    <row r="122" spans="1:24" ht="15.75" thickBot="1" x14ac:dyDescent="0.3">
      <c r="A122" s="4">
        <v>41402</v>
      </c>
      <c r="B122">
        <v>55.786999999999999</v>
      </c>
      <c r="C122">
        <f>(B122-B121)/B121</f>
        <v>4.9900918753377956E-3</v>
      </c>
      <c r="E122">
        <f>C122-$D$3</f>
        <v>-2.8675584249054486E-4</v>
      </c>
      <c r="F122">
        <f>E122^2</f>
        <v>8.2228913202462173E-8</v>
      </c>
      <c r="G122">
        <f>(E122-$D$3)^2</f>
        <v>3.0953684576392976E-5</v>
      </c>
      <c r="J122" s="24">
        <f>E122/$I$3</f>
        <v>-9.5877491646028379E-3</v>
      </c>
      <c r="K122" s="29" t="s">
        <v>62</v>
      </c>
      <c r="L122" s="31">
        <f>'[1]Mean Adj Return'!$L$19</f>
        <v>1.3357978530887102</v>
      </c>
      <c r="M122" s="31">
        <f>RANK(L122,$L$4:$L$122)</f>
        <v>1</v>
      </c>
      <c r="N122" s="30">
        <f>'[1]Mean Adj Return'!$L$20</f>
        <v>1.5586554301831672</v>
      </c>
      <c r="O122" s="32">
        <f>RANK(N122,$N$4:$N$122)</f>
        <v>1</v>
      </c>
      <c r="P122" s="25">
        <v>119</v>
      </c>
      <c r="Q122" s="25">
        <f>M122/(COUNT($M$4:$M$122)+1)-0.5</f>
        <v>-0.49166666666666664</v>
      </c>
      <c r="R122" s="25">
        <f>SUM($Q$4:Q122)/P122</f>
        <v>-3.731842099580358E-18</v>
      </c>
      <c r="S122" s="25">
        <f>(P122/11)*R122^2</f>
        <v>1.506609826625309E-34</v>
      </c>
      <c r="T122" s="7" t="s">
        <v>71</v>
      </c>
      <c r="U122" s="25">
        <f>O122/(COUNT($O$4:$O$122)+1)-0.5</f>
        <v>-0.49166666666666664</v>
      </c>
      <c r="V122" s="25">
        <f>SUM($U$4:U122)/P122</f>
        <v>-3.731842099580358E-18</v>
      </c>
      <c r="W122" s="7">
        <f>(P122/11)*V122^2</f>
        <v>1.506609826625309E-34</v>
      </c>
      <c r="X122" s="7" t="s">
        <v>71</v>
      </c>
    </row>
    <row r="123" spans="1:24" x14ac:dyDescent="0.25">
      <c r="A123" s="4">
        <v>41403</v>
      </c>
      <c r="B123">
        <v>69.400000000000006</v>
      </c>
      <c r="C123">
        <f>(B123-B122)/B122</f>
        <v>0.24401742341405716</v>
      </c>
      <c r="E123">
        <f>C123-$D$3</f>
        <v>0.23874057569622881</v>
      </c>
      <c r="F123">
        <f>E123^2</f>
        <v>5.6997062483766757E-2</v>
      </c>
      <c r="G123">
        <f>(E123-$D$3)^2</f>
        <v>5.4505312281572564E-2</v>
      </c>
      <c r="J123" s="24">
        <f>E123/$I$3</f>
        <v>7.9823474050534555</v>
      </c>
      <c r="L123" s="16"/>
      <c r="M123" s="7"/>
      <c r="N123" s="7"/>
      <c r="O123" s="7"/>
      <c r="P123" s="7"/>
      <c r="Q123" s="7"/>
      <c r="R123" s="7"/>
      <c r="S123" s="37">
        <f>SUM(S4:S122)</f>
        <v>0.88317034349211154</v>
      </c>
      <c r="T123" s="7">
        <f>SQRT(S123/P122)</f>
        <v>8.614870588200263E-2</v>
      </c>
      <c r="U123" s="7"/>
      <c r="V123" s="7"/>
      <c r="W123" s="11">
        <f>SUM(W4:W122)</f>
        <v>0.88317034349211154</v>
      </c>
      <c r="X123" s="7">
        <f>SQRT(W123/P122)</f>
        <v>8.614870588200263E-2</v>
      </c>
    </row>
    <row r="124" spans="1:24" x14ac:dyDescent="0.25">
      <c r="A124" s="4">
        <v>41404</v>
      </c>
      <c r="B124">
        <v>76.763999999999996</v>
      </c>
      <c r="C124">
        <f>(B124-B123)/B123</f>
        <v>0.10610951008645518</v>
      </c>
      <c r="E124">
        <f>C124-$D$3</f>
        <v>0.10083266236862684</v>
      </c>
      <c r="F124">
        <f>E124^2</f>
        <v>1.0167225800345495E-2</v>
      </c>
      <c r="G124">
        <f>(E124-$D$3)^2</f>
        <v>9.1309137135777568E-3</v>
      </c>
      <c r="J124" s="24">
        <f>E124/$I$3</f>
        <v>3.3713638264279084</v>
      </c>
      <c r="L124" s="16"/>
      <c r="M124" s="7"/>
      <c r="N124" s="7"/>
      <c r="O124" s="7"/>
      <c r="P124" s="7"/>
      <c r="Q124" s="7"/>
      <c r="R124" s="7"/>
      <c r="S124" s="7"/>
      <c r="T124" s="7"/>
      <c r="U124" s="7"/>
      <c r="V124" s="11"/>
      <c r="W124" s="7"/>
      <c r="X124" s="7"/>
    </row>
    <row r="125" spans="1:24" x14ac:dyDescent="0.25">
      <c r="A125" s="4">
        <v>41407</v>
      </c>
      <c r="B125">
        <v>87.8</v>
      </c>
      <c r="C125">
        <f>(B125-B124)/B124</f>
        <v>0.14376530665416082</v>
      </c>
      <c r="E125">
        <f>C125-$D$3</f>
        <v>0.13848845893633246</v>
      </c>
      <c r="F125">
        <f>E125^2</f>
        <v>1.9179053258560244E-2</v>
      </c>
      <c r="G125">
        <f>(E125-$D$3)^2</f>
        <v>1.7745333363429889E-2</v>
      </c>
      <c r="J125" s="24">
        <f>E125/$I$3</f>
        <v>4.6303942578527826</v>
      </c>
      <c r="L125" s="16"/>
      <c r="M125" s="7"/>
      <c r="N125" s="7"/>
      <c r="O125" s="7"/>
      <c r="P125" s="7"/>
      <c r="Q125" s="7" t="s">
        <v>68</v>
      </c>
      <c r="R125" s="7">
        <f>R122</f>
        <v>-3.731842099580358E-18</v>
      </c>
      <c r="S125" s="7"/>
      <c r="T125" s="7"/>
      <c r="U125" s="7" t="s">
        <v>68</v>
      </c>
      <c r="V125" s="7">
        <f>V122</f>
        <v>-3.731842099580358E-18</v>
      </c>
      <c r="W125" s="7"/>
      <c r="X125" s="7"/>
    </row>
    <row r="126" spans="1:24" x14ac:dyDescent="0.25">
      <c r="A126" s="4">
        <v>41408</v>
      </c>
      <c r="B126">
        <v>83.24</v>
      </c>
      <c r="C126">
        <f>(B126-B125)/B125</f>
        <v>-5.1936218678815517E-2</v>
      </c>
      <c r="E126">
        <f>C126-$D$3</f>
        <v>-5.7213066396643857E-2</v>
      </c>
      <c r="F126">
        <f>E126^2</f>
        <v>3.2733349665067784E-3</v>
      </c>
      <c r="G126">
        <f>(E126-$D$3)^2</f>
        <v>3.9049893660341112E-3</v>
      </c>
      <c r="J126" s="24">
        <f>E126/$I$3</f>
        <v>-1.9129323566158059</v>
      </c>
      <c r="L126" s="16"/>
      <c r="M126" s="7"/>
      <c r="N126" s="7"/>
      <c r="O126" s="7"/>
      <c r="P126" s="7"/>
      <c r="Q126" s="7" t="s">
        <v>69</v>
      </c>
      <c r="R126" s="7">
        <f>S123</f>
        <v>0.88317034349211154</v>
      </c>
      <c r="S126" s="7"/>
      <c r="T126" s="7"/>
      <c r="U126" s="7" t="s">
        <v>69</v>
      </c>
      <c r="V126" s="7">
        <f>W123</f>
        <v>0.88317034349211154</v>
      </c>
      <c r="W126" s="7"/>
      <c r="X126" s="7"/>
    </row>
    <row r="127" spans="1:24" x14ac:dyDescent="0.25">
      <c r="A127" s="4">
        <v>41409</v>
      </c>
      <c r="B127">
        <v>84.841999999999999</v>
      </c>
      <c r="C127">
        <f>(B127-B126)/B126</f>
        <v>1.9245555021624266E-2</v>
      </c>
      <c r="E127">
        <f>C127-$D$3</f>
        <v>1.3968707303795926E-2</v>
      </c>
      <c r="F127">
        <f>E127^2</f>
        <v>1.9512478373912167E-4</v>
      </c>
      <c r="G127">
        <f>(E127-$D$3)^2</f>
        <v>7.5548423062176629E-5</v>
      </c>
      <c r="J127" s="24">
        <f>E127/$I$3</f>
        <v>0.46704702027812017</v>
      </c>
      <c r="L127" s="16"/>
      <c r="M127" s="7"/>
      <c r="N127" s="7"/>
      <c r="O127" s="7"/>
      <c r="P127" s="7"/>
      <c r="Q127" s="7" t="s">
        <v>70</v>
      </c>
      <c r="R127" s="7">
        <f>T123</f>
        <v>8.614870588200263E-2</v>
      </c>
      <c r="S127" s="7"/>
      <c r="T127" s="7"/>
      <c r="U127" s="7" t="s">
        <v>70</v>
      </c>
      <c r="V127" s="7">
        <f>X123</f>
        <v>8.614870588200263E-2</v>
      </c>
      <c r="W127" s="7"/>
      <c r="X127" s="7"/>
    </row>
    <row r="128" spans="1:24" x14ac:dyDescent="0.25">
      <c r="A128" s="4">
        <v>41410</v>
      </c>
      <c r="B128">
        <v>92.248000000000005</v>
      </c>
      <c r="C128">
        <f>(B128-B127)/B127</f>
        <v>8.7291671577756372E-2</v>
      </c>
      <c r="E128">
        <f>C128-$D$3</f>
        <v>8.2014823859928032E-2</v>
      </c>
      <c r="F128">
        <f>E128^2</f>
        <v>6.7264313327750208E-3</v>
      </c>
      <c r="G128">
        <f>(E128-$D$3)^2</f>
        <v>5.8887169823854616E-3</v>
      </c>
      <c r="J128" s="24">
        <f>E128/$I$3</f>
        <v>2.7421849616682232</v>
      </c>
      <c r="L128" s="16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5" x14ac:dyDescent="0.25">
      <c r="A129" s="4">
        <v>41411</v>
      </c>
      <c r="B129">
        <v>91.5</v>
      </c>
      <c r="C129">
        <f>(B129-B128)/B128</f>
        <v>-8.1085768797156E-3</v>
      </c>
      <c r="E129">
        <f>C129-$D$3</f>
        <v>-1.3385424597543941E-2</v>
      </c>
      <c r="F129">
        <f>E129^2</f>
        <v>1.7916959165653439E-4</v>
      </c>
      <c r="G129">
        <f>(E129-$D$3)^2</f>
        <v>3.4828040797311066E-4</v>
      </c>
      <c r="J129" s="24">
        <f>E129/$I$3</f>
        <v>-0.44754482555028602</v>
      </c>
      <c r="L129" s="16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5" x14ac:dyDescent="0.25">
      <c r="A130" s="4">
        <v>41414</v>
      </c>
      <c r="B130">
        <v>89.94</v>
      </c>
      <c r="C130">
        <f>(B130-B129)/B129</f>
        <v>-1.7049180327868878E-2</v>
      </c>
      <c r="E130">
        <f>C130-$D$3</f>
        <v>-2.2326028045697218E-2</v>
      </c>
      <c r="F130">
        <f>E130^2</f>
        <v>4.9845152829725871E-4</v>
      </c>
      <c r="G130">
        <f>(E130-$D$3)^2</f>
        <v>7.6191875041662662E-4</v>
      </c>
      <c r="J130" s="24">
        <f>E130/$I$3</f>
        <v>-0.74647600859637608</v>
      </c>
      <c r="L130" s="16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x14ac:dyDescent="0.25">
      <c r="A131" s="4">
        <v>41415</v>
      </c>
      <c r="B131">
        <v>87.59</v>
      </c>
      <c r="C131">
        <f>(B131-B130)/B130</f>
        <v>-2.6128530131198514E-2</v>
      </c>
      <c r="E131">
        <f>C131-$D$3</f>
        <v>-3.1405377849026854E-2</v>
      </c>
      <c r="F131">
        <f>E131^2</f>
        <v>9.8629775784014667E-4</v>
      </c>
      <c r="G131">
        <f>(E131-$D$3)^2</f>
        <v>1.3455856725376448E-3</v>
      </c>
      <c r="J131" s="24">
        <f>E131/$I$3</f>
        <v>-1.0500462087218747</v>
      </c>
      <c r="L131" s="16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x14ac:dyDescent="0.25">
      <c r="A132" s="4">
        <v>41416</v>
      </c>
      <c r="B132">
        <v>87.24</v>
      </c>
      <c r="C132">
        <f>(B132-B131)/B131</f>
        <v>-3.9958899417742721E-3</v>
      </c>
      <c r="E132">
        <f>C132-$D$3</f>
        <v>-9.2727376596026118E-3</v>
      </c>
      <c r="F132">
        <f>E132^2</f>
        <v>8.5983663703812524E-5</v>
      </c>
      <c r="G132">
        <f>(E132-$D$3)^2</f>
        <v>2.1169043465515256E-4</v>
      </c>
      <c r="H132" s="7"/>
      <c r="I132" s="7"/>
      <c r="J132" s="24">
        <f>E132/$I$3</f>
        <v>-0.31003616866975481</v>
      </c>
      <c r="K132" s="7"/>
      <c r="L132" s="16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x14ac:dyDescent="0.25">
      <c r="A133" s="4">
        <v>41417</v>
      </c>
      <c r="B133">
        <v>92.73</v>
      </c>
      <c r="C133">
        <f>(B133-B132)/B132</f>
        <v>6.2929848693260085E-2</v>
      </c>
      <c r="E133">
        <f>C133-$D$3</f>
        <v>5.7653000975431745E-2</v>
      </c>
      <c r="F133">
        <f>E133^2</f>
        <v>3.3238685214731336E-3</v>
      </c>
      <c r="G133">
        <f>(E133-$D$3)^2</f>
        <v>2.74326143006396E-3</v>
      </c>
      <c r="H133" s="7"/>
      <c r="I133" s="7"/>
      <c r="J133" s="24">
        <f>E133/$I$3</f>
        <v>1.9276416729234329</v>
      </c>
      <c r="K133" s="7"/>
      <c r="L133" s="16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x14ac:dyDescent="0.25">
      <c r="A134" s="4">
        <v>41418</v>
      </c>
      <c r="B134">
        <v>97.08</v>
      </c>
      <c r="C134">
        <f>(B134-B133)/B133</f>
        <v>4.6910384988676737E-2</v>
      </c>
      <c r="E134">
        <f>C134-$D$3</f>
        <v>4.1633537270848398E-2</v>
      </c>
      <c r="F134">
        <f>E134^2</f>
        <v>1.7333514256831226E-3</v>
      </c>
      <c r="G134">
        <f>(E134-$D$3)^2</f>
        <v>1.3218088752546778E-3</v>
      </c>
      <c r="H134" s="7"/>
      <c r="I134" s="7"/>
      <c r="J134" s="24">
        <f>E134/$I$3</f>
        <v>1.3920271291462862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x14ac:dyDescent="0.25">
      <c r="A135" s="4">
        <v>41422</v>
      </c>
      <c r="B135">
        <v>110.334</v>
      </c>
      <c r="C135">
        <f>(B135-B134)/B134</f>
        <v>0.13652657601977755</v>
      </c>
      <c r="E135">
        <f>C135-$D$3</f>
        <v>0.1312497283019492</v>
      </c>
      <c r="F135">
        <f>E135^2</f>
        <v>1.7226491179335484E-2</v>
      </c>
      <c r="G135">
        <f>(E135-$D$3)^2</f>
        <v>1.5869166642661171E-2</v>
      </c>
      <c r="H135" s="7"/>
      <c r="I135" s="7"/>
      <c r="J135" s="24">
        <f>E135/$I$3</f>
        <v>4.3883655933631252</v>
      </c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x14ac:dyDescent="0.25">
      <c r="A136" s="4">
        <v>41423</v>
      </c>
      <c r="B136">
        <v>104.629</v>
      </c>
      <c r="C136">
        <f>(B136-B135)/B135</f>
        <v>-5.170663621367845E-2</v>
      </c>
      <c r="E136">
        <f>C136-$D$3</f>
        <v>-5.698348393150679E-2</v>
      </c>
      <c r="F136">
        <f>E136^2</f>
        <v>3.2471174409722924E-3</v>
      </c>
      <c r="G136">
        <f>(E136-$D$3)^2</f>
        <v>3.8763488970852016E-3</v>
      </c>
      <c r="H136" s="7"/>
      <c r="I136" s="7"/>
      <c r="J136" s="24">
        <f>E136/$I$3</f>
        <v>-1.9052562127953083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x14ac:dyDescent="0.25">
      <c r="A137" s="4">
        <v>41424</v>
      </c>
      <c r="B137">
        <v>104.95</v>
      </c>
      <c r="C137">
        <f>(B137-B136)/B136</f>
        <v>3.0679830639688608E-3</v>
      </c>
      <c r="E137">
        <f>C137-$D$3</f>
        <v>-2.2088646538594796E-3</v>
      </c>
      <c r="F137">
        <f>E137^2</f>
        <v>4.8790830590697592E-6</v>
      </c>
      <c r="G137">
        <f>(E137-$D$3)^2</f>
        <v>5.6035889711640084E-5</v>
      </c>
      <c r="H137" s="7"/>
      <c r="I137" s="7"/>
      <c r="J137" s="24">
        <f>E137/$I$3</f>
        <v>-7.3853910197000647E-2</v>
      </c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5" x14ac:dyDescent="0.25">
      <c r="A138" s="4">
        <v>41425</v>
      </c>
      <c r="B138">
        <v>97.76</v>
      </c>
      <c r="C138">
        <f>(B138-B137)/B137</f>
        <v>-6.850881372081942E-2</v>
      </c>
      <c r="E138">
        <f>C138-$D$3</f>
        <v>-7.3785661438647759E-2</v>
      </c>
      <c r="F138">
        <f>E138^2</f>
        <v>5.4443238339387506E-3</v>
      </c>
      <c r="G138">
        <f>(E138-$D$3)^2</f>
        <v>6.2508803541178673E-3</v>
      </c>
      <c r="J138" s="24">
        <f>E138/$I$3</f>
        <v>-2.4670409769990616</v>
      </c>
    </row>
    <row r="139" spans="1:25" x14ac:dyDescent="0.25">
      <c r="A139" s="4">
        <v>41428</v>
      </c>
      <c r="B139">
        <v>92.59</v>
      </c>
      <c r="C139">
        <f>(B139-B138)/B138</f>
        <v>-5.2884615384615398E-2</v>
      </c>
      <c r="E139">
        <f>C139-$D$3</f>
        <v>-5.8161463102443738E-2</v>
      </c>
      <c r="F139">
        <f>E139^2</f>
        <v>3.3827557902169243E-3</v>
      </c>
      <c r="G139">
        <f>(E139-$D$3)^2</f>
        <v>4.0244192797294501E-3</v>
      </c>
      <c r="J139" s="24">
        <f>E139/$I$3</f>
        <v>-1.9446422239537127</v>
      </c>
    </row>
    <row r="140" spans="1:25" x14ac:dyDescent="0.25">
      <c r="A140" s="4">
        <v>41429</v>
      </c>
      <c r="B140">
        <v>94.84</v>
      </c>
      <c r="C140">
        <f>(B140-B139)/B139</f>
        <v>2.4300680419051732E-2</v>
      </c>
      <c r="E140">
        <f>C140-$D$3</f>
        <v>1.9023832701223393E-2</v>
      </c>
      <c r="F140">
        <f>E140^2</f>
        <v>3.6190621064413652E-4</v>
      </c>
      <c r="G140">
        <f>(E140-$D$3)^2</f>
        <v>1.8897959613368908E-4</v>
      </c>
      <c r="J140" s="24">
        <f>E140/$I$3</f>
        <v>0.63606632912706151</v>
      </c>
    </row>
    <row r="141" spans="1:25" x14ac:dyDescent="0.25">
      <c r="A141" s="4">
        <v>41430</v>
      </c>
      <c r="B141">
        <v>95.37</v>
      </c>
      <c r="C141">
        <f>(B141-B140)/B140</f>
        <v>5.5883593420497802E-3</v>
      </c>
      <c r="E141">
        <f>C141-$D$3</f>
        <v>3.1151162422143972E-4</v>
      </c>
      <c r="F141">
        <f>E141^2</f>
        <v>9.7039492025079465E-8</v>
      </c>
      <c r="G141">
        <f>(E141-$D$3)^2</f>
        <v>2.4654562522475437E-5</v>
      </c>
      <c r="J141" s="24">
        <f>E141/$I$3</f>
        <v>1.0415464560209132E-2</v>
      </c>
    </row>
    <row r="142" spans="1:25" x14ac:dyDescent="0.25">
      <c r="A142" s="4">
        <v>41431</v>
      </c>
      <c r="B142">
        <v>97.35</v>
      </c>
      <c r="C142">
        <f>(B142-B141)/B141</f>
        <v>2.0761245674740376E-2</v>
      </c>
      <c r="E142">
        <f>C142-$D$3</f>
        <v>1.5484397956912036E-2</v>
      </c>
      <c r="F142">
        <f>E142^2</f>
        <v>2.3976658008802165E-4</v>
      </c>
      <c r="G142">
        <f>(E142-$D$3)^2</f>
        <v>1.0419408188341763E-4</v>
      </c>
      <c r="J142" s="24">
        <f>E142/$I$3</f>
        <v>0.51772449442126511</v>
      </c>
    </row>
    <row r="143" spans="1:25" x14ac:dyDescent="0.25">
      <c r="A143" s="4">
        <v>41432</v>
      </c>
      <c r="B143">
        <v>102.04</v>
      </c>
      <c r="C143">
        <f>(B143-B142)/B142</f>
        <v>4.8176682074987286E-2</v>
      </c>
      <c r="E143">
        <f>C143-$D$3</f>
        <v>4.2899834357158946E-2</v>
      </c>
      <c r="F143">
        <f>E143^2</f>
        <v>1.8403957878716751E-3</v>
      </c>
      <c r="G143">
        <f>(E143-$D$3)^2</f>
        <v>1.4154891236632494E-3</v>
      </c>
      <c r="J143" s="24">
        <f>E143/$I$3</f>
        <v>1.4343660706163743</v>
      </c>
    </row>
    <row r="144" spans="1:25" x14ac:dyDescent="0.25">
      <c r="A144" s="4">
        <v>41435</v>
      </c>
      <c r="B144">
        <v>100.05</v>
      </c>
      <c r="C144">
        <f>(B144-B143)/B143</f>
        <v>-1.9502156017248227E-2</v>
      </c>
      <c r="E144">
        <f>C144-$D$3</f>
        <v>-2.4779003735076566E-2</v>
      </c>
      <c r="F144">
        <f>E144^2</f>
        <v>6.1399902610293844E-4</v>
      </c>
      <c r="G144">
        <f>(E144-$D$3)^2</f>
        <v>9.033542065590859E-4</v>
      </c>
      <c r="J144" s="24">
        <f>E144/$I$3</f>
        <v>-0.82849182878812466</v>
      </c>
    </row>
    <row r="145" spans="1:10" x14ac:dyDescent="0.25">
      <c r="A145" s="4">
        <v>41436</v>
      </c>
      <c r="B145">
        <v>94.47</v>
      </c>
      <c r="C145">
        <f>(B145-B144)/B144</f>
        <v>-5.5772113943028473E-2</v>
      </c>
      <c r="E145">
        <f>C145-$D$3</f>
        <v>-6.1048961660856813E-2</v>
      </c>
      <c r="F145">
        <f>E145^2</f>
        <v>3.7269757198687649E-3</v>
      </c>
      <c r="G145">
        <f>(E145-$D$3)^2</f>
        <v>4.3991129897376791E-3</v>
      </c>
      <c r="J145" s="24">
        <f>E145/$I$3</f>
        <v>-2.0411864186622468</v>
      </c>
    </row>
    <row r="146" spans="1:10" x14ac:dyDescent="0.25">
      <c r="A146" s="4">
        <v>41437</v>
      </c>
      <c r="B146">
        <v>97.73</v>
      </c>
      <c r="C146">
        <f>(B146-B145)/B145</f>
        <v>3.45083095162486E-2</v>
      </c>
      <c r="E146">
        <f>C146-$D$3</f>
        <v>2.9231461798420261E-2</v>
      </c>
      <c r="F146">
        <f>E146^2</f>
        <v>8.544783588725031E-4</v>
      </c>
      <c r="G146">
        <f>(E146-$D$3)^2</f>
        <v>5.7382353575009272E-4</v>
      </c>
      <c r="J146" s="24">
        <f>E146/$I$3</f>
        <v>0.97736081330989688</v>
      </c>
    </row>
    <row r="147" spans="1:10" x14ac:dyDescent="0.25">
      <c r="A147" s="4">
        <v>41438</v>
      </c>
      <c r="B147">
        <v>98.18</v>
      </c>
      <c r="C147">
        <f>(B147-B146)/B146</f>
        <v>4.6045226644838106E-3</v>
      </c>
      <c r="E147">
        <f>C147-$D$3</f>
        <v>-6.7232505334452984E-4</v>
      </c>
      <c r="F147">
        <f>E147^2</f>
        <v>4.520209773547249E-7</v>
      </c>
      <c r="G147">
        <f>(E147-$D$3)^2</f>
        <v>3.5392656661264687E-5</v>
      </c>
      <c r="J147" s="24">
        <f>E147/$I$3</f>
        <v>-2.2479346584745243E-2</v>
      </c>
    </row>
    <row r="148" spans="1:10" x14ac:dyDescent="0.25">
      <c r="A148" s="4">
        <v>41439</v>
      </c>
      <c r="B148">
        <v>100.3</v>
      </c>
      <c r="C148">
        <f>(B148-B147)/B147</f>
        <v>2.1592992462823285E-2</v>
      </c>
      <c r="E148">
        <f>C148-$D$3</f>
        <v>1.6316144744994945E-2</v>
      </c>
      <c r="F148">
        <f>E148^2</f>
        <v>2.6621657933962619E-4</v>
      </c>
      <c r="G148">
        <f>(E148-$D$3)^2</f>
        <v>1.2186607885400946E-4</v>
      </c>
      <c r="J148" s="24">
        <f>E148/$I$3</f>
        <v>0.54553414427300595</v>
      </c>
    </row>
    <row r="149" spans="1:10" x14ac:dyDescent="0.25">
      <c r="A149" s="4">
        <v>41442</v>
      </c>
      <c r="B149">
        <v>102.2</v>
      </c>
      <c r="C149">
        <f>(B149-B148)/B148</f>
        <v>1.8943170488534455E-2</v>
      </c>
      <c r="E149">
        <f>C149-$D$3</f>
        <v>1.3666322770706115E-2</v>
      </c>
      <c r="F149">
        <f>E149^2</f>
        <v>1.8676837807312047E-4</v>
      </c>
      <c r="G149">
        <f>(E149-$D$3)^2</f>
        <v>7.0383291662858558E-5</v>
      </c>
      <c r="J149" s="24">
        <f>E149/$I$3</f>
        <v>0.456936722160598</v>
      </c>
    </row>
    <row r="150" spans="1:10" x14ac:dyDescent="0.25">
      <c r="A150" s="4">
        <v>41443</v>
      </c>
      <c r="B150">
        <v>103.39</v>
      </c>
      <c r="C150">
        <f>(B150-B149)/B149</f>
        <v>1.1643835616438334E-2</v>
      </c>
      <c r="E150">
        <f>C150-$D$3</f>
        <v>6.3669878986099939E-3</v>
      </c>
      <c r="F150">
        <f>E150^2</f>
        <v>4.0538534901046108E-5</v>
      </c>
      <c r="G150">
        <f>(E150-$D$3)^2</f>
        <v>1.188405613754656E-6</v>
      </c>
      <c r="J150" s="24">
        <f>E150/$I$3</f>
        <v>0.21288174070227417</v>
      </c>
    </row>
    <row r="151" spans="1:10" x14ac:dyDescent="0.25">
      <c r="A151" s="4">
        <v>41444</v>
      </c>
      <c r="B151">
        <v>104.68</v>
      </c>
      <c r="C151">
        <f>(B151-B150)/B150</f>
        <v>1.2477028726182476E-2</v>
      </c>
      <c r="E151">
        <f>C151-$D$3</f>
        <v>7.2001810083541359E-3</v>
      </c>
      <c r="F151">
        <f>E151^2</f>
        <v>5.1842606553063584E-5</v>
      </c>
      <c r="G151">
        <f>(E151-$D$3)^2</f>
        <v>3.699210946444784E-6</v>
      </c>
      <c r="J151" s="24">
        <f>E151/$I$3</f>
        <v>0.24073974865956849</v>
      </c>
    </row>
    <row r="152" spans="1:10" x14ac:dyDescent="0.25">
      <c r="A152" s="4">
        <v>41445</v>
      </c>
      <c r="B152">
        <v>100.65</v>
      </c>
      <c r="C152">
        <f>(B152-B151)/B151</f>
        <v>-3.8498280473824996E-2</v>
      </c>
      <c r="E152">
        <f>C152-$D$3</f>
        <v>-4.3775128191653336E-2</v>
      </c>
      <c r="F152">
        <f>E152^2</f>
        <v>1.9162618481956826E-3</v>
      </c>
      <c r="G152">
        <f>(E152-$D$3)^2</f>
        <v>2.4060963406243707E-3</v>
      </c>
      <c r="J152" s="24">
        <f>E152/$I$3</f>
        <v>-1.4636317262262764</v>
      </c>
    </row>
    <row r="153" spans="1:10" x14ac:dyDescent="0.25">
      <c r="A153" s="4">
        <v>41446</v>
      </c>
      <c r="B153">
        <v>99.55</v>
      </c>
      <c r="C153">
        <f>(B153-B152)/B152</f>
        <v>-1.0928961748633963E-2</v>
      </c>
      <c r="E153">
        <f>C153-$D$3</f>
        <v>-1.6205809466462304E-2</v>
      </c>
      <c r="F153">
        <f>E153^2</f>
        <v>2.6262826046327925E-4</v>
      </c>
      <c r="G153">
        <f>(E153-$D$3)^2</f>
        <v>4.615045596977544E-4</v>
      </c>
      <c r="J153" s="24">
        <f>E153/$I$3</f>
        <v>-0.54184505823594487</v>
      </c>
    </row>
    <row r="154" spans="1:10" x14ac:dyDescent="0.25">
      <c r="A154" s="4">
        <v>41449</v>
      </c>
      <c r="B154">
        <v>101.49</v>
      </c>
      <c r="C154">
        <f>(B154-B153)/B153</f>
        <v>1.9487694625816152E-2</v>
      </c>
      <c r="E154">
        <f>C154-$D$3</f>
        <v>1.4210846907987813E-2</v>
      </c>
      <c r="F154">
        <f>E154^2</f>
        <v>2.0194816984226677E-4</v>
      </c>
      <c r="G154">
        <f>(E154-$D$3)^2</f>
        <v>7.9816341529770118E-5</v>
      </c>
      <c r="J154" s="24">
        <f>E154/$I$3</f>
        <v>0.47514301500187051</v>
      </c>
    </row>
    <row r="155" spans="1:10" x14ac:dyDescent="0.25">
      <c r="A155" s="4">
        <v>41450</v>
      </c>
      <c r="B155">
        <v>102.4</v>
      </c>
      <c r="C155">
        <f>(B155-B154)/B154</f>
        <v>8.9664006306041065E-3</v>
      </c>
      <c r="E155">
        <f>C155-$D$3</f>
        <v>3.689552912775766E-3</v>
      </c>
      <c r="F155">
        <f>E155^2</f>
        <v>1.3612800696172139E-5</v>
      </c>
      <c r="G155">
        <f>(E155-$D$3)^2</f>
        <v>2.5195047981468904E-6</v>
      </c>
      <c r="J155" s="24">
        <f>E155/$I$3</f>
        <v>0.12336107104213653</v>
      </c>
    </row>
    <row r="156" spans="1:10" x14ac:dyDescent="0.25">
      <c r="A156" s="4">
        <v>41451</v>
      </c>
      <c r="B156">
        <v>105.72</v>
      </c>
      <c r="C156">
        <f>(B156-B155)/B155</f>
        <v>3.2421874999999933E-2</v>
      </c>
      <c r="E156">
        <f>C156-$D$3</f>
        <v>2.7145027282171594E-2</v>
      </c>
      <c r="F156">
        <f>E156^2</f>
        <v>7.3685250614984011E-4</v>
      </c>
      <c r="G156">
        <f>(E156-$D$3)^2</f>
        <v>4.7821727745835991E-4</v>
      </c>
      <c r="J156" s="24">
        <f>E156/$I$3</f>
        <v>0.90760038361325945</v>
      </c>
    </row>
    <row r="157" spans="1:10" x14ac:dyDescent="0.25">
      <c r="A157" s="4">
        <v>41452</v>
      </c>
      <c r="B157">
        <v>109.25</v>
      </c>
      <c r="C157">
        <f>(B157-B156)/B156</f>
        <v>3.3390087022323128E-2</v>
      </c>
      <c r="E157">
        <f>C157-$D$3</f>
        <v>2.8113239304494789E-2</v>
      </c>
      <c r="F157">
        <f>E157^2</f>
        <v>7.9035422419179062E-4</v>
      </c>
      <c r="G157">
        <f>(E157-$D$3)^2</f>
        <v>5.2150078069957014E-4</v>
      </c>
      <c r="J157" s="24">
        <f>E157/$I$3</f>
        <v>0.93997278072838963</v>
      </c>
    </row>
    <row r="158" spans="1:10" x14ac:dyDescent="0.25">
      <c r="A158" s="4">
        <v>41453</v>
      </c>
      <c r="B158">
        <v>107.36</v>
      </c>
      <c r="C158">
        <f>(B158-B157)/B157</f>
        <v>-1.7299771167048061E-2</v>
      </c>
      <c r="E158">
        <f>C158-$D$3</f>
        <v>-2.2576618884876401E-2</v>
      </c>
      <c r="F158">
        <f>E158^2</f>
        <v>5.0970372027295773E-4</v>
      </c>
      <c r="G158">
        <f>(E158-$D$3)^2</f>
        <v>7.7581560178798838E-4</v>
      </c>
      <c r="J158" s="24">
        <f>E158/$I$3</f>
        <v>-0.75485457235336928</v>
      </c>
    </row>
    <row r="159" spans="1:10" x14ac:dyDescent="0.25">
      <c r="A159" s="4">
        <v>41456</v>
      </c>
      <c r="B159">
        <v>117.179</v>
      </c>
      <c r="C159">
        <f>(B159-B158)/B158</f>
        <v>9.1458643815201218E-2</v>
      </c>
      <c r="E159">
        <f>C159-$D$3</f>
        <v>8.6181796097372879E-2</v>
      </c>
      <c r="F159">
        <f>E159^2</f>
        <v>7.4273019785691553E-3</v>
      </c>
      <c r="G159">
        <f>(E159-$D$3)^2</f>
        <v>6.5456106722967663E-3</v>
      </c>
      <c r="J159" s="24">
        <f>E159/$I$3</f>
        <v>2.881508660329402</v>
      </c>
    </row>
    <row r="160" spans="1:10" x14ac:dyDescent="0.25">
      <c r="A160" s="4">
        <v>41457</v>
      </c>
      <c r="B160">
        <v>117.82</v>
      </c>
      <c r="C160">
        <f>(B160-B159)/B159</f>
        <v>5.4702634431083308E-3</v>
      </c>
      <c r="E160">
        <f>C160-$D$3</f>
        <v>1.9341572527999031E-4</v>
      </c>
      <c r="F160">
        <f>E160^2</f>
        <v>3.7409642785584685E-8</v>
      </c>
      <c r="G160">
        <f>(E160-$D$3)^2</f>
        <v>2.584128082286409E-5</v>
      </c>
      <c r="J160" s="24">
        <f>E160/$I$3</f>
        <v>6.4669003510727926E-3</v>
      </c>
    </row>
    <row r="161" spans="1:10" x14ac:dyDescent="0.25">
      <c r="A161" s="4">
        <v>41458</v>
      </c>
      <c r="B161">
        <v>115.24</v>
      </c>
      <c r="C161">
        <f>(B161-B160)/B160</f>
        <v>-2.1897810218978089E-2</v>
      </c>
      <c r="E161">
        <f>C161-$D$3</f>
        <v>-2.7174657936806429E-2</v>
      </c>
      <c r="F161">
        <f>E161^2</f>
        <v>7.3846203398243661E-4</v>
      </c>
      <c r="G161">
        <f>(E161-$D$3)^2</f>
        <v>1.0531002192527923E-3</v>
      </c>
      <c r="J161" s="24">
        <f>E161/$I$3</f>
        <v>-0.90859109153312045</v>
      </c>
    </row>
    <row r="162" spans="1:10" x14ac:dyDescent="0.25">
      <c r="A162" s="4">
        <v>41460</v>
      </c>
      <c r="B162">
        <v>120.09</v>
      </c>
      <c r="C162">
        <f>(B162-B161)/B161</f>
        <v>4.2086081221798063E-2</v>
      </c>
      <c r="E162">
        <f>C162-$D$3</f>
        <v>3.6809233503969724E-2</v>
      </c>
      <c r="F162">
        <f>E162^2</f>
        <v>1.3549196711497673E-3</v>
      </c>
      <c r="G162">
        <f>(E162-$D$3)^2</f>
        <v>9.9429135336605128E-4</v>
      </c>
      <c r="J162" s="24">
        <f>E162/$I$3</f>
        <v>1.2307253959053797</v>
      </c>
    </row>
    <row r="163" spans="1:10" x14ac:dyDescent="0.25">
      <c r="A163" s="4">
        <v>41463</v>
      </c>
      <c r="B163">
        <v>121.61</v>
      </c>
      <c r="C163">
        <f>(B163-B162)/B162</f>
        <v>1.2657173786326888E-2</v>
      </c>
      <c r="E163">
        <f>C163-$D$3</f>
        <v>7.3803260684985475E-3</v>
      </c>
      <c r="F163">
        <f>E163^2</f>
        <v>5.446921287735923E-5</v>
      </c>
      <c r="G163">
        <f>(E163-$D$3)^2</f>
        <v>4.4246211717382542E-6</v>
      </c>
      <c r="J163" s="24">
        <f>E163/$I$3</f>
        <v>0.24676294119474365</v>
      </c>
    </row>
    <row r="164" spans="1:10" x14ac:dyDescent="0.25">
      <c r="A164" s="4">
        <v>41464</v>
      </c>
      <c r="B164">
        <v>123.45</v>
      </c>
      <c r="C164">
        <f>(B164-B163)/B163</f>
        <v>1.5130334676424665E-2</v>
      </c>
      <c r="E164">
        <f>C164-$D$3</f>
        <v>9.8534869585963254E-3</v>
      </c>
      <c r="F164">
        <f>E164^2</f>
        <v>9.7091205243227859E-5</v>
      </c>
      <c r="G164">
        <f>(E164-$D$3)^2</f>
        <v>2.0945626740137358E-5</v>
      </c>
      <c r="J164" s="24">
        <f>E164/$I$3</f>
        <v>0.32945365832893853</v>
      </c>
    </row>
    <row r="165" spans="1:10" x14ac:dyDescent="0.25">
      <c r="A165" s="4">
        <v>41465</v>
      </c>
      <c r="B165">
        <v>122.27</v>
      </c>
      <c r="C165">
        <f>(B165-B164)/B164</f>
        <v>-9.5585257189145945E-3</v>
      </c>
      <c r="E165">
        <f>C165-$D$3</f>
        <v>-1.4835373436742936E-2</v>
      </c>
      <c r="F165">
        <f>E165^2</f>
        <v>2.2008830500761791E-4</v>
      </c>
      <c r="G165">
        <f>(E165-$D$3)^2</f>
        <v>4.0450143977038432E-4</v>
      </c>
      <c r="J165" s="24">
        <f>E165/$I$3</f>
        <v>-0.49602420665376046</v>
      </c>
    </row>
    <row r="166" spans="1:10" x14ac:dyDescent="0.25">
      <c r="A166" s="4">
        <v>41466</v>
      </c>
      <c r="B166">
        <v>125.61</v>
      </c>
      <c r="C166">
        <f>(B166-B165)/B165</f>
        <v>2.731659442218045E-2</v>
      </c>
      <c r="E166">
        <f>C166-$D$3</f>
        <v>2.203974670435211E-2</v>
      </c>
      <c r="F166">
        <f>E166^2</f>
        <v>4.8575043479199973E-4</v>
      </c>
      <c r="G166">
        <f>(E166-$D$3)^2</f>
        <v>2.8099478243239965E-4</v>
      </c>
      <c r="J166" s="24">
        <f>E166/$I$3</f>
        <v>0.73690412448938203</v>
      </c>
    </row>
    <row r="167" spans="1:10" x14ac:dyDescent="0.25">
      <c r="A167" s="4">
        <v>41467</v>
      </c>
      <c r="B167">
        <v>129.9</v>
      </c>
      <c r="C167">
        <f>(B167-B166)/B166</f>
        <v>3.4153331741103465E-2</v>
      </c>
      <c r="E167">
        <f>C167-$D$3</f>
        <v>2.8876484023275126E-2</v>
      </c>
      <c r="F167">
        <f>E167^2</f>
        <v>8.3385132954646361E-4</v>
      </c>
      <c r="G167">
        <f>(E167-$D$3)^2</f>
        <v>5.5694283374936203E-4</v>
      </c>
      <c r="J167" s="24">
        <f>E167/$I$3</f>
        <v>0.96549204775122288</v>
      </c>
    </row>
    <row r="168" spans="1:10" x14ac:dyDescent="0.25">
      <c r="A168" s="4">
        <v>41470</v>
      </c>
      <c r="B168">
        <v>127.26</v>
      </c>
      <c r="C168">
        <f>(B168-B167)/B167</f>
        <v>-2.0323325635103931E-2</v>
      </c>
      <c r="E168">
        <f>C168-$D$3</f>
        <v>-2.5600173352932271E-2</v>
      </c>
      <c r="F168">
        <f>E168^2</f>
        <v>6.5536887570018351E-4</v>
      </c>
      <c r="G168">
        <f>(E168-$D$3)^2</f>
        <v>9.5339043020419467E-4</v>
      </c>
      <c r="J168" s="24">
        <f>E168/$I$3</f>
        <v>-0.85594782846092243</v>
      </c>
    </row>
    <row r="169" spans="1:10" x14ac:dyDescent="0.25">
      <c r="A169" s="4">
        <v>41471</v>
      </c>
      <c r="B169">
        <v>109.05</v>
      </c>
      <c r="C169">
        <f>(B169-B168)/B168</f>
        <v>-0.14309288071664314</v>
      </c>
      <c r="E169">
        <f>C169-$D$3</f>
        <v>-0.14836972843447149</v>
      </c>
      <c r="F169">
        <f>E169^2</f>
        <v>2.2013576315718819E-2</v>
      </c>
      <c r="G169">
        <f>(E169-$D$3)^2</f>
        <v>2.3607270363324474E-2</v>
      </c>
      <c r="J169" s="24">
        <f>E169/$I$3</f>
        <v>-4.9607768319379888</v>
      </c>
    </row>
    <row r="170" spans="1:10" x14ac:dyDescent="0.25">
      <c r="A170" s="4">
        <v>41472</v>
      </c>
      <c r="B170">
        <v>120.25</v>
      </c>
      <c r="C170">
        <f>(B170-B169)/B169</f>
        <v>0.10270518110958279</v>
      </c>
      <c r="E170">
        <f>C170-$D$3</f>
        <v>9.7428333391754454E-2</v>
      </c>
      <c r="F170">
        <f>E170^2</f>
        <v>9.4922801474948554E-3</v>
      </c>
      <c r="G170">
        <f>(E170-$D$3)^2</f>
        <v>8.4918963119118094E-3</v>
      </c>
      <c r="J170" s="24">
        <f>E170/$I$3</f>
        <v>3.2575392848926557</v>
      </c>
    </row>
    <row r="171" spans="1:10" x14ac:dyDescent="0.25">
      <c r="A171" s="4">
        <v>41473</v>
      </c>
      <c r="B171">
        <v>119.03</v>
      </c>
      <c r="C171">
        <f>(B171-B170)/B170</f>
        <v>-1.0145530145530136E-2</v>
      </c>
      <c r="E171">
        <f>C171-$D$3</f>
        <v>-1.5422377863358476E-2</v>
      </c>
      <c r="F171">
        <f>E171^2</f>
        <v>2.3784973896020956E-4</v>
      </c>
      <c r="G171">
        <f>(E171-$D$3)^2</f>
        <v>4.2845793966085865E-4</v>
      </c>
      <c r="J171" s="24">
        <f>E171/$I$3</f>
        <v>-0.51565083797893352</v>
      </c>
    </row>
    <row r="172" spans="1:10" x14ac:dyDescent="0.25">
      <c r="A172" s="4">
        <v>41474</v>
      </c>
      <c r="B172">
        <v>119.68</v>
      </c>
      <c r="C172">
        <f>(B172-B171)/B171</f>
        <v>5.4608081996135906E-3</v>
      </c>
      <c r="E172">
        <f>C172-$D$3</f>
        <v>1.8396048178525009E-4</v>
      </c>
      <c r="F172">
        <f>E172^2</f>
        <v>3.3841458858661332E-8</v>
      </c>
      <c r="G172">
        <f>(E172-$D$3)^2</f>
        <v>2.5937500399050629E-5</v>
      </c>
      <c r="J172" s="24">
        <f>E172/$I$3</f>
        <v>6.1507620567996741E-3</v>
      </c>
    </row>
    <row r="173" spans="1:10" x14ac:dyDescent="0.25">
      <c r="A173" s="4">
        <v>41477</v>
      </c>
      <c r="B173">
        <v>122.43</v>
      </c>
      <c r="C173">
        <f>(B173-B172)/B172</f>
        <v>2.2977941176470586E-2</v>
      </c>
      <c r="E173">
        <f>C173-$D$3</f>
        <v>1.7701093458642247E-2</v>
      </c>
      <c r="F173">
        <f>E173^2</f>
        <v>3.1332870963158736E-4</v>
      </c>
      <c r="G173">
        <f>(E173-$D$3)^2</f>
        <v>1.543618822281325E-4</v>
      </c>
      <c r="J173" s="24">
        <f>E173/$I$3</f>
        <v>0.59184023086207871</v>
      </c>
    </row>
    <row r="174" spans="1:10" x14ac:dyDescent="0.25">
      <c r="A174" s="4">
        <v>41478</v>
      </c>
      <c r="B174">
        <v>122.74</v>
      </c>
      <c r="C174">
        <f>(B174-B173)/B173</f>
        <v>2.5320591358326231E-3</v>
      </c>
      <c r="E174">
        <f>C174-$D$3</f>
        <v>-2.7447885819957174E-3</v>
      </c>
      <c r="F174">
        <f>E174^2</f>
        <v>7.5338643598540608E-6</v>
      </c>
      <c r="G174">
        <f>(E174-$D$3)^2</f>
        <v>6.4346648926655016E-5</v>
      </c>
      <c r="J174" s="24">
        <f>E174/$I$3</f>
        <v>-9.1772653018947881E-2</v>
      </c>
    </row>
    <row r="175" spans="1:10" x14ac:dyDescent="0.25">
      <c r="A175" s="4">
        <v>41479</v>
      </c>
      <c r="B175">
        <v>121.7</v>
      </c>
      <c r="C175">
        <f>(B175-B174)/B174</f>
        <v>-8.4731953723316943E-3</v>
      </c>
      <c r="E175">
        <f>C175-$D$3</f>
        <v>-1.3750043090160036E-2</v>
      </c>
      <c r="F175">
        <f>E175^2</f>
        <v>1.8906368498125775E-4</v>
      </c>
      <c r="G175">
        <f>(E175-$D$3)^2</f>
        <v>3.6202257381911254E-4</v>
      </c>
      <c r="J175" s="24">
        <f>E175/$I$3</f>
        <v>-0.45973593076933306</v>
      </c>
    </row>
    <row r="176" spans="1:10" x14ac:dyDescent="0.25">
      <c r="A176" s="4">
        <v>41480</v>
      </c>
      <c r="B176">
        <v>124.07</v>
      </c>
      <c r="C176">
        <f>(B176-B175)/B175</f>
        <v>1.9474116680361465E-2</v>
      </c>
      <c r="E176">
        <f>C176-$D$3</f>
        <v>1.4197268962533125E-2</v>
      </c>
      <c r="F176">
        <f>E176^2</f>
        <v>2.015624459945064E-4</v>
      </c>
      <c r="G176">
        <f>(E176-$D$3)^2</f>
        <v>7.957391518298047E-5</v>
      </c>
      <c r="J176" s="24">
        <f>E176/$I$3</f>
        <v>0.47468903319609612</v>
      </c>
    </row>
    <row r="177" spans="1:10" x14ac:dyDescent="0.25">
      <c r="A177" s="4">
        <v>41481</v>
      </c>
      <c r="B177">
        <v>129.38999999999999</v>
      </c>
      <c r="C177">
        <f>(B177-B176)/B176</f>
        <v>4.2879019908116336E-2</v>
      </c>
      <c r="E177">
        <f>C177-$D$3</f>
        <v>3.7602172190287997E-2</v>
      </c>
      <c r="F177">
        <f>E177^2</f>
        <v>1.4139233534280679E-3</v>
      </c>
      <c r="G177">
        <f>(E177-$D$3)^2</f>
        <v>1.0449266022497991E-3</v>
      </c>
      <c r="J177" s="24">
        <f>E177/$I$3</f>
        <v>1.257237487729908</v>
      </c>
    </row>
    <row r="178" spans="1:10" x14ac:dyDescent="0.25">
      <c r="A178" s="4">
        <v>41484</v>
      </c>
      <c r="B178">
        <v>134.62</v>
      </c>
      <c r="C178">
        <f>(B178-B177)/B177</f>
        <v>4.0420434345776482E-2</v>
      </c>
      <c r="E178">
        <f>C178-$D$3</f>
        <v>3.5143586627948142E-2</v>
      </c>
      <c r="F178">
        <f>E178^2</f>
        <v>1.2350716810760954E-3</v>
      </c>
      <c r="G178">
        <f>(E178-$D$3)^2</f>
        <v>8.9202209312526425E-4</v>
      </c>
      <c r="J178" s="24">
        <f>E178/$I$3</f>
        <v>1.1750341001138185</v>
      </c>
    </row>
    <row r="179" spans="1:10" x14ac:dyDescent="0.25">
      <c r="A179" s="4">
        <v>41485</v>
      </c>
      <c r="B179">
        <v>131.74</v>
      </c>
      <c r="C179">
        <f>(B179-B178)/B178</f>
        <v>-2.1393552221066672E-2</v>
      </c>
      <c r="E179">
        <f>C179-$D$3</f>
        <v>-2.6670399938895011E-2</v>
      </c>
      <c r="F179">
        <f>E179^2</f>
        <v>7.1131023290061106E-4</v>
      </c>
      <c r="G179">
        <f>(E179-$D$3)^2</f>
        <v>1.0206266328400158E-3</v>
      </c>
      <c r="J179" s="24">
        <f>E179/$I$3</f>
        <v>-0.89173110654997612</v>
      </c>
    </row>
    <row r="180" spans="1:10" x14ac:dyDescent="0.25">
      <c r="A180" s="4">
        <v>41486</v>
      </c>
      <c r="B180">
        <v>134.28</v>
      </c>
      <c r="C180">
        <f>(B180-B179)/B179</f>
        <v>1.9280400789433671E-2</v>
      </c>
      <c r="E180">
        <f>C180-$D$3</f>
        <v>1.4003553071605331E-2</v>
      </c>
      <c r="F180">
        <f>E180^2</f>
        <v>1.9609949862926712E-4</v>
      </c>
      <c r="G180">
        <f>(E180-$D$3)^2</f>
        <v>7.615538633164001E-5</v>
      </c>
      <c r="J180" s="24">
        <f>E180/$I$3</f>
        <v>0.46821209673585823</v>
      </c>
    </row>
    <row r="181" spans="1:10" x14ac:dyDescent="0.25">
      <c r="A181" s="4">
        <v>41487</v>
      </c>
      <c r="B181">
        <v>135.55000000000001</v>
      </c>
      <c r="C181">
        <f>(B181-B180)/B180</f>
        <v>9.4578492701817857E-3</v>
      </c>
      <c r="E181">
        <f>C181-$D$3</f>
        <v>4.1810015523534453E-3</v>
      </c>
      <c r="F181">
        <f>E181^2</f>
        <v>1.7480773980781919E-5</v>
      </c>
      <c r="G181">
        <f>(E181-$D$3)^2</f>
        <v>1.2008788183860315E-6</v>
      </c>
      <c r="J181" s="24">
        <f>E181/$I$3</f>
        <v>0.13979277211100474</v>
      </c>
    </row>
    <row r="182" spans="1:10" x14ac:dyDescent="0.25">
      <c r="A182" s="4">
        <v>41488</v>
      </c>
      <c r="B182">
        <v>138</v>
      </c>
      <c r="C182">
        <f>(B182-B181)/B181</f>
        <v>1.8074511250461001E-2</v>
      </c>
      <c r="E182">
        <f>C182-$D$3</f>
        <v>1.2797663532632661E-2</v>
      </c>
      <c r="F182">
        <f>E182^2</f>
        <v>1.6378019189447588E-4</v>
      </c>
      <c r="G182">
        <f>(E182-$D$3)^2</f>
        <v>5.6562670520210778E-5</v>
      </c>
      <c r="J182" s="24">
        <f>E182/$I$3</f>
        <v>0.42789289584540124</v>
      </c>
    </row>
    <row r="183" spans="1:10" x14ac:dyDescent="0.25">
      <c r="A183" s="4">
        <v>41491</v>
      </c>
      <c r="B183">
        <v>144.68</v>
      </c>
      <c r="C183">
        <f>(B183-B182)/B182</f>
        <v>4.8405797101449322E-2</v>
      </c>
      <c r="E183">
        <f>C183-$D$3</f>
        <v>4.3128949383620982E-2</v>
      </c>
      <c r="F183">
        <f>E183^2</f>
        <v>1.8601062749349407E-3</v>
      </c>
      <c r="G183">
        <f>(E183-$D$3)^2</f>
        <v>1.4327816005175022E-3</v>
      </c>
      <c r="J183" s="24">
        <f>E183/$I$3</f>
        <v>1.4420265855146255</v>
      </c>
    </row>
    <row r="184" spans="1:10" x14ac:dyDescent="0.25">
      <c r="A184" s="4">
        <v>41492</v>
      </c>
      <c r="B184">
        <v>142.15</v>
      </c>
      <c r="C184">
        <f>(B184-B183)/B183</f>
        <v>-1.7486867569809241E-2</v>
      </c>
      <c r="E184">
        <f>C184-$D$3</f>
        <v>-2.2763715287637581E-2</v>
      </c>
      <c r="F184">
        <f>E184^2</f>
        <v>5.1818673369662495E-4</v>
      </c>
      <c r="G184">
        <f>(E184-$D$3)^2</f>
        <v>7.8627317366350392E-4</v>
      </c>
      <c r="J184" s="24">
        <f>E184/$I$3</f>
        <v>-0.76111018466694524</v>
      </c>
    </row>
    <row r="185" spans="1:10" x14ac:dyDescent="0.25">
      <c r="A185" s="4">
        <v>41493</v>
      </c>
      <c r="B185">
        <v>134.22999999999999</v>
      </c>
      <c r="C185">
        <f>(B185-B184)/B184</f>
        <v>-5.5715793176222411E-2</v>
      </c>
      <c r="E185">
        <f>C185-$D$3</f>
        <v>-6.0992640894050751E-2</v>
      </c>
      <c r="F185">
        <f>E185^2</f>
        <v>3.7201022432306321E-3</v>
      </c>
      <c r="G185">
        <f>(E185-$D$3)^2</f>
        <v>4.3916451208799723E-3</v>
      </c>
      <c r="J185" s="24">
        <f>E185/$I$3</f>
        <v>-2.0393033205527029</v>
      </c>
    </row>
    <row r="186" spans="1:10" x14ac:dyDescent="0.25">
      <c r="A186" s="4">
        <v>41494</v>
      </c>
      <c r="B186">
        <v>153.47999999999999</v>
      </c>
      <c r="C186">
        <f>(B186-B185)/B185</f>
        <v>0.14341056395738658</v>
      </c>
      <c r="E186">
        <f>C186-$D$3</f>
        <v>0.13813371623955822</v>
      </c>
      <c r="F186">
        <f>E186^2</f>
        <v>1.9080923562150791E-2</v>
      </c>
      <c r="G186">
        <f>(E186-$D$3)^2</f>
        <v>1.7650947513400218E-2</v>
      </c>
      <c r="J186" s="24">
        <f>E186/$I$3</f>
        <v>4.6185333521948335</v>
      </c>
    </row>
    <row r="187" spans="1:10" x14ac:dyDescent="0.25">
      <c r="A187" s="4">
        <v>41495</v>
      </c>
      <c r="B187">
        <v>153</v>
      </c>
      <c r="C187">
        <f>(B187-B186)/B186</f>
        <v>-3.1274433150898476E-3</v>
      </c>
      <c r="E187">
        <f>C187-$D$3</f>
        <v>-8.4042910329181885E-3</v>
      </c>
      <c r="F187">
        <f>E187^2</f>
        <v>7.0632107765989069E-5</v>
      </c>
      <c r="G187">
        <f>(E187-$D$3)^2</f>
        <v>1.8717355751717832E-4</v>
      </c>
      <c r="J187" s="24">
        <f>E187/$I$3</f>
        <v>-0.28099945106644991</v>
      </c>
    </row>
    <row r="188" spans="1:10" x14ac:dyDescent="0.25">
      <c r="A188" s="4">
        <v>41498</v>
      </c>
      <c r="B188">
        <v>147.38</v>
      </c>
      <c r="C188">
        <f>(B188-B187)/B187</f>
        <v>-3.6732026143790876E-2</v>
      </c>
      <c r="E188">
        <f>C188-$D$3</f>
        <v>-4.2008873861619216E-2</v>
      </c>
      <c r="F188">
        <f>E188^2</f>
        <v>1.7647454831214342E-3</v>
      </c>
      <c r="G188">
        <f>(E188-$D$3)^2</f>
        <v>2.2359394652890323E-3</v>
      </c>
      <c r="J188" s="24">
        <f>E188/$I$3</f>
        <v>-1.404576596502741</v>
      </c>
    </row>
    <row r="189" spans="1:10" x14ac:dyDescent="0.25">
      <c r="A189" s="4">
        <v>41499</v>
      </c>
      <c r="B189">
        <v>145.43</v>
      </c>
      <c r="C189">
        <f>(B189-B188)/B188</f>
        <v>-1.3231103270457244E-2</v>
      </c>
      <c r="E189">
        <f>C189-$D$3</f>
        <v>-1.8507950988285584E-2</v>
      </c>
      <c r="F189">
        <f>E189^2</f>
        <v>3.4254424978478131E-4</v>
      </c>
      <c r="G189">
        <f>(E189-$D$3)^2</f>
        <v>5.6571664949035859E-4</v>
      </c>
      <c r="J189" s="24">
        <f>E189/$I$3</f>
        <v>-0.61881770249300627</v>
      </c>
    </row>
    <row r="190" spans="1:10" x14ac:dyDescent="0.25">
      <c r="A190" s="4">
        <v>41500</v>
      </c>
      <c r="B190">
        <v>139.36000000000001</v>
      </c>
      <c r="C190">
        <f>(B190-B189)/B189</f>
        <v>-4.1738293337000569E-2</v>
      </c>
      <c r="E190">
        <f>C190-$D$3</f>
        <v>-4.7015141054828909E-2</v>
      </c>
      <c r="F190">
        <f>E190^2</f>
        <v>2.2104234884054589E-3</v>
      </c>
      <c r="G190">
        <f>(E190-$D$3)^2</f>
        <v>2.7344520897997116E-3</v>
      </c>
      <c r="J190" s="24">
        <f>E190/$I$3</f>
        <v>-1.5719623197807506</v>
      </c>
    </row>
    <row r="191" spans="1:10" x14ac:dyDescent="0.25">
      <c r="A191" s="4">
        <v>41501</v>
      </c>
      <c r="B191">
        <v>139.66999999999999</v>
      </c>
      <c r="C191">
        <f>(B191-B190)/B190</f>
        <v>2.2244546498275965E-3</v>
      </c>
      <c r="E191">
        <f>C191-$D$3</f>
        <v>-3.052393068000744E-3</v>
      </c>
      <c r="F191">
        <f>E191^2</f>
        <v>9.3171034415789947E-6</v>
      </c>
      <c r="G191">
        <f>(E191-$D$3)^2</f>
        <v>6.93762520683187E-5</v>
      </c>
      <c r="J191" s="24">
        <f>E191/$I$3</f>
        <v>-0.10205748149221613</v>
      </c>
    </row>
    <row r="192" spans="1:10" x14ac:dyDescent="0.25">
      <c r="A192" s="4">
        <v>41502</v>
      </c>
      <c r="B192">
        <v>142</v>
      </c>
      <c r="C192">
        <f>(B192-B191)/B191</f>
        <v>1.6682179422925558E-2</v>
      </c>
      <c r="E192">
        <f>C192-$D$3</f>
        <v>1.1405331705097218E-2</v>
      </c>
      <c r="F192">
        <f>E192^2</f>
        <v>1.3008159130329581E-4</v>
      </c>
      <c r="G192">
        <f>(E192-$D$3)^2</f>
        <v>3.7558315982211041E-5</v>
      </c>
      <c r="J192" s="24">
        <f>E192/$I$3</f>
        <v>0.38133995310372704</v>
      </c>
    </row>
    <row r="193" spans="1:10" x14ac:dyDescent="0.25">
      <c r="A193" s="4">
        <v>41505</v>
      </c>
      <c r="B193">
        <v>144.9</v>
      </c>
      <c r="C193">
        <f>(B193-B192)/B192</f>
        <v>2.0422535211267644E-2</v>
      </c>
      <c r="E193">
        <f>C193-$D$3</f>
        <v>1.5145687493439305E-2</v>
      </c>
      <c r="F193">
        <f>E193^2</f>
        <v>2.2939184964892377E-4</v>
      </c>
      <c r="G193">
        <f>(E193-$D$3)^2</f>
        <v>9.739399851668109E-5</v>
      </c>
      <c r="J193" s="24">
        <f>E193/$I$3</f>
        <v>0.50639963026157497</v>
      </c>
    </row>
    <row r="194" spans="1:10" x14ac:dyDescent="0.25">
      <c r="A194" s="4">
        <v>41506</v>
      </c>
      <c r="B194">
        <v>149.58000000000001</v>
      </c>
      <c r="C194">
        <f>(B194-B193)/B193</f>
        <v>3.2298136645962781E-2</v>
      </c>
      <c r="E194">
        <f>C194-$D$3</f>
        <v>2.7021288928134442E-2</v>
      </c>
      <c r="F194">
        <f>E194^2</f>
        <v>7.30150055337721E-4</v>
      </c>
      <c r="G194">
        <f>(E194-$D$3)^2</f>
        <v>4.7282072354845828E-4</v>
      </c>
      <c r="J194" s="24">
        <f>E194/$I$3</f>
        <v>0.90346316258841441</v>
      </c>
    </row>
    <row r="195" spans="1:10" x14ac:dyDescent="0.25">
      <c r="A195" s="4">
        <v>41507</v>
      </c>
      <c r="B195">
        <v>147.86000000000001</v>
      </c>
      <c r="C195">
        <f>(B195-B194)/B194</f>
        <v>-1.1498863484423043E-2</v>
      </c>
      <c r="E195">
        <f>C195-$D$3</f>
        <v>-1.6775711202251384E-2</v>
      </c>
      <c r="F195">
        <f>E195^2</f>
        <v>2.8142448634134259E-4</v>
      </c>
      <c r="G195">
        <f>(E195-$D$3)^2</f>
        <v>4.8631535492358783E-4</v>
      </c>
      <c r="J195" s="24">
        <f>E195/$I$3</f>
        <v>-0.56089985706326995</v>
      </c>
    </row>
    <row r="196" spans="1:10" x14ac:dyDescent="0.25">
      <c r="A196" s="4">
        <v>41508</v>
      </c>
      <c r="B196">
        <v>157.1</v>
      </c>
      <c r="C196">
        <f>(B196-B195)/B195</f>
        <v>6.2491546057080884E-2</v>
      </c>
      <c r="E196">
        <f>C196-$D$3</f>
        <v>5.7214698339252544E-2</v>
      </c>
      <c r="F196">
        <f>E196^2</f>
        <v>3.2735217060516678E-3</v>
      </c>
      <c r="G196">
        <f>(E196-$D$3)^2</f>
        <v>2.6975403271733748E-3</v>
      </c>
      <c r="J196" s="24">
        <f>E196/$I$3</f>
        <v>1.9129869210014769</v>
      </c>
    </row>
    <row r="197" spans="1:10" x14ac:dyDescent="0.25">
      <c r="A197" s="4">
        <v>41509</v>
      </c>
      <c r="B197">
        <v>161.839</v>
      </c>
      <c r="C197">
        <f>(B197-B196)/B196</f>
        <v>3.0165499681731409E-2</v>
      </c>
      <c r="E197">
        <f>C197-$D$3</f>
        <v>2.488865196390307E-2</v>
      </c>
      <c r="F197">
        <f>E197^2</f>
        <v>6.1944499658029618E-4</v>
      </c>
      <c r="G197">
        <f>(E197-$D$3)^2</f>
        <v>3.8462286578635482E-4</v>
      </c>
      <c r="J197" s="24">
        <f>E197/$I$3</f>
        <v>0.83215794315636515</v>
      </c>
    </row>
    <row r="198" spans="1:10" x14ac:dyDescent="0.25">
      <c r="A198" s="4">
        <v>41512</v>
      </c>
      <c r="B198">
        <v>164.22</v>
      </c>
      <c r="C198">
        <f>(B198-B197)/B197</f>
        <v>1.4712152200643851E-2</v>
      </c>
      <c r="E198">
        <f>C198-$D$3</f>
        <v>9.4353044828155118E-3</v>
      </c>
      <c r="F198">
        <f>E198^2</f>
        <v>8.9024970683438488E-5</v>
      </c>
      <c r="G198">
        <f>(E198-$D$3)^2</f>
        <v>1.7292762666267569E-5</v>
      </c>
      <c r="J198" s="24">
        <f>E198/$I$3</f>
        <v>0.31547162871100232</v>
      </c>
    </row>
    <row r="199" spans="1:10" x14ac:dyDescent="0.25">
      <c r="A199" s="4">
        <v>41513</v>
      </c>
      <c r="B199">
        <v>167.01</v>
      </c>
      <c r="C199">
        <f>(B199-B198)/B198</f>
        <v>1.69894044574351E-2</v>
      </c>
      <c r="E199">
        <f>C199-$D$3</f>
        <v>1.171255673960676E-2</v>
      </c>
      <c r="F199">
        <f>E199^2</f>
        <v>1.3718398537850774E-4</v>
      </c>
      <c r="G199">
        <f>(E199-$D$3)^2</f>
        <v>4.1418350613000142E-5</v>
      </c>
      <c r="J199" s="24">
        <f>E199/$I$3</f>
        <v>0.3916120945268301</v>
      </c>
    </row>
    <row r="200" spans="1:10" x14ac:dyDescent="0.25">
      <c r="A200" s="4">
        <v>41514</v>
      </c>
      <c r="B200">
        <v>166.45</v>
      </c>
      <c r="C200">
        <f>(B200-B199)/B199</f>
        <v>-3.3530926291838949E-3</v>
      </c>
      <c r="E200">
        <f>C200-$D$3</f>
        <v>-8.6299403470122358E-3</v>
      </c>
      <c r="F200">
        <f>E200^2</f>
        <v>7.4475870392989665E-5</v>
      </c>
      <c r="G200">
        <f>(E200-$D$3)^2</f>
        <v>1.9339875428039233E-4</v>
      </c>
      <c r="J200" s="24">
        <f>E200/$I$3</f>
        <v>-0.28854408905501938</v>
      </c>
    </row>
    <row r="201" spans="1:10" x14ac:dyDescent="0.25">
      <c r="A201" s="4">
        <v>41515</v>
      </c>
      <c r="B201">
        <v>166.06</v>
      </c>
      <c r="C201">
        <f>(B201-B200)/B200</f>
        <v>-2.3430459597475902E-3</v>
      </c>
      <c r="E201">
        <f>C201-$D$3</f>
        <v>-7.6198936775759302E-3</v>
      </c>
      <c r="F201">
        <f>E201^2</f>
        <v>5.8062779657561636E-5</v>
      </c>
      <c r="G201">
        <f>(E201-$D$3)^2</f>
        <v>1.6632593861993413E-4</v>
      </c>
      <c r="J201" s="24">
        <f>E201/$I$3</f>
        <v>-0.25477294065577749</v>
      </c>
    </row>
    <row r="202" spans="1:10" x14ac:dyDescent="0.25">
      <c r="A202" s="4">
        <v>41516</v>
      </c>
      <c r="B202">
        <v>169</v>
      </c>
      <c r="C202">
        <f>(B202-B201)/B201</f>
        <v>1.7704444176803551E-2</v>
      </c>
      <c r="E202">
        <f>C202-$D$3</f>
        <v>1.2427596458975211E-2</v>
      </c>
      <c r="F202">
        <f>E202^2</f>
        <v>1.5444515374713321E-4</v>
      </c>
      <c r="G202">
        <f>(E202-$D$3)^2</f>
        <v>5.1133207559013555E-5</v>
      </c>
      <c r="J202" s="24">
        <f>E202/$I$3</f>
        <v>0.41551961603533694</v>
      </c>
    </row>
    <row r="203" spans="1:10" x14ac:dyDescent="0.25">
      <c r="A203" s="4">
        <v>41520</v>
      </c>
      <c r="B203">
        <v>168.94</v>
      </c>
      <c r="C203">
        <f>(B203-B202)/B202</f>
        <v>-3.5502958579883E-4</v>
      </c>
      <c r="E203">
        <f>C203-$D$3</f>
        <v>-5.6318773036271707E-3</v>
      </c>
      <c r="F203">
        <f>E203^2</f>
        <v>3.1718041963110853E-5</v>
      </c>
      <c r="G203">
        <f>(E203-$D$3)^2</f>
        <v>1.1900028159372957E-4</v>
      </c>
      <c r="J203" s="24">
        <f>E203/$I$3</f>
        <v>-0.18830314473811469</v>
      </c>
    </row>
    <row r="204" spans="1:10" x14ac:dyDescent="0.25">
      <c r="A204" s="4">
        <v>41521</v>
      </c>
      <c r="B204">
        <v>170.62200000000001</v>
      </c>
      <c r="C204">
        <f>(B204-B203)/B203</f>
        <v>9.956197466556271E-3</v>
      </c>
      <c r="E204">
        <f>C204-$D$3</f>
        <v>4.6793497487279305E-3</v>
      </c>
      <c r="F204">
        <f>E204^2</f>
        <v>2.1896314070920145E-5</v>
      </c>
      <c r="G204">
        <f>(E204-$D$3)^2</f>
        <v>3.5700382307911444E-7</v>
      </c>
      <c r="J204" s="24">
        <f>E204/$I$3</f>
        <v>0.15645516148718058</v>
      </c>
    </row>
    <row r="205" spans="1:10" x14ac:dyDescent="0.25">
      <c r="A205" s="4">
        <v>41522</v>
      </c>
      <c r="B205">
        <v>169.93</v>
      </c>
      <c r="C205">
        <f>(B205-B204)/B204</f>
        <v>-4.0557489655496199E-3</v>
      </c>
      <c r="E205">
        <f>C205-$D$3</f>
        <v>-9.3325966833779604E-3</v>
      </c>
      <c r="F205">
        <f>E205^2</f>
        <v>8.7097360854597312E-5</v>
      </c>
      <c r="G205">
        <f>(E205-$D$3)^2</f>
        <v>2.1343586571193811E-4</v>
      </c>
      <c r="J205" s="24">
        <f>E205/$I$3</f>
        <v>-0.31203756923481901</v>
      </c>
    </row>
    <row r="206" spans="1:10" x14ac:dyDescent="0.25">
      <c r="A206" s="4">
        <v>41523</v>
      </c>
      <c r="B206">
        <v>166.97</v>
      </c>
      <c r="C206">
        <f>(B206-B205)/B205</f>
        <v>-1.7418937209439225E-2</v>
      </c>
      <c r="E206">
        <f>C206-$D$3</f>
        <v>-2.2695784927267565E-2</v>
      </c>
      <c r="F206">
        <f>E206^2</f>
        <v>5.1509865346478561E-4</v>
      </c>
      <c r="G206">
        <f>(E206-$D$3)^2</f>
        <v>7.8246817709748514E-4</v>
      </c>
      <c r="J206" s="24">
        <f>E206/$I$3</f>
        <v>-0.75883891706091466</v>
      </c>
    </row>
    <row r="207" spans="1:10" x14ac:dyDescent="0.25">
      <c r="A207" s="4">
        <v>41526</v>
      </c>
      <c r="B207">
        <v>160.69999999999999</v>
      </c>
      <c r="C207">
        <f>(B207-B206)/B206</f>
        <v>-3.7551655986105346E-2</v>
      </c>
      <c r="E207">
        <f>C207-$D$3</f>
        <v>-4.2828503703933686E-2</v>
      </c>
      <c r="F207">
        <f>E207^2</f>
        <v>1.8342807295178615E-3</v>
      </c>
      <c r="G207">
        <f>(E207-$D$3)^2</f>
        <v>2.3141248354112218E-3</v>
      </c>
      <c r="J207" s="24">
        <f>E207/$I$3</f>
        <v>-1.4319811134174862</v>
      </c>
    </row>
    <row r="208" spans="1:10" x14ac:dyDescent="0.25">
      <c r="A208" s="4">
        <v>41527</v>
      </c>
      <c r="B208">
        <v>166.37</v>
      </c>
      <c r="C208">
        <f>(B208-B207)/B207</f>
        <v>3.5283136278780436E-2</v>
      </c>
      <c r="E208">
        <f>C208-$D$3</f>
        <v>3.0006288560952096E-2</v>
      </c>
      <c r="F208">
        <f>E208^2</f>
        <v>9.0037735320312457E-4</v>
      </c>
      <c r="G208">
        <f>(E208-$D$3)^2</f>
        <v>6.1154524441355744E-4</v>
      </c>
      <c r="J208" s="24">
        <f>E208/$I$3</f>
        <v>1.0032673286947456</v>
      </c>
    </row>
    <row r="209" spans="1:10" x14ac:dyDescent="0.25">
      <c r="A209" s="4">
        <v>41528</v>
      </c>
      <c r="B209">
        <v>163.52000000000001</v>
      </c>
      <c r="C209">
        <f>(B209-B208)/B208</f>
        <v>-1.7130492276251692E-2</v>
      </c>
      <c r="E209">
        <f>C209-$D$3</f>
        <v>-2.2407339994080032E-2</v>
      </c>
      <c r="F209">
        <f>E209^2</f>
        <v>5.0208888561029856E-4</v>
      </c>
      <c r="G209">
        <f>(E209-$D$3)^2</f>
        <v>7.6641424926817846E-4</v>
      </c>
      <c r="J209" s="24">
        <f>E209/$I$3</f>
        <v>-0.74919469275084194</v>
      </c>
    </row>
    <row r="210" spans="1:10" x14ac:dyDescent="0.25">
      <c r="A210" s="4">
        <v>41529</v>
      </c>
      <c r="B210">
        <v>164.93</v>
      </c>
      <c r="C210">
        <f>(B210-B209)/B209</f>
        <v>8.6227984344422488E-3</v>
      </c>
      <c r="E210">
        <f>C210-$D$3</f>
        <v>3.3459507166139083E-3</v>
      </c>
      <c r="F210">
        <f>E210^2</f>
        <v>1.1195386198009126E-5</v>
      </c>
      <c r="G210">
        <f>(E210-$D$3)^2</f>
        <v>3.7283632292988871E-6</v>
      </c>
      <c r="J210" s="24">
        <f>E210/$I$3</f>
        <v>0.11187265064730123</v>
      </c>
    </row>
    <row r="211" spans="1:10" x14ac:dyDescent="0.25">
      <c r="A211" s="4">
        <v>41530</v>
      </c>
      <c r="B211">
        <v>165.54</v>
      </c>
      <c r="C211">
        <f>(B211-B210)/B210</f>
        <v>3.6985387740252544E-3</v>
      </c>
      <c r="E211">
        <f>C211-$D$3</f>
        <v>-1.5783089438030861E-3</v>
      </c>
      <c r="F211">
        <f>E211^2</f>
        <v>2.491059122088813E-6</v>
      </c>
      <c r="G211">
        <f>(E211-$D$3)^2</f>
        <v>4.699317285550972E-5</v>
      </c>
      <c r="J211" s="24">
        <f>E211/$I$3</f>
        <v>-5.2771131447590935E-2</v>
      </c>
    </row>
    <row r="212" spans="1:10" x14ac:dyDescent="0.25">
      <c r="A212" s="4">
        <v>41533</v>
      </c>
      <c r="B212">
        <v>166.58</v>
      </c>
      <c r="C212">
        <f>(B212-B211)/B211</f>
        <v>6.2824694937780624E-3</v>
      </c>
      <c r="E212">
        <f>C212-$D$3</f>
        <v>1.005621775949722E-3</v>
      </c>
      <c r="F212">
        <f>E212^2</f>
        <v>1.0112751562642728E-6</v>
      </c>
      <c r="G212">
        <f>(E212-$D$3)^2</f>
        <v>1.8243371046576891E-5</v>
      </c>
      <c r="J212" s="24">
        <f>E212/$I$3</f>
        <v>3.3623201042839362E-2</v>
      </c>
    </row>
    <row r="213" spans="1:10" x14ac:dyDescent="0.25">
      <c r="A213" s="4">
        <v>41534</v>
      </c>
      <c r="B213">
        <v>166.23</v>
      </c>
      <c r="C213">
        <f>(B213-B212)/B212</f>
        <v>-2.101092568135567E-3</v>
      </c>
      <c r="E213">
        <f>C213-$D$3</f>
        <v>-7.3779402859639074E-3</v>
      </c>
      <c r="F213">
        <f>E213^2</f>
        <v>5.4434002863249183E-5</v>
      </c>
      <c r="G213">
        <f>(E213-$D$3)^2</f>
        <v>1.6014365942092418E-4</v>
      </c>
      <c r="J213" s="24">
        <f>E213/$I$3</f>
        <v>-0.24668317199351394</v>
      </c>
    </row>
    <row r="214" spans="1:10" x14ac:dyDescent="0.25">
      <c r="A214" s="4">
        <v>41535</v>
      </c>
      <c r="B214">
        <v>166.21799999999999</v>
      </c>
      <c r="C214">
        <f>(B214-B213)/B213</f>
        <v>-7.2189135535104701E-5</v>
      </c>
      <c r="E214">
        <f>C214-$D$3</f>
        <v>-5.3490368533634456E-3</v>
      </c>
      <c r="F214">
        <f>E214^2</f>
        <v>2.8612195258640311E-5</v>
      </c>
      <c r="G214">
        <f>(E214-$D$3)^2</f>
        <v>1.1290942292029167E-4</v>
      </c>
      <c r="J214" s="24">
        <f>E214/$I$3</f>
        <v>-0.17884630763523565</v>
      </c>
    </row>
    <row r="215" spans="1:10" x14ac:dyDescent="0.25">
      <c r="A215" s="4">
        <v>41536</v>
      </c>
      <c r="B215">
        <v>177.92</v>
      </c>
      <c r="C215">
        <f>(B215-B214)/B214</f>
        <v>7.040152089424731E-2</v>
      </c>
      <c r="E215">
        <f>C215-$D$3</f>
        <v>6.5124673176418971E-2</v>
      </c>
      <c r="F215">
        <f>E215^2</f>
        <v>4.2412230563353848E-3</v>
      </c>
      <c r="G215">
        <f>(E215-$D$3)^2</f>
        <v>3.581762212121929E-3</v>
      </c>
      <c r="J215" s="24">
        <f>E215/$I$3</f>
        <v>2.1774587935826695</v>
      </c>
    </row>
    <row r="216" spans="1:10" x14ac:dyDescent="0.25">
      <c r="A216" s="4">
        <v>41537</v>
      </c>
      <c r="B216">
        <v>183.39</v>
      </c>
      <c r="C216">
        <f>(B216-B215)/B215</f>
        <v>3.0744154676258989E-2</v>
      </c>
      <c r="E216">
        <f>C216-$D$3</f>
        <v>2.5467306958430649E-2</v>
      </c>
      <c r="F216">
        <f>E216^2</f>
        <v>6.4858372371493021E-4</v>
      </c>
      <c r="G216">
        <f>(E216-$D$3)^2</f>
        <v>4.0765464434642319E-4</v>
      </c>
      <c r="J216" s="24">
        <f>E216/$I$3</f>
        <v>0.85150540925222329</v>
      </c>
    </row>
    <row r="217" spans="1:10" x14ac:dyDescent="0.25">
      <c r="A217" s="4">
        <v>41540</v>
      </c>
      <c r="B217">
        <v>181.11</v>
      </c>
      <c r="C217">
        <f>(B217-B216)/B216</f>
        <v>-1.2432520857189449E-2</v>
      </c>
      <c r="E217">
        <f>C217-$D$3</f>
        <v>-1.770936857501779E-2</v>
      </c>
      <c r="F217">
        <f>E217^2</f>
        <v>3.1362173532582761E-4</v>
      </c>
      <c r="G217">
        <f>(E217-$D$3)^2</f>
        <v>5.283661394615049E-4</v>
      </c>
      <c r="J217" s="24">
        <f>E217/$I$3</f>
        <v>-0.59211691132803723</v>
      </c>
    </row>
    <row r="218" spans="1:10" x14ac:dyDescent="0.25">
      <c r="A218" s="4">
        <v>41541</v>
      </c>
      <c r="B218">
        <v>182.33</v>
      </c>
      <c r="C218">
        <f>(B218-B217)/B217</f>
        <v>6.7362376456297206E-3</v>
      </c>
      <c r="E218">
        <f>C218-$D$3</f>
        <v>1.4593899278013802E-3</v>
      </c>
      <c r="F218">
        <f>E218^2</f>
        <v>2.1298189613681175E-6</v>
      </c>
      <c r="G218">
        <f>(E218-$D$3)^2</f>
        <v>1.4572983978637525E-5</v>
      </c>
      <c r="J218" s="24">
        <f>E218/$I$3</f>
        <v>4.8795046125586237E-2</v>
      </c>
    </row>
    <row r="219" spans="1:10" x14ac:dyDescent="0.25">
      <c r="A219" s="4">
        <v>41542</v>
      </c>
      <c r="B219">
        <v>185.238</v>
      </c>
      <c r="C219">
        <f>(B219-B218)/B218</f>
        <v>1.5949103274282821E-2</v>
      </c>
      <c r="E219">
        <f>C219-$D$3</f>
        <v>1.0672255556454482E-2</v>
      </c>
      <c r="F219">
        <f>E219^2</f>
        <v>1.1389703866227356E-4</v>
      </c>
      <c r="G219">
        <f>(E219-$D$3)^2</f>
        <v>2.9110425745108409E-5</v>
      </c>
      <c r="J219" s="24">
        <f>E219/$I$3</f>
        <v>0.35682937933234377</v>
      </c>
    </row>
    <row r="220" spans="1:10" x14ac:dyDescent="0.25">
      <c r="A220" s="4">
        <v>41543</v>
      </c>
      <c r="B220">
        <v>188.64</v>
      </c>
      <c r="C220">
        <f>(B220-B219)/B219</f>
        <v>1.8365562141677123E-2</v>
      </c>
      <c r="E220">
        <f>C220-$D$3</f>
        <v>1.3088714423848784E-2</v>
      </c>
      <c r="F220">
        <f>E220^2</f>
        <v>1.7131444526906719E-4</v>
      </c>
      <c r="G220">
        <f>(E220-$D$3)^2</f>
        <v>6.102526143263069E-5</v>
      </c>
      <c r="J220" s="24">
        <f>E220/$I$3</f>
        <v>0.43762425097622581</v>
      </c>
    </row>
    <row r="221" spans="1:10" x14ac:dyDescent="0.25">
      <c r="A221" s="4">
        <v>41544</v>
      </c>
      <c r="B221">
        <v>190.9</v>
      </c>
      <c r="C221">
        <f>(B221-B220)/B220</f>
        <v>1.1980491942324107E-2</v>
      </c>
      <c r="E221">
        <f>C221-$D$3</f>
        <v>6.7036442244957665E-3</v>
      </c>
      <c r="F221">
        <f>E221^2</f>
        <v>4.4938845888615449E-5</v>
      </c>
      <c r="G221">
        <f>(E221-$D$3)^2</f>
        <v>2.0357482714383702E-6</v>
      </c>
      <c r="J221" s="24">
        <f>E221/$I$3</f>
        <v>0.2241379242877089</v>
      </c>
    </row>
    <row r="222" spans="1:10" x14ac:dyDescent="0.25">
      <c r="A222" s="4">
        <v>41547</v>
      </c>
      <c r="B222">
        <v>193.37</v>
      </c>
      <c r="C222">
        <f>(B222-B221)/B221</f>
        <v>1.2938711367207955E-2</v>
      </c>
      <c r="E222">
        <f>C222-$D$3</f>
        <v>7.6618636493796148E-3</v>
      </c>
      <c r="F222">
        <f>E222^2</f>
        <v>5.8704154581684712E-5</v>
      </c>
      <c r="G222">
        <f>(E222-$D$3)^2</f>
        <v>5.6883009937533934E-6</v>
      </c>
      <c r="J222" s="24">
        <f>E222/$I$3</f>
        <v>0.25617621655280637</v>
      </c>
    </row>
    <row r="223" spans="1:10" x14ac:dyDescent="0.25">
      <c r="A223" s="4">
        <v>41548</v>
      </c>
      <c r="B223">
        <v>193</v>
      </c>
      <c r="C223">
        <f>(B223-B222)/B222</f>
        <v>-1.9134302115116333E-3</v>
      </c>
      <c r="E223">
        <f>C223-$D$3</f>
        <v>-7.190277929339974E-3</v>
      </c>
      <c r="F223">
        <f>E223^2</f>
        <v>5.1700096701153544E-5</v>
      </c>
      <c r="G223">
        <f>(E223-$D$3)^2</f>
        <v>1.5542922190228196E-4</v>
      </c>
      <c r="J223" s="24">
        <f>E223/$I$3</f>
        <v>-0.24040863687917588</v>
      </c>
    </row>
    <row r="224" spans="1:10" x14ac:dyDescent="0.25">
      <c r="A224" s="4">
        <v>41549</v>
      </c>
      <c r="B224">
        <v>180.95</v>
      </c>
      <c r="C224">
        <f>(B224-B223)/B223</f>
        <v>-6.2435233160621821E-2</v>
      </c>
      <c r="E224">
        <f>C224-$D$3</f>
        <v>-6.7712080878450168E-2</v>
      </c>
      <c r="F224">
        <f>E224^2</f>
        <v>4.584925896889777E-3</v>
      </c>
      <c r="G224">
        <f>(E224-$D$3)^2</f>
        <v>5.3273836976326424E-3</v>
      </c>
      <c r="J224" s="24">
        <f>E224/$I$3</f>
        <v>-2.2639693797948914</v>
      </c>
    </row>
    <row r="225" spans="1:10" x14ac:dyDescent="0.25">
      <c r="A225" s="4">
        <v>41550</v>
      </c>
      <c r="B225">
        <v>173.31</v>
      </c>
      <c r="C225">
        <f>(B225-B224)/B224</f>
        <v>-4.2221608179054917E-2</v>
      </c>
      <c r="E225">
        <f>C225-$D$3</f>
        <v>-4.7498455896883257E-2</v>
      </c>
      <c r="F225">
        <f>E225^2</f>
        <v>2.2561033125881639E-3</v>
      </c>
      <c r="G225">
        <f>(E225-$D$3)^2</f>
        <v>2.7852326716249908E-3</v>
      </c>
      <c r="J225" s="24">
        <f>E225/$I$3</f>
        <v>-1.5881220654127843</v>
      </c>
    </row>
    <row r="226" spans="1:10" x14ac:dyDescent="0.25">
      <c r="A226" s="4">
        <v>41551</v>
      </c>
      <c r="B226">
        <v>180.98</v>
      </c>
      <c r="C226">
        <f>(B226-B225)/B225</f>
        <v>4.4255957532744722E-2</v>
      </c>
      <c r="E226">
        <f>C226-$D$3</f>
        <v>3.8979109814916382E-2</v>
      </c>
      <c r="F226">
        <f>E226^2</f>
        <v>1.5193710019633106E-3</v>
      </c>
      <c r="G226">
        <f>(E226-$D$3)^2</f>
        <v>1.1358424704608174E-3</v>
      </c>
      <c r="J226" s="24">
        <f>E226/$I$3</f>
        <v>1.3032757216699062</v>
      </c>
    </row>
    <row r="227" spans="1:10" x14ac:dyDescent="0.25">
      <c r="A227" s="4">
        <v>41554</v>
      </c>
      <c r="B227">
        <v>183.07</v>
      </c>
      <c r="C227">
        <f>(B227-B226)/B226</f>
        <v>1.1548237374295521E-2</v>
      </c>
      <c r="E227">
        <f>C227-$D$3</f>
        <v>6.2713896564671806E-3</v>
      </c>
      <c r="F227">
        <f>E227^2</f>
        <v>3.9330328223243538E-5</v>
      </c>
      <c r="G227">
        <f>(E227-$D$3)^2</f>
        <v>9.8911366771150228E-7</v>
      </c>
      <c r="J227" s="24">
        <f>E227/$I$3</f>
        <v>0.2096853909495312</v>
      </c>
    </row>
    <row r="228" spans="1:10" x14ac:dyDescent="0.25">
      <c r="A228" s="4">
        <v>41555</v>
      </c>
      <c r="B228">
        <v>174.73</v>
      </c>
      <c r="C228">
        <f>(B228-B227)/B227</f>
        <v>-4.5556344567651737E-2</v>
      </c>
      <c r="E228">
        <f>C228-$D$3</f>
        <v>-5.0833192285480076E-2</v>
      </c>
      <c r="F228">
        <f>E228^2</f>
        <v>2.5840134379325913E-3</v>
      </c>
      <c r="G228">
        <f>(E228-$D$3)^2</f>
        <v>3.1483365891728705E-3</v>
      </c>
      <c r="J228" s="24">
        <f>E228/$I$3</f>
        <v>-1.6996197623602984</v>
      </c>
    </row>
    <row r="229" spans="1:10" x14ac:dyDescent="0.25">
      <c r="A229" s="4">
        <v>41556</v>
      </c>
      <c r="B229">
        <v>168.78</v>
      </c>
      <c r="C229">
        <f>(B229-B228)/B228</f>
        <v>-3.4052538201796996E-2</v>
      </c>
      <c r="E229">
        <f>C229-$D$3</f>
        <v>-3.9329385919625336E-2</v>
      </c>
      <c r="F229">
        <f>E229^2</f>
        <v>1.5468005968148236E-3</v>
      </c>
      <c r="G229">
        <f>(E229-$D$3)^2</f>
        <v>1.9897160793191037E-3</v>
      </c>
      <c r="J229" s="24">
        <f>E229/$I$3</f>
        <v>-1.3149872857696485</v>
      </c>
    </row>
    <row r="230" spans="1:10" x14ac:dyDescent="0.25">
      <c r="A230" s="4">
        <v>41557</v>
      </c>
      <c r="B230">
        <v>172.93</v>
      </c>
      <c r="C230">
        <f>(B230-B229)/B229</f>
        <v>2.458822135324094E-2</v>
      </c>
      <c r="E230">
        <f>C230-$D$3</f>
        <v>1.9311373635412601E-2</v>
      </c>
      <c r="F230">
        <f>E230^2</f>
        <v>3.7292915168650887E-4</v>
      </c>
      <c r="G230">
        <f>(E230-$D$3)^2</f>
        <v>1.9696791773134436E-4</v>
      </c>
      <c r="J230" s="24">
        <f>E230/$I$3</f>
        <v>0.64568032801760755</v>
      </c>
    </row>
    <row r="231" spans="1:10" x14ac:dyDescent="0.25">
      <c r="A231" s="4">
        <v>41558</v>
      </c>
      <c r="B231">
        <v>178.7</v>
      </c>
      <c r="C231">
        <f>(B231-B230)/B230</f>
        <v>3.3366101890938422E-2</v>
      </c>
      <c r="E231">
        <f>C231-$D$3</f>
        <v>2.8089254173110083E-2</v>
      </c>
      <c r="F231">
        <f>E231^2</f>
        <v>7.8900620000158222E-4</v>
      </c>
      <c r="G231">
        <f>(E231-$D$3)^2</f>
        <v>5.2040588828098017E-4</v>
      </c>
      <c r="J231" s="24">
        <f>E231/$I$3</f>
        <v>0.93917083220870368</v>
      </c>
    </row>
    <row r="232" spans="1:10" x14ac:dyDescent="0.25">
      <c r="A232" s="4">
        <v>41561</v>
      </c>
      <c r="B232">
        <v>179.72</v>
      </c>
      <c r="C232">
        <f>(B232-B231)/B231</f>
        <v>5.7078903189703989E-3</v>
      </c>
      <c r="E232">
        <f>C232-$D$3</f>
        <v>4.3104260114205841E-4</v>
      </c>
      <c r="F232">
        <f>E232^2</f>
        <v>1.8579772399931167E-7</v>
      </c>
      <c r="G232">
        <f>(E232-$D$3)^2</f>
        <v>2.3481827228902953E-5</v>
      </c>
      <c r="J232" s="24">
        <f>E232/$I$3</f>
        <v>1.4412010939739692E-2</v>
      </c>
    </row>
    <row r="233" spans="1:10" x14ac:dyDescent="0.25">
      <c r="A233" s="4">
        <v>41562</v>
      </c>
      <c r="B233">
        <v>183.94</v>
      </c>
      <c r="C233">
        <f>(B233-B232)/B232</f>
        <v>2.3480970398397499E-2</v>
      </c>
      <c r="E233">
        <f>C233-$D$3</f>
        <v>1.820412268056916E-2</v>
      </c>
      <c r="F233">
        <f>E233^2</f>
        <v>3.3139008256921246E-4</v>
      </c>
      <c r="G233">
        <f>(E233-$D$3)^2</f>
        <v>1.6711443796230566E-4</v>
      </c>
      <c r="J233" s="24">
        <f>E233/$I$3</f>
        <v>0.60865913143063333</v>
      </c>
    </row>
    <row r="234" spans="1:10" x14ac:dyDescent="0.25">
      <c r="A234" s="4">
        <v>41563</v>
      </c>
      <c r="B234">
        <v>183.56</v>
      </c>
      <c r="C234">
        <f>(B234-B233)/B233</f>
        <v>-2.0658910514297895E-3</v>
      </c>
      <c r="E234">
        <f>C234-$D$3</f>
        <v>-7.34273876925813E-3</v>
      </c>
      <c r="F234">
        <f>E234^2</f>
        <v>5.3915812633566397E-5</v>
      </c>
      <c r="G234">
        <f>(E234-$D$3)^2</f>
        <v>1.5925396310505544E-4</v>
      </c>
      <c r="J234" s="24">
        <f>E234/$I$3</f>
        <v>-0.24550620098759732</v>
      </c>
    </row>
    <row r="235" spans="1:10" x14ac:dyDescent="0.25">
      <c r="A235" s="4">
        <v>41564</v>
      </c>
      <c r="B235">
        <v>182.80199999999999</v>
      </c>
      <c r="C235">
        <f>(B235-B234)/B234</f>
        <v>-4.1294399651340694E-3</v>
      </c>
      <c r="E235">
        <f>C235-$D$3</f>
        <v>-9.4062876829624099E-3</v>
      </c>
      <c r="F235">
        <f>E235^2</f>
        <v>8.8478247974650337E-5</v>
      </c>
      <c r="G235">
        <f>(E235-$D$3)^2</f>
        <v>2.1559446519795456E-4</v>
      </c>
      <c r="J235" s="24">
        <f>E235/$I$3</f>
        <v>-0.31450144517041695</v>
      </c>
    </row>
    <row r="236" spans="1:10" x14ac:dyDescent="0.25">
      <c r="A236" s="4">
        <v>41565</v>
      </c>
      <c r="B236">
        <v>183.4</v>
      </c>
      <c r="C236">
        <f>(B236-B235)/B235</f>
        <v>3.2712990011050931E-3</v>
      </c>
      <c r="E236">
        <f>C236-$D$3</f>
        <v>-2.0055487167232474E-3</v>
      </c>
      <c r="F236">
        <f>E236^2</f>
        <v>4.0222256551502643E-6</v>
      </c>
      <c r="G236">
        <f>(E236-$D$3)^2</f>
        <v>5.3033297829969676E-5</v>
      </c>
      <c r="J236" s="24">
        <f>E236/$I$3</f>
        <v>-6.7055993929635918E-2</v>
      </c>
    </row>
    <row r="237" spans="1:10" x14ac:dyDescent="0.25">
      <c r="A237" s="4">
        <v>41568</v>
      </c>
      <c r="B237">
        <v>172.6</v>
      </c>
      <c r="C237">
        <f>(B237-B236)/B236</f>
        <v>-5.8887677208287956E-2</v>
      </c>
      <c r="E237">
        <f>C237-$D$3</f>
        <v>-6.4164524926116295E-2</v>
      </c>
      <c r="F237">
        <f>E237^2</f>
        <v>4.1170862589941992E-3</v>
      </c>
      <c r="G237">
        <f>(E237-$D$3)^2</f>
        <v>4.8221042346751827E-3</v>
      </c>
      <c r="J237" s="24">
        <f>E237/$I$3</f>
        <v>-2.1453560105851865</v>
      </c>
    </row>
    <row r="238" spans="1:10" x14ac:dyDescent="0.25">
      <c r="A238" s="4">
        <v>41569</v>
      </c>
      <c r="B238">
        <v>171.54</v>
      </c>
      <c r="C238">
        <f>(B238-B237)/B237</f>
        <v>-6.1413673232908594E-3</v>
      </c>
      <c r="E238">
        <f>C238-$D$3</f>
        <v>-1.1418215041119201E-2</v>
      </c>
      <c r="F238">
        <f>E238^2</f>
        <v>1.3037563472524075E-4</v>
      </c>
      <c r="G238">
        <f>(E238-$D$3)^2</f>
        <v>2.7872512052519704E-4</v>
      </c>
      <c r="J238" s="24">
        <f>E238/$I$3</f>
        <v>-0.38177071047944167</v>
      </c>
    </row>
    <row r="239" spans="1:10" x14ac:dyDescent="0.25">
      <c r="A239" s="4">
        <v>41570</v>
      </c>
      <c r="B239">
        <v>164.5</v>
      </c>
      <c r="C239">
        <f>(B239-B238)/B238</f>
        <v>-4.103999067272935E-2</v>
      </c>
      <c r="E239">
        <f>C239-$D$3</f>
        <v>-4.6316838390557689E-2</v>
      </c>
      <c r="F239">
        <f>E239^2</f>
        <v>2.1452495184970388E-3</v>
      </c>
      <c r="G239">
        <f>(E239-$D$3)^2</f>
        <v>2.6619084462506655E-3</v>
      </c>
      <c r="J239" s="24">
        <f>E239/$I$3</f>
        <v>-1.5486144056533269</v>
      </c>
    </row>
    <row r="240" spans="1:10" x14ac:dyDescent="0.25">
      <c r="A240" s="4">
        <v>41571</v>
      </c>
      <c r="B240">
        <v>173.15</v>
      </c>
      <c r="C240">
        <f>(B240-B239)/B239</f>
        <v>5.258358662613985E-2</v>
      </c>
      <c r="E240">
        <f>C240-$D$3</f>
        <v>4.730673890831151E-2</v>
      </c>
      <c r="F240">
        <f>E240^2</f>
        <v>2.2379275461391541E-3</v>
      </c>
      <c r="G240">
        <f>(E240-$D$3)^2</f>
        <v>1.7665117534838549E-3</v>
      </c>
      <c r="J240" s="24">
        <f>E240/$I$3</f>
        <v>1.5817119627238407</v>
      </c>
    </row>
    <row r="241" spans="1:10" x14ac:dyDescent="0.25">
      <c r="A241" s="4">
        <v>41572</v>
      </c>
      <c r="B241">
        <v>169.66</v>
      </c>
      <c r="C241">
        <f>(B241-B240)/B240</f>
        <v>-2.0155934161132018E-2</v>
      </c>
      <c r="E241">
        <f>C241-$D$3</f>
        <v>-2.5432781878960357E-2</v>
      </c>
      <c r="F241">
        <f>E241^2</f>
        <v>6.4682639410277437E-4</v>
      </c>
      <c r="G241">
        <f>(E241-$D$3)^2</f>
        <v>9.4308134997196029E-4</v>
      </c>
      <c r="J241" s="24">
        <f>E241/$I$3</f>
        <v>-0.85035105508467035</v>
      </c>
    </row>
    <row r="242" spans="1:10" x14ac:dyDescent="0.25">
      <c r="A242" s="4">
        <v>41575</v>
      </c>
      <c r="B242">
        <v>162.86000000000001</v>
      </c>
      <c r="C242">
        <f>(B242-B241)/B241</f>
        <v>-4.0080160320641184E-2</v>
      </c>
      <c r="E242">
        <f>C242-$D$3</f>
        <v>-4.5357008038469523E-2</v>
      </c>
      <c r="F242">
        <f>E242^2</f>
        <v>2.057258178201789E-3</v>
      </c>
      <c r="G242">
        <f>(E242-$D$3)^2</f>
        <v>2.5637873487495784E-3</v>
      </c>
      <c r="J242" s="24">
        <f>E242/$I$3</f>
        <v>-1.5165222516575554</v>
      </c>
    </row>
    <row r="243" spans="1:10" x14ac:dyDescent="0.25">
      <c r="A243" s="4"/>
    </row>
    <row r="244" spans="1:10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G1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10" max="10" width="31.140625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76</v>
      </c>
    </row>
    <row r="2" spans="1:2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t="s">
        <v>63</v>
      </c>
      <c r="J2" s="5" t="s">
        <v>46</v>
      </c>
      <c r="K2">
        <f>SUM(I4:I121)/(COUNT(F4:F121)-2)</f>
        <v>9.2005842669625653E-4</v>
      </c>
      <c r="M2" s="5" t="s">
        <v>21</v>
      </c>
      <c r="N2" s="6" t="s">
        <v>22</v>
      </c>
      <c r="O2" s="6" t="s">
        <v>23</v>
      </c>
      <c r="P2" s="6" t="s">
        <v>24</v>
      </c>
      <c r="Q2" s="6" t="s">
        <v>25</v>
      </c>
      <c r="R2" s="17" t="s">
        <v>41</v>
      </c>
      <c r="S2" s="18" t="s">
        <v>42</v>
      </c>
      <c r="T2" s="7" t="s">
        <v>26</v>
      </c>
      <c r="U2">
        <f>SUM(Q3:Q8)</f>
        <v>0.4646305404472148</v>
      </c>
    </row>
    <row r="3" spans="1:24" ht="15.75" x14ac:dyDescent="0.25">
      <c r="A3" s="40">
        <v>41227</v>
      </c>
      <c r="B3">
        <v>31.38</v>
      </c>
      <c r="C3">
        <v>0</v>
      </c>
      <c r="D3">
        <v>1.5911</v>
      </c>
      <c r="E3">
        <v>10.6412</v>
      </c>
      <c r="F3" s="15">
        <f>(((E3/100)+1)^(1/365)-1)</f>
        <v>2.7708590805031186E-4</v>
      </c>
      <c r="G3">
        <f>1+F3</f>
        <v>1.0002770859080503</v>
      </c>
      <c r="J3" s="19" t="s">
        <v>47</v>
      </c>
      <c r="K3">
        <f>SQRT(K2)</f>
        <v>3.0332464896481073E-2</v>
      </c>
      <c r="M3" s="9">
        <v>41402</v>
      </c>
      <c r="N3" s="7">
        <v>55.786999999999999</v>
      </c>
      <c r="O3" s="7">
        <v>4.9900918753377956E-3</v>
      </c>
      <c r="P3" s="7">
        <f>1+O3</f>
        <v>1.0049900918753378</v>
      </c>
      <c r="Q3" s="7">
        <f>O3-F122</f>
        <v>4.729150751830077E-3</v>
      </c>
      <c r="R3" s="7">
        <f>(Q3-$U$4)^2</f>
        <v>5.2866383301702295E-3</v>
      </c>
      <c r="S3" s="10">
        <f>(Q3-$U$5)^2</f>
        <v>6.9020717054930469E-3</v>
      </c>
      <c r="T3" s="7" t="s">
        <v>27</v>
      </c>
      <c r="U3">
        <f>PRODUCT(P3:P8)-PRODUCT(G122:G127)</f>
        <v>0.52684715188063058</v>
      </c>
      <c r="W3" t="s">
        <v>28</v>
      </c>
      <c r="X3">
        <f>1+F3</f>
        <v>1.0002770859080503</v>
      </c>
    </row>
    <row r="4" spans="1:24" ht="15.75" x14ac:dyDescent="0.25">
      <c r="A4" s="4">
        <v>41228</v>
      </c>
      <c r="B4">
        <v>30.82</v>
      </c>
      <c r="C4">
        <f>(B4-B3)/B3</f>
        <v>-1.7845761631612451E-2</v>
      </c>
      <c r="D4">
        <v>1.5928</v>
      </c>
      <c r="E4">
        <v>10.6287</v>
      </c>
      <c r="F4" s="15">
        <f>(((E4/100)+1)^(1/365)-1)</f>
        <v>2.7677627660649406E-4</v>
      </c>
      <c r="G4">
        <f>1+F4</f>
        <v>1.0002767762766065</v>
      </c>
      <c r="H4">
        <f>C4-F4</f>
        <v>-1.8122537908218946E-2</v>
      </c>
      <c r="I4">
        <f>H4^2</f>
        <v>3.284263802348327E-4</v>
      </c>
      <c r="J4" s="19" t="s">
        <v>48</v>
      </c>
      <c r="K4">
        <f>U2</f>
        <v>0.4646305404472148</v>
      </c>
      <c r="M4" s="9">
        <v>41403</v>
      </c>
      <c r="N4" s="7">
        <v>69.400000000000006</v>
      </c>
      <c r="O4" s="7">
        <v>0.24401742341405716</v>
      </c>
      <c r="P4" s="7">
        <f>1+O4</f>
        <v>1.2440174234140571</v>
      </c>
      <c r="Q4" s="7">
        <f>O4-F123</f>
        <v>0.24375609115178917</v>
      </c>
      <c r="R4" s="7">
        <f>(Q4-$U$4)^2</f>
        <v>2.7661566603776982E-2</v>
      </c>
      <c r="S4" s="10">
        <f>(Q4-$U$5)^2</f>
        <v>2.4319851221438968E-2</v>
      </c>
      <c r="T4" s="7" t="s">
        <v>29</v>
      </c>
      <c r="U4">
        <f>U2/6</f>
        <v>7.7438423407869134E-2</v>
      </c>
    </row>
    <row r="5" spans="1:24" ht="15.75" x14ac:dyDescent="0.25">
      <c r="A5" s="4">
        <v>41229</v>
      </c>
      <c r="B5">
        <v>31.84</v>
      </c>
      <c r="C5">
        <f>(B5-B4)/B4</f>
        <v>3.3095392602206349E-2</v>
      </c>
      <c r="D5">
        <v>1.58</v>
      </c>
      <c r="E5">
        <v>10.6015</v>
      </c>
      <c r="F5" s="15">
        <f>(((E5/100)+1)^(1/365)-1)</f>
        <v>2.7610239800646141E-4</v>
      </c>
      <c r="G5">
        <f>1+F5</f>
        <v>1.0002761023980065</v>
      </c>
      <c r="H5">
        <f>C5-F5</f>
        <v>3.2819290204199887E-2</v>
      </c>
      <c r="I5">
        <f>H5^2</f>
        <v>1.0771058095074906E-3</v>
      </c>
      <c r="J5" s="19" t="s">
        <v>49</v>
      </c>
      <c r="K5">
        <f>U12</f>
        <v>1.1745617511292308</v>
      </c>
      <c r="M5" s="9">
        <v>41404</v>
      </c>
      <c r="N5" s="7">
        <v>76.763999999999996</v>
      </c>
      <c r="O5" s="7">
        <v>0.10610951008645518</v>
      </c>
      <c r="P5" s="7">
        <f>1+O5</f>
        <v>1.1061095100864551</v>
      </c>
      <c r="Q5" s="7">
        <f>O5-F124</f>
        <v>0.10584900750316938</v>
      </c>
      <c r="R5" s="7">
        <f>(Q5-$U$4)^2</f>
        <v>8.0716128863612708E-4</v>
      </c>
      <c r="S5" s="10">
        <f>(Q5-$U$5)^2</f>
        <v>3.2548305205869687E-4</v>
      </c>
      <c r="T5" s="11" t="s">
        <v>30</v>
      </c>
      <c r="U5">
        <f>U3/6</f>
        <v>8.7807858646771764E-2</v>
      </c>
    </row>
    <row r="6" spans="1:24" ht="15.75" x14ac:dyDescent="0.25">
      <c r="A6" s="4">
        <v>41232</v>
      </c>
      <c r="B6">
        <v>32.92</v>
      </c>
      <c r="C6">
        <f>(B6-B5)/B5</f>
        <v>3.3919597989949805E-2</v>
      </c>
      <c r="D6">
        <v>1.6131</v>
      </c>
      <c r="E6">
        <v>10.4992</v>
      </c>
      <c r="F6" s="15">
        <f>(((E6/100)+1)^(1/365)-1)</f>
        <v>2.7356644021403476E-4</v>
      </c>
      <c r="G6">
        <f>1+F6</f>
        <v>1.000273566440214</v>
      </c>
      <c r="H6">
        <f>C6-F6</f>
        <v>3.3646031549735771E-2</v>
      </c>
      <c r="I6">
        <f>H6^2</f>
        <v>1.1320554390458148E-3</v>
      </c>
      <c r="J6" s="19" t="s">
        <v>50</v>
      </c>
      <c r="K6">
        <f>SQRT(K2*6)</f>
        <v>7.4299061637261202E-2</v>
      </c>
      <c r="M6" s="9">
        <v>41407</v>
      </c>
      <c r="N6" s="7">
        <v>87.8</v>
      </c>
      <c r="O6" s="7">
        <v>0.14376530665416082</v>
      </c>
      <c r="P6" s="7">
        <f>1+O6</f>
        <v>1.1437653066541609</v>
      </c>
      <c r="Q6" s="7">
        <f>O6-F125</f>
        <v>0.14350471436377238</v>
      </c>
      <c r="R6" s="7">
        <f>(Q6-$U$4)^2</f>
        <v>4.3647548006700626E-3</v>
      </c>
      <c r="S6" s="10">
        <f>(Q6-$U$5)^2</f>
        <v>3.1021397367603839E-3</v>
      </c>
      <c r="T6" s="11" t="s">
        <v>37</v>
      </c>
      <c r="U6">
        <f>SUM(R3:R8)/6</f>
        <v>9.7236076162362742E-3</v>
      </c>
    </row>
    <row r="7" spans="1:24" ht="15.75" x14ac:dyDescent="0.25">
      <c r="A7" s="4">
        <v>41233</v>
      </c>
      <c r="B7">
        <v>33</v>
      </c>
      <c r="C7">
        <f>(B7-B6)/B6</f>
        <v>2.4301336573511025E-3</v>
      </c>
      <c r="D7">
        <v>1.6659000000000002</v>
      </c>
      <c r="E7">
        <v>10.4802</v>
      </c>
      <c r="F7" s="15">
        <f>(((E7/100)+1)^(1/365)-1)</f>
        <v>2.7309518341045447E-4</v>
      </c>
      <c r="G7">
        <f>1+F7</f>
        <v>1.0002730951834105</v>
      </c>
      <c r="H7">
        <f>C7-F7</f>
        <v>2.157038473940648E-3</v>
      </c>
      <c r="I7">
        <f>H7^2</f>
        <v>4.6528149780602E-6</v>
      </c>
      <c r="J7" s="19" t="s">
        <v>51</v>
      </c>
      <c r="K7">
        <f>SQRT(K2*121)</f>
        <v>0.33365711386129177</v>
      </c>
      <c r="M7" s="9">
        <v>41408</v>
      </c>
      <c r="N7" s="7">
        <v>83.24</v>
      </c>
      <c r="O7" s="7">
        <v>-5.1936218678815517E-2</v>
      </c>
      <c r="P7" s="7">
        <f>1+O7</f>
        <v>0.94806378132118452</v>
      </c>
      <c r="Q7" s="7">
        <f>O7-F126</f>
        <v>-5.2195574746823716E-2</v>
      </c>
      <c r="R7" s="7">
        <f>(Q7-$U$4)^2</f>
        <v>1.6804973477570907E-2</v>
      </c>
      <c r="S7" s="10">
        <f>(Q7-$U$5)^2</f>
        <v>1.9600961361994924E-2</v>
      </c>
      <c r="T7" s="11" t="s">
        <v>38</v>
      </c>
      <c r="U7">
        <f>SQRT(U6)</f>
        <v>9.860835469794775E-2</v>
      </c>
    </row>
    <row r="8" spans="1:24" ht="16.5" thickBot="1" x14ac:dyDescent="0.3">
      <c r="A8" s="4">
        <v>41234</v>
      </c>
      <c r="B8">
        <v>32.47</v>
      </c>
      <c r="C8">
        <f>(B8-B7)/B7</f>
        <v>-1.6060606060606095E-2</v>
      </c>
      <c r="D8">
        <v>1.6796</v>
      </c>
      <c r="E8">
        <v>10.4621</v>
      </c>
      <c r="F8" s="15">
        <f>(((E8/100)+1)^(1/365)-1)</f>
        <v>2.7264617412070535E-4</v>
      </c>
      <c r="G8">
        <f>1+F8</f>
        <v>1.0002726461741207</v>
      </c>
      <c r="H8">
        <f>C8-F8</f>
        <v>-1.63332522347268E-2</v>
      </c>
      <c r="I8">
        <f>H8^2</f>
        <v>2.6677512856320801E-4</v>
      </c>
      <c r="J8" s="19" t="s">
        <v>52</v>
      </c>
      <c r="K8">
        <f>K4/K6</f>
        <v>6.25351828419595</v>
      </c>
      <c r="M8" s="12">
        <v>41409</v>
      </c>
      <c r="N8" s="13">
        <v>84.841999999999999</v>
      </c>
      <c r="O8" s="13">
        <v>1.9245555021624266E-2</v>
      </c>
      <c r="P8" s="13">
        <f>1+O8</f>
        <v>1.0192455550216242</v>
      </c>
      <c r="Q8" s="13">
        <f>O8-F127</f>
        <v>1.8987151423477493E-2</v>
      </c>
      <c r="R8" s="13">
        <f>(Q8-$U$4)^2</f>
        <v>3.4165511965933266E-3</v>
      </c>
      <c r="S8" s="14">
        <f>(Q8-$U$5)^2</f>
        <v>4.7362897427143877E-3</v>
      </c>
      <c r="T8" s="11" t="s">
        <v>39</v>
      </c>
      <c r="U8">
        <f>SUM(S3:S8)/6</f>
        <v>9.8311328034100687E-3</v>
      </c>
    </row>
    <row r="9" spans="1:24" ht="16.5" thickBot="1" x14ac:dyDescent="0.3">
      <c r="A9" s="4">
        <v>41236</v>
      </c>
      <c r="B9">
        <v>32.130000000000003</v>
      </c>
      <c r="C9">
        <f>(B9-B8)/B8</f>
        <v>-1.0471204188481562E-2</v>
      </c>
      <c r="D9">
        <v>1.6899</v>
      </c>
      <c r="E9">
        <v>10.3939</v>
      </c>
      <c r="F9" s="15">
        <f>(((E9/100)+1)^(1/365)-1)</f>
        <v>2.7095366763107975E-4</v>
      </c>
      <c r="G9">
        <f>1+F9</f>
        <v>1.0002709536676311</v>
      </c>
      <c r="H9">
        <f>C9-F9</f>
        <v>-1.0742157856112641E-2</v>
      </c>
      <c r="I9">
        <f>H9^2</f>
        <v>1.1539395540564254E-4</v>
      </c>
      <c r="J9" s="20" t="s">
        <v>53</v>
      </c>
      <c r="K9">
        <f>K5/K7</f>
        <v>3.5202658727591842</v>
      </c>
      <c r="T9" s="11" t="s">
        <v>40</v>
      </c>
      <c r="U9">
        <f>SQRT(U8)</f>
        <v>9.9152069082849043E-2</v>
      </c>
    </row>
    <row r="10" spans="1:24" ht="15.75" x14ac:dyDescent="0.25">
      <c r="A10" s="4">
        <v>41239</v>
      </c>
      <c r="B10">
        <v>32.270000000000003</v>
      </c>
      <c r="C10">
        <f>(B10-B9)/B9</f>
        <v>4.3572984749455515E-3</v>
      </c>
      <c r="D10">
        <v>1.6625000000000001</v>
      </c>
      <c r="E10">
        <v>10.3902</v>
      </c>
      <c r="F10" s="15">
        <f>(((E10/100)+1)^(1/365)-1)</f>
        <v>2.7086181561375433E-4</v>
      </c>
      <c r="G10">
        <f>1+F10</f>
        <v>1.0002708618156138</v>
      </c>
      <c r="H10">
        <f>C10-F10</f>
        <v>4.0864366593317972E-3</v>
      </c>
      <c r="I10">
        <f>H10^2</f>
        <v>1.6698964570730819E-5</v>
      </c>
      <c r="M10" s="5" t="s">
        <v>31</v>
      </c>
      <c r="N10" s="6" t="s">
        <v>22</v>
      </c>
      <c r="O10" s="6" t="s">
        <v>23</v>
      </c>
      <c r="P10" s="6" t="s">
        <v>24</v>
      </c>
      <c r="Q10" s="6" t="s">
        <v>32</v>
      </c>
      <c r="R10" s="17" t="s">
        <v>41</v>
      </c>
      <c r="S10" s="18" t="s">
        <v>42</v>
      </c>
    </row>
    <row r="11" spans="1:24" ht="15.75" x14ac:dyDescent="0.25">
      <c r="A11" s="4">
        <v>41240</v>
      </c>
      <c r="B11">
        <v>32.15</v>
      </c>
      <c r="C11">
        <f>(B11-B10)/B10</f>
        <v>-3.718624109079781E-3</v>
      </c>
      <c r="D11">
        <v>1.6369</v>
      </c>
      <c r="E11">
        <v>10.4123</v>
      </c>
      <c r="F11" s="15">
        <f>(((E11/100)+1)^(1/365)-1)</f>
        <v>2.7141039963929359E-4</v>
      </c>
      <c r="G11">
        <f>1+F11</f>
        <v>1.0002714103996393</v>
      </c>
      <c r="H11">
        <f>C11-F11</f>
        <v>-3.9900345087190746E-3</v>
      </c>
      <c r="I11">
        <f>H11^2</f>
        <v>1.5920375380769068E-5</v>
      </c>
      <c r="M11" s="9">
        <v>41402</v>
      </c>
      <c r="N11" s="7">
        <v>55.786999999999999</v>
      </c>
      <c r="O11" s="7">
        <v>4.9900918753377956E-3</v>
      </c>
      <c r="P11" s="7">
        <f>1+O11</f>
        <v>1.0049900918753378</v>
      </c>
      <c r="Q11" s="7">
        <f>O11-F122</f>
        <v>4.729150751830077E-3</v>
      </c>
      <c r="R11" s="7">
        <f>(Q11-$U$14)^2</f>
        <v>2.4780196853153918E-5</v>
      </c>
      <c r="S11" s="10">
        <f>(Q11-$U$15)^2</f>
        <v>1.2071368402927893E-4</v>
      </c>
    </row>
    <row r="12" spans="1:24" ht="15.75" x14ac:dyDescent="0.25">
      <c r="A12" s="4">
        <v>41241</v>
      </c>
      <c r="B12">
        <v>33.229999999999997</v>
      </c>
      <c r="C12">
        <f>(B12-B11)/B11</f>
        <v>3.3592534992223901E-2</v>
      </c>
      <c r="D12">
        <v>1.6284000000000001</v>
      </c>
      <c r="E12">
        <v>10.3786</v>
      </c>
      <c r="F12" s="15">
        <f>(((E12/100)+1)^(1/365)-1)</f>
        <v>2.7057382722439627E-4</v>
      </c>
      <c r="G12">
        <f>1+F12</f>
        <v>1.0002705738272244</v>
      </c>
      <c r="H12">
        <f>C12-F12</f>
        <v>3.3321961164999504E-2</v>
      </c>
      <c r="I12">
        <f>H12^2</f>
        <v>1.1103530958817352E-3</v>
      </c>
      <c r="M12" s="9">
        <v>41403</v>
      </c>
      <c r="N12" s="7">
        <v>69.400000000000006</v>
      </c>
      <c r="O12" s="7">
        <v>0.24401742341405716</v>
      </c>
      <c r="P12" s="7">
        <f>1+O12</f>
        <v>1.2440174234140571</v>
      </c>
      <c r="Q12" s="7">
        <f>O12-F123</f>
        <v>0.24375609115178917</v>
      </c>
      <c r="R12" s="7">
        <f>(Q12-$U$14)^2</f>
        <v>5.4778920003069581E-2</v>
      </c>
      <c r="S12" s="10">
        <f>(Q12-$U$15)^2</f>
        <v>5.2002224483404719E-2</v>
      </c>
      <c r="T12" s="7" t="s">
        <v>26</v>
      </c>
      <c r="U12">
        <f>SUM(Q11:Q131)</f>
        <v>1.1745617511292308</v>
      </c>
    </row>
    <row r="13" spans="1:24" ht="15.75" x14ac:dyDescent="0.25">
      <c r="A13" s="4">
        <v>41242</v>
      </c>
      <c r="B13">
        <v>33.69</v>
      </c>
      <c r="C13">
        <f>(B13-B12)/B12</f>
        <v>1.384291303039425E-2</v>
      </c>
      <c r="D13">
        <v>1.6147</v>
      </c>
      <c r="E13">
        <v>10.3111</v>
      </c>
      <c r="F13" s="15">
        <f>(((E13/100)+1)^(1/365)-1)</f>
        <v>2.6889743367042307E-4</v>
      </c>
      <c r="G13">
        <f>1+F13</f>
        <v>1.0002688974336704</v>
      </c>
      <c r="H13">
        <f>C13-F13</f>
        <v>1.3574015596723827E-2</v>
      </c>
      <c r="I13">
        <f>H13^2</f>
        <v>1.8425389942010171E-4</v>
      </c>
      <c r="M13" s="9">
        <v>41404</v>
      </c>
      <c r="N13" s="7">
        <v>76.763999999999996</v>
      </c>
      <c r="O13" s="7">
        <v>0.10610951008645518</v>
      </c>
      <c r="P13" s="7">
        <f>1+O13</f>
        <v>1.1061095100864551</v>
      </c>
      <c r="Q13" s="7">
        <f>O13-F124</f>
        <v>0.10584900750316938</v>
      </c>
      <c r="R13" s="7">
        <f>(Q13-$U$14)^2</f>
        <v>9.2432621653795091E-3</v>
      </c>
      <c r="S13" s="10">
        <f>(Q13-$U$15)^2</f>
        <v>8.1239358446634821E-3</v>
      </c>
      <c r="T13" s="7" t="s">
        <v>27</v>
      </c>
      <c r="U13">
        <f>PRODUCT(P11:P131)-PRODUCT(G122:G242)</f>
        <v>1.9016515704737518</v>
      </c>
    </row>
    <row r="14" spans="1:24" ht="15.75" x14ac:dyDescent="0.25">
      <c r="A14" s="4">
        <v>41243</v>
      </c>
      <c r="B14">
        <v>33.82</v>
      </c>
      <c r="C14">
        <f>(B14-B13)/B13</f>
        <v>3.8587117839122163E-3</v>
      </c>
      <c r="D14">
        <v>1.6156000000000001</v>
      </c>
      <c r="E14">
        <v>10.3041</v>
      </c>
      <c r="F14" s="15">
        <f>(((E14/100)+1)^(1/365)-1)</f>
        <v>2.687235269092092E-4</v>
      </c>
      <c r="G14">
        <f>1+F14</f>
        <v>1.0002687235269092</v>
      </c>
      <c r="H14">
        <f>C14-F14</f>
        <v>3.5899882570030071E-3</v>
      </c>
      <c r="I14">
        <f>H14^2</f>
        <v>1.288801568541949E-5</v>
      </c>
      <c r="M14" s="9">
        <v>41407</v>
      </c>
      <c r="N14" s="7">
        <v>87.8</v>
      </c>
      <c r="O14" s="7">
        <v>0.14376530665416082</v>
      </c>
      <c r="P14" s="7">
        <f>1+O14</f>
        <v>1.1437653066541609</v>
      </c>
      <c r="Q14" s="7">
        <f>O14-F125</f>
        <v>0.14350471436377238</v>
      </c>
      <c r="R14" s="7">
        <f>(Q14-$U$14)^2</f>
        <v>1.7901795746383238E-2</v>
      </c>
      <c r="S14" s="10">
        <f>(Q14-$U$15)^2</f>
        <v>1.6329922630649595E-2</v>
      </c>
      <c r="T14" s="7" t="s">
        <v>29</v>
      </c>
      <c r="U14">
        <f>U12/121</f>
        <v>9.7071219101589317E-3</v>
      </c>
    </row>
    <row r="15" spans="1:24" ht="15.75" x14ac:dyDescent="0.25">
      <c r="A15" s="4">
        <v>41246</v>
      </c>
      <c r="B15">
        <v>34.619999999999997</v>
      </c>
      <c r="C15">
        <f>(B15-B14)/B14</f>
        <v>2.3654642223536283E-2</v>
      </c>
      <c r="D15">
        <v>1.6207</v>
      </c>
      <c r="E15">
        <v>10.3291</v>
      </c>
      <c r="F15" s="15">
        <f>(((E15/100)+1)^(1/365)-1)</f>
        <v>2.6934457195548767E-4</v>
      </c>
      <c r="G15">
        <f>1+F15</f>
        <v>1.0002693445719555</v>
      </c>
      <c r="H15">
        <f>C15-F15</f>
        <v>2.3385297651580796E-2</v>
      </c>
      <c r="I15">
        <f>H15^2</f>
        <v>5.4687214625303031E-4</v>
      </c>
      <c r="M15" s="9">
        <v>41408</v>
      </c>
      <c r="N15" s="7">
        <v>83.24</v>
      </c>
      <c r="O15" s="7">
        <v>-5.1936218678815517E-2</v>
      </c>
      <c r="P15" s="7">
        <f>1+O15</f>
        <v>0.94806378132118452</v>
      </c>
      <c r="Q15" s="7">
        <f>O15-F126</f>
        <v>-5.2195574746823716E-2</v>
      </c>
      <c r="R15" s="7">
        <f>(Q15-$U$14)^2</f>
        <v>3.8319438534064106E-3</v>
      </c>
      <c r="S15" s="10">
        <f>(Q15-$U$15)^2</f>
        <v>4.6119994625503473E-3</v>
      </c>
      <c r="T15" s="11" t="s">
        <v>30</v>
      </c>
      <c r="U15">
        <f>U13/121</f>
        <v>1.5716128681601254E-2</v>
      </c>
    </row>
    <row r="16" spans="1:24" ht="15.75" x14ac:dyDescent="0.25">
      <c r="A16" s="4">
        <v>41247</v>
      </c>
      <c r="B16">
        <v>33.9</v>
      </c>
      <c r="C16">
        <f>(B16-B15)/B15</f>
        <v>-2.0797227036395118E-2</v>
      </c>
      <c r="D16">
        <v>1.6028</v>
      </c>
      <c r="E16">
        <v>10.3428</v>
      </c>
      <c r="F16" s="15">
        <f>(((E16/100)+1)^(1/365)-1)</f>
        <v>2.6968484511824542E-4</v>
      </c>
      <c r="G16">
        <f>1+F16</f>
        <v>1.0002696848451182</v>
      </c>
      <c r="H16">
        <f>C16-F16</f>
        <v>-2.1066911881513363E-2</v>
      </c>
      <c r="I16">
        <f>H16^2</f>
        <v>4.4381477622344891E-4</v>
      </c>
      <c r="M16" s="9">
        <v>41409</v>
      </c>
      <c r="N16" s="7">
        <v>84.841999999999999</v>
      </c>
      <c r="O16" s="7">
        <v>1.9245555021624266E-2</v>
      </c>
      <c r="P16" s="7">
        <f>1+O16</f>
        <v>1.0192455550216242</v>
      </c>
      <c r="Q16" s="7">
        <f>O16-F127</f>
        <v>1.8987151423477493E-2</v>
      </c>
      <c r="R16" s="7">
        <f>(Q16-$U$14)^2</f>
        <v>8.6118947768063539E-5</v>
      </c>
      <c r="S16" s="10">
        <f>(Q16-$U$15)^2</f>
        <v>1.0699589777871552E-5</v>
      </c>
      <c r="T16" s="11" t="s">
        <v>37</v>
      </c>
      <c r="U16">
        <f>SUM(R11:R131)/121</f>
        <v>2.1583287609027572E-3</v>
      </c>
    </row>
    <row r="17" spans="1:21" ht="15.75" x14ac:dyDescent="0.25">
      <c r="A17" s="4">
        <v>41248</v>
      </c>
      <c r="B17">
        <v>33.71</v>
      </c>
      <c r="C17">
        <f>(B17-B16)/B16</f>
        <v>-5.6047197640117325E-3</v>
      </c>
      <c r="D17">
        <v>1.5874999999999999</v>
      </c>
      <c r="E17">
        <v>10.3284</v>
      </c>
      <c r="F17" s="15">
        <f>(((E17/100)+1)^(1/365)-1)</f>
        <v>2.6932718460415117E-4</v>
      </c>
      <c r="G17">
        <f>1+F17</f>
        <v>1.0002693271846042</v>
      </c>
      <c r="H17">
        <f>C17-F17</f>
        <v>-5.8740469486158837E-3</v>
      </c>
      <c r="I17">
        <f>H17^2</f>
        <v>3.4504427554543575E-5</v>
      </c>
      <c r="M17" s="9">
        <v>41410</v>
      </c>
      <c r="N17" s="7">
        <v>92.248000000000005</v>
      </c>
      <c r="O17" s="7">
        <v>8.7291671577756372E-2</v>
      </c>
      <c r="P17" s="7">
        <f>1+O17</f>
        <v>1.0872916715777563</v>
      </c>
      <c r="Q17" s="7">
        <f>O17-F128</f>
        <v>8.7032579774575528E-2</v>
      </c>
      <c r="R17" s="7">
        <f>(Q17-$U$14)^2</f>
        <v>5.9792264339416663E-3</v>
      </c>
      <c r="S17" s="10">
        <f>(Q17-$U$15)^2</f>
        <v>5.0860361964965911E-3</v>
      </c>
      <c r="T17" s="11" t="s">
        <v>38</v>
      </c>
      <c r="U17">
        <f>SQRT(U16)</f>
        <v>4.6457817005351822E-2</v>
      </c>
    </row>
    <row r="18" spans="1:21" ht="15.75" x14ac:dyDescent="0.25">
      <c r="A18" s="4">
        <v>41249</v>
      </c>
      <c r="B18">
        <v>33.9</v>
      </c>
      <c r="C18">
        <f>(B18-B17)/B17</f>
        <v>5.636309700385575E-3</v>
      </c>
      <c r="D18">
        <v>1.5857000000000001</v>
      </c>
      <c r="E18">
        <v>10.3139</v>
      </c>
      <c r="F18" s="15">
        <f>(((E18/100)+1)^(1/365)-1)</f>
        <v>2.6896699329359564E-4</v>
      </c>
      <c r="G18">
        <f>1+F18</f>
        <v>1.0002689669932936</v>
      </c>
      <c r="H18">
        <f>C18-F18</f>
        <v>5.3673427070919794E-3</v>
      </c>
      <c r="I18">
        <f>H18^2</f>
        <v>2.8808367735373456E-5</v>
      </c>
      <c r="M18" s="9">
        <v>41411</v>
      </c>
      <c r="N18" s="7">
        <v>91.5</v>
      </c>
      <c r="O18" s="7">
        <v>-8.1085768797156E-3</v>
      </c>
      <c r="P18" s="7">
        <f>1+O18</f>
        <v>0.99189142312028444</v>
      </c>
      <c r="Q18" s="7">
        <f>O18-F129</f>
        <v>-8.3668208694663172E-3</v>
      </c>
      <c r="R18" s="7">
        <f>(Q18-$U$14)^2</f>
        <v>3.2666740760116766E-4</v>
      </c>
      <c r="S18" s="10">
        <f>(Q18-$U$15)^2</f>
        <v>5.7998845907926584E-4</v>
      </c>
      <c r="T18" s="11" t="s">
        <v>39</v>
      </c>
      <c r="U18">
        <f>SUM(S11:S131)/121</f>
        <v>2.1944369232819953E-3</v>
      </c>
    </row>
    <row r="19" spans="1:21" ht="15.75" x14ac:dyDescent="0.25">
      <c r="A19" s="4">
        <v>41250</v>
      </c>
      <c r="B19">
        <v>34.17</v>
      </c>
      <c r="C19">
        <f>(B19-B18)/B18</f>
        <v>7.9646017699115963E-3</v>
      </c>
      <c r="D19">
        <v>1.6215000000000002</v>
      </c>
      <c r="E19">
        <v>10.3042</v>
      </c>
      <c r="F19" s="15">
        <f>(((E19/100)+1)^(1/365)-1)</f>
        <v>2.6872601136895824E-4</v>
      </c>
      <c r="G19">
        <f>1+F19</f>
        <v>1.000268726011369</v>
      </c>
      <c r="H19">
        <f>C19-F19</f>
        <v>7.695875758542638E-3</v>
      </c>
      <c r="I19">
        <f>H19^2</f>
        <v>5.9226503690924227E-5</v>
      </c>
      <c r="M19" s="9">
        <v>41414</v>
      </c>
      <c r="N19" s="7">
        <v>89.94</v>
      </c>
      <c r="O19" s="7">
        <v>-1.7049180327868878E-2</v>
      </c>
      <c r="P19" s="7">
        <f>1+O19</f>
        <v>0.98295081967213116</v>
      </c>
      <c r="Q19" s="7">
        <f>O19-F130</f>
        <v>-1.730769614511855E-2</v>
      </c>
      <c r="R19" s="7">
        <f>(Q19-$U$14)^2</f>
        <v>7.2980039455974616E-4</v>
      </c>
      <c r="S19" s="10">
        <f>(Q19-$U$15)^2</f>
        <v>1.0905730061858752E-3</v>
      </c>
      <c r="T19" s="11" t="s">
        <v>40</v>
      </c>
      <c r="U19">
        <f>SQRT(U18)</f>
        <v>4.6844817464496487E-2</v>
      </c>
    </row>
    <row r="20" spans="1:21" ht="15.75" x14ac:dyDescent="0.25">
      <c r="A20" s="4">
        <v>41253</v>
      </c>
      <c r="B20">
        <v>34.57</v>
      </c>
      <c r="C20">
        <f>(B20-B19)/B19</f>
        <v>1.1706175007316317E-2</v>
      </c>
      <c r="D20">
        <v>1.6164000000000001</v>
      </c>
      <c r="E20">
        <v>10.3162</v>
      </c>
      <c r="F20" s="15">
        <f>(((E20/100)+1)^(1/365)-1)</f>
        <v>2.6902413023810468E-4</v>
      </c>
      <c r="G20">
        <f>1+F20</f>
        <v>1.0002690241302381</v>
      </c>
      <c r="H20">
        <f>C20-F20</f>
        <v>1.1437150877078212E-2</v>
      </c>
      <c r="I20">
        <f>H20^2</f>
        <v>1.3080842018505092E-4</v>
      </c>
      <c r="M20" s="9">
        <v>41415</v>
      </c>
      <c r="N20" s="7">
        <v>87.59</v>
      </c>
      <c r="O20" s="7">
        <v>-2.6128530131198514E-2</v>
      </c>
      <c r="P20" s="7">
        <f>1+O20</f>
        <v>0.97387146986880146</v>
      </c>
      <c r="Q20" s="7">
        <f>O20-F131</f>
        <v>-2.6386826493475991E-2</v>
      </c>
      <c r="R20" s="7">
        <f>(Q20-$U$14)^2</f>
        <v>1.3027731113642602E-3</v>
      </c>
      <c r="S20" s="10">
        <f>(Q20-$U$15)^2</f>
        <v>1.7726588344745635E-3</v>
      </c>
    </row>
    <row r="21" spans="1:21" ht="15.75" x14ac:dyDescent="0.25">
      <c r="A21" s="4">
        <v>41254</v>
      </c>
      <c r="B21">
        <v>35.28</v>
      </c>
      <c r="C21">
        <f>(B21-B20)/B20</f>
        <v>2.0538038761932335E-2</v>
      </c>
      <c r="D21">
        <v>1.6541000000000001</v>
      </c>
      <c r="E21">
        <v>10.2911</v>
      </c>
      <c r="F21" s="15">
        <f>(((E21/100)+1)^(1/365)-1)</f>
        <v>2.6840052800780612E-4</v>
      </c>
      <c r="G21">
        <f>1+F21</f>
        <v>1.0002684005280078</v>
      </c>
      <c r="H21">
        <f>C21-F21</f>
        <v>2.0269638233924529E-2</v>
      </c>
      <c r="I21">
        <f>H21^2</f>
        <v>4.108582341341751E-4</v>
      </c>
      <c r="M21" s="9">
        <v>41416</v>
      </c>
      <c r="N21" s="7">
        <v>87.24</v>
      </c>
      <c r="O21" s="7">
        <v>-3.9958899417742721E-3</v>
      </c>
      <c r="P21" s="7">
        <f>1+O21</f>
        <v>0.99600411005822576</v>
      </c>
      <c r="Q21" s="7">
        <f>O21-F132</f>
        <v>-4.2552335450314616E-3</v>
      </c>
      <c r="R21" s="7">
        <f>(Q21-$U$14)^2</f>
        <v>1.9494736985708493E-4</v>
      </c>
      <c r="S21" s="10">
        <f>(Q21-$U$15)^2</f>
        <v>3.9885530918737204E-4</v>
      </c>
    </row>
    <row r="22" spans="1:21" ht="15.75" x14ac:dyDescent="0.25">
      <c r="A22" s="4">
        <v>41255</v>
      </c>
      <c r="B22">
        <v>35.26</v>
      </c>
      <c r="C22">
        <f>(B22-B21)/B21</f>
        <v>-5.6689342403636977E-4</v>
      </c>
      <c r="D22">
        <v>1.698</v>
      </c>
      <c r="E22">
        <v>10.3009</v>
      </c>
      <c r="F22" s="15">
        <f>(((E22/100)+1)^(1/365)-1)</f>
        <v>2.6864402300974533E-4</v>
      </c>
      <c r="G22">
        <f>1+F22</f>
        <v>1.0002686440230097</v>
      </c>
      <c r="H22">
        <f>C22-F22</f>
        <v>-8.355374470461151E-4</v>
      </c>
      <c r="I22">
        <f>H22^2</f>
        <v>6.981228254163396E-7</v>
      </c>
      <c r="M22" s="9">
        <v>41417</v>
      </c>
      <c r="N22" s="7">
        <v>92.73</v>
      </c>
      <c r="O22" s="7">
        <v>6.2929848693260085E-2</v>
      </c>
      <c r="P22" s="7">
        <f>1+O22</f>
        <v>1.0629298486932601</v>
      </c>
      <c r="Q22" s="7">
        <f>O22-F133</f>
        <v>6.2670041439332594E-2</v>
      </c>
      <c r="R22" s="7">
        <f>(Q22-$U$14)^2</f>
        <v>2.8050708450537247E-3</v>
      </c>
      <c r="S22" s="10">
        <f>(Q22-$U$15)^2</f>
        <v>2.2046699232606457E-3</v>
      </c>
    </row>
    <row r="23" spans="1:21" ht="15.75" x14ac:dyDescent="0.25">
      <c r="A23" s="4">
        <v>41256</v>
      </c>
      <c r="B23">
        <v>33.61</v>
      </c>
      <c r="C23">
        <f>(B23-B22)/B22</f>
        <v>-4.6795235394214367E-2</v>
      </c>
      <c r="D23">
        <v>1.7299</v>
      </c>
      <c r="E23">
        <v>10.338699999999999</v>
      </c>
      <c r="F23" s="15">
        <f>(((E23/100)+1)^(1/365)-1)</f>
        <v>2.6958301596180512E-4</v>
      </c>
      <c r="G23">
        <f>1+F23</f>
        <v>1.0002695830159618</v>
      </c>
      <c r="H23">
        <f>C23-F23</f>
        <v>-4.7064818410176172E-2</v>
      </c>
      <c r="I23">
        <f>H23^2</f>
        <v>2.2150971319828579E-3</v>
      </c>
      <c r="M23" s="9">
        <v>41418</v>
      </c>
      <c r="N23" s="7">
        <v>97.08</v>
      </c>
      <c r="O23" s="7">
        <v>4.6910384988676737E-2</v>
      </c>
      <c r="P23" s="7">
        <f>1+O23</f>
        <v>1.0469103849886767</v>
      </c>
      <c r="Q23" s="7">
        <f>O23-F134</f>
        <v>4.66504232019085E-2</v>
      </c>
      <c r="R23" s="7">
        <f>(Q23-$U$14)^2</f>
        <v>1.3648075103329853E-3</v>
      </c>
      <c r="S23" s="10">
        <f>(Q23-$U$15)^2</f>
        <v>9.5693057746911087E-4</v>
      </c>
    </row>
    <row r="24" spans="1:21" ht="15.75" x14ac:dyDescent="0.25">
      <c r="A24" s="4">
        <v>41257</v>
      </c>
      <c r="B24">
        <v>33.81</v>
      </c>
      <c r="C24">
        <f>(B24-B23)/B23</f>
        <v>5.9506099375186807E-3</v>
      </c>
      <c r="D24">
        <v>1.7015</v>
      </c>
      <c r="E24">
        <v>10.3375</v>
      </c>
      <c r="F24" s="15">
        <f>(((E24/100)+1)^(1/365)-1)</f>
        <v>2.6955321159261025E-4</v>
      </c>
      <c r="G24">
        <f>1+F24</f>
        <v>1.0002695532115926</v>
      </c>
      <c r="H24">
        <f>C24-F24</f>
        <v>5.6810567259260704E-3</v>
      </c>
      <c r="I24">
        <f>H24^2</f>
        <v>3.227440552318984E-5</v>
      </c>
      <c r="M24" s="9">
        <v>41422</v>
      </c>
      <c r="N24" s="7">
        <v>110.334</v>
      </c>
      <c r="O24" s="7">
        <v>0.13652657601977755</v>
      </c>
      <c r="P24" s="7">
        <f>1+O24</f>
        <v>1.1365265760197776</v>
      </c>
      <c r="Q24" s="7">
        <f>O24-F135</f>
        <v>0.13626712272865224</v>
      </c>
      <c r="R24" s="7">
        <f>(Q24-$U$14)^2</f>
        <v>1.6017433807177028E-2</v>
      </c>
      <c r="S24" s="10">
        <f>(Q24-$U$15)^2</f>
        <v>1.4532542165732121E-2</v>
      </c>
    </row>
    <row r="25" spans="1:21" ht="15.75" x14ac:dyDescent="0.25">
      <c r="A25" s="4">
        <v>41260</v>
      </c>
      <c r="B25">
        <v>34.4</v>
      </c>
      <c r="C25">
        <f>(B25-B24)/B24</f>
        <v>1.7450458444247155E-2</v>
      </c>
      <c r="D25">
        <v>1.7717000000000001</v>
      </c>
      <c r="E25">
        <v>10.290699999999999</v>
      </c>
      <c r="F25" s="15">
        <f>(((E25/100)+1)^(1/365)-1)</f>
        <v>2.6839058897798473E-4</v>
      </c>
      <c r="G25">
        <f>1+F25</f>
        <v>1.000268390588978</v>
      </c>
      <c r="H25">
        <f>C25-F25</f>
        <v>1.718206785526917E-2</v>
      </c>
      <c r="I25">
        <f>H25^2</f>
        <v>2.952234557830741E-4</v>
      </c>
      <c r="M25" s="9">
        <v>41423</v>
      </c>
      <c r="N25" s="7">
        <v>104.629</v>
      </c>
      <c r="O25" s="7">
        <v>-5.170663621367845E-2</v>
      </c>
      <c r="P25" s="7">
        <f>1+O25</f>
        <v>0.94829336378632156</v>
      </c>
      <c r="Q25" s="7">
        <f>O25-F136</f>
        <v>-5.1967158732128885E-2</v>
      </c>
      <c r="R25" s="7">
        <f>(Q25-$U$14)^2</f>
        <v>3.803716892743678E-3</v>
      </c>
      <c r="S25" s="10">
        <f>(Q25-$U$15)^2</f>
        <v>4.5810273951296014E-3</v>
      </c>
    </row>
    <row r="26" spans="1:21" ht="15.75" x14ac:dyDescent="0.25">
      <c r="A26" s="4">
        <v>41261</v>
      </c>
      <c r="B26">
        <v>34.590000000000003</v>
      </c>
      <c r="C26">
        <f>(B26-B25)/B25</f>
        <v>5.5232558139536288E-3</v>
      </c>
      <c r="D26">
        <v>1.8169999999999999</v>
      </c>
      <c r="E26">
        <v>10.249700000000001</v>
      </c>
      <c r="F26" s="15">
        <f>(((E26/100)+1)^(1/365)-1)</f>
        <v>2.6737164769397026E-4</v>
      </c>
      <c r="G26">
        <f>1+F26</f>
        <v>1.000267371647694</v>
      </c>
      <c r="H26">
        <f>C26-F26</f>
        <v>5.2558841662596585E-3</v>
      </c>
      <c r="I26">
        <f>H26^2</f>
        <v>2.7624318369138986E-5</v>
      </c>
      <c r="M26" s="9">
        <v>41424</v>
      </c>
      <c r="N26" s="7">
        <v>104.95</v>
      </c>
      <c r="O26" s="7">
        <v>3.0679830639688608E-3</v>
      </c>
      <c r="P26" s="7">
        <f>1+O26</f>
        <v>1.0030679830639688</v>
      </c>
      <c r="Q26" s="7">
        <f>O26-F137</f>
        <v>2.8073857899382558E-3</v>
      </c>
      <c r="R26" s="7">
        <f>(Q26-$U$14)^2</f>
        <v>4.7606358528677861E-5</v>
      </c>
      <c r="S26" s="10">
        <f>(Q26-$U$15)^2</f>
        <v>1.6663564304305998E-4</v>
      </c>
    </row>
    <row r="27" spans="1:21" ht="15.75" x14ac:dyDescent="0.25">
      <c r="A27" s="4">
        <v>41262</v>
      </c>
      <c r="B27">
        <v>34.61</v>
      </c>
      <c r="C27">
        <f>(B27-B26)/B26</f>
        <v>5.7820179242544143E-4</v>
      </c>
      <c r="D27">
        <v>1.8014000000000001</v>
      </c>
      <c r="E27">
        <v>10.324299999999999</v>
      </c>
      <c r="F27" s="15">
        <f>(((E27/100)+1)^(1/365)-1)</f>
        <v>2.6922534219320227E-4</v>
      </c>
      <c r="G27">
        <f>1+F27</f>
        <v>1.0002692253421932</v>
      </c>
      <c r="H27">
        <f>C27-F27</f>
        <v>3.0897645023223916E-4</v>
      </c>
      <c r="I27">
        <f>H27^2</f>
        <v>9.5466446798115371E-8</v>
      </c>
      <c r="M27" s="9">
        <v>41425</v>
      </c>
      <c r="N27" s="7">
        <v>97.76</v>
      </c>
      <c r="O27" s="7">
        <v>-6.850881372081942E-2</v>
      </c>
      <c r="P27" s="7">
        <f>1+O27</f>
        <v>0.93149118627918059</v>
      </c>
      <c r="Q27" s="7">
        <f>O27-F138</f>
        <v>-6.8771097438564702E-2</v>
      </c>
      <c r="R27" s="7">
        <f>(Q27-$U$14)^2</f>
        <v>6.1588309121463807E-3</v>
      </c>
      <c r="S27" s="10">
        <f>(Q27-$U$15)^2</f>
        <v>7.1380913774800533E-3</v>
      </c>
    </row>
    <row r="28" spans="1:21" ht="15.75" x14ac:dyDescent="0.25">
      <c r="A28" s="4">
        <v>41263</v>
      </c>
      <c r="B28">
        <v>34.43</v>
      </c>
      <c r="C28">
        <f>(B28-B27)/B27</f>
        <v>-5.2008090147356171E-3</v>
      </c>
      <c r="D28">
        <v>1.7962</v>
      </c>
      <c r="E28">
        <v>10.3134</v>
      </c>
      <c r="F28" s="15">
        <f>(((E28/100)+1)^(1/365)-1)</f>
        <v>2.6895457206155271E-4</v>
      </c>
      <c r="G28">
        <f>1+F28</f>
        <v>1.0002689545720616</v>
      </c>
      <c r="H28">
        <f>C28-F28</f>
        <v>-5.4697635867971698E-3</v>
      </c>
      <c r="I28">
        <f>H28^2</f>
        <v>2.9918313695452241E-5</v>
      </c>
      <c r="M28" s="9">
        <v>41428</v>
      </c>
      <c r="N28" s="7">
        <v>92.59</v>
      </c>
      <c r="O28" s="7">
        <v>-5.2884615384615398E-2</v>
      </c>
      <c r="P28" s="7">
        <f>1+O28</f>
        <v>0.94711538461538458</v>
      </c>
      <c r="Q28" s="7">
        <f>O28-F139</f>
        <v>-5.3146391036235509E-2</v>
      </c>
      <c r="R28" s="7">
        <f>(Q28-$U$14)^2</f>
        <v>3.9505640897025728E-3</v>
      </c>
      <c r="S28" s="10">
        <f>(Q28-$U$15)^2</f>
        <v>4.7420466218894564E-3</v>
      </c>
    </row>
    <row r="29" spans="1:21" ht="15.75" x14ac:dyDescent="0.25">
      <c r="A29" s="4">
        <v>41264</v>
      </c>
      <c r="B29">
        <v>34</v>
      </c>
      <c r="C29">
        <f>(B29-B28)/B28</f>
        <v>-1.2489108335753694E-2</v>
      </c>
      <c r="D29">
        <v>1.7623</v>
      </c>
      <c r="E29">
        <v>10.353999999999999</v>
      </c>
      <c r="F29" s="15">
        <f>(((E29/100)+1)^(1/365)-1)</f>
        <v>2.6996299333847951E-4</v>
      </c>
      <c r="G29">
        <f>1+F29</f>
        <v>1.0002699629933385</v>
      </c>
      <c r="H29">
        <f>C29-F29</f>
        <v>-1.2759071329092174E-2</v>
      </c>
      <c r="I29">
        <f>H29^2</f>
        <v>1.6279390118086195E-4</v>
      </c>
      <c r="M29" s="9">
        <v>41429</v>
      </c>
      <c r="N29" s="7">
        <v>94.84</v>
      </c>
      <c r="O29" s="7">
        <v>2.4300680419051732E-2</v>
      </c>
      <c r="P29" s="7">
        <f>1+O29</f>
        <v>1.0243006804190518</v>
      </c>
      <c r="Q29" s="7">
        <f>O29-F140</f>
        <v>2.4038361837467746E-2</v>
      </c>
      <c r="R29" s="7">
        <f>(Q29-$U$14)^2</f>
        <v>2.0538443785409033E-4</v>
      </c>
      <c r="S29" s="10">
        <f>(Q29-$U$15)^2</f>
        <v>6.9259564700603548E-5</v>
      </c>
    </row>
    <row r="30" spans="1:21" ht="15.75" x14ac:dyDescent="0.25">
      <c r="A30" s="4">
        <v>41267</v>
      </c>
      <c r="B30">
        <v>34.28</v>
      </c>
      <c r="C30">
        <f>(B30-B29)/B29</f>
        <v>8.2352941176470924E-3</v>
      </c>
      <c r="D30">
        <v>1.7737000000000001</v>
      </c>
      <c r="E30">
        <v>10.3933</v>
      </c>
      <c r="F30" s="15">
        <f>(((E30/100)+1)^(1/365)-1)</f>
        <v>2.7093877291806123E-4</v>
      </c>
      <c r="G30">
        <f>1+F30</f>
        <v>1.0002709387729181</v>
      </c>
      <c r="H30">
        <f>C30-F30</f>
        <v>7.9643553447290311E-3</v>
      </c>
      <c r="I30">
        <f>H30^2</f>
        <v>6.3430956057113883E-5</v>
      </c>
      <c r="M30" s="9">
        <v>41430</v>
      </c>
      <c r="N30" s="7">
        <v>95.37</v>
      </c>
      <c r="O30" s="7">
        <v>5.5883593420497802E-3</v>
      </c>
      <c r="P30" s="7">
        <f>1+O30</f>
        <v>1.0055883593420498</v>
      </c>
      <c r="Q30" s="7">
        <f>O30-F141</f>
        <v>5.3243255078542929E-3</v>
      </c>
      <c r="R30" s="7">
        <f>(Q30-$U$14)^2</f>
        <v>1.9208904304054487E-5</v>
      </c>
      <c r="S30" s="10">
        <f>(Q30-$U$15)^2</f>
        <v>1.0798957320189742E-4</v>
      </c>
    </row>
    <row r="31" spans="1:21" ht="15.75" x14ac:dyDescent="0.25">
      <c r="A31" s="4">
        <v>41269</v>
      </c>
      <c r="B31">
        <v>33.590000000000003</v>
      </c>
      <c r="C31">
        <f>(B31-B30)/B30</f>
        <v>-2.0128354725787563E-2</v>
      </c>
      <c r="D31">
        <v>1.7511000000000001</v>
      </c>
      <c r="E31">
        <v>10.4194</v>
      </c>
      <c r="F31" s="15">
        <f>(((E31/100)+1)^(1/365)-1)</f>
        <v>2.7158661832538122E-4</v>
      </c>
      <c r="G31">
        <f>1+F31</f>
        <v>1.0002715866183254</v>
      </c>
      <c r="H31">
        <f>C31-F31</f>
        <v>-2.0399941344112944E-2</v>
      </c>
      <c r="I31">
        <f>H31^2</f>
        <v>4.1615760684324862E-4</v>
      </c>
      <c r="M31" s="9">
        <v>41431</v>
      </c>
      <c r="N31" s="7">
        <v>97.35</v>
      </c>
      <c r="O31" s="7">
        <v>2.0761245674740376E-2</v>
      </c>
      <c r="P31" s="7">
        <f>1+O31</f>
        <v>1.0207612456747404</v>
      </c>
      <c r="Q31" s="7">
        <f>O31-F142</f>
        <v>2.049801332026437E-2</v>
      </c>
      <c r="R31" s="7">
        <f>(Q31-$U$14)^2</f>
        <v>1.1644333742468732E-4</v>
      </c>
      <c r="S31" s="10">
        <f>(Q31-$U$15)^2</f>
        <v>2.2866420697482277E-5</v>
      </c>
    </row>
    <row r="32" spans="1:21" ht="15.75" x14ac:dyDescent="0.25">
      <c r="A32" s="4">
        <v>41270</v>
      </c>
      <c r="B32">
        <v>33.69</v>
      </c>
      <c r="C32">
        <f>(B32-B31)/B31</f>
        <v>2.9770765108661596E-3</v>
      </c>
      <c r="D32">
        <v>1.7364000000000002</v>
      </c>
      <c r="E32">
        <v>10.4292</v>
      </c>
      <c r="F32" s="15">
        <f>(((E32/100)+1)^(1/365)-1)</f>
        <v>2.7182983118945181E-4</v>
      </c>
      <c r="G32">
        <f>1+F32</f>
        <v>1.0002718298311895</v>
      </c>
      <c r="H32">
        <f>C32-F32</f>
        <v>2.7052466796767078E-3</v>
      </c>
      <c r="I32">
        <f>H32^2</f>
        <v>7.318359597901852E-6</v>
      </c>
      <c r="M32" s="9">
        <v>41432</v>
      </c>
      <c r="N32" s="7">
        <v>102.04</v>
      </c>
      <c r="O32" s="7">
        <v>4.8176682074987286E-2</v>
      </c>
      <c r="P32" s="7">
        <f>1+O32</f>
        <v>1.0481766820749874</v>
      </c>
      <c r="Q32" s="7">
        <f>O32-F143</f>
        <v>4.7914901441870626E-2</v>
      </c>
      <c r="R32" s="7">
        <f>(Q32-$U$14)^2</f>
        <v>1.4598344167438869E-3</v>
      </c>
      <c r="S32" s="10">
        <f>(Q32-$U$15)^2</f>
        <v>1.0367609672674652E-3</v>
      </c>
    </row>
    <row r="33" spans="1:19" ht="15.75" x14ac:dyDescent="0.25">
      <c r="A33" s="4">
        <v>41271</v>
      </c>
      <c r="B33">
        <v>33.22</v>
      </c>
      <c r="C33">
        <f>(B33-B32)/B32</f>
        <v>-1.3950727218759243E-2</v>
      </c>
      <c r="D33">
        <v>1.7008999999999999</v>
      </c>
      <c r="E33">
        <v>10.4861</v>
      </c>
      <c r="F33" s="15">
        <f>(((E33/100)+1)^(1/365)-1)</f>
        <v>2.7324152970109594E-4</v>
      </c>
      <c r="G33">
        <f>1+F33</f>
        <v>1.0002732415297011</v>
      </c>
      <c r="H33">
        <f>C33-F33</f>
        <v>-1.4223968748460339E-2</v>
      </c>
      <c r="I33">
        <f>H33^2</f>
        <v>2.0232128695717638E-4</v>
      </c>
      <c r="M33" s="9">
        <v>41435</v>
      </c>
      <c r="N33" s="7">
        <v>100.05</v>
      </c>
      <c r="O33" s="7">
        <v>-1.9502156017248227E-2</v>
      </c>
      <c r="P33" s="7">
        <f>1+O33</f>
        <v>0.98049784398275175</v>
      </c>
      <c r="Q33" s="7">
        <f>O33-F144</f>
        <v>-1.976387687181189E-2</v>
      </c>
      <c r="R33" s="7">
        <f>(Q33-$U$14)^2</f>
        <v>8.6853976920692557E-4</v>
      </c>
      <c r="S33" s="10">
        <f>(Q33-$U$15)^2</f>
        <v>1.2588307940702276E-3</v>
      </c>
    </row>
    <row r="34" spans="1:19" ht="15.75" x14ac:dyDescent="0.25">
      <c r="A34" s="4">
        <v>41274</v>
      </c>
      <c r="B34">
        <v>33.869999999999997</v>
      </c>
      <c r="C34">
        <f>(B34-B33)/B33</f>
        <v>1.9566526189042702E-2</v>
      </c>
      <c r="D34">
        <v>1.7574000000000001</v>
      </c>
      <c r="E34">
        <v>10.509399999999999</v>
      </c>
      <c r="F34" s="15">
        <f>(((E34/100)+1)^(1/365)-1)</f>
        <v>2.7381939737392003E-4</v>
      </c>
      <c r="G34">
        <f>1+F34</f>
        <v>1.0002738193973739</v>
      </c>
      <c r="H34">
        <f>C34-F34</f>
        <v>1.9292706791668782E-2</v>
      </c>
      <c r="I34">
        <f>H34^2</f>
        <v>3.7220853534930277E-4</v>
      </c>
      <c r="M34" s="9">
        <v>41436</v>
      </c>
      <c r="N34" s="7">
        <v>94.47</v>
      </c>
      <c r="O34" s="7">
        <v>-5.5772113943028473E-2</v>
      </c>
      <c r="P34" s="7">
        <f>1+O34</f>
        <v>0.9442278860569715</v>
      </c>
      <c r="Q34" s="7">
        <f>O34-F145</f>
        <v>-5.6034158582533661E-2</v>
      </c>
      <c r="R34" s="7">
        <f>(Q34-$U$14)^2</f>
        <v>4.3219159608188836E-3</v>
      </c>
      <c r="S34" s="10">
        <f>(Q34-$U$15)^2</f>
        <v>5.1481037224858812E-3</v>
      </c>
    </row>
    <row r="35" spans="1:19" ht="15.75" x14ac:dyDescent="0.25">
      <c r="A35" s="4">
        <v>41276</v>
      </c>
      <c r="B35">
        <v>35.36</v>
      </c>
      <c r="C35">
        <f>(B35-B34)/B34</f>
        <v>4.3991733097136172E-2</v>
      </c>
      <c r="D35">
        <v>1.8371</v>
      </c>
      <c r="E35">
        <v>10.701499999999999</v>
      </c>
      <c r="F35" s="15">
        <f>(((E35/100)+1)^(1/365)-1)</f>
        <v>2.7857908024886413E-4</v>
      </c>
      <c r="G35">
        <f>1+F35</f>
        <v>1.0002785790802489</v>
      </c>
      <c r="H35">
        <f>C35-F35</f>
        <v>4.3713154016887308E-2</v>
      </c>
      <c r="I35">
        <f>H35^2</f>
        <v>1.910839834104111E-3</v>
      </c>
      <c r="M35" s="9">
        <v>41437</v>
      </c>
      <c r="N35" s="7">
        <v>97.73</v>
      </c>
      <c r="O35" s="7">
        <v>3.45083095162486E-2</v>
      </c>
      <c r="P35" s="7">
        <f>1+O35</f>
        <v>1.0345083095162486</v>
      </c>
      <c r="Q35" s="7">
        <f>O35-F146</f>
        <v>3.4245258896206096E-2</v>
      </c>
      <c r="R35" s="7">
        <f>(Q35-$U$14)^2</f>
        <v>6.0212016674601569E-4</v>
      </c>
      <c r="S35" s="10">
        <f>(Q35-$U$15)^2</f>
        <v>3.433286665097821E-4</v>
      </c>
    </row>
    <row r="36" spans="1:19" ht="15.75" x14ac:dyDescent="0.25">
      <c r="A36" s="4">
        <v>41277</v>
      </c>
      <c r="B36">
        <v>34.770000000000003</v>
      </c>
      <c r="C36">
        <f>(B36-B35)/B35</f>
        <v>-1.6685520361990846E-2</v>
      </c>
      <c r="D36">
        <v>1.9121000000000001</v>
      </c>
      <c r="E36">
        <v>10.7293</v>
      </c>
      <c r="F36" s="15">
        <f>(((E36/100)+1)^(1/365)-1)</f>
        <v>2.7926720157589457E-4</v>
      </c>
      <c r="G36">
        <f>1+F36</f>
        <v>1.0002792672015759</v>
      </c>
      <c r="H36">
        <f>C36-F36</f>
        <v>-1.696478756356674E-2</v>
      </c>
      <c r="I36">
        <f>H36^2</f>
        <v>2.8780401707694875E-4</v>
      </c>
      <c r="M36" s="9">
        <v>41438</v>
      </c>
      <c r="N36" s="7">
        <v>98.18</v>
      </c>
      <c r="O36" s="7">
        <v>4.6045226644838106E-3</v>
      </c>
      <c r="P36" s="7">
        <f>1+O36</f>
        <v>1.0046045226644837</v>
      </c>
      <c r="Q36" s="7">
        <f>O36-F147</f>
        <v>4.3430085541085834E-3</v>
      </c>
      <c r="R36" s="7">
        <f>(Q36-$U$14)^2</f>
        <v>2.8773712096557729E-5</v>
      </c>
      <c r="S36" s="10">
        <f>(Q36-$U$15)^2</f>
        <v>1.2934786143437889E-4</v>
      </c>
    </row>
    <row r="37" spans="1:19" ht="15.75" x14ac:dyDescent="0.25">
      <c r="A37" s="4">
        <v>41278</v>
      </c>
      <c r="B37">
        <v>34.4</v>
      </c>
      <c r="C37">
        <f>(B37-B36)/B36</f>
        <v>-1.0641357492091013E-2</v>
      </c>
      <c r="D37">
        <v>1.8991</v>
      </c>
      <c r="E37">
        <v>10.669700000000001</v>
      </c>
      <c r="F37" s="15">
        <f>(((E37/100)+1)^(1/365)-1)</f>
        <v>2.777917373182337E-4</v>
      </c>
      <c r="G37">
        <f>1+F37</f>
        <v>1.0002777917373182</v>
      </c>
      <c r="H37">
        <f>C37-F37</f>
        <v>-1.0919149229409246E-2</v>
      </c>
      <c r="I37">
        <f>H37^2</f>
        <v>1.1922781989410854E-4</v>
      </c>
      <c r="M37" s="9">
        <v>41439</v>
      </c>
      <c r="N37" s="7">
        <v>100.3</v>
      </c>
      <c r="O37" s="7">
        <v>2.1592992462823285E-2</v>
      </c>
      <c r="P37" s="7">
        <f>1+O37</f>
        <v>1.0215929924628233</v>
      </c>
      <c r="Q37" s="7">
        <f>O37-F148</f>
        <v>2.1331311461350894E-2</v>
      </c>
      <c r="R37" s="7">
        <f>(Q37-$U$14)^2</f>
        <v>1.3512178272204038E-4</v>
      </c>
      <c r="S37" s="10">
        <f>(Q37-$U$15)^2</f>
        <v>3.1530277649996891E-5</v>
      </c>
    </row>
    <row r="38" spans="1:19" ht="15.75" x14ac:dyDescent="0.25">
      <c r="A38" s="4">
        <v>41281</v>
      </c>
      <c r="B38">
        <v>34.340000000000003</v>
      </c>
      <c r="C38">
        <f>(B38-B37)/B37</f>
        <v>-1.7441860465114876E-3</v>
      </c>
      <c r="D38">
        <v>1.8974</v>
      </c>
      <c r="E38">
        <v>10.705</v>
      </c>
      <c r="F38" s="15">
        <f>(((E38/100)+1)^(1/365)-1)</f>
        <v>2.7866572371082476E-4</v>
      </c>
      <c r="G38">
        <f>1+F38</f>
        <v>1.0002786657237108</v>
      </c>
      <c r="H38">
        <f>C38-F38</f>
        <v>-2.0228517702223121E-3</v>
      </c>
      <c r="I38">
        <f>H38^2</f>
        <v>4.0919292842915416E-6</v>
      </c>
      <c r="M38" s="9">
        <v>41442</v>
      </c>
      <c r="N38" s="7">
        <v>102.2</v>
      </c>
      <c r="O38" s="7">
        <v>1.8943170488534455E-2</v>
      </c>
      <c r="P38" s="7">
        <f>1+O38</f>
        <v>1.0189431704885346</v>
      </c>
      <c r="Q38" s="7">
        <f>O38-F149</f>
        <v>1.868193040045053E-2</v>
      </c>
      <c r="R38" s="7">
        <f>(Q38-$U$14)^2</f>
        <v>8.0547187437410157E-5</v>
      </c>
      <c r="S38" s="10">
        <f>(Q38-$U$15)^2</f>
        <v>8.7959798355293193E-6</v>
      </c>
    </row>
    <row r="39" spans="1:19" ht="15.75" x14ac:dyDescent="0.25">
      <c r="A39" s="4">
        <v>41282</v>
      </c>
      <c r="B39">
        <v>33.68</v>
      </c>
      <c r="C39">
        <f>(B39-B38)/B38</f>
        <v>-1.9219569015725208E-2</v>
      </c>
      <c r="D39">
        <v>1.8683000000000001</v>
      </c>
      <c r="E39">
        <v>10.721399999999999</v>
      </c>
      <c r="F39" s="15">
        <f>(((E39/100)+1)^(1/365)-1)</f>
        <v>2.7907167383167675E-4</v>
      </c>
      <c r="G39">
        <f>1+F39</f>
        <v>1.0002790716738317</v>
      </c>
      <c r="H39">
        <f>C39-F39</f>
        <v>-1.9498640689556885E-2</v>
      </c>
      <c r="I39">
        <f>H39^2</f>
        <v>3.8019698874044338E-4</v>
      </c>
      <c r="M39" s="9">
        <v>41443</v>
      </c>
      <c r="N39" s="7">
        <v>103.39</v>
      </c>
      <c r="O39" s="7">
        <v>1.1643835616438334E-2</v>
      </c>
      <c r="P39" s="7">
        <f>1+O39</f>
        <v>1.0116438356164383</v>
      </c>
      <c r="Q39" s="7">
        <f>O39-F150</f>
        <v>1.1383019071104171E-2</v>
      </c>
      <c r="R39" s="7">
        <f>(Q39-$U$14)^2</f>
        <v>2.8086312940643117E-6</v>
      </c>
      <c r="S39" s="10">
        <f>(Q39-$U$15)^2</f>
        <v>1.8775838896582184E-5</v>
      </c>
    </row>
    <row r="40" spans="1:19" ht="15.75" x14ac:dyDescent="0.25">
      <c r="A40" s="4">
        <v>41283</v>
      </c>
      <c r="B40">
        <v>33.64</v>
      </c>
      <c r="C40">
        <f>(B40-B39)/B39</f>
        <v>-1.1876484560569818E-3</v>
      </c>
      <c r="D40">
        <v>1.8568</v>
      </c>
      <c r="E40">
        <v>10.6943</v>
      </c>
      <c r="F40" s="15">
        <f>(((E40/100)+1)^(1/365)-1)</f>
        <v>2.7840083367958179E-4</v>
      </c>
      <c r="G40">
        <f>1+F40</f>
        <v>1.0002784008336796</v>
      </c>
      <c r="H40">
        <f>C40-F40</f>
        <v>-1.4660492897365636E-3</v>
      </c>
      <c r="I40">
        <f>H40^2</f>
        <v>2.1493005199370825E-6</v>
      </c>
      <c r="M40" s="9">
        <v>41444</v>
      </c>
      <c r="N40" s="7">
        <v>104.68</v>
      </c>
      <c r="O40" s="7">
        <v>1.2477028726182476E-2</v>
      </c>
      <c r="P40" s="7">
        <f>1+O40</f>
        <v>1.0124770287261824</v>
      </c>
      <c r="Q40" s="7">
        <f>O40-F151</f>
        <v>1.2214493500657037E-2</v>
      </c>
      <c r="R40" s="7">
        <f>(Q40-$U$14)^2</f>
        <v>6.2869122928369956E-6</v>
      </c>
      <c r="S40" s="10">
        <f>(Q40-$U$15)^2</f>
        <v>1.2261448940426241E-5</v>
      </c>
    </row>
    <row r="41" spans="1:19" ht="15.75" x14ac:dyDescent="0.25">
      <c r="A41" s="4">
        <v>41284</v>
      </c>
      <c r="B41">
        <v>33.53</v>
      </c>
      <c r="C41">
        <f>(B41-B40)/B40</f>
        <v>-3.2699167657550365E-3</v>
      </c>
      <c r="D41">
        <v>1.8957999999999999</v>
      </c>
      <c r="E41">
        <v>10.6531</v>
      </c>
      <c r="F41" s="15">
        <f>(((E41/100)+1)^(1/365)-1)</f>
        <v>2.7738064477267343E-4</v>
      </c>
      <c r="G41">
        <f>1+F41</f>
        <v>1.0002773806447727</v>
      </c>
      <c r="H41">
        <f>C41-F41</f>
        <v>-3.54729741052771E-3</v>
      </c>
      <c r="I41">
        <f>H41^2</f>
        <v>1.2583318918736596E-5</v>
      </c>
      <c r="M41" s="9">
        <v>41445</v>
      </c>
      <c r="N41" s="7">
        <v>100.65</v>
      </c>
      <c r="O41" s="7">
        <v>-3.8498280473824996E-2</v>
      </c>
      <c r="P41" s="7">
        <f>1+O41</f>
        <v>0.96150171952617502</v>
      </c>
      <c r="Q41" s="7">
        <f>O41-F152</f>
        <v>-3.8767135674008267E-2</v>
      </c>
      <c r="R41" s="7">
        <f>(Q41-$U$14)^2</f>
        <v>2.3497536483361912E-3</v>
      </c>
      <c r="S41" s="10">
        <f>(Q41-$U$15)^2</f>
        <v>2.9684260948432306E-3</v>
      </c>
    </row>
    <row r="42" spans="1:19" ht="15.75" x14ac:dyDescent="0.25">
      <c r="A42" s="4">
        <v>41285</v>
      </c>
      <c r="B42">
        <v>32.909999999999997</v>
      </c>
      <c r="C42">
        <f>(B42-B41)/B41</f>
        <v>-1.8490903668356831E-2</v>
      </c>
      <c r="D42">
        <v>1.8677000000000001</v>
      </c>
      <c r="E42">
        <v>10.6394</v>
      </c>
      <c r="F42" s="15">
        <f>(((E42/100)+1)^(1/365)-1)</f>
        <v>2.7704132327266429E-4</v>
      </c>
      <c r="G42">
        <f>1+F42</f>
        <v>1.0002770413232727</v>
      </c>
      <c r="H42">
        <f>C42-F42</f>
        <v>-1.8767944991629495E-2</v>
      </c>
      <c r="I42">
        <f>H42^2</f>
        <v>3.5223575920883068E-4</v>
      </c>
      <c r="M42" s="9">
        <v>41446</v>
      </c>
      <c r="N42" s="7">
        <v>99.55</v>
      </c>
      <c r="O42" s="7">
        <v>-1.0928961748633963E-2</v>
      </c>
      <c r="P42" s="7">
        <f>1+O42</f>
        <v>0.989071038251366</v>
      </c>
      <c r="Q42" s="7">
        <f>O42-F153</f>
        <v>-1.1198085244641902E-2</v>
      </c>
      <c r="R42" s="7">
        <f>(Q42-$U$14)^2</f>
        <v>4.3702768618513599E-4</v>
      </c>
      <c r="S42" s="10">
        <f>(Q42-$U$15)^2</f>
        <v>7.243749112675811E-4</v>
      </c>
    </row>
    <row r="43" spans="1:19" ht="15.75" x14ac:dyDescent="0.25">
      <c r="A43" s="4">
        <v>41288</v>
      </c>
      <c r="B43">
        <v>33.26</v>
      </c>
      <c r="C43">
        <f>(B43-B42)/B42</f>
        <v>1.063506532968707E-2</v>
      </c>
      <c r="D43">
        <v>1.8448</v>
      </c>
      <c r="E43">
        <v>10.6082</v>
      </c>
      <c r="F43" s="15">
        <f>(((E43/100)+1)^(1/365)-1)</f>
        <v>2.7626840550154519E-4</v>
      </c>
      <c r="G43">
        <f>1+F43</f>
        <v>1.0002762684055015</v>
      </c>
      <c r="H43">
        <f>C43-F43</f>
        <v>1.0358796924185525E-2</v>
      </c>
      <c r="I43">
        <f>H43^2</f>
        <v>1.0730467371651549E-4</v>
      </c>
      <c r="M43" s="9">
        <v>41449</v>
      </c>
      <c r="N43" s="7">
        <v>101.49</v>
      </c>
      <c r="O43" s="7">
        <v>1.9487694625816152E-2</v>
      </c>
      <c r="P43" s="7">
        <f>1+O43</f>
        <v>1.0194876946258162</v>
      </c>
      <c r="Q43" s="7">
        <f>O43-F154</f>
        <v>1.9217460961686337E-2</v>
      </c>
      <c r="R43" s="7">
        <f>(Q43-$U$14)^2</f>
        <v>9.0446548875007179E-5</v>
      </c>
      <c r="S43" s="10">
        <f>(Q43-$U$15)^2</f>
        <v>1.2259327735565805E-5</v>
      </c>
    </row>
    <row r="44" spans="1:19" ht="15.75" x14ac:dyDescent="0.25">
      <c r="A44" s="4">
        <v>41289</v>
      </c>
      <c r="B44">
        <v>33.9</v>
      </c>
      <c r="C44">
        <f>(B44-B43)/B43</f>
        <v>1.9242333132892381E-2</v>
      </c>
      <c r="D44">
        <v>1.8359999999999999</v>
      </c>
      <c r="E44">
        <v>10.6061</v>
      </c>
      <c r="F44" s="15">
        <f>(((E44/100)+1)^(1/365)-1)</f>
        <v>2.7621637438057789E-4</v>
      </c>
      <c r="G44">
        <f>1+F44</f>
        <v>1.0002762163743806</v>
      </c>
      <c r="H44">
        <f>C44-F44</f>
        <v>1.8966116758511804E-2</v>
      </c>
      <c r="I44">
        <f>H44^2</f>
        <v>3.5971358489750229E-4</v>
      </c>
      <c r="M44" s="9">
        <v>41450</v>
      </c>
      <c r="N44" s="7">
        <v>102.4</v>
      </c>
      <c r="O44" s="7">
        <v>8.9664006306041065E-3</v>
      </c>
      <c r="P44" s="7">
        <f>1+O44</f>
        <v>1.0089664006306041</v>
      </c>
      <c r="Q44" s="7">
        <f>O44-F155</f>
        <v>8.6969368340590845E-3</v>
      </c>
      <c r="R44" s="7">
        <f>(Q44-$U$14)^2</f>
        <v>1.0204738879748541E-6</v>
      </c>
      <c r="S44" s="10">
        <f>(Q44-$U$15)^2</f>
        <v>4.9269054192602451E-5</v>
      </c>
    </row>
    <row r="45" spans="1:19" ht="15.75" x14ac:dyDescent="0.25">
      <c r="A45" s="4">
        <v>41290</v>
      </c>
      <c r="B45">
        <v>34.1</v>
      </c>
      <c r="C45">
        <f>(B45-B44)/B44</f>
        <v>5.8997050147493466E-3</v>
      </c>
      <c r="D45">
        <v>1.8185</v>
      </c>
      <c r="E45">
        <v>10.6127</v>
      </c>
      <c r="F45" s="15">
        <f>(((E45/100)+1)^(1/365)-1)</f>
        <v>2.7637989744344615E-4</v>
      </c>
      <c r="G45">
        <f>1+F45</f>
        <v>1.0002763798974434</v>
      </c>
      <c r="H45">
        <f>C45-F45</f>
        <v>5.6233251173059004E-3</v>
      </c>
      <c r="I45">
        <f>H45^2</f>
        <v>3.1621785374923422E-5</v>
      </c>
      <c r="M45" s="9">
        <v>41451</v>
      </c>
      <c r="N45" s="7">
        <v>105.72</v>
      </c>
      <c r="O45" s="7">
        <v>3.2421874999999933E-2</v>
      </c>
      <c r="P45" s="7">
        <f>1+O45</f>
        <v>1.0324218749999998</v>
      </c>
      <c r="Q45" s="7">
        <f>O45-F156</f>
        <v>3.2153640955483342E-2</v>
      </c>
      <c r="R45" s="7">
        <f>(Q45-$U$14)^2</f>
        <v>5.0384621725211144E-4</v>
      </c>
      <c r="S45" s="10">
        <f>(Q45-$U$15)^2</f>
        <v>2.7019180975402433E-4</v>
      </c>
    </row>
    <row r="46" spans="1:19" ht="15.75" x14ac:dyDescent="0.25">
      <c r="A46" s="4">
        <v>41291</v>
      </c>
      <c r="B46">
        <v>34.380000000000003</v>
      </c>
      <c r="C46">
        <f>(B46-B45)/B45</f>
        <v>8.2111436950146957E-3</v>
      </c>
      <c r="D46">
        <v>1.8794</v>
      </c>
      <c r="E46">
        <v>10.6044</v>
      </c>
      <c r="F46" s="15">
        <f>(((E46/100)+1)^(1/365)-1)</f>
        <v>2.7617425322778999E-4</v>
      </c>
      <c r="G46">
        <f>1+F46</f>
        <v>1.0002761742532278</v>
      </c>
      <c r="H46">
        <f>C46-F46</f>
        <v>7.9349694417869057E-3</v>
      </c>
      <c r="I46">
        <f>H46^2</f>
        <v>6.2963740042091992E-5</v>
      </c>
      <c r="M46" s="9">
        <v>41452</v>
      </c>
      <c r="N46" s="7">
        <v>109.25</v>
      </c>
      <c r="O46" s="7">
        <v>3.3390087022323128E-2</v>
      </c>
      <c r="P46" s="7">
        <f>1+O46</f>
        <v>1.0333900870223232</v>
      </c>
      <c r="Q46" s="7">
        <f>O46-F157</f>
        <v>3.3122695489233384E-2</v>
      </c>
      <c r="R46" s="7">
        <f>(Q46-$U$14)^2</f>
        <v>5.4828908603704943E-4</v>
      </c>
      <c r="S46" s="10">
        <f>(Q46-$U$15)^2</f>
        <v>3.0298856802856057E-4</v>
      </c>
    </row>
    <row r="47" spans="1:19" ht="15.75" x14ac:dyDescent="0.25">
      <c r="A47" s="4">
        <v>41292</v>
      </c>
      <c r="B47">
        <v>34.520000000000003</v>
      </c>
      <c r="C47">
        <f>(B47-B46)/B46</f>
        <v>4.0721349621873348E-3</v>
      </c>
      <c r="D47">
        <v>1.8416000000000001</v>
      </c>
      <c r="E47">
        <v>10.5631</v>
      </c>
      <c r="F47" s="15">
        <f>(((E47/100)+1)^(1/365)-1)</f>
        <v>2.7515075856743287E-4</v>
      </c>
      <c r="G47">
        <f>1+F47</f>
        <v>1.0002751507585674</v>
      </c>
      <c r="H47">
        <f>C47-F47</f>
        <v>3.796984203619902E-3</v>
      </c>
      <c r="I47">
        <f>H47^2</f>
        <v>1.4417089042539061E-5</v>
      </c>
      <c r="M47" s="9">
        <v>41453</v>
      </c>
      <c r="N47" s="7">
        <v>107.36</v>
      </c>
      <c r="O47" s="7">
        <v>-1.7299771167048061E-2</v>
      </c>
      <c r="P47" s="7">
        <f>1+O47</f>
        <v>0.98270022883295194</v>
      </c>
      <c r="Q47" s="7">
        <f>O47-F158</f>
        <v>-1.7567607598240165E-2</v>
      </c>
      <c r="R47" s="7">
        <f>(Q47-$U$14)^2</f>
        <v>7.4391086975633648E-4</v>
      </c>
      <c r="S47" s="10">
        <f>(Q47-$U$15)^2</f>
        <v>1.1078071007460321E-3</v>
      </c>
    </row>
    <row r="48" spans="1:19" ht="15.75" x14ac:dyDescent="0.25">
      <c r="A48" s="4">
        <v>41296</v>
      </c>
      <c r="B48">
        <v>35.19</v>
      </c>
      <c r="C48">
        <f>(B48-B47)/B47</f>
        <v>1.9409038238702044E-2</v>
      </c>
      <c r="D48">
        <v>1.8416999999999999</v>
      </c>
      <c r="E48">
        <v>10.4893</v>
      </c>
      <c r="F48" s="15">
        <f>(((E48/100)+1)^(1/365)-1)</f>
        <v>2.7332090070042447E-4</v>
      </c>
      <c r="G48">
        <f>1+F48</f>
        <v>1.0002733209007004</v>
      </c>
      <c r="H48">
        <f>C48-F48</f>
        <v>1.913571733800162E-2</v>
      </c>
      <c r="I48">
        <f>H48^2</f>
        <v>3.6617567803989582E-4</v>
      </c>
      <c r="M48" s="9">
        <v>41456</v>
      </c>
      <c r="N48" s="7">
        <v>117.179</v>
      </c>
      <c r="O48" s="7">
        <v>9.1458643815201218E-2</v>
      </c>
      <c r="P48" s="7">
        <f>1+O48</f>
        <v>1.0914586438152012</v>
      </c>
      <c r="Q48" s="7">
        <f>O48-F159</f>
        <v>9.1190720401178177E-2</v>
      </c>
      <c r="R48" s="7">
        <f>(Q48-$U$14)^2</f>
        <v>6.6395768230456337E-3</v>
      </c>
      <c r="S48" s="10">
        <f>(Q48-$U$15)^2</f>
        <v>5.6964139952368287E-3</v>
      </c>
    </row>
    <row r="49" spans="1:19" ht="15.75" x14ac:dyDescent="0.25">
      <c r="A49" s="4">
        <v>41297</v>
      </c>
      <c r="B49">
        <v>36</v>
      </c>
      <c r="C49">
        <f>(B49-B48)/B48</f>
        <v>2.3017902813299299E-2</v>
      </c>
      <c r="D49">
        <v>1.8241000000000001</v>
      </c>
      <c r="E49">
        <v>10.503</v>
      </c>
      <c r="F49" s="15">
        <f>(((E49/100)+1)^(1/365)-1)</f>
        <v>2.7366068187739678E-4</v>
      </c>
      <c r="G49">
        <f>1+F49</f>
        <v>1.0002736606818774</v>
      </c>
      <c r="H49">
        <f>C49-F49</f>
        <v>2.2744242131421902E-2</v>
      </c>
      <c r="I49">
        <f>H49^2</f>
        <v>5.1730055013274713E-4</v>
      </c>
      <c r="M49" s="9">
        <v>41457</v>
      </c>
      <c r="N49" s="7">
        <v>117.82</v>
      </c>
      <c r="O49" s="7">
        <v>5.4702634431083308E-3</v>
      </c>
      <c r="P49" s="7">
        <f>1+O49</f>
        <v>1.0054702634431083</v>
      </c>
      <c r="Q49" s="7">
        <f>O49-F160</f>
        <v>5.2024767176271081E-3</v>
      </c>
      <c r="R49" s="7">
        <f>(Q49-$U$14)^2</f>
        <v>2.0291828310600071E-5</v>
      </c>
      <c r="S49" s="10">
        <f>(Q49-$U$15)^2</f>
        <v>1.1053687761957742E-4</v>
      </c>
    </row>
    <row r="50" spans="1:19" ht="15.75" x14ac:dyDescent="0.25">
      <c r="A50" s="4">
        <v>41298</v>
      </c>
      <c r="B50">
        <v>36.99</v>
      </c>
      <c r="C50">
        <f>(B50-B49)/B49</f>
        <v>2.7500000000000056E-2</v>
      </c>
      <c r="D50">
        <v>1.8498000000000001</v>
      </c>
      <c r="E50">
        <v>10.4399</v>
      </c>
      <c r="F50" s="15">
        <f>(((E50/100)+1)^(1/365)-1)</f>
        <v>2.7209535534922225E-4</v>
      </c>
      <c r="G50">
        <f>1+F50</f>
        <v>1.0002720953553492</v>
      </c>
      <c r="H50">
        <f>C50-F50</f>
        <v>2.7227904644650833E-2</v>
      </c>
      <c r="I50">
        <f>H50^2</f>
        <v>7.4135879133819843E-4</v>
      </c>
      <c r="M50" s="9">
        <v>41458</v>
      </c>
      <c r="N50" s="7">
        <v>115.24</v>
      </c>
      <c r="O50" s="7">
        <v>-2.1897810218978089E-2</v>
      </c>
      <c r="P50" s="7">
        <f>1+O50</f>
        <v>0.97810218978102192</v>
      </c>
      <c r="Q50" s="7">
        <f>O50-F161</f>
        <v>-2.2165969715378556E-2</v>
      </c>
      <c r="R50" s="7">
        <f>(Q50-$U$14)^2</f>
        <v>1.015893969769908E-3</v>
      </c>
      <c r="S50" s="10">
        <f>(Q50-$U$15)^2</f>
        <v>1.4350533789584605E-3</v>
      </c>
    </row>
    <row r="51" spans="1:19" ht="15.75" x14ac:dyDescent="0.25">
      <c r="A51" s="4">
        <v>41299</v>
      </c>
      <c r="B51">
        <v>36.979999999999997</v>
      </c>
      <c r="C51">
        <f>(B51-B50)/B50</f>
        <v>-2.7034333603690499E-4</v>
      </c>
      <c r="D51">
        <v>1.9487000000000001</v>
      </c>
      <c r="E51">
        <v>10.398300000000001</v>
      </c>
      <c r="F51" s="15">
        <f>(((E51/100)+1)^(1/365)-1)</f>
        <v>2.710628930608916E-4</v>
      </c>
      <c r="G51">
        <f>1+F51</f>
        <v>1.0002710628930609</v>
      </c>
      <c r="H51">
        <f>C51-F51</f>
        <v>-5.4140622909779664E-4</v>
      </c>
      <c r="I51">
        <f>H51^2</f>
        <v>2.9312070490589584E-7</v>
      </c>
      <c r="M51" s="9">
        <v>41460</v>
      </c>
      <c r="N51" s="7">
        <v>120.09</v>
      </c>
      <c r="O51" s="7">
        <v>4.2086081221798063E-2</v>
      </c>
      <c r="P51" s="7">
        <f>1+O51</f>
        <v>1.042086081221798</v>
      </c>
      <c r="Q51" s="7">
        <f>O51-F162</f>
        <v>4.1818642461470198E-2</v>
      </c>
      <c r="R51" s="7">
        <f>(Q51-$U$14)^2</f>
        <v>1.0311497521172856E-3</v>
      </c>
      <c r="S51" s="10">
        <f>(Q51-$U$15)^2</f>
        <v>6.8134122562824809E-4</v>
      </c>
    </row>
    <row r="52" spans="1:19" ht="15.75" x14ac:dyDescent="0.25">
      <c r="A52" s="4">
        <v>41302</v>
      </c>
      <c r="B52">
        <v>38.03</v>
      </c>
      <c r="C52">
        <f>(B52-B51)/B51</f>
        <v>2.8393726338561503E-2</v>
      </c>
      <c r="D52">
        <v>1.9613</v>
      </c>
      <c r="E52">
        <v>10.3879</v>
      </c>
      <c r="F52" s="15">
        <f>(((E52/100)+1)^(1/365)-1)</f>
        <v>2.7080471686646845E-4</v>
      </c>
      <c r="G52">
        <f>1+F52</f>
        <v>1.0002708047168665</v>
      </c>
      <c r="H52">
        <f>C52-F52</f>
        <v>2.8122921621695034E-2</v>
      </c>
      <c r="I52">
        <f>H52^2</f>
        <v>7.9089872054000207E-4</v>
      </c>
      <c r="M52" s="9">
        <v>41463</v>
      </c>
      <c r="N52" s="7">
        <v>121.61</v>
      </c>
      <c r="O52" s="7">
        <v>1.2657173786326888E-2</v>
      </c>
      <c r="P52" s="7">
        <f>1+O52</f>
        <v>1.0126571737863268</v>
      </c>
      <c r="Q52" s="7">
        <f>O52-F163</f>
        <v>1.2389936368817663E-2</v>
      </c>
      <c r="R52" s="7">
        <f>(Q52-$U$14)^2</f>
        <v>7.1974934195883407E-6</v>
      </c>
      <c r="S52" s="10">
        <f>(Q52-$U$15)^2</f>
        <v>1.1063555301620654E-5</v>
      </c>
    </row>
    <row r="53" spans="1:19" ht="15.75" x14ac:dyDescent="0.25">
      <c r="A53" s="4">
        <v>41303</v>
      </c>
      <c r="B53">
        <v>37.950000000000003</v>
      </c>
      <c r="C53">
        <f>(B53-B52)/B52</f>
        <v>-2.103602419142737E-3</v>
      </c>
      <c r="D53">
        <v>1.9990999999999999</v>
      </c>
      <c r="E53">
        <v>10.3508</v>
      </c>
      <c r="F53" s="15">
        <f>(((E53/100)+1)^(1/365)-1)</f>
        <v>2.6988352529122572E-4</v>
      </c>
      <c r="G53">
        <f>1+F53</f>
        <v>1.0002698835252912</v>
      </c>
      <c r="H53">
        <f>C53-F53</f>
        <v>-2.3734859444339627E-3</v>
      </c>
      <c r="I53">
        <f>H53^2</f>
        <v>5.6334355284255801E-6</v>
      </c>
      <c r="M53" s="9">
        <v>41464</v>
      </c>
      <c r="N53" s="7">
        <v>123.45</v>
      </c>
      <c r="O53" s="7">
        <v>1.5130334676424665E-2</v>
      </c>
      <c r="P53" s="7">
        <f>1+O53</f>
        <v>1.0151303346764247</v>
      </c>
      <c r="Q53" s="7">
        <f>O53-F164</f>
        <v>1.4864487175287881E-2</v>
      </c>
      <c r="R53" s="7">
        <f>(Q53-$U$14)^2</f>
        <v>2.6598416477958594E-5</v>
      </c>
      <c r="S53" s="10">
        <f>(Q53-$U$15)^2</f>
        <v>7.2529325527571161E-7</v>
      </c>
    </row>
    <row r="54" spans="1:19" ht="15.75" x14ac:dyDescent="0.25">
      <c r="A54" s="4">
        <v>41304</v>
      </c>
      <c r="B54">
        <v>37.520000000000003</v>
      </c>
      <c r="C54">
        <f>(B54-B53)/B53</f>
        <v>-1.1330698287220019E-2</v>
      </c>
      <c r="D54">
        <v>1.992</v>
      </c>
      <c r="E54">
        <v>10.3553</v>
      </c>
      <c r="F54" s="15">
        <f>(((E54/100)+1)^(1/365)-1)</f>
        <v>2.6999527657611821E-4</v>
      </c>
      <c r="G54">
        <f>1+F54</f>
        <v>1.0002699952765761</v>
      </c>
      <c r="H54">
        <f>C54-F54</f>
        <v>-1.1600693563796137E-2</v>
      </c>
      <c r="I54">
        <f>H54^2</f>
        <v>1.3457609116110112E-4</v>
      </c>
      <c r="M54" s="9">
        <v>41465</v>
      </c>
      <c r="N54" s="7">
        <v>122.27</v>
      </c>
      <c r="O54" s="7">
        <v>-9.5585257189145945E-3</v>
      </c>
      <c r="P54" s="7">
        <f>1+O54</f>
        <v>0.99044147428108542</v>
      </c>
      <c r="Q54" s="7">
        <f>O54-F165</f>
        <v>-9.823927999798936E-3</v>
      </c>
      <c r="R54" s="7">
        <f>(Q54-$U$14)^2</f>
        <v>3.8146191058526522E-4</v>
      </c>
      <c r="S54" s="10">
        <f>(Q54-$U$15)^2</f>
        <v>6.5229449528913456E-4</v>
      </c>
    </row>
    <row r="55" spans="1:19" ht="15.75" x14ac:dyDescent="0.25">
      <c r="A55" s="4">
        <v>41305</v>
      </c>
      <c r="B55">
        <v>37.51</v>
      </c>
      <c r="C55">
        <f>(B55-B54)/B54</f>
        <v>-2.6652452025599987E-4</v>
      </c>
      <c r="D55">
        <v>1.9849000000000001</v>
      </c>
      <c r="E55">
        <v>10.3622</v>
      </c>
      <c r="F55" s="15">
        <f>(((E55/100)+1)^(1/365)-1)</f>
        <v>2.7016661972045775E-4</v>
      </c>
      <c r="G55">
        <f>1+F55</f>
        <v>1.0002701666197205</v>
      </c>
      <c r="H55">
        <f>C55-F55</f>
        <v>-5.3669113997645767E-4</v>
      </c>
      <c r="I55">
        <f>H55^2</f>
        <v>2.8803737972922967E-7</v>
      </c>
      <c r="M55" s="9">
        <v>41466</v>
      </c>
      <c r="N55" s="7">
        <v>125.61</v>
      </c>
      <c r="O55" s="7">
        <v>2.731659442218045E-2</v>
      </c>
      <c r="P55" s="7">
        <f>1+O55</f>
        <v>1.0273165944221805</v>
      </c>
      <c r="Q55" s="7">
        <f>O55-F166</f>
        <v>2.7053090733179373E-2</v>
      </c>
      <c r="R55" s="7">
        <f>(Q55-$U$14)^2</f>
        <v>3.0088263440919709E-4</v>
      </c>
      <c r="S55" s="10">
        <f>(Q55-$U$15)^2</f>
        <v>1.2852670855892235E-4</v>
      </c>
    </row>
    <row r="56" spans="1:19" ht="15.75" x14ac:dyDescent="0.25">
      <c r="A56" s="4">
        <v>41306</v>
      </c>
      <c r="B56">
        <v>38.299999999999997</v>
      </c>
      <c r="C56">
        <f>(B56-B55)/B55</f>
        <v>2.106105038656356E-2</v>
      </c>
      <c r="D56">
        <v>2.0148999999999999</v>
      </c>
      <c r="E56">
        <v>10.380100000000001</v>
      </c>
      <c r="F56" s="15">
        <f>(((E56/100)+1)^(1/365)-1)</f>
        <v>2.7061106880132968E-4</v>
      </c>
      <c r="G56">
        <f>1+F56</f>
        <v>1.0002706110688013</v>
      </c>
      <c r="H56">
        <f>C56-F56</f>
        <v>2.0790439317762231E-2</v>
      </c>
      <c r="I56">
        <f>H56^2</f>
        <v>4.3224236702555367E-4</v>
      </c>
      <c r="M56" s="9">
        <v>41467</v>
      </c>
      <c r="N56" s="7">
        <v>129.9</v>
      </c>
      <c r="O56" s="7">
        <v>3.4153331741103465E-2</v>
      </c>
      <c r="P56" s="7">
        <f>1+O56</f>
        <v>1.0341533317411034</v>
      </c>
      <c r="Q56" s="7">
        <f>O56-F167</f>
        <v>3.3890642136065074E-2</v>
      </c>
      <c r="R56" s="7">
        <f>(Q56-$U$14)^2</f>
        <v>5.8484265051681145E-4</v>
      </c>
      <c r="S56" s="10">
        <f>(Q56-$U$15)^2</f>
        <v>3.3031293930648641E-4</v>
      </c>
    </row>
    <row r="57" spans="1:19" ht="15.75" x14ac:dyDescent="0.25">
      <c r="A57" s="4">
        <v>41309</v>
      </c>
      <c r="B57">
        <v>37.74</v>
      </c>
      <c r="C57">
        <f>(B57-B56)/B56</f>
        <v>-1.4621409921670893E-2</v>
      </c>
      <c r="D57">
        <v>1.9548000000000001</v>
      </c>
      <c r="E57">
        <v>10.427099999999999</v>
      </c>
      <c r="F57" s="15">
        <f>(((E57/100)+1)^(1/365)-1)</f>
        <v>2.7177771595909839E-4</v>
      </c>
      <c r="G57">
        <f>1+F57</f>
        <v>1.0002717777159591</v>
      </c>
      <c r="H57">
        <f>C57-F57</f>
        <v>-1.4893187637629991E-2</v>
      </c>
      <c r="I57">
        <f>H57^2</f>
        <v>2.2180703800965478E-4</v>
      </c>
      <c r="M57" s="9">
        <v>41470</v>
      </c>
      <c r="N57" s="7">
        <v>127.26</v>
      </c>
      <c r="O57" s="7">
        <v>-2.0323325635103931E-2</v>
      </c>
      <c r="P57" s="7">
        <f>1+O57</f>
        <v>0.97967667436489603</v>
      </c>
      <c r="Q57" s="7">
        <f>O57-F168</f>
        <v>-2.0584682808782853E-2</v>
      </c>
      <c r="R57" s="7">
        <f>(Q57-$U$14)^2</f>
        <v>9.1759343313050387E-4</v>
      </c>
      <c r="S57" s="10">
        <f>(Q57-$U$15)^2</f>
        <v>1.317748914860403E-3</v>
      </c>
    </row>
    <row r="58" spans="1:19" ht="15.75" x14ac:dyDescent="0.25">
      <c r="A58" s="4">
        <v>41310</v>
      </c>
      <c r="B58">
        <v>38.130000000000003</v>
      </c>
      <c r="C58">
        <f>(B58-B57)/B57</f>
        <v>1.033386327503976E-2</v>
      </c>
      <c r="D58">
        <v>1.998</v>
      </c>
      <c r="E58">
        <v>10.3811</v>
      </c>
      <c r="F58" s="15">
        <f>(((E58/100)+1)^(1/365)-1)</f>
        <v>2.7063589623899098E-4</v>
      </c>
      <c r="G58">
        <f>1+F58</f>
        <v>1.000270635896239</v>
      </c>
      <c r="H58">
        <f>C58-F58</f>
        <v>1.006322737880077E-2</v>
      </c>
      <c r="I58">
        <f>H58^2</f>
        <v>1.0126854527744541E-4</v>
      </c>
      <c r="M58" s="9">
        <v>41471</v>
      </c>
      <c r="N58" s="7">
        <v>109.05</v>
      </c>
      <c r="O58" s="7">
        <v>-0.14309288071664314</v>
      </c>
      <c r="P58" s="7">
        <f>1+O58</f>
        <v>0.85690711928335683</v>
      </c>
      <c r="Q58" s="7">
        <f>O58-F169</f>
        <v>-0.14335521174949115</v>
      </c>
      <c r="R58" s="7">
        <f>(Q58-$U$14)^2</f>
        <v>2.3428077985338049E-2</v>
      </c>
      <c r="S58" s="10">
        <f>(Q58-$U$15)^2</f>
        <v>2.5303691346544487E-2</v>
      </c>
    </row>
    <row r="59" spans="1:19" ht="15.75" x14ac:dyDescent="0.25">
      <c r="A59" s="4">
        <v>41311</v>
      </c>
      <c r="B59">
        <v>39.17</v>
      </c>
      <c r="C59">
        <f>(B59-B58)/B58</f>
        <v>2.7275111460792003E-2</v>
      </c>
      <c r="D59">
        <v>1.9603000000000002</v>
      </c>
      <c r="E59">
        <v>10.3522</v>
      </c>
      <c r="F59" s="15">
        <f>(((E59/100)+1)^(1/365)-1)</f>
        <v>2.6991829284450652E-4</v>
      </c>
      <c r="G59">
        <f>1+F59</f>
        <v>1.0002699182928445</v>
      </c>
      <c r="H59">
        <f>C59-F59</f>
        <v>2.7005193167947496E-2</v>
      </c>
      <c r="I59">
        <f>H59^2</f>
        <v>7.2928045803815809E-4</v>
      </c>
      <c r="M59" s="9">
        <v>41472</v>
      </c>
      <c r="N59" s="7">
        <v>120.25</v>
      </c>
      <c r="O59" s="7">
        <v>0.10270518110958279</v>
      </c>
      <c r="P59" s="7">
        <f>1+O59</f>
        <v>1.1027051811095827</v>
      </c>
      <c r="Q59" s="7">
        <f>O59-F170</f>
        <v>0.10244216036484408</v>
      </c>
      <c r="R59" s="7">
        <f>(Q59-$U$14)^2</f>
        <v>8.5997873571919316E-3</v>
      </c>
      <c r="S59" s="10">
        <f>(Q59-$U$15)^2</f>
        <v>7.5214045715228375E-3</v>
      </c>
    </row>
    <row r="60" spans="1:19" ht="15.75" x14ac:dyDescent="0.25">
      <c r="A60" s="4">
        <v>41312</v>
      </c>
      <c r="B60">
        <v>39.479999999999997</v>
      </c>
      <c r="C60">
        <f>(B60-B59)/B59</f>
        <v>7.9142200663772054E-3</v>
      </c>
      <c r="D60">
        <v>1.9567999999999999</v>
      </c>
      <c r="E60">
        <v>10.3591</v>
      </c>
      <c r="F60" s="15">
        <f>(((E60/100)+1)^(1/365)-1)</f>
        <v>2.7008964078900632E-4</v>
      </c>
      <c r="G60">
        <f>1+F60</f>
        <v>1.000270089640789</v>
      </c>
      <c r="H60">
        <f>C60-F60</f>
        <v>7.6441304255881991E-3</v>
      </c>
      <c r="I60">
        <f>H60^2</f>
        <v>5.8432729963403219E-5</v>
      </c>
      <c r="M60" s="9">
        <v>41473</v>
      </c>
      <c r="N60" s="7">
        <v>119.03</v>
      </c>
      <c r="O60" s="7">
        <v>-1.0145530145530136E-2</v>
      </c>
      <c r="P60" s="7">
        <f>1+O60</f>
        <v>0.9898544698544699</v>
      </c>
      <c r="Q60" s="7">
        <f>O60-F171</f>
        <v>-1.0407694326755403E-2</v>
      </c>
      <c r="R60" s="7">
        <f>(Q60-$U$14)^2</f>
        <v>4.0460583224483261E-4</v>
      </c>
      <c r="S60" s="10">
        <f>(Q60-$U$15)^2</f>
        <v>6.8245412857194463E-4</v>
      </c>
    </row>
    <row r="61" spans="1:19" ht="15.75" x14ac:dyDescent="0.25">
      <c r="A61" s="4">
        <v>41313</v>
      </c>
      <c r="B61">
        <v>39.24</v>
      </c>
      <c r="C61">
        <f>(B61-B60)/B60</f>
        <v>-6.079027355622971E-3</v>
      </c>
      <c r="D61">
        <v>1.9499</v>
      </c>
      <c r="E61">
        <v>10.337300000000001</v>
      </c>
      <c r="F61" s="15">
        <f>(((E61/100)+1)^(1/365)-1)</f>
        <v>2.6954824416614009E-4</v>
      </c>
      <c r="G61">
        <f>1+F61</f>
        <v>1.0002695482441661</v>
      </c>
      <c r="H61">
        <f>C61-F61</f>
        <v>-6.3485755997891111E-3</v>
      </c>
      <c r="I61">
        <f>H61^2</f>
        <v>4.030441214623767E-5</v>
      </c>
      <c r="M61" s="9">
        <v>41474</v>
      </c>
      <c r="N61" s="7">
        <v>119.68</v>
      </c>
      <c r="O61" s="7">
        <v>5.4608081996135906E-3</v>
      </c>
      <c r="P61" s="7">
        <f>1+O61</f>
        <v>1.0054608081996137</v>
      </c>
      <c r="Q61" s="7">
        <f>O61-F172</f>
        <v>5.1987012981468163E-3</v>
      </c>
      <c r="R61" s="7">
        <f>(Q61-$U$14)^2</f>
        <v>2.0325856414815698E-5</v>
      </c>
      <c r="S61" s="10">
        <f>(Q61-$U$15)^2</f>
        <v>1.1061627876623725E-4</v>
      </c>
    </row>
    <row r="62" spans="1:19" ht="15.75" x14ac:dyDescent="0.25">
      <c r="A62" s="4">
        <v>41316</v>
      </c>
      <c r="B62">
        <v>38.42</v>
      </c>
      <c r="C62">
        <f>(B62-B61)/B61</f>
        <v>-2.0897043832823654E-2</v>
      </c>
      <c r="D62">
        <v>1.9635</v>
      </c>
      <c r="E62">
        <v>10.334099999999999</v>
      </c>
      <c r="F62" s="15">
        <f>(((E62/100)+1)^(1/365)-1)</f>
        <v>2.6946876412403675E-4</v>
      </c>
      <c r="G62">
        <f>1+F62</f>
        <v>1.000269468764124</v>
      </c>
      <c r="H62">
        <f>C62-F62</f>
        <v>-2.1166512596947691E-2</v>
      </c>
      <c r="I62">
        <f>H62^2</f>
        <v>4.4802125551674529E-4</v>
      </c>
      <c r="M62" s="9">
        <v>41477</v>
      </c>
      <c r="N62" s="7">
        <v>122.43</v>
      </c>
      <c r="O62" s="7">
        <v>2.2977941176470586E-2</v>
      </c>
      <c r="P62" s="7">
        <f>1+O62</f>
        <v>1.0229779411764706</v>
      </c>
      <c r="Q62" s="7">
        <f>O62-F173</f>
        <v>2.2716434539068044E-2</v>
      </c>
      <c r="R62" s="7">
        <f>(Q62-$U$14)^2</f>
        <v>1.6924221507669412E-4</v>
      </c>
      <c r="S62" s="10">
        <f>(Q62-$U$15)^2</f>
        <v>4.9004282098083852E-5</v>
      </c>
    </row>
    <row r="63" spans="1:19" ht="15.75" x14ac:dyDescent="0.25">
      <c r="A63" s="4">
        <v>41317</v>
      </c>
      <c r="B63">
        <v>37.89</v>
      </c>
      <c r="C63">
        <f>(B63-B62)/B62</f>
        <v>-1.3794898490369628E-2</v>
      </c>
      <c r="D63">
        <v>1.9769999999999999</v>
      </c>
      <c r="E63">
        <v>10.318099999999999</v>
      </c>
      <c r="F63" s="15">
        <f>(((E63/100)+1)^(1/365)-1)</f>
        <v>2.6907132942688428E-4</v>
      </c>
      <c r="G63">
        <f>1+F63</f>
        <v>1.0002690713294269</v>
      </c>
      <c r="H63">
        <f>C63-F63</f>
        <v>-1.4063969819796513E-2</v>
      </c>
      <c r="I63">
        <f>H63^2</f>
        <v>1.9779524709214716E-4</v>
      </c>
      <c r="M63" s="9">
        <v>41478</v>
      </c>
      <c r="N63" s="7">
        <v>122.74</v>
      </c>
      <c r="O63" s="7">
        <v>2.5320591358326231E-3</v>
      </c>
      <c r="P63" s="7">
        <f>1+O63</f>
        <v>1.0025320591358327</v>
      </c>
      <c r="Q63" s="7">
        <f>O63-F174</f>
        <v>2.2706247382149017E-3</v>
      </c>
      <c r="R63" s="7">
        <f>(Q63-$U$14)^2</f>
        <v>5.530149018833156E-5</v>
      </c>
      <c r="S63" s="10">
        <f>(Q63-$U$15)^2</f>
        <v>1.8078157629161797E-4</v>
      </c>
    </row>
    <row r="64" spans="1:19" ht="15.75" x14ac:dyDescent="0.25">
      <c r="A64" s="4">
        <v>41318</v>
      </c>
      <c r="B64">
        <v>38.450000000000003</v>
      </c>
      <c r="C64">
        <f>(B64-B63)/B63</f>
        <v>1.4779625230931704E-2</v>
      </c>
      <c r="D64">
        <v>2.0276999999999998</v>
      </c>
      <c r="E64">
        <v>10.3246</v>
      </c>
      <c r="F64" s="15">
        <f>(((E64/100)+1)^(1/365)-1)</f>
        <v>2.6923279420509871E-4</v>
      </c>
      <c r="G64">
        <f>1+F64</f>
        <v>1.0002692327942051</v>
      </c>
      <c r="H64">
        <f>C64-F64</f>
        <v>1.4510392436726605E-2</v>
      </c>
      <c r="I64">
        <f>H64^2</f>
        <v>2.1055148866781266E-4</v>
      </c>
      <c r="M64" s="9">
        <v>41479</v>
      </c>
      <c r="N64" s="7">
        <v>121.7</v>
      </c>
      <c r="O64" s="7">
        <v>-8.4731953723316943E-3</v>
      </c>
      <c r="P64" s="7">
        <f>1+O64</f>
        <v>0.99152680462766829</v>
      </c>
      <c r="Q64" s="7">
        <f>O64-F175</f>
        <v>-8.7347742476196876E-3</v>
      </c>
      <c r="R64" s="7">
        <f>(Q64-$U$14)^2</f>
        <v>3.401035338942898E-4</v>
      </c>
      <c r="S64" s="10">
        <f>(Q64-$U$15)^2</f>
        <v>5.9784665405418513E-4</v>
      </c>
    </row>
    <row r="65" spans="1:19" ht="15.75" x14ac:dyDescent="0.25">
      <c r="A65" s="4">
        <v>41319</v>
      </c>
      <c r="B65">
        <v>38.299999999999997</v>
      </c>
      <c r="C65">
        <f>(B65-B64)/B64</f>
        <v>-3.9011703511054791E-3</v>
      </c>
      <c r="D65">
        <v>1.9973999999999998</v>
      </c>
      <c r="E65">
        <v>10.329700000000001</v>
      </c>
      <c r="F65" s="15">
        <f>(((E65/100)+1)^(1/365)-1)</f>
        <v>2.6935947531203652E-4</v>
      </c>
      <c r="G65">
        <f>1+F65</f>
        <v>1.000269359475312</v>
      </c>
      <c r="H65">
        <f>C65-F65</f>
        <v>-4.1705298264175152E-3</v>
      </c>
      <c r="I65">
        <f>H65^2</f>
        <v>1.739331903303811E-5</v>
      </c>
      <c r="M65" s="9">
        <v>41480</v>
      </c>
      <c r="N65" s="7">
        <v>124.07</v>
      </c>
      <c r="O65" s="7">
        <v>1.9474116680361465E-2</v>
      </c>
      <c r="P65" s="7">
        <f>1+O65</f>
        <v>1.0194741166803614</v>
      </c>
      <c r="Q65" s="7">
        <f>O65-F176</f>
        <v>1.9213644000094166E-2</v>
      </c>
      <c r="R65" s="7">
        <f>(Q65-$U$14)^2</f>
        <v>9.0373962246426579E-5</v>
      </c>
      <c r="S65" s="10">
        <f>(Q65-$U$15)^2</f>
        <v>1.2232613403092577E-5</v>
      </c>
    </row>
    <row r="66" spans="1:19" ht="15.75" x14ac:dyDescent="0.25">
      <c r="A66" s="4">
        <v>41320</v>
      </c>
      <c r="B66">
        <v>37.04</v>
      </c>
      <c r="C66">
        <f>(B66-B65)/B65</f>
        <v>-3.2898172323759745E-2</v>
      </c>
      <c r="D66">
        <v>2.0017</v>
      </c>
      <c r="E66">
        <v>10.297000000000001</v>
      </c>
      <c r="F66" s="15">
        <f>(((E66/100)+1)^(1/365)-1)</f>
        <v>2.6854712452206719E-4</v>
      </c>
      <c r="G66">
        <f>1+F66</f>
        <v>1.0002685471245221</v>
      </c>
      <c r="H66">
        <f>C66-F66</f>
        <v>-3.3166719448281812E-2</v>
      </c>
      <c r="I66">
        <f>H66^2</f>
        <v>1.1000312789610351E-3</v>
      </c>
      <c r="M66" s="9">
        <v>41481</v>
      </c>
      <c r="N66" s="7">
        <v>129.38999999999999</v>
      </c>
      <c r="O66" s="7">
        <v>4.2879019908116336E-2</v>
      </c>
      <c r="P66" s="7">
        <f>1+O66</f>
        <v>1.0428790199081164</v>
      </c>
      <c r="Q66" s="7">
        <f>O66-F177</f>
        <v>4.2619252535042354E-2</v>
      </c>
      <c r="R66" s="7">
        <f>(Q66-$U$14)^2</f>
        <v>1.083208342269389E-3</v>
      </c>
      <c r="S66" s="10">
        <f>(Q66-$U$15)^2</f>
        <v>7.2377807307359146E-4</v>
      </c>
    </row>
    <row r="67" spans="1:19" ht="15.75" x14ac:dyDescent="0.25">
      <c r="A67" s="4">
        <v>41324</v>
      </c>
      <c r="B67">
        <v>39.28</v>
      </c>
      <c r="C67">
        <f>(B67-B66)/B66</f>
        <v>6.0475161987041094E-2</v>
      </c>
      <c r="D67">
        <v>2.0278</v>
      </c>
      <c r="E67">
        <v>10.259399999999999</v>
      </c>
      <c r="F67" s="15">
        <f>(((E67/100)+1)^(1/365)-1)</f>
        <v>2.676127484120272E-4</v>
      </c>
      <c r="G67">
        <f>1+F67</f>
        <v>1.000267612748412</v>
      </c>
      <c r="H67">
        <f>C67-F67</f>
        <v>6.0207549238629067E-2</v>
      </c>
      <c r="I67">
        <f>H67^2</f>
        <v>3.6249489853219436E-3</v>
      </c>
      <c r="M67" s="9">
        <v>41484</v>
      </c>
      <c r="N67" s="7">
        <v>134.62</v>
      </c>
      <c r="O67" s="7">
        <v>4.0420434345776482E-2</v>
      </c>
      <c r="P67" s="7">
        <f>1+O67</f>
        <v>1.0404204343457766</v>
      </c>
      <c r="Q67" s="7">
        <f>O67-F178</f>
        <v>4.0159991568852985E-2</v>
      </c>
      <c r="R67" s="7">
        <f>(Q67-$U$14)^2</f>
        <v>9.273772704494087E-4</v>
      </c>
      <c r="S67" s="10">
        <f>(Q67-$U$15)^2</f>
        <v>5.9750243285076248E-4</v>
      </c>
    </row>
    <row r="68" spans="1:19" ht="15.75" x14ac:dyDescent="0.25">
      <c r="A68" s="4">
        <v>41325</v>
      </c>
      <c r="B68">
        <v>38.54</v>
      </c>
      <c r="C68">
        <f>(B68-B67)/B67</f>
        <v>-1.8839103869653817E-2</v>
      </c>
      <c r="D68">
        <v>2.0087000000000002</v>
      </c>
      <c r="E68">
        <v>10.2887</v>
      </c>
      <c r="F68" s="15">
        <f>(((E68/100)+1)^(1/365)-1)</f>
        <v>2.6834089328975352E-4</v>
      </c>
      <c r="G68">
        <f>1+F68</f>
        <v>1.0002683408932898</v>
      </c>
      <c r="H68">
        <f>C68-F68</f>
        <v>-1.9107444762943571E-2</v>
      </c>
      <c r="I68">
        <f>H68^2</f>
        <v>3.650944453689397E-4</v>
      </c>
      <c r="M68" s="9">
        <v>41485</v>
      </c>
      <c r="N68" s="7">
        <v>131.74</v>
      </c>
      <c r="O68" s="7">
        <v>-2.1393552221066672E-2</v>
      </c>
      <c r="P68" s="7">
        <f>1+O68</f>
        <v>0.97860644777893335</v>
      </c>
      <c r="Q68" s="7">
        <f>O68-F179</f>
        <v>-2.1654022409401088E-2</v>
      </c>
      <c r="R68" s="7">
        <f>(Q68-$U$14)^2</f>
        <v>9.8352137303227153E-4</v>
      </c>
      <c r="S68" s="10">
        <f>(Q68-$U$15)^2</f>
        <v>1.3965281925643436E-3</v>
      </c>
    </row>
    <row r="69" spans="1:19" ht="15.75" x14ac:dyDescent="0.25">
      <c r="A69" s="4">
        <v>41326</v>
      </c>
      <c r="B69">
        <v>35.159999999999997</v>
      </c>
      <c r="C69">
        <f>(B69-B68)/B68</f>
        <v>-8.7701089776855284E-2</v>
      </c>
      <c r="D69">
        <v>1.9765999999999999</v>
      </c>
      <c r="E69">
        <v>10.3186</v>
      </c>
      <c r="F69" s="15">
        <f>(((E69/100)+1)^(1/365)-1)</f>
        <v>2.6908375013112718E-4</v>
      </c>
      <c r="G69">
        <f>1+F69</f>
        <v>1.0002690837501311</v>
      </c>
      <c r="H69">
        <f>C69-F69</f>
        <v>-8.7970173526986412E-2</v>
      </c>
      <c r="I69">
        <f>H69^2</f>
        <v>7.7387514303681008E-3</v>
      </c>
      <c r="M69" s="9">
        <v>41486</v>
      </c>
      <c r="N69" s="7">
        <v>134.28</v>
      </c>
      <c r="O69" s="7">
        <v>1.9280400789433671E-2</v>
      </c>
      <c r="P69" s="7">
        <f>1+O69</f>
        <v>1.0192804007894336</v>
      </c>
      <c r="Q69" s="7">
        <f>O69-F180</f>
        <v>1.9019716303129885E-2</v>
      </c>
      <c r="R69" s="7">
        <f>(Q69-$U$14)^2</f>
        <v>8.6724414327994038E-5</v>
      </c>
      <c r="S69" s="10">
        <f>(Q69-$U$15)^2</f>
        <v>1.0913691173117196E-5</v>
      </c>
    </row>
    <row r="70" spans="1:19" ht="15.75" x14ac:dyDescent="0.25">
      <c r="A70" s="4">
        <v>41327</v>
      </c>
      <c r="B70">
        <v>36.11</v>
      </c>
      <c r="C70">
        <f>(B70-B69)/B69</f>
        <v>2.7019340159271984E-2</v>
      </c>
      <c r="D70">
        <v>1.9619</v>
      </c>
      <c r="E70">
        <v>10.2864</v>
      </c>
      <c r="F70" s="15">
        <f>(((E70/100)+1)^(1/365)-1)</f>
        <v>2.682837421370543E-4</v>
      </c>
      <c r="G70">
        <f>1+F70</f>
        <v>1.0002682837421371</v>
      </c>
      <c r="H70">
        <f>C70-F70</f>
        <v>2.675105641713493E-2</v>
      </c>
      <c r="I70">
        <f>H70^2</f>
        <v>7.1561901943273593E-4</v>
      </c>
      <c r="M70" s="9">
        <v>41487</v>
      </c>
      <c r="N70" s="7">
        <v>135.55000000000001</v>
      </c>
      <c r="O70" s="7">
        <v>9.4578492701817857E-3</v>
      </c>
      <c r="P70" s="7">
        <f>1+O70</f>
        <v>1.0094578492701818</v>
      </c>
      <c r="Q70" s="7">
        <f>O70-F181</f>
        <v>9.1993434277779524E-3</v>
      </c>
      <c r="R70" s="7">
        <f>(Q70-$U$14)^2</f>
        <v>2.5783898716913053E-7</v>
      </c>
      <c r="S70" s="10">
        <f>(Q70-$U$15)^2</f>
        <v>4.2468490044448834E-5</v>
      </c>
    </row>
    <row r="71" spans="1:19" ht="15.75" x14ac:dyDescent="0.25">
      <c r="A71" s="4">
        <v>41330</v>
      </c>
      <c r="B71">
        <v>34.380000000000003</v>
      </c>
      <c r="C71">
        <f>(B71-B70)/B70</f>
        <v>-4.7909166435890251E-2</v>
      </c>
      <c r="D71">
        <v>1.8637000000000001</v>
      </c>
      <c r="E71">
        <v>10.360200000000001</v>
      </c>
      <c r="F71" s="15">
        <f>(((E71/100)+1)^(1/365)-1)</f>
        <v>2.7011695614054254E-4</v>
      </c>
      <c r="G71">
        <f>1+F71</f>
        <v>1.0002701169561405</v>
      </c>
      <c r="H71">
        <f>C71-F71</f>
        <v>-4.8179283392030793E-2</v>
      </c>
      <c r="I71">
        <f>H71^2</f>
        <v>2.3212433481696144E-3</v>
      </c>
      <c r="M71" s="9">
        <v>41488</v>
      </c>
      <c r="N71" s="7">
        <v>138</v>
      </c>
      <c r="O71" s="7">
        <v>1.8074511250461001E-2</v>
      </c>
      <c r="P71" s="7">
        <f>1+O71</f>
        <v>1.018074511250461</v>
      </c>
      <c r="Q71" s="7">
        <f>O71-F182</f>
        <v>1.7816726186495213E-2</v>
      </c>
      <c r="R71" s="7">
        <f>(Q71-$U$14)^2</f>
        <v>6.5765681518771706E-5</v>
      </c>
      <c r="S71" s="10">
        <f>(Q71-$U$15)^2</f>
        <v>4.4125098775667267E-6</v>
      </c>
    </row>
    <row r="72" spans="1:19" ht="15.75" x14ac:dyDescent="0.25">
      <c r="A72" s="4">
        <v>41331</v>
      </c>
      <c r="B72">
        <v>34.43</v>
      </c>
      <c r="C72">
        <f>(B72-B71)/B71</f>
        <v>1.4543339150668165E-3</v>
      </c>
      <c r="D72">
        <v>1.8808</v>
      </c>
      <c r="E72">
        <v>10.3522</v>
      </c>
      <c r="F72" s="15">
        <f>(((E72/100)+1)^(1/365)-1)</f>
        <v>2.6991829284450652E-4</v>
      </c>
      <c r="G72">
        <f>1+F72</f>
        <v>1.0002699182928445</v>
      </c>
      <c r="H72">
        <f>C72-F72</f>
        <v>1.18441562222231E-3</v>
      </c>
      <c r="I72">
        <f>H72^2</f>
        <v>1.4028403661642617E-6</v>
      </c>
      <c r="M72" s="9">
        <v>41491</v>
      </c>
      <c r="N72" s="7">
        <v>144.68</v>
      </c>
      <c r="O72" s="7">
        <v>4.8405797101449322E-2</v>
      </c>
      <c r="P72" s="7">
        <f>1+O72</f>
        <v>1.0484057971014493</v>
      </c>
      <c r="Q72" s="7">
        <f>O72-F183</f>
        <v>4.8147722705777829E-2</v>
      </c>
      <c r="R72" s="7">
        <f>(Q72-$U$14)^2</f>
        <v>1.477679789528136E-3</v>
      </c>
      <c r="S72" s="10">
        <f>(Q72-$U$15)^2</f>
        <v>1.0518082909490056E-3</v>
      </c>
    </row>
    <row r="73" spans="1:19" ht="15.75" x14ac:dyDescent="0.25">
      <c r="A73" s="4">
        <v>41332</v>
      </c>
      <c r="B73">
        <v>35.1</v>
      </c>
      <c r="C73">
        <f>(B73-B72)/B72</f>
        <v>1.9459773453383726E-2</v>
      </c>
      <c r="D73">
        <v>1.9014</v>
      </c>
      <c r="E73">
        <v>10.3042</v>
      </c>
      <c r="F73" s="15">
        <f>(((E73/100)+1)^(1/365)-1)</f>
        <v>2.6872601136895824E-4</v>
      </c>
      <c r="G73">
        <f>1+F73</f>
        <v>1.000268726011369</v>
      </c>
      <c r="H73">
        <f>C73-F73</f>
        <v>1.9191047442014768E-2</v>
      </c>
      <c r="I73">
        <f>H73^2</f>
        <v>3.6829630192166155E-4</v>
      </c>
      <c r="M73" s="9">
        <v>41492</v>
      </c>
      <c r="N73" s="7">
        <v>142.15</v>
      </c>
      <c r="O73" s="7">
        <v>-1.7486867569809241E-2</v>
      </c>
      <c r="P73" s="7">
        <f>1+O73</f>
        <v>0.98251313243019078</v>
      </c>
      <c r="Q73" s="7">
        <f>O73-F184</f>
        <v>-1.7745525524677699E-2</v>
      </c>
      <c r="R73" s="7">
        <f>(Q73-$U$14)^2</f>
        <v>7.5364785118144215E-4</v>
      </c>
      <c r="S73" s="10">
        <f>(Q73-$U$15)^2</f>
        <v>1.1196823022205859E-3</v>
      </c>
    </row>
    <row r="74" spans="1:19" ht="15.75" x14ac:dyDescent="0.25">
      <c r="A74" s="4">
        <v>41333</v>
      </c>
      <c r="B74">
        <v>34.83</v>
      </c>
      <c r="C74">
        <f>(B74-B73)/B73</f>
        <v>-7.6923076923077812E-3</v>
      </c>
      <c r="D74">
        <v>1.8755999999999999</v>
      </c>
      <c r="E74">
        <v>10.3004</v>
      </c>
      <c r="F74" s="15">
        <f>(((E74/100)+1)^(1/365)-1)</f>
        <v>2.6863160031753708E-4</v>
      </c>
      <c r="G74">
        <f>1+F74</f>
        <v>1.0002686316003175</v>
      </c>
      <c r="H74">
        <f>C74-F74</f>
        <v>-7.9609392926253183E-3</v>
      </c>
      <c r="I74">
        <f>H74^2</f>
        <v>6.3376554420865701E-5</v>
      </c>
      <c r="M74" s="9">
        <v>41493</v>
      </c>
      <c r="N74" s="7">
        <v>134.22999999999999</v>
      </c>
      <c r="O74" s="7">
        <v>-5.5715793176222411E-2</v>
      </c>
      <c r="P74" s="7">
        <f>1+O74</f>
        <v>0.94428420682377756</v>
      </c>
      <c r="Q74" s="7">
        <f>O74-F185</f>
        <v>-5.5975007142718053E-2</v>
      </c>
      <c r="R74" s="7">
        <f>(Q74-$U$14)^2</f>
        <v>4.3141420769187873E-3</v>
      </c>
      <c r="S74" s="10">
        <f>(Q74-$U$15)^2</f>
        <v>5.1396189557809998E-3</v>
      </c>
    </row>
    <row r="75" spans="1:19" ht="15.75" x14ac:dyDescent="0.25">
      <c r="A75" s="4">
        <v>41334</v>
      </c>
      <c r="B75">
        <v>34.65</v>
      </c>
      <c r="C75">
        <f>(B75-B74)/B74</f>
        <v>-5.1679586563307418E-3</v>
      </c>
      <c r="D75">
        <v>1.8411999999999999</v>
      </c>
      <c r="E75">
        <v>10.2745</v>
      </c>
      <c r="F75" s="15">
        <f>(((E75/100)+1)^(1/365)-1)</f>
        <v>2.6798802805805266E-4</v>
      </c>
      <c r="G75">
        <f>1+F75</f>
        <v>1.0002679880280581</v>
      </c>
      <c r="H75">
        <f>C75-F75</f>
        <v>-5.4359466843887944E-3</v>
      </c>
      <c r="I75">
        <f>H75^2</f>
        <v>2.9549516355517529E-5</v>
      </c>
      <c r="M75" s="9">
        <v>41494</v>
      </c>
      <c r="N75" s="7">
        <v>153.47999999999999</v>
      </c>
      <c r="O75" s="7">
        <v>0.14341056395738658</v>
      </c>
      <c r="P75" s="7">
        <f>1+O75</f>
        <v>1.1434105639573866</v>
      </c>
      <c r="Q75" s="7">
        <f>O75-F186</f>
        <v>0.14315122534004551</v>
      </c>
      <c r="R75" s="7">
        <f>(Q75-$U$14)^2</f>
        <v>1.7807328740206269E-2</v>
      </c>
      <c r="S75" s="10">
        <f>(Q75-$U$15)^2</f>
        <v>1.6239703860347034E-2</v>
      </c>
    </row>
    <row r="76" spans="1:19" ht="15.75" x14ac:dyDescent="0.25">
      <c r="A76" s="4">
        <v>41337</v>
      </c>
      <c r="B76">
        <v>35.58</v>
      </c>
      <c r="C76">
        <f>(B76-B75)/B75</f>
        <v>2.6839826839826834E-2</v>
      </c>
      <c r="D76">
        <v>1.8754999999999999</v>
      </c>
      <c r="E76">
        <v>10.2376</v>
      </c>
      <c r="F76" s="15">
        <f>(((E76/100)+1)^(1/365)-1)</f>
        <v>2.670708635352792E-4</v>
      </c>
      <c r="G76">
        <f>1+F76</f>
        <v>1.0002670708635353</v>
      </c>
      <c r="H76">
        <f>C76-F76</f>
        <v>2.6572755976291555E-2</v>
      </c>
      <c r="I76">
        <f>H76^2</f>
        <v>7.0611136017553853E-4</v>
      </c>
      <c r="M76" s="9">
        <v>41495</v>
      </c>
      <c r="N76" s="7">
        <v>153</v>
      </c>
      <c r="O76" s="7">
        <v>-3.1274433150898476E-3</v>
      </c>
      <c r="P76" s="7">
        <f>1+O76</f>
        <v>0.99687255668491015</v>
      </c>
      <c r="Q76" s="7">
        <f>O76-F187</f>
        <v>-3.3873427912742807E-3</v>
      </c>
      <c r="R76" s="7">
        <f>(Q76-$U$14)^2</f>
        <v>1.7146500581708036E-4</v>
      </c>
      <c r="S76" s="10">
        <f>(Q76-$U$15)^2</f>
        <v>3.6494262231496935E-4</v>
      </c>
    </row>
    <row r="77" spans="1:19" ht="15.75" x14ac:dyDescent="0.25">
      <c r="A77" s="4">
        <v>41338</v>
      </c>
      <c r="B77">
        <v>36.65</v>
      </c>
      <c r="C77">
        <f>(B77-B76)/B76</f>
        <v>3.0073074761101753E-2</v>
      </c>
      <c r="D77">
        <v>1.8978000000000002</v>
      </c>
      <c r="E77">
        <v>10.1883</v>
      </c>
      <c r="F77" s="15">
        <f>(((E77/100)+1)^(1/365)-1)</f>
        <v>2.6584501407311834E-4</v>
      </c>
      <c r="G77">
        <f>1+F77</f>
        <v>1.0002658450140731</v>
      </c>
      <c r="H77">
        <f>C77-F77</f>
        <v>2.9807229747028634E-2</v>
      </c>
      <c r="I77">
        <f>H77^2</f>
        <v>8.8847094519214876E-4</v>
      </c>
      <c r="M77" s="9">
        <v>41498</v>
      </c>
      <c r="N77" s="7">
        <v>147.38</v>
      </c>
      <c r="O77" s="7">
        <v>-3.6732026143790876E-2</v>
      </c>
      <c r="P77" s="7">
        <f>1+O77</f>
        <v>0.9632679738562091</v>
      </c>
      <c r="Q77" s="7">
        <f>O77-F188</f>
        <v>-3.6991805979693849E-2</v>
      </c>
      <c r="R77" s="7">
        <f>(Q77-$U$14)^2</f>
        <v>2.1807898660616701E-3</v>
      </c>
      <c r="S77" s="10">
        <f>(Q77-$U$15)^2</f>
        <v>2.7781263762593532E-3</v>
      </c>
    </row>
    <row r="78" spans="1:19" ht="15.75" x14ac:dyDescent="0.25">
      <c r="A78" s="4">
        <v>41339</v>
      </c>
      <c r="B78">
        <v>37.69</v>
      </c>
      <c r="C78">
        <f>(B78-B77)/B77</f>
        <v>2.8376534788540225E-2</v>
      </c>
      <c r="D78">
        <v>1.9375</v>
      </c>
      <c r="E78">
        <v>10.1951</v>
      </c>
      <c r="F78" s="15">
        <f>(((E78/100)+1)^(1/365)-1)</f>
        <v>2.6601412927229617E-4</v>
      </c>
      <c r="G78">
        <f>1+F78</f>
        <v>1.0002660141292723</v>
      </c>
      <c r="H78">
        <f>C78-F78</f>
        <v>2.8110520659267928E-2</v>
      </c>
      <c r="I78">
        <f>H78^2</f>
        <v>7.9020137173512904E-4</v>
      </c>
      <c r="M78" s="9">
        <v>41499</v>
      </c>
      <c r="N78" s="7">
        <v>145.43</v>
      </c>
      <c r="O78" s="7">
        <v>-1.3231103270457244E-2</v>
      </c>
      <c r="P78" s="7">
        <f>1+O78</f>
        <v>0.98676889672954271</v>
      </c>
      <c r="Q78" s="7">
        <f>O78-F189</f>
        <v>-1.3491017701310736E-2</v>
      </c>
      <c r="R78" s="7">
        <f>(Q78-$U$14)^2</f>
        <v>5.3815368143323794E-4</v>
      </c>
      <c r="S78" s="10">
        <f>(Q78-$U$15)^2</f>
        <v>8.5305739983284896E-4</v>
      </c>
    </row>
    <row r="79" spans="1:19" ht="15.75" x14ac:dyDescent="0.25">
      <c r="A79" s="4">
        <v>41340</v>
      </c>
      <c r="B79">
        <v>38.229999999999997</v>
      </c>
      <c r="C79">
        <f>(B79-B78)/B78</f>
        <v>1.4327407800477558E-2</v>
      </c>
      <c r="D79">
        <v>1.9965000000000002</v>
      </c>
      <c r="E79">
        <v>10.203799999999999</v>
      </c>
      <c r="F79" s="15">
        <f>(((E79/100)+1)^(1/365)-1)</f>
        <v>2.6623048207286004E-4</v>
      </c>
      <c r="G79">
        <f>1+F79</f>
        <v>1.0002662304820729</v>
      </c>
      <c r="H79">
        <f>C79-F79</f>
        <v>1.4061177318404698E-2</v>
      </c>
      <c r="I79">
        <f>H79^2</f>
        <v>1.9771670757961872E-4</v>
      </c>
      <c r="M79" s="9">
        <v>41500</v>
      </c>
      <c r="N79" s="7">
        <v>139.36000000000001</v>
      </c>
      <c r="O79" s="7">
        <v>-4.1738293337000569E-2</v>
      </c>
      <c r="P79" s="7">
        <f>1+O79</f>
        <v>0.95826170666299948</v>
      </c>
      <c r="Q79" s="7">
        <f>O79-F190</f>
        <v>-4.1998793428380581E-2</v>
      </c>
      <c r="R79" s="7">
        <f>(Q79-$U$14)^2</f>
        <v>2.6735016809962156E-3</v>
      </c>
      <c r="S79" s="10">
        <f>(Q79-$U$15)^2</f>
        <v>3.3310122341612697E-3</v>
      </c>
    </row>
    <row r="80" spans="1:19" ht="15.75" x14ac:dyDescent="0.25">
      <c r="A80" s="4">
        <v>41341</v>
      </c>
      <c r="B80">
        <v>38.47</v>
      </c>
      <c r="C80">
        <f>(B80-B79)/B79</f>
        <v>6.2777923097044729E-3</v>
      </c>
      <c r="D80">
        <v>2.0427</v>
      </c>
      <c r="E80">
        <v>10.1798</v>
      </c>
      <c r="F80" s="15">
        <f>(((E80/100)+1)^(1/365)-1)</f>
        <v>2.6563360543740977E-4</v>
      </c>
      <c r="G80">
        <f>1+F80</f>
        <v>1.0002656336054374</v>
      </c>
      <c r="H80">
        <f>C80-F80</f>
        <v>6.0121587042670632E-3</v>
      </c>
      <c r="I80">
        <f>H80^2</f>
        <v>3.6146052285294213E-5</v>
      </c>
      <c r="M80" s="9">
        <v>41501</v>
      </c>
      <c r="N80" s="7">
        <v>139.66999999999999</v>
      </c>
      <c r="O80" s="7">
        <v>2.2244546498275965E-3</v>
      </c>
      <c r="P80" s="7">
        <f>1+O80</f>
        <v>1.0022244546498276</v>
      </c>
      <c r="Q80" s="7">
        <f>O80-F191</f>
        <v>1.9614762289917056E-3</v>
      </c>
      <c r="R80" s="7">
        <f>(Q80-$U$14)^2</f>
        <v>5.9995027018184494E-5</v>
      </c>
      <c r="S80" s="10">
        <f>(Q80-$U$15)^2</f>
        <v>1.8919046409207786E-4</v>
      </c>
    </row>
    <row r="81" spans="1:19" ht="15.75" x14ac:dyDescent="0.25">
      <c r="A81" s="4">
        <v>41344</v>
      </c>
      <c r="B81">
        <v>39.1</v>
      </c>
      <c r="C81">
        <f>(B81-B80)/B80</f>
        <v>1.637639719261769E-2</v>
      </c>
      <c r="D81">
        <v>2.0575999999999999</v>
      </c>
      <c r="E81">
        <v>10.161200000000001</v>
      </c>
      <c r="F81" s="15">
        <f>(((E81/100)+1)^(1/365)-1)</f>
        <v>2.6517093685685111E-4</v>
      </c>
      <c r="G81">
        <f>1+F81</f>
        <v>1.0002651709368569</v>
      </c>
      <c r="H81">
        <f>C81-F81</f>
        <v>1.6111226255760839E-2</v>
      </c>
      <c r="I81">
        <f>H81^2</f>
        <v>2.5957161146431744E-4</v>
      </c>
      <c r="M81" s="9">
        <v>41502</v>
      </c>
      <c r="N81" s="7">
        <v>142</v>
      </c>
      <c r="O81" s="7">
        <v>1.6682179422925558E-2</v>
      </c>
      <c r="P81" s="7">
        <f>1+O81</f>
        <v>1.0166821794229255</v>
      </c>
      <c r="Q81" s="7">
        <f>O81-F192</f>
        <v>1.6418414381962187E-2</v>
      </c>
      <c r="R81" s="7">
        <f>(Q81-$U$14)^2</f>
        <v>4.5041446642083044E-5</v>
      </c>
      <c r="S81" s="10">
        <f>(Q81-$U$15)^2</f>
        <v>4.9320520493144595E-7</v>
      </c>
    </row>
    <row r="82" spans="1:19" ht="15.75" x14ac:dyDescent="0.25">
      <c r="A82" s="4">
        <v>41345</v>
      </c>
      <c r="B82">
        <v>39.119999999999997</v>
      </c>
      <c r="C82">
        <f>(B82-B81)/B81</f>
        <v>5.1150895140654787E-4</v>
      </c>
      <c r="D82">
        <v>2.0156000000000001</v>
      </c>
      <c r="E82">
        <v>10.1713</v>
      </c>
      <c r="F82" s="15">
        <f>(((E82/100)+1)^(1/365)-1)</f>
        <v>2.6542218053604572E-4</v>
      </c>
      <c r="G82">
        <f>1+F82</f>
        <v>1.000265422180536</v>
      </c>
      <c r="H82">
        <f>C82-F82</f>
        <v>2.4608677087050216E-4</v>
      </c>
      <c r="I82">
        <f>H82^2</f>
        <v>6.0558698797471034E-8</v>
      </c>
      <c r="M82" s="9">
        <v>41505</v>
      </c>
      <c r="N82" s="7">
        <v>144.9</v>
      </c>
      <c r="O82" s="7">
        <v>2.0422535211267644E-2</v>
      </c>
      <c r="P82" s="7">
        <f>1+O82</f>
        <v>1.0204225352112677</v>
      </c>
      <c r="Q82" s="7">
        <f>O82-F193</f>
        <v>2.0157652859851893E-2</v>
      </c>
      <c r="R82" s="7">
        <f>(Q82-$U$14)^2</f>
        <v>1.0921359713049047E-4</v>
      </c>
      <c r="S82" s="10">
        <f>(Q82-$U$15)^2</f>
        <v>1.972713702598501E-5</v>
      </c>
    </row>
    <row r="83" spans="1:19" ht="15.75" x14ac:dyDescent="0.25">
      <c r="A83" s="4">
        <v>41346</v>
      </c>
      <c r="B83">
        <v>38.979999999999997</v>
      </c>
      <c r="C83">
        <f>(B83-B82)/B82</f>
        <v>-3.5787321063394831E-3</v>
      </c>
      <c r="D83">
        <v>2.0209000000000001</v>
      </c>
      <c r="E83">
        <v>10.1661</v>
      </c>
      <c r="F83" s="15">
        <f>(((E83/100)+1)^(1/365)-1)</f>
        <v>2.6529283022358463E-4</v>
      </c>
      <c r="G83">
        <f>1+F83</f>
        <v>1.0002652928302236</v>
      </c>
      <c r="H83">
        <f>C83-F83</f>
        <v>-3.8440249365630677E-3</v>
      </c>
      <c r="I83">
        <f>H83^2</f>
        <v>1.4776527712918696E-5</v>
      </c>
      <c r="M83" s="9">
        <v>41506</v>
      </c>
      <c r="N83" s="7">
        <v>149.58000000000001</v>
      </c>
      <c r="O83" s="7">
        <v>3.2298136645962781E-2</v>
      </c>
      <c r="P83" s="7">
        <f>1+O83</f>
        <v>1.0322981366459627</v>
      </c>
      <c r="Q83" s="7">
        <f>O83-F194</f>
        <v>3.2033488170498524E-2</v>
      </c>
      <c r="R83" s="7">
        <f>(Q83-$U$14)^2</f>
        <v>4.9846663039083007E-4</v>
      </c>
      <c r="S83" s="10">
        <f>(Q83-$U$15)^2</f>
        <v>2.6625622068990578E-4</v>
      </c>
    </row>
    <row r="84" spans="1:19" ht="15.75" x14ac:dyDescent="0.25">
      <c r="A84" s="4">
        <v>41347</v>
      </c>
      <c r="B84">
        <v>36.85</v>
      </c>
      <c r="C84">
        <f>(B84-B83)/B83</f>
        <v>-5.4643406875320565E-2</v>
      </c>
      <c r="D84">
        <v>2.0295999999999998</v>
      </c>
      <c r="E84">
        <v>10.1439</v>
      </c>
      <c r="F84" s="15">
        <f>(((E84/100)+1)^(1/365)-1)</f>
        <v>2.6474053539504716E-4</v>
      </c>
      <c r="G84">
        <f>1+F84</f>
        <v>1.000264740535395</v>
      </c>
      <c r="H84">
        <f>C84-F84</f>
        <v>-5.4908147410715612E-2</v>
      </c>
      <c r="I84">
        <f>H84^2</f>
        <v>3.0149046520768757E-3</v>
      </c>
      <c r="M84" s="9">
        <v>41507</v>
      </c>
      <c r="N84" s="7">
        <v>147.86000000000001</v>
      </c>
      <c r="O84" s="7">
        <v>-1.1498863484423043E-2</v>
      </c>
      <c r="P84" s="7">
        <f>1+O84</f>
        <v>0.98850113651557692</v>
      </c>
      <c r="Q84" s="7">
        <f>O84-F195</f>
        <v>-1.1764308051895172E-2</v>
      </c>
      <c r="R84" s="7">
        <f>(Q84-$U$14)^2</f>
        <v>4.6102230461539465E-4</v>
      </c>
      <c r="S84" s="10">
        <f>(Q84-$U$15)^2</f>
        <v>7.5517440306369977E-4</v>
      </c>
    </row>
    <row r="85" spans="1:19" ht="15.75" x14ac:dyDescent="0.25">
      <c r="A85" s="4">
        <v>41348</v>
      </c>
      <c r="B85">
        <v>35.29</v>
      </c>
      <c r="C85">
        <f>(B85-B84)/B84</f>
        <v>-4.2333785617367767E-2</v>
      </c>
      <c r="D85">
        <v>1.9895</v>
      </c>
      <c r="E85">
        <v>10.152900000000001</v>
      </c>
      <c r="F85" s="15">
        <f>(((E85/100)+1)^(1/365)-1)</f>
        <v>2.6496445208268327E-4</v>
      </c>
      <c r="G85">
        <f>1+F85</f>
        <v>1.0002649644520827</v>
      </c>
      <c r="H85">
        <f>C85-F85</f>
        <v>-4.259875006945045E-2</v>
      </c>
      <c r="I85">
        <f>H85^2</f>
        <v>1.8146535074795047E-3</v>
      </c>
      <c r="M85" s="9">
        <v>41508</v>
      </c>
      <c r="N85" s="7">
        <v>157.1</v>
      </c>
      <c r="O85" s="7">
        <v>6.2491546057080884E-2</v>
      </c>
      <c r="P85" s="7">
        <f>1+O85</f>
        <v>1.062491546057081</v>
      </c>
      <c r="Q85" s="7">
        <f>O85-F196</f>
        <v>6.2227136454198563E-2</v>
      </c>
      <c r="R85" s="7">
        <f>(Q85-$U$14)^2</f>
        <v>2.7583519277061342E-3</v>
      </c>
      <c r="S85" s="10">
        <f>(Q85-$U$15)^2</f>
        <v>2.1632738440226077E-3</v>
      </c>
    </row>
    <row r="86" spans="1:19" ht="15.75" x14ac:dyDescent="0.25">
      <c r="A86" s="4">
        <v>41351</v>
      </c>
      <c r="B86">
        <v>35.15</v>
      </c>
      <c r="C86">
        <f>(B86-B85)/B85</f>
        <v>-3.9671294984415014E-3</v>
      </c>
      <c r="D86">
        <v>1.9546000000000001</v>
      </c>
      <c r="E86">
        <v>10.2249</v>
      </c>
      <c r="F86" s="15">
        <f>(((E86/100)+1)^(1/365)-1)</f>
        <v>2.6675512904339449E-4</v>
      </c>
      <c r="G86">
        <f>1+F86</f>
        <v>1.0002667551290434</v>
      </c>
      <c r="H86">
        <f>C86-F86</f>
        <v>-4.2338846274848959E-3</v>
      </c>
      <c r="I86">
        <f>H86^2</f>
        <v>1.7925779038852916E-5</v>
      </c>
      <c r="M86" s="9">
        <v>41509</v>
      </c>
      <c r="N86" s="7">
        <v>161.839</v>
      </c>
      <c r="O86" s="7">
        <v>3.0165499681731409E-2</v>
      </c>
      <c r="P86" s="7">
        <f>1+O86</f>
        <v>1.0301654996817313</v>
      </c>
      <c r="Q86" s="7">
        <f>O86-F197</f>
        <v>2.9901923807322903E-2</v>
      </c>
      <c r="R86" s="7">
        <f>(Q86-$U$14)^2</f>
        <v>4.0783002366569763E-4</v>
      </c>
      <c r="S86" s="10">
        <f>(Q86-$U$15)^2</f>
        <v>2.0123678334894811E-4</v>
      </c>
    </row>
    <row r="87" spans="1:19" ht="15.75" x14ac:dyDescent="0.25">
      <c r="A87" s="4">
        <v>41352</v>
      </c>
      <c r="B87">
        <v>35.08</v>
      </c>
      <c r="C87">
        <f>(B87-B86)/B86</f>
        <v>-1.9914651493598942E-3</v>
      </c>
      <c r="D87">
        <v>1.9016999999999999</v>
      </c>
      <c r="E87">
        <v>10.231400000000001</v>
      </c>
      <c r="F87" s="15">
        <f>(((E87/100)+1)^(1/365)-1)</f>
        <v>2.6691672996892457E-4</v>
      </c>
      <c r="G87">
        <f>1+F87</f>
        <v>1.0002669167299689</v>
      </c>
      <c r="H87">
        <f>C87-F87</f>
        <v>-2.2583818793288188E-3</v>
      </c>
      <c r="I87">
        <f>H87^2</f>
        <v>5.1002887128807675E-6</v>
      </c>
      <c r="M87" s="9">
        <v>41512</v>
      </c>
      <c r="N87" s="7">
        <v>164.22</v>
      </c>
      <c r="O87" s="7">
        <v>1.4712152200643851E-2</v>
      </c>
      <c r="P87" s="7">
        <f>1+O87</f>
        <v>1.0147121522006439</v>
      </c>
      <c r="Q87" s="7">
        <f>O87-F198</f>
        <v>1.4448919846167845E-2</v>
      </c>
      <c r="R87" s="7">
        <f>(Q87-$U$14)^2</f>
        <v>2.2484647665938391E-5</v>
      </c>
      <c r="S87" s="10">
        <f>(Q87-$U$15)^2</f>
        <v>1.6058182326004962E-6</v>
      </c>
    </row>
    <row r="88" spans="1:19" ht="15.75" x14ac:dyDescent="0.25">
      <c r="A88" s="4">
        <v>41353</v>
      </c>
      <c r="B88">
        <v>35.950000000000003</v>
      </c>
      <c r="C88">
        <f>(B88-B87)/B87</f>
        <v>2.4800456100342205E-2</v>
      </c>
      <c r="D88">
        <v>1.9581</v>
      </c>
      <c r="E88">
        <v>10.176299999999999</v>
      </c>
      <c r="F88" s="15">
        <f>(((E88/100)+1)^(1/365)-1)</f>
        <v>2.655465500951415E-4</v>
      </c>
      <c r="G88">
        <f>1+F88</f>
        <v>1.0002655465500951</v>
      </c>
      <c r="H88">
        <f>C88-F88</f>
        <v>2.4534909550247064E-2</v>
      </c>
      <c r="I88">
        <f>H88^2</f>
        <v>6.0196178663880458E-4</v>
      </c>
      <c r="M88" s="9">
        <v>41513</v>
      </c>
      <c r="N88" s="7">
        <v>167.01</v>
      </c>
      <c r="O88" s="7">
        <v>1.69894044574351E-2</v>
      </c>
      <c r="P88" s="7">
        <f>1+O88</f>
        <v>1.016989404457435</v>
      </c>
      <c r="Q88" s="7">
        <f>O88-F199</f>
        <v>1.6723604210892109E-2</v>
      </c>
      <c r="R88" s="7">
        <f>(Q88-$U$14)^2</f>
        <v>4.9231023876501941E-5</v>
      </c>
      <c r="S88" s="10">
        <f>(Q88-$U$15)^2</f>
        <v>1.0150069421198882E-6</v>
      </c>
    </row>
    <row r="89" spans="1:19" ht="15.75" x14ac:dyDescent="0.25">
      <c r="A89" s="4">
        <v>41354</v>
      </c>
      <c r="B89">
        <v>36.01</v>
      </c>
      <c r="C89">
        <f>(B89-B88)/B88</f>
        <v>1.66898470097344E-3</v>
      </c>
      <c r="D89">
        <v>1.9112</v>
      </c>
      <c r="E89">
        <v>10.204700000000001</v>
      </c>
      <c r="F89" s="15">
        <f>(((E89/100)+1)^(1/365)-1)</f>
        <v>2.6625286242509816E-4</v>
      </c>
      <c r="G89">
        <f>1+F89</f>
        <v>1.0002662528624251</v>
      </c>
      <c r="H89">
        <f>C89-F89</f>
        <v>1.4027318385483418E-3</v>
      </c>
      <c r="I89">
        <f>H89^2</f>
        <v>1.9676566108772112E-6</v>
      </c>
      <c r="M89" s="9">
        <v>41514</v>
      </c>
      <c r="N89" s="7">
        <v>166.45</v>
      </c>
      <c r="O89" s="7">
        <v>-3.3530926291838949E-3</v>
      </c>
      <c r="P89" s="7">
        <f>1+O89</f>
        <v>0.99664690737081607</v>
      </c>
      <c r="Q89" s="7">
        <f>O89-F200</f>
        <v>-3.6190445849602839E-3</v>
      </c>
      <c r="R89" s="7">
        <f>(Q89-$U$14)^2</f>
        <v>1.7758671345563794E-4</v>
      </c>
      <c r="S89" s="10">
        <f>(Q89-$U$15)^2</f>
        <v>3.7384892524795597E-4</v>
      </c>
    </row>
    <row r="90" spans="1:19" ht="15.75" x14ac:dyDescent="0.25">
      <c r="A90" s="4">
        <v>41355</v>
      </c>
      <c r="B90">
        <v>36.619999999999997</v>
      </c>
      <c r="C90">
        <f>(B90-B89)/B89</f>
        <v>1.6939738961399595E-2</v>
      </c>
      <c r="D90">
        <v>1.925</v>
      </c>
      <c r="E90">
        <v>10.1713</v>
      </c>
      <c r="F90" s="15">
        <f>(((E90/100)+1)^(1/365)-1)</f>
        <v>2.6542218053604572E-4</v>
      </c>
      <c r="G90">
        <f>1+F90</f>
        <v>1.000265422180536</v>
      </c>
      <c r="H90">
        <f>C90-F90</f>
        <v>1.6674316780863549E-2</v>
      </c>
      <c r="I90">
        <f>H90^2</f>
        <v>2.7803284010858773E-4</v>
      </c>
      <c r="M90" s="9">
        <v>41515</v>
      </c>
      <c r="N90" s="7">
        <v>166.06</v>
      </c>
      <c r="O90" s="7">
        <v>-2.3430459597475902E-3</v>
      </c>
      <c r="P90" s="7">
        <f>1+O90</f>
        <v>0.99765695404025245</v>
      </c>
      <c r="Q90" s="7">
        <f>O90-F201</f>
        <v>-2.6087641305910111E-3</v>
      </c>
      <c r="R90" s="7">
        <f>(Q90-$U$14)^2</f>
        <v>1.516810489687393E-4</v>
      </c>
      <c r="S90" s="10">
        <f>(Q90-$U$15)^2</f>
        <v>3.358016965783357E-4</v>
      </c>
    </row>
    <row r="91" spans="1:19" ht="15.75" x14ac:dyDescent="0.25">
      <c r="A91" s="4">
        <v>41358</v>
      </c>
      <c r="B91">
        <v>37.53</v>
      </c>
      <c r="C91">
        <f>(B91-B90)/B90</f>
        <v>2.484980884762435E-2</v>
      </c>
      <c r="D91">
        <v>1.9198</v>
      </c>
      <c r="E91">
        <v>10.1694</v>
      </c>
      <c r="F91" s="15">
        <f>(((E91/100)+1)^(1/365)-1)</f>
        <v>2.6537491862788087E-4</v>
      </c>
      <c r="G91">
        <f>1+F91</f>
        <v>1.0002653749186279</v>
      </c>
      <c r="H91">
        <f>C91-F91</f>
        <v>2.4584433928996469E-2</v>
      </c>
      <c r="I91">
        <f>H91^2</f>
        <v>6.0439439160919273E-4</v>
      </c>
      <c r="M91" s="9">
        <v>41516</v>
      </c>
      <c r="N91" s="7">
        <v>169</v>
      </c>
      <c r="O91" s="7">
        <v>1.7704444176803551E-2</v>
      </c>
      <c r="P91" s="7">
        <f>1+O91</f>
        <v>1.0177044441768035</v>
      </c>
      <c r="Q91" s="7">
        <f>O91-F202</f>
        <v>1.7438524551800776E-2</v>
      </c>
      <c r="R91" s="7">
        <f>(Q91-$U$14)^2</f>
        <v>5.9774586807186481E-5</v>
      </c>
      <c r="S91" s="10">
        <f>(Q91-$U$15)^2</f>
        <v>2.9666475336803674E-6</v>
      </c>
    </row>
    <row r="92" spans="1:19" ht="15.75" x14ac:dyDescent="0.25">
      <c r="A92" s="4">
        <v>41359</v>
      </c>
      <c r="B92">
        <v>37.86</v>
      </c>
      <c r="C92">
        <f>(B92-B91)/B91</f>
        <v>8.7929656274979562E-3</v>
      </c>
      <c r="D92">
        <v>1.9094</v>
      </c>
      <c r="E92">
        <v>10.125</v>
      </c>
      <c r="F92" s="15">
        <f>(((E92/100)+1)^(1/365)-1)</f>
        <v>2.6427025095321355E-4</v>
      </c>
      <c r="G92">
        <f>1+F92</f>
        <v>1.0002642702509532</v>
      </c>
      <c r="H92">
        <f>C92-F92</f>
        <v>8.5286953765447426E-3</v>
      </c>
      <c r="I92">
        <f>H92^2</f>
        <v>7.2738644825895676E-5</v>
      </c>
      <c r="M92" s="9">
        <v>41520</v>
      </c>
      <c r="N92" s="7">
        <v>168.94</v>
      </c>
      <c r="O92" s="7">
        <v>-3.5502958579883E-4</v>
      </c>
      <c r="P92" s="7">
        <f>1+O92</f>
        <v>0.99964497041420119</v>
      </c>
      <c r="Q92" s="7">
        <f>O92-F203</f>
        <v>-6.2097408066133226E-4</v>
      </c>
      <c r="R92" s="7">
        <f>(Q92-$U$14)^2</f>
        <v>1.066695667955976E-4</v>
      </c>
      <c r="S92" s="10">
        <f>(Q92-$U$15)^2</f>
        <v>2.6690092666472779E-4</v>
      </c>
    </row>
    <row r="93" spans="1:19" ht="15.75" x14ac:dyDescent="0.25">
      <c r="A93" s="4">
        <v>41360</v>
      </c>
      <c r="B93">
        <v>38.159999999999997</v>
      </c>
      <c r="C93">
        <f>(B93-B92)/B92</f>
        <v>7.9239302694135549E-3</v>
      </c>
      <c r="D93">
        <v>1.8454000000000002</v>
      </c>
      <c r="E93">
        <v>10.127599999999999</v>
      </c>
      <c r="F93" s="15">
        <f>(((E93/100)+1)^(1/365)-1)</f>
        <v>2.643349509419135E-4</v>
      </c>
      <c r="G93">
        <f>1+F93</f>
        <v>1.0002643349509419</v>
      </c>
      <c r="H93">
        <f>C93-F93</f>
        <v>7.6595953184716414E-3</v>
      </c>
      <c r="I93">
        <f>H93^2</f>
        <v>5.8669400442752684E-5</v>
      </c>
      <c r="M93" s="9">
        <v>41521</v>
      </c>
      <c r="N93" s="7">
        <v>170.62200000000001</v>
      </c>
      <c r="O93" s="7">
        <v>9.956197466556271E-3</v>
      </c>
      <c r="P93" s="7">
        <f>1+O93</f>
        <v>1.0099561974665563</v>
      </c>
      <c r="Q93" s="7">
        <f>O93-F204</f>
        <v>9.6913623863343675E-3</v>
      </c>
      <c r="R93" s="7">
        <f>(Q93-$U$14)^2</f>
        <v>2.4836259117700637E-10</v>
      </c>
      <c r="S93" s="10">
        <f>(Q93-$U$15)^2</f>
        <v>3.6297808912583884E-5</v>
      </c>
    </row>
    <row r="94" spans="1:19" ht="15.75" x14ac:dyDescent="0.25">
      <c r="A94" s="4">
        <v>41361</v>
      </c>
      <c r="B94">
        <v>37.89</v>
      </c>
      <c r="C94">
        <f>(B94-B93)/B93</f>
        <v>-7.0754716981131036E-3</v>
      </c>
      <c r="D94">
        <v>1.8487</v>
      </c>
      <c r="E94">
        <v>10.107200000000001</v>
      </c>
      <c r="F94" s="15">
        <f>(((E94/100)+1)^(1/365)-1)</f>
        <v>2.638272639576833E-4</v>
      </c>
      <c r="G94">
        <f>1+F94</f>
        <v>1.0002638272639577</v>
      </c>
      <c r="H94">
        <f>C94-F94</f>
        <v>-7.3392989620707869E-3</v>
      </c>
      <c r="I94">
        <f>H94^2</f>
        <v>5.3865309254653332E-5</v>
      </c>
      <c r="M94" s="9">
        <v>41522</v>
      </c>
      <c r="N94" s="7">
        <v>169.93</v>
      </c>
      <c r="O94" s="7">
        <v>-4.0557489655496199E-3</v>
      </c>
      <c r="P94" s="7">
        <f>1+O94</f>
        <v>0.99594425103445039</v>
      </c>
      <c r="Q94" s="7">
        <f>O94-F205</f>
        <v>-4.3203949528646353E-3</v>
      </c>
      <c r="R94" s="7">
        <f>(Q94-$U$14)^2</f>
        <v>1.967712293424105E-4</v>
      </c>
      <c r="S94" s="10">
        <f>(Q94-$U$15)^2</f>
        <v>4.0146227935451023E-4</v>
      </c>
    </row>
    <row r="95" spans="1:19" ht="15.75" x14ac:dyDescent="0.25">
      <c r="A95" s="4">
        <v>41365</v>
      </c>
      <c r="B95">
        <v>43.93</v>
      </c>
      <c r="C95">
        <f>(B95-B94)/B94</f>
        <v>0.1594088149907627</v>
      </c>
      <c r="D95">
        <v>1.8313999999999999</v>
      </c>
      <c r="E95">
        <v>10.1395</v>
      </c>
      <c r="F95" s="15">
        <f>(((E95/100)+1)^(1/365)-1)</f>
        <v>2.646310583735989E-4</v>
      </c>
      <c r="G95">
        <f>1+F95</f>
        <v>1.0002646310583736</v>
      </c>
      <c r="H95">
        <f>C95-F95</f>
        <v>0.1591441839323891</v>
      </c>
      <c r="I95">
        <f>H95^2</f>
        <v>2.5326871279506096E-2</v>
      </c>
      <c r="M95" s="9">
        <v>41523</v>
      </c>
      <c r="N95" s="7">
        <v>166.97</v>
      </c>
      <c r="O95" s="7">
        <v>-1.7418937209439225E-2</v>
      </c>
      <c r="P95" s="7">
        <f>1+O95</f>
        <v>0.98258106279056079</v>
      </c>
      <c r="Q95" s="7">
        <f>O95-F206</f>
        <v>-1.7683331882095601E-2</v>
      </c>
      <c r="R95" s="7">
        <f>(Q95-$U$14)^2</f>
        <v>7.5023695894563085E-4</v>
      </c>
      <c r="S95" s="10">
        <f>(Q95-$U$15)^2</f>
        <v>1.1155239659459417E-3</v>
      </c>
    </row>
    <row r="96" spans="1:19" ht="15.75" x14ac:dyDescent="0.25">
      <c r="A96" s="4">
        <v>41366</v>
      </c>
      <c r="B96">
        <v>44.34</v>
      </c>
      <c r="C96">
        <f>(B96-B95)/B95</f>
        <v>9.3330298201685334E-3</v>
      </c>
      <c r="D96">
        <v>1.859</v>
      </c>
      <c r="E96">
        <v>10.1068</v>
      </c>
      <c r="F96" s="15">
        <f>(((E96/100)+1)^(1/365)-1)</f>
        <v>2.638173083733264E-4</v>
      </c>
      <c r="G96">
        <f>1+F96</f>
        <v>1.0002638173083733</v>
      </c>
      <c r="H96">
        <f>C96-F96</f>
        <v>9.069212511795207E-3</v>
      </c>
      <c r="I96">
        <f>H96^2</f>
        <v>8.2250615584102729E-5</v>
      </c>
      <c r="M96" s="9">
        <v>41526</v>
      </c>
      <c r="N96" s="7">
        <v>160.69999999999999</v>
      </c>
      <c r="O96" s="7">
        <v>-3.7551655986105346E-2</v>
      </c>
      <c r="P96" s="7">
        <f>1+O96</f>
        <v>0.96244834401389467</v>
      </c>
      <c r="Q96" s="7">
        <f>O96-F207</f>
        <v>-3.7815430982842478E-2</v>
      </c>
      <c r="R96" s="7">
        <f>(Q96-$U$14)^2</f>
        <v>2.2583930334681168E-3</v>
      </c>
      <c r="S96" s="10">
        <f>(Q96-$U$15)^2</f>
        <v>2.8656278801078988E-3</v>
      </c>
    </row>
    <row r="97" spans="1:19" ht="15.75" x14ac:dyDescent="0.25">
      <c r="A97" s="4">
        <v>41367</v>
      </c>
      <c r="B97">
        <v>41.1</v>
      </c>
      <c r="C97">
        <f>(B97-B96)/B96</f>
        <v>-7.3071718538565672E-2</v>
      </c>
      <c r="D97">
        <v>1.8106</v>
      </c>
      <c r="E97">
        <v>10.121499999999999</v>
      </c>
      <c r="F97" s="15">
        <f>(((E97/100)+1)^(1/365)-1)</f>
        <v>2.6418315240883672E-4</v>
      </c>
      <c r="G97">
        <f>1+F97</f>
        <v>1.0002641831524088</v>
      </c>
      <c r="H97">
        <f>C97-F97</f>
        <v>-7.3335901690974509E-2</v>
      </c>
      <c r="I97">
        <f>H97^2</f>
        <v>5.3781544768282778E-3</v>
      </c>
      <c r="M97" s="9">
        <v>41527</v>
      </c>
      <c r="N97" s="7">
        <v>166.37</v>
      </c>
      <c r="O97" s="7">
        <v>3.5283136278780436E-2</v>
      </c>
      <c r="P97" s="7">
        <f>1+O97</f>
        <v>1.0352831362787804</v>
      </c>
      <c r="Q97" s="7">
        <f>O97-F208</f>
        <v>3.5020105575571003E-2</v>
      </c>
      <c r="R97" s="7">
        <f>(Q97-$U$14)^2</f>
        <v>6.4074714204541828E-4</v>
      </c>
      <c r="S97" s="10">
        <f>(Q97-$U$15)^2</f>
        <v>3.7264352392291799E-4</v>
      </c>
    </row>
    <row r="98" spans="1:19" ht="15.75" x14ac:dyDescent="0.25">
      <c r="A98" s="4">
        <v>41368</v>
      </c>
      <c r="B98">
        <v>42.01</v>
      </c>
      <c r="C98">
        <f>(B98-B97)/B97</f>
        <v>2.2141119221411109E-2</v>
      </c>
      <c r="D98">
        <v>1.7625</v>
      </c>
      <c r="E98">
        <v>10.1006</v>
      </c>
      <c r="F98" s="15">
        <f>(((E98/100)+1)^(1/365)-1)</f>
        <v>2.6366299220281775E-4</v>
      </c>
      <c r="G98">
        <f>1+F98</f>
        <v>1.0002636629922028</v>
      </c>
      <c r="H98">
        <f>C98-F98</f>
        <v>2.1877456229208291E-2</v>
      </c>
      <c r="I98">
        <f>H98^2</f>
        <v>4.7862309106092466E-4</v>
      </c>
      <c r="M98" s="9">
        <v>41528</v>
      </c>
      <c r="N98" s="7">
        <v>163.52000000000001</v>
      </c>
      <c r="O98" s="7">
        <v>-1.7130492276251692E-2</v>
      </c>
      <c r="P98" s="7">
        <f>1+O98</f>
        <v>0.98286950772374826</v>
      </c>
      <c r="Q98" s="7">
        <f>O98-F209</f>
        <v>-1.7393281476373375E-2</v>
      </c>
      <c r="R98" s="7">
        <f>(Q98-$U$14)^2</f>
        <v>7.3443186371277178E-4</v>
      </c>
      <c r="S98" s="10">
        <f>(Q98-$U$15)^2</f>
        <v>1.0962330410089934E-3</v>
      </c>
    </row>
    <row r="99" spans="1:19" ht="15.75" x14ac:dyDescent="0.25">
      <c r="A99" s="4">
        <v>41369</v>
      </c>
      <c r="B99">
        <v>41.37</v>
      </c>
      <c r="C99">
        <f>(B99-B98)/B98</f>
        <v>-1.5234467983813392E-2</v>
      </c>
      <c r="D99">
        <v>1.7128000000000001</v>
      </c>
      <c r="E99">
        <v>10.1241</v>
      </c>
      <c r="F99" s="15">
        <f>(((E99/100)+1)^(1/365)-1)</f>
        <v>2.6424785444834065E-4</v>
      </c>
      <c r="G99">
        <f>1+F99</f>
        <v>1.0002642478544483</v>
      </c>
      <c r="H99">
        <f>C99-F99</f>
        <v>-1.5498715838261732E-2</v>
      </c>
      <c r="I99">
        <f>H99^2</f>
        <v>2.4021019263518507E-4</v>
      </c>
      <c r="M99" s="9">
        <v>41529</v>
      </c>
      <c r="N99" s="7">
        <v>164.93</v>
      </c>
      <c r="O99" s="7">
        <v>8.6227984344422488E-3</v>
      </c>
      <c r="P99" s="7">
        <f>1+O99</f>
        <v>1.0086227984344422</v>
      </c>
      <c r="Q99" s="7">
        <f>O99-F210</f>
        <v>8.3595984427529153E-3</v>
      </c>
      <c r="R99" s="7">
        <f>(Q99-$U$14)^2</f>
        <v>1.8158194952099334E-6</v>
      </c>
      <c r="S99" s="10">
        <f>(Q99-$U$15)^2</f>
        <v>5.4118537155089993E-5</v>
      </c>
    </row>
    <row r="100" spans="1:19" ht="15.75" x14ac:dyDescent="0.25">
      <c r="A100" s="4">
        <v>41372</v>
      </c>
      <c r="B100">
        <v>41.83</v>
      </c>
      <c r="C100">
        <f>(B100-B99)/B99</f>
        <v>1.1119168479574592E-2</v>
      </c>
      <c r="D100">
        <v>1.746</v>
      </c>
      <c r="E100">
        <v>10.112299999999999</v>
      </c>
      <c r="F100" s="15">
        <f>(((E100/100)+1)^(1/365)-1)</f>
        <v>2.6395419449731783E-4</v>
      </c>
      <c r="G100">
        <f>1+F100</f>
        <v>1.0002639541944973</v>
      </c>
      <c r="H100">
        <f>C100-F100</f>
        <v>1.0855214285077274E-2</v>
      </c>
      <c r="I100">
        <f>H100^2</f>
        <v>1.1783567717494573E-4</v>
      </c>
      <c r="M100" s="9">
        <v>41530</v>
      </c>
      <c r="N100" s="7">
        <v>165.54</v>
      </c>
      <c r="O100" s="7">
        <v>3.6985387740252544E-3</v>
      </c>
      <c r="P100" s="7">
        <f>1+O100</f>
        <v>1.0036985387740252</v>
      </c>
      <c r="Q100" s="7">
        <f>O100-F211</f>
        <v>3.4359139077267879E-3</v>
      </c>
      <c r="R100" s="7">
        <f>(Q100-$U$14)^2</f>
        <v>3.9328049809768953E-5</v>
      </c>
      <c r="S100" s="10">
        <f>(Q100-$U$15)^2</f>
        <v>1.508036748924847E-4</v>
      </c>
    </row>
    <row r="101" spans="1:19" ht="15.75" x14ac:dyDescent="0.25">
      <c r="A101" s="4">
        <v>41373</v>
      </c>
      <c r="B101">
        <v>40.5</v>
      </c>
      <c r="C101">
        <f>(B101-B100)/B100</f>
        <v>-3.1795362180253368E-2</v>
      </c>
      <c r="D101">
        <v>1.7502</v>
      </c>
      <c r="E101">
        <v>10.1075</v>
      </c>
      <c r="F101" s="15">
        <f>(((E101/100)+1)^(1/365)-1)</f>
        <v>2.6383473062230323E-4</v>
      </c>
      <c r="G101">
        <f>1+F101</f>
        <v>1.0002638347306223</v>
      </c>
      <c r="H101">
        <f>C101-F101</f>
        <v>-3.2059196910875672E-2</v>
      </c>
      <c r="I101">
        <f>H101^2</f>
        <v>1.0277921065703001E-3</v>
      </c>
      <c r="M101" s="9">
        <v>41533</v>
      </c>
      <c r="N101" s="7">
        <v>166.58</v>
      </c>
      <c r="O101" s="7">
        <v>6.2824694937780624E-3</v>
      </c>
      <c r="P101" s="7">
        <f>1+O101</f>
        <v>1.006282469493778</v>
      </c>
      <c r="Q101" s="7">
        <f>O101-F212</f>
        <v>6.0209329646064604E-3</v>
      </c>
      <c r="R101" s="7">
        <f>(Q101-$U$14)^2</f>
        <v>1.358798894231324E-5</v>
      </c>
      <c r="S101" s="10">
        <f>(Q101-$U$15)^2</f>
        <v>9.3996819990834184E-5</v>
      </c>
    </row>
    <row r="102" spans="1:19" ht="15.75" x14ac:dyDescent="0.25">
      <c r="A102" s="4">
        <v>41374</v>
      </c>
      <c r="B102">
        <v>41.86</v>
      </c>
      <c r="C102">
        <f>(B102-B101)/B101</f>
        <v>3.3580246913580233E-2</v>
      </c>
      <c r="D102">
        <v>1.8033999999999999</v>
      </c>
      <c r="E102">
        <v>10.0838</v>
      </c>
      <c r="F102" s="15">
        <f>(((E102/100)+1)^(1/365)-1)</f>
        <v>2.6324480160022645E-4</v>
      </c>
      <c r="G102">
        <f>1+F102</f>
        <v>1.0002632448016002</v>
      </c>
      <c r="H102">
        <f>C102-F102</f>
        <v>3.3317002111980007E-2</v>
      </c>
      <c r="I102">
        <f>H102^2</f>
        <v>1.1100226297296803E-3</v>
      </c>
      <c r="M102" s="9">
        <v>41534</v>
      </c>
      <c r="N102" s="7">
        <v>166.23</v>
      </c>
      <c r="O102" s="7">
        <v>-2.101092568135567E-3</v>
      </c>
      <c r="P102" s="7">
        <f>1+O102</f>
        <v>0.99789890743186438</v>
      </c>
      <c r="Q102" s="7">
        <f>O102-F213</f>
        <v>-2.3620461491500894E-3</v>
      </c>
      <c r="R102" s="7">
        <f>(Q102-$U$14)^2</f>
        <v>1.4566481764384509E-4</v>
      </c>
      <c r="S102" s="10">
        <f>(Q102-$U$15)^2</f>
        <v>3.2682040521121145E-4</v>
      </c>
    </row>
    <row r="103" spans="1:19" ht="15.75" x14ac:dyDescent="0.25">
      <c r="A103" s="4">
        <v>41375</v>
      </c>
      <c r="B103">
        <v>43.59</v>
      </c>
      <c r="C103">
        <f>(B103-B102)/B102</f>
        <v>4.1328236980410986E-2</v>
      </c>
      <c r="D103">
        <v>1.7887</v>
      </c>
      <c r="E103">
        <v>10.069599999999999</v>
      </c>
      <c r="F103" s="15">
        <f>(((E103/100)+1)^(1/365)-1)</f>
        <v>2.6289128133605288E-4</v>
      </c>
      <c r="G103">
        <f>1+F103</f>
        <v>1.0002628912813361</v>
      </c>
      <c r="H103">
        <f>C103-F103</f>
        <v>4.1065345699074933E-2</v>
      </c>
      <c r="I103">
        <f>H103^2</f>
        <v>1.686362617384532E-3</v>
      </c>
      <c r="M103" s="9">
        <v>41535</v>
      </c>
      <c r="N103" s="7">
        <v>166.21799999999999</v>
      </c>
      <c r="O103" s="7">
        <v>-7.2189135535104701E-5</v>
      </c>
      <c r="P103" s="7">
        <f>1+O103</f>
        <v>0.99992781086446492</v>
      </c>
      <c r="Q103" s="7">
        <f>O103-F214</f>
        <v>-3.3144049787805401E-4</v>
      </c>
      <c r="R103" s="7">
        <f>(Q103-$U$14)^2</f>
        <v>1.0077273522005331E-4</v>
      </c>
      <c r="S103" s="10">
        <f>(Q103-$U$15)^2</f>
        <v>2.5752447657017419E-4</v>
      </c>
    </row>
    <row r="104" spans="1:19" ht="15.75" x14ac:dyDescent="0.25">
      <c r="A104" s="4">
        <v>41376</v>
      </c>
      <c r="B104">
        <v>43.75</v>
      </c>
      <c r="C104">
        <f>(B104-B103)/B103</f>
        <v>3.6705666437255465E-3</v>
      </c>
      <c r="D104">
        <v>1.7208000000000001</v>
      </c>
      <c r="E104">
        <v>10.1136</v>
      </c>
      <c r="F104" s="15">
        <f>(((E104/100)+1)^(1/365)-1)</f>
        <v>2.639865484028725E-4</v>
      </c>
      <c r="G104">
        <f>1+F104</f>
        <v>1.0002639865484029</v>
      </c>
      <c r="H104">
        <f>C104-F104</f>
        <v>3.406580095322674E-3</v>
      </c>
      <c r="I104">
        <f>H104^2</f>
        <v>1.1604787945848638E-5</v>
      </c>
      <c r="M104" s="9">
        <v>41536</v>
      </c>
      <c r="N104" s="7">
        <v>177.92</v>
      </c>
      <c r="O104" s="7">
        <v>7.040152089424731E-2</v>
      </c>
      <c r="P104" s="7">
        <f>1+O104</f>
        <v>1.0704015208942472</v>
      </c>
      <c r="Q104" s="7">
        <f>O104-F215</f>
        <v>7.0142144882755136E-2</v>
      </c>
      <c r="R104" s="7">
        <f>(Q104-$U$14)^2</f>
        <v>3.6523920016982309E-3</v>
      </c>
      <c r="S104" s="10">
        <f>(Q104-$U$15)^2</f>
        <v>2.9621912395282647E-3</v>
      </c>
    </row>
    <row r="105" spans="1:19" ht="15.75" x14ac:dyDescent="0.25">
      <c r="A105" s="4">
        <v>41379</v>
      </c>
      <c r="B105">
        <v>43.3</v>
      </c>
      <c r="C105">
        <f>(B105-B104)/B104</f>
        <v>-1.0285714285714351E-2</v>
      </c>
      <c r="D105">
        <v>1.6798</v>
      </c>
      <c r="E105">
        <v>10.2897</v>
      </c>
      <c r="F105" s="15">
        <f>(((E105/100)+1)^(1/365)-1)</f>
        <v>2.6836574124611268E-4</v>
      </c>
      <c r="G105">
        <f>1+F105</f>
        <v>1.0002683657412461</v>
      </c>
      <c r="H105">
        <f>C105-F105</f>
        <v>-1.0554080026960464E-2</v>
      </c>
      <c r="I105">
        <f>H105^2</f>
        <v>1.1138860521548578E-4</v>
      </c>
      <c r="M105" s="9">
        <v>41537</v>
      </c>
      <c r="N105" s="7">
        <v>183.39</v>
      </c>
      <c r="O105" s="7">
        <v>3.0744154676258989E-2</v>
      </c>
      <c r="P105" s="7">
        <f>1+O105</f>
        <v>1.030744154676259</v>
      </c>
      <c r="Q105" s="7">
        <f>O105-F216</f>
        <v>3.048387138933159E-2</v>
      </c>
      <c r="R105" s="7">
        <f>(Q105-$U$14)^2</f>
        <v>4.3167331892030129E-4</v>
      </c>
      <c r="S105" s="10">
        <f>(Q105-$U$15)^2</f>
        <v>2.1808622468172254E-4</v>
      </c>
    </row>
    <row r="106" spans="1:19" ht="15.75" x14ac:dyDescent="0.25">
      <c r="A106" s="4">
        <v>41380</v>
      </c>
      <c r="B106">
        <v>45.59</v>
      </c>
      <c r="C106">
        <f>(B106-B105)/B105</f>
        <v>5.2886836027713775E-2</v>
      </c>
      <c r="D106">
        <v>1.7223999999999999</v>
      </c>
      <c r="E106">
        <v>10.234500000000001</v>
      </c>
      <c r="F106" s="15">
        <f>(((E106/100)+1)^(1/365)-1)</f>
        <v>2.6699379783279298E-4</v>
      </c>
      <c r="G106">
        <f>1+F106</f>
        <v>1.0002669937978328</v>
      </c>
      <c r="H106">
        <f>C106-F106</f>
        <v>5.2619842229880982E-2</v>
      </c>
      <c r="I106">
        <f>H106^2</f>
        <v>2.7688477962975661E-3</v>
      </c>
      <c r="M106" s="9">
        <v>41540</v>
      </c>
      <c r="N106" s="7">
        <v>181.11</v>
      </c>
      <c r="O106" s="7">
        <v>-1.2432520857189449E-2</v>
      </c>
      <c r="P106" s="7">
        <f>1+O106</f>
        <v>0.98756747914281051</v>
      </c>
      <c r="Q106" s="7">
        <f>O106-F217</f>
        <v>-1.2693706137535914E-2</v>
      </c>
      <c r="R106" s="7">
        <f>(Q106-$U$14)^2</f>
        <v>5.0179709722239204E-4</v>
      </c>
      <c r="S106" s="10">
        <f>(Q106-$U$15)^2</f>
        <v>8.0711871445065869E-4</v>
      </c>
    </row>
    <row r="107" spans="1:19" ht="15.75" x14ac:dyDescent="0.25">
      <c r="A107" s="4">
        <v>41381</v>
      </c>
      <c r="B107">
        <v>45.45</v>
      </c>
      <c r="C107">
        <f>(B107-B106)/B106</f>
        <v>-3.0708488703663208E-3</v>
      </c>
      <c r="D107">
        <v>1.6949999999999998</v>
      </c>
      <c r="E107">
        <v>10.2775</v>
      </c>
      <c r="F107" s="15">
        <f>(((E107/100)+1)^(1/365)-1)</f>
        <v>2.6806258082578971E-4</v>
      </c>
      <c r="G107">
        <f>1+F107</f>
        <v>1.0002680625808258</v>
      </c>
      <c r="H107">
        <f>C107-F107</f>
        <v>-3.3389114511921105E-3</v>
      </c>
      <c r="I107">
        <f>H107^2</f>
        <v>1.1148329678901805E-5</v>
      </c>
      <c r="M107" s="9">
        <v>41541</v>
      </c>
      <c r="N107" s="7">
        <v>182.33</v>
      </c>
      <c r="O107" s="7">
        <v>6.7362376456297206E-3</v>
      </c>
      <c r="P107" s="7">
        <f>1+O107</f>
        <v>1.0067362376456297</v>
      </c>
      <c r="Q107" s="7">
        <f>O107-F218</f>
        <v>6.4737796131131547E-3</v>
      </c>
      <c r="R107" s="7">
        <f>(Q107-$U$14)^2</f>
        <v>1.0454502409865262E-5</v>
      </c>
      <c r="S107" s="10">
        <f>(Q107-$U$15)^2</f>
        <v>8.5421016303782835E-5</v>
      </c>
    </row>
    <row r="108" spans="1:19" ht="15.75" x14ac:dyDescent="0.25">
      <c r="A108" s="4">
        <v>41382</v>
      </c>
      <c r="B108">
        <v>46.97</v>
      </c>
      <c r="C108">
        <f>(B108-B107)/B107</f>
        <v>3.3443344334433356E-2</v>
      </c>
      <c r="D108">
        <v>1.6846999999999999</v>
      </c>
      <c r="E108">
        <v>10.2851</v>
      </c>
      <c r="F108" s="15">
        <f>(((E108/100)+1)^(1/365)-1)</f>
        <v>2.6825143878594915E-4</v>
      </c>
      <c r="G108">
        <f>1+F108</f>
        <v>1.0002682514387859</v>
      </c>
      <c r="H108">
        <f>C108-F108</f>
        <v>3.3175092895647407E-2</v>
      </c>
      <c r="I108">
        <f>H108^2</f>
        <v>1.1005867886348351E-3</v>
      </c>
      <c r="M108" s="9">
        <v>41542</v>
      </c>
      <c r="N108" s="7">
        <v>185.238</v>
      </c>
      <c r="O108" s="7">
        <v>1.5949103274282821E-2</v>
      </c>
      <c r="P108" s="7">
        <f>1+O108</f>
        <v>1.0159491032742829</v>
      </c>
      <c r="Q108" s="7">
        <f>O108-F219</f>
        <v>1.5685975477875685E-2</v>
      </c>
      <c r="R108" s="7">
        <f>(Q108-$U$14)^2</f>
        <v>3.5746689984199346E-5</v>
      </c>
      <c r="S108" s="10">
        <f>(Q108-$U$15)^2</f>
        <v>9.0921569491567891E-10</v>
      </c>
    </row>
    <row r="109" spans="1:19" ht="15.75" x14ac:dyDescent="0.25">
      <c r="A109" s="4">
        <v>41383</v>
      </c>
      <c r="B109">
        <v>47.83</v>
      </c>
      <c r="C109">
        <f>(B109-B108)/B108</f>
        <v>1.8309559293165838E-2</v>
      </c>
      <c r="D109">
        <v>1.7048999999999999</v>
      </c>
      <c r="E109">
        <v>10.200900000000001</v>
      </c>
      <c r="F109" s="15">
        <f>(((E109/100)+1)^(1/365)-1)</f>
        <v>2.6615836636545431E-4</v>
      </c>
      <c r="G109">
        <f>1+F109</f>
        <v>1.0002661583663655</v>
      </c>
      <c r="H109">
        <f>C109-F109</f>
        <v>1.8043400926800384E-2</v>
      </c>
      <c r="I109">
        <f>H109^2</f>
        <v>3.2556431700526094E-4</v>
      </c>
      <c r="M109" s="9">
        <v>41543</v>
      </c>
      <c r="N109" s="7">
        <v>188.64</v>
      </c>
      <c r="O109" s="7">
        <v>1.8365562141677123E-2</v>
      </c>
      <c r="P109" s="7">
        <f>1+O109</f>
        <v>1.0183655621416772</v>
      </c>
      <c r="Q109" s="7">
        <f>O109-F220</f>
        <v>1.8103041856564812E-2</v>
      </c>
      <c r="R109" s="7">
        <f>(Q109-$U$14)^2</f>
        <v>7.0491471746456121E-5</v>
      </c>
      <c r="S109" s="10">
        <f>(Q109-$U$15)^2</f>
        <v>5.6973545048146153E-6</v>
      </c>
    </row>
    <row r="110" spans="1:19" ht="15.75" x14ac:dyDescent="0.25">
      <c r="A110" s="4">
        <v>41386</v>
      </c>
      <c r="B110">
        <v>50.19</v>
      </c>
      <c r="C110">
        <f>(B110-B109)/B109</f>
        <v>4.9341417520384685E-2</v>
      </c>
      <c r="D110">
        <v>1.6928999999999998</v>
      </c>
      <c r="E110">
        <v>10.163</v>
      </c>
      <c r="F110" s="15">
        <f>(((E110/100)+1)^(1/365)-1)</f>
        <v>2.6521571464033222E-4</v>
      </c>
      <c r="G110">
        <f>1+F110</f>
        <v>1.0002652157146403</v>
      </c>
      <c r="H110">
        <f>C110-F110</f>
        <v>4.9076201805744353E-2</v>
      </c>
      <c r="I110">
        <f>H110^2</f>
        <v>2.4084735836781453E-3</v>
      </c>
      <c r="M110" s="9">
        <v>41544</v>
      </c>
      <c r="N110" s="7">
        <v>190.9</v>
      </c>
      <c r="O110" s="7">
        <v>1.1980491942324107E-2</v>
      </c>
      <c r="P110" s="7">
        <f>1+O110</f>
        <v>1.0119804919423241</v>
      </c>
      <c r="Q110" s="7">
        <f>O110-F221</f>
        <v>1.1717964186995129E-2</v>
      </c>
      <c r="R110" s="7">
        <f>(Q110-$U$14)^2</f>
        <v>4.0434866623117806E-6</v>
      </c>
      <c r="S110" s="10">
        <f>(Q110-$U$15)^2</f>
        <v>1.5985319325929055E-5</v>
      </c>
    </row>
    <row r="111" spans="1:19" ht="15.75" x14ac:dyDescent="0.25">
      <c r="A111" s="4">
        <v>41387</v>
      </c>
      <c r="B111">
        <v>51.01</v>
      </c>
      <c r="C111">
        <f>(B111-B110)/B110</f>
        <v>1.6337915919505883E-2</v>
      </c>
      <c r="D111">
        <v>1.7065000000000001</v>
      </c>
      <c r="E111">
        <v>10.133100000000001</v>
      </c>
      <c r="F111" s="15">
        <f>(((E111/100)+1)^(1/365)-1)</f>
        <v>2.6447181128341768E-4</v>
      </c>
      <c r="G111">
        <f>1+F111</f>
        <v>1.0002644718112834</v>
      </c>
      <c r="H111">
        <f>C111-F111</f>
        <v>1.6073444108222465E-2</v>
      </c>
      <c r="I111">
        <f>H111^2</f>
        <v>2.5835560550015147E-4</v>
      </c>
      <c r="M111" s="9">
        <v>41547</v>
      </c>
      <c r="N111" s="7">
        <v>193.37</v>
      </c>
      <c r="O111" s="7">
        <v>1.2938711367207955E-2</v>
      </c>
      <c r="P111" s="7">
        <f>1+O111</f>
        <v>1.0129387113672079</v>
      </c>
      <c r="Q111" s="7">
        <f>O111-F222</f>
        <v>1.2674689976563324E-2</v>
      </c>
      <c r="R111" s="7">
        <f>(Q111-$U$14)^2</f>
        <v>8.8064602287431058E-6</v>
      </c>
      <c r="S111" s="10">
        <f>(Q111-$U$15)^2</f>
        <v>9.2503493965027981E-6</v>
      </c>
    </row>
    <row r="112" spans="1:19" ht="15.75" x14ac:dyDescent="0.25">
      <c r="A112" s="4">
        <v>41388</v>
      </c>
      <c r="B112">
        <v>50.43</v>
      </c>
      <c r="C112">
        <f>(B112-B111)/B111</f>
        <v>-1.1370319545187186E-2</v>
      </c>
      <c r="D112">
        <v>1.7046999999999999</v>
      </c>
      <c r="E112">
        <v>10.132</v>
      </c>
      <c r="F112" s="15">
        <f>(((E112/100)+1)^(1/365)-1)</f>
        <v>2.6444443976036958E-4</v>
      </c>
      <c r="G112">
        <f>1+F112</f>
        <v>1.0002644444397604</v>
      </c>
      <c r="H112">
        <f>C112-F112</f>
        <v>-1.1634763984947555E-2</v>
      </c>
      <c r="I112">
        <f>H112^2</f>
        <v>1.3536773298543272E-4</v>
      </c>
      <c r="M112" s="9">
        <v>41548</v>
      </c>
      <c r="N112" s="7">
        <v>193</v>
      </c>
      <c r="O112" s="7">
        <v>-1.9134302115116333E-3</v>
      </c>
      <c r="P112" s="7">
        <f>1+O112</f>
        <v>0.99808656978848842</v>
      </c>
      <c r="Q112" s="7">
        <f>O112-F223</f>
        <v>-2.1764509562503514E-3</v>
      </c>
      <c r="R112" s="7">
        <f>(Q112-$U$14)^2</f>
        <v>1.4121930407125894E-4</v>
      </c>
      <c r="S112" s="10">
        <f>(Q112-$U$15)^2</f>
        <v>3.2014440609686183E-4</v>
      </c>
    </row>
    <row r="113" spans="1:19" ht="15.75" x14ac:dyDescent="0.25">
      <c r="A113" s="4">
        <v>41389</v>
      </c>
      <c r="B113">
        <v>52</v>
      </c>
      <c r="C113">
        <f>(B113-B112)/B112</f>
        <v>3.1132262542137624E-2</v>
      </c>
      <c r="D113">
        <v>1.708</v>
      </c>
      <c r="E113">
        <v>10.081300000000001</v>
      </c>
      <c r="F113" s="15">
        <f>(((E113/100)+1)^(1/365)-1)</f>
        <v>2.6318256541557616E-4</v>
      </c>
      <c r="G113">
        <f>1+F113</f>
        <v>1.0002631825654156</v>
      </c>
      <c r="H113">
        <f>C113-F113</f>
        <v>3.0869079976722048E-2</v>
      </c>
      <c r="I113">
        <f>H113^2</f>
        <v>9.5290009860926205E-4</v>
      </c>
      <c r="M113" s="9">
        <v>41549</v>
      </c>
      <c r="N113" s="7">
        <v>180.95</v>
      </c>
      <c r="O113" s="7">
        <v>-6.2435233160621821E-2</v>
      </c>
      <c r="P113" s="7">
        <f>1+O113</f>
        <v>0.93756476683937817</v>
      </c>
      <c r="Q113" s="7">
        <f>O113-F224</f>
        <v>-6.2699062913469938E-2</v>
      </c>
      <c r="R113" s="7">
        <f>(Q113-$U$14)^2</f>
        <v>5.2426556007135038E-3</v>
      </c>
      <c r="S113" s="10">
        <f>(Q113-$U$15)^2</f>
        <v>6.1489422728917241E-3</v>
      </c>
    </row>
    <row r="114" spans="1:19" ht="15.75" x14ac:dyDescent="0.25">
      <c r="A114" s="4">
        <v>41390</v>
      </c>
      <c r="B114">
        <v>51.2</v>
      </c>
      <c r="C114">
        <f>(B114-B113)/B113</f>
        <v>-1.538461538461533E-2</v>
      </c>
      <c r="D114">
        <v>1.6633</v>
      </c>
      <c r="E114">
        <v>10.0707</v>
      </c>
      <c r="F114" s="15">
        <f>(((E114/100)+1)^(1/365)-1)</f>
        <v>2.6291866833383359E-4</v>
      </c>
      <c r="G114">
        <f>1+F114</f>
        <v>1.0002629186683338</v>
      </c>
      <c r="H114">
        <f>C114-F114</f>
        <v>-1.5647534052949164E-2</v>
      </c>
      <c r="I114">
        <f>H114^2</f>
        <v>2.4484532193820368E-4</v>
      </c>
      <c r="M114" s="9">
        <v>41550</v>
      </c>
      <c r="N114" s="7">
        <v>173.31</v>
      </c>
      <c r="O114" s="7">
        <v>-4.2221608179054917E-2</v>
      </c>
      <c r="P114" s="7">
        <f>1+O114</f>
        <v>0.95777839182094504</v>
      </c>
      <c r="Q114" s="7">
        <f>O114-F225</f>
        <v>-4.2486627363552867E-2</v>
      </c>
      <c r="R114" s="7">
        <f>(Q114-$U$14)^2</f>
        <v>2.7241874632470912E-3</v>
      </c>
      <c r="S114" s="10">
        <f>(Q114-$U$15)^2</f>
        <v>3.387560811251725E-3</v>
      </c>
    </row>
    <row r="115" spans="1:19" ht="15.75" x14ac:dyDescent="0.25">
      <c r="A115" s="4">
        <v>41393</v>
      </c>
      <c r="B115">
        <v>54.94</v>
      </c>
      <c r="C115">
        <f>(B115-B114)/B114</f>
        <v>7.30468749999999E-2</v>
      </c>
      <c r="D115">
        <v>1.6701000000000001</v>
      </c>
      <c r="E115">
        <v>10.120799999999999</v>
      </c>
      <c r="F115" s="15">
        <f>(((E115/100)+1)^(1/365)-1)</f>
        <v>2.6416573236853758E-4</v>
      </c>
      <c r="G115">
        <f>1+F115</f>
        <v>1.0002641657323685</v>
      </c>
      <c r="H115">
        <f>C115-F115</f>
        <v>7.2782709267631363E-2</v>
      </c>
      <c r="I115">
        <f>H115^2</f>
        <v>5.2973227683365525E-3</v>
      </c>
      <c r="M115" s="9">
        <v>41551</v>
      </c>
      <c r="N115" s="7">
        <v>180.98</v>
      </c>
      <c r="O115" s="7">
        <v>4.4255957532744722E-2</v>
      </c>
      <c r="P115" s="7">
        <f>1+O115</f>
        <v>1.0442559575327448</v>
      </c>
      <c r="Q115" s="7">
        <f>O115-F226</f>
        <v>4.3991542953138479E-2</v>
      </c>
      <c r="R115" s="7">
        <f>(Q115-$U$14)^2</f>
        <v>1.1754215262522987E-3</v>
      </c>
      <c r="S115" s="10">
        <f>(Q115-$U$15)^2</f>
        <v>7.9949905222705098E-4</v>
      </c>
    </row>
    <row r="116" spans="1:19" ht="15.75" x14ac:dyDescent="0.25">
      <c r="A116" s="4">
        <v>41394</v>
      </c>
      <c r="B116">
        <v>53.99</v>
      </c>
      <c r="C116">
        <f>(B116-B115)/B115</f>
        <v>-1.7291590826355948E-2</v>
      </c>
      <c r="D116">
        <v>1.6717</v>
      </c>
      <c r="E116">
        <v>10.0938</v>
      </c>
      <c r="F116" s="15">
        <f>(((E116/100)+1)^(1/365)-1)</f>
        <v>2.6349373224432426E-4</v>
      </c>
      <c r="G116">
        <f>1+F116</f>
        <v>1.0002634937322443</v>
      </c>
      <c r="H116">
        <f>C116-F116</f>
        <v>-1.7555084558600272E-2</v>
      </c>
      <c r="I116">
        <f>H116^2</f>
        <v>3.0818099385960569E-4</v>
      </c>
      <c r="M116" s="9">
        <v>41554</v>
      </c>
      <c r="N116" s="7">
        <v>183.07</v>
      </c>
      <c r="O116" s="7">
        <v>1.1548237374295521E-2</v>
      </c>
      <c r="P116" s="7">
        <f>1+O116</f>
        <v>1.0115482373742954</v>
      </c>
      <c r="Q116" s="7">
        <f>O116-F227</f>
        <v>1.1283277897941112E-2</v>
      </c>
      <c r="R116" s="7">
        <f>(Q116-$U$14)^2</f>
        <v>2.4842676978216191E-6</v>
      </c>
      <c r="S116" s="10">
        <f>(Q116-$U$15)^2</f>
        <v>1.9650166070196338E-5</v>
      </c>
    </row>
    <row r="117" spans="1:19" ht="15.75" x14ac:dyDescent="0.25">
      <c r="A117" s="4">
        <v>41395</v>
      </c>
      <c r="B117">
        <v>53.28</v>
      </c>
      <c r="C117">
        <f>(B117-B116)/B116</f>
        <v>-1.3150583441378049E-2</v>
      </c>
      <c r="D117">
        <v>1.629</v>
      </c>
      <c r="E117">
        <v>10.137700000000001</v>
      </c>
      <c r="F117" s="15">
        <f>(((E117/100)+1)^(1/365)-1)</f>
        <v>2.645862710621838E-4</v>
      </c>
      <c r="G117">
        <f>1+F117</f>
        <v>1.0002645862710622</v>
      </c>
      <c r="H117">
        <f>C117-F117</f>
        <v>-1.3415169712440233E-2</v>
      </c>
      <c r="I117">
        <f>H117^2</f>
        <v>1.7996677841357377E-4</v>
      </c>
      <c r="M117" s="9">
        <v>41555</v>
      </c>
      <c r="N117" s="7">
        <v>174.73</v>
      </c>
      <c r="O117" s="7">
        <v>-4.5556344567651737E-2</v>
      </c>
      <c r="P117" s="7">
        <f>1+O117</f>
        <v>0.95444365543234821</v>
      </c>
      <c r="Q117" s="7">
        <f>O117-F228</f>
        <v>-4.5821719486279618E-2</v>
      </c>
      <c r="R117" s="7">
        <f>(Q117-$U$14)^2</f>
        <v>3.0834522268308275E-3</v>
      </c>
      <c r="S117" s="10">
        <f>(Q117-$U$15)^2</f>
        <v>3.7869067571331587E-3</v>
      </c>
    </row>
    <row r="118" spans="1:19" ht="15.75" x14ac:dyDescent="0.25">
      <c r="A118" s="4">
        <v>41396</v>
      </c>
      <c r="B118">
        <v>54.11</v>
      </c>
      <c r="C118">
        <f>(B118-B117)/B117</f>
        <v>1.5578078078078046E-2</v>
      </c>
      <c r="D118">
        <v>1.6254999999999999</v>
      </c>
      <c r="E118">
        <v>10.108599999999999</v>
      </c>
      <c r="F118" s="15">
        <f>(((E118/100)+1)^(1/365)-1)</f>
        <v>2.6386210821893741E-4</v>
      </c>
      <c r="G118">
        <f>1+F118</f>
        <v>1.0002638621082189</v>
      </c>
      <c r="H118">
        <f>C118-F118</f>
        <v>1.5314215969859109E-2</v>
      </c>
      <c r="I118">
        <f>H118^2</f>
        <v>2.3452521077148777E-4</v>
      </c>
      <c r="M118" s="9">
        <v>41556</v>
      </c>
      <c r="N118" s="7">
        <v>168.78</v>
      </c>
      <c r="O118" s="7">
        <v>-3.4052538201796996E-2</v>
      </c>
      <c r="P118" s="7">
        <f>1+O118</f>
        <v>0.96594746179820301</v>
      </c>
      <c r="Q118" s="7">
        <f>O118-F229</f>
        <v>-3.4318579686961732E-2</v>
      </c>
      <c r="R118" s="7">
        <f>(Q118-$U$14)^2</f>
        <v>1.9382624011187132E-3</v>
      </c>
      <c r="S118" s="10">
        <f>(Q118-$U$15)^2</f>
        <v>2.5034720415271464E-3</v>
      </c>
    </row>
    <row r="119" spans="1:19" ht="15.75" x14ac:dyDescent="0.25">
      <c r="A119" s="4">
        <v>41397</v>
      </c>
      <c r="B119">
        <v>54.55</v>
      </c>
      <c r="C119">
        <f>(B119-B118)/B118</f>
        <v>8.1315838107558266E-3</v>
      </c>
      <c r="D119">
        <v>1.7382</v>
      </c>
      <c r="E119">
        <v>10.068099999999999</v>
      </c>
      <c r="F119" s="15">
        <f>(((E119/100)+1)^(1/365)-1)</f>
        <v>2.6285393499025922E-4</v>
      </c>
      <c r="G119">
        <f>1+F119</f>
        <v>1.0002628539349903</v>
      </c>
      <c r="H119">
        <f>C119-F119</f>
        <v>7.8687298757655674E-3</v>
      </c>
      <c r="I119">
        <f>H119^2</f>
        <v>6.1916909857765595E-5</v>
      </c>
      <c r="M119" s="9">
        <v>41557</v>
      </c>
      <c r="N119" s="7">
        <v>172.93</v>
      </c>
      <c r="O119" s="7">
        <v>2.458822135324094E-2</v>
      </c>
      <c r="P119" s="7">
        <f>1+O119</f>
        <v>1.0245882213532409</v>
      </c>
      <c r="Q119" s="7">
        <f>O119-F230</f>
        <v>2.4325437132787713E-2</v>
      </c>
      <c r="R119" s="7">
        <f>(Q119-$U$14)^2</f>
        <v>2.1369513994814036E-4</v>
      </c>
      <c r="S119" s="10">
        <f>(Q119-$U$15)^2</f>
        <v>7.4120192007670588E-5</v>
      </c>
    </row>
    <row r="120" spans="1:19" ht="15.75" x14ac:dyDescent="0.25">
      <c r="A120" s="4">
        <v>41400</v>
      </c>
      <c r="B120">
        <v>59.5</v>
      </c>
      <c r="C120">
        <f>(B120-B119)/B119</f>
        <v>9.0742438130155881E-2</v>
      </c>
      <c r="D120">
        <v>1.7587999999999999</v>
      </c>
      <c r="E120">
        <v>10.0037</v>
      </c>
      <c r="F120" s="15">
        <f>(((E120/100)+1)^(1/365)-1)</f>
        <v>2.6125005300969839E-4</v>
      </c>
      <c r="G120">
        <f>1+F120</f>
        <v>1.0002612500530097</v>
      </c>
      <c r="H120">
        <f>C120-F120</f>
        <v>9.0481188077146182E-2</v>
      </c>
      <c r="I120">
        <f>H120^2</f>
        <v>8.1868453958518998E-3</v>
      </c>
      <c r="M120" s="9">
        <v>41558</v>
      </c>
      <c r="N120" s="7">
        <v>178.7</v>
      </c>
      <c r="O120" s="7">
        <v>3.3366101890938422E-2</v>
      </c>
      <c r="P120" s="7">
        <f>1+O120</f>
        <v>1.0333661018909384</v>
      </c>
      <c r="Q120" s="7">
        <f>O120-F231</f>
        <v>3.310399997037667E-2</v>
      </c>
      <c r="R120" s="7">
        <f>(Q120-$U$14)^2</f>
        <v>5.4741390296469809E-4</v>
      </c>
      <c r="S120" s="10">
        <f>(Q120-$U$15)^2</f>
        <v>3.0233806795502044E-4</v>
      </c>
    </row>
    <row r="121" spans="1:19" ht="15.75" x14ac:dyDescent="0.25">
      <c r="A121" s="4">
        <v>41401</v>
      </c>
      <c r="B121">
        <v>55.51</v>
      </c>
      <c r="C121">
        <f>(B121-B120)/B120</f>
        <v>-6.7058823529411796E-2</v>
      </c>
      <c r="D121">
        <v>1.7778</v>
      </c>
      <c r="E121">
        <v>9.9704999999999995</v>
      </c>
      <c r="F121" s="15">
        <f>(((E121/100)+1)^(1/365)-1)</f>
        <v>2.6042284118021897E-4</v>
      </c>
      <c r="G121">
        <f>1+F121</f>
        <v>1.0002604228411802</v>
      </c>
      <c r="H121">
        <f>C121-F121</f>
        <v>-6.7319246370592015E-2</v>
      </c>
      <c r="I121">
        <f>H121^2</f>
        <v>4.5318809319044662E-3</v>
      </c>
      <c r="M121" s="9">
        <v>41561</v>
      </c>
      <c r="N121" s="7">
        <v>179.72</v>
      </c>
      <c r="O121" s="7">
        <v>5.7078903189703989E-3</v>
      </c>
      <c r="P121" s="7">
        <f>1+O121</f>
        <v>1.0057078903189705</v>
      </c>
      <c r="Q121" s="7">
        <f>O121-F232</f>
        <v>5.4474151467724385E-3</v>
      </c>
      <c r="R121" s="7">
        <f>(Q121-$U$14)^2</f>
        <v>1.8145101710040634E-5</v>
      </c>
      <c r="S121" s="10">
        <f>(Q121-$U$15)^2</f>
        <v>1.0544647766037651E-4</v>
      </c>
    </row>
    <row r="122" spans="1:19" ht="15.75" x14ac:dyDescent="0.25">
      <c r="A122" s="4">
        <v>41402</v>
      </c>
      <c r="B122">
        <v>55.786999999999999</v>
      </c>
      <c r="C122">
        <f>(B122-B121)/B121</f>
        <v>4.9900918753377956E-3</v>
      </c>
      <c r="D122">
        <v>1.7665</v>
      </c>
      <c r="E122">
        <v>9.9913000000000007</v>
      </c>
      <c r="F122" s="15">
        <f>(((E122/100)+1)^(1/365)-1)</f>
        <v>2.6094112350771859E-4</v>
      </c>
      <c r="G122">
        <f>1+F122</f>
        <v>1.0002609411235077</v>
      </c>
      <c r="H122">
        <f>C122-F122</f>
        <v>4.729150751830077E-3</v>
      </c>
      <c r="I122">
        <f>H122^2</f>
        <v>2.2364866833534983E-5</v>
      </c>
      <c r="M122" s="9">
        <v>41562</v>
      </c>
      <c r="N122" s="7">
        <v>183.94</v>
      </c>
      <c r="O122" s="7">
        <v>2.3480970398397499E-2</v>
      </c>
      <c r="P122" s="7">
        <f>1+O122</f>
        <v>1.0234809703983976</v>
      </c>
      <c r="Q122" s="7">
        <f>O122-F233</f>
        <v>2.3220079105481434E-2</v>
      </c>
      <c r="R122" s="7">
        <f>(Q122-$U$14)^2</f>
        <v>1.8260001216261818E-4</v>
      </c>
      <c r="S122" s="10">
        <f>(Q122-$U$15)^2</f>
        <v>5.6309271964051532E-5</v>
      </c>
    </row>
    <row r="123" spans="1:19" ht="15.75" x14ac:dyDescent="0.25">
      <c r="A123" s="4">
        <v>41403</v>
      </c>
      <c r="B123">
        <v>69.400000000000006</v>
      </c>
      <c r="C123">
        <f>(B123-B122)/B122</f>
        <v>0.24401742341405716</v>
      </c>
      <c r="D123">
        <v>1.8109</v>
      </c>
      <c r="E123">
        <v>10.007</v>
      </c>
      <c r="F123" s="15">
        <f>(((E123/100)+1)^(1/365)-1)</f>
        <v>2.6133226226798811E-4</v>
      </c>
      <c r="G123">
        <f>1+F123</f>
        <v>1.000261332262268</v>
      </c>
      <c r="H123">
        <f>C123-F123</f>
        <v>0.24375609115178917</v>
      </c>
      <c r="I123">
        <f>H123^2</f>
        <v>5.9417031973599349E-2</v>
      </c>
      <c r="M123" s="9">
        <v>41563</v>
      </c>
      <c r="N123" s="7">
        <v>183.56</v>
      </c>
      <c r="O123" s="7">
        <v>-2.0658910514297895E-3</v>
      </c>
      <c r="P123" s="7">
        <f>1+O123</f>
        <v>0.99793410894857026</v>
      </c>
      <c r="Q123" s="7">
        <f>O123-F234</f>
        <v>-2.3263039246841904E-3</v>
      </c>
      <c r="R123" s="7">
        <f>(Q123-$U$14)^2</f>
        <v>1.4480333732266989E-4</v>
      </c>
      <c r="S123" s="10">
        <f>(Q123-$U$15)^2</f>
        <v>3.2552937435235209E-4</v>
      </c>
    </row>
    <row r="124" spans="1:19" ht="15.75" x14ac:dyDescent="0.25">
      <c r="A124" s="4">
        <v>41404</v>
      </c>
      <c r="B124">
        <v>76.763999999999996</v>
      </c>
      <c r="C124">
        <f>(B124-B123)/B123</f>
        <v>0.10610951008645518</v>
      </c>
      <c r="D124">
        <v>1.8973</v>
      </c>
      <c r="E124">
        <v>9.9737000000000009</v>
      </c>
      <c r="F124" s="15">
        <f>(((E124/100)+1)^(1/365)-1)</f>
        <v>2.6050258328580433E-4</v>
      </c>
      <c r="G124">
        <f>1+F124</f>
        <v>1.0002605025832858</v>
      </c>
      <c r="H124">
        <f>C124-F124</f>
        <v>0.10584900750316938</v>
      </c>
      <c r="I124">
        <f>H124^2</f>
        <v>1.1204012389406007E-2</v>
      </c>
      <c r="M124" s="9">
        <v>41564</v>
      </c>
      <c r="N124" s="7">
        <v>182.80199999999999</v>
      </c>
      <c r="O124" s="7">
        <v>-4.1294399651340694E-3</v>
      </c>
      <c r="P124" s="7">
        <f>1+O124</f>
        <v>0.99587056003486596</v>
      </c>
      <c r="Q124" s="7">
        <f>O124-F235</f>
        <v>-4.3871501969764701E-3</v>
      </c>
      <c r="R124" s="7">
        <f>(Q124-$U$14)^2</f>
        <v>1.9864850622997501E-4</v>
      </c>
      <c r="S124" s="10">
        <f>(Q124-$U$15)^2</f>
        <v>4.0414182166986919E-4</v>
      </c>
    </row>
    <row r="125" spans="1:19" ht="15.75" x14ac:dyDescent="0.25">
      <c r="A125" s="4">
        <v>41407</v>
      </c>
      <c r="B125">
        <v>87.8</v>
      </c>
      <c r="C125">
        <f>(B125-B124)/B124</f>
        <v>0.14376530665416082</v>
      </c>
      <c r="D125">
        <v>1.9199000000000002</v>
      </c>
      <c r="E125">
        <v>9.9772999999999996</v>
      </c>
      <c r="F125" s="15">
        <f>(((E125/100)+1)^(1/365)-1)</f>
        <v>2.6059229038843945E-4</v>
      </c>
      <c r="G125">
        <f>1+F125</f>
        <v>1.0002605922903884</v>
      </c>
      <c r="H125">
        <f>C125-F125</f>
        <v>0.14350471436377238</v>
      </c>
      <c r="I125">
        <f>H125^2</f>
        <v>2.0593603044627897E-2</v>
      </c>
      <c r="M125" s="9">
        <v>41565</v>
      </c>
      <c r="N125" s="7">
        <v>183.4</v>
      </c>
      <c r="O125" s="7">
        <v>3.2712990011050931E-3</v>
      </c>
      <c r="P125" s="7">
        <f>1+O125</f>
        <v>1.003271299001105</v>
      </c>
      <c r="Q125" s="7">
        <f>O125-F236</f>
        <v>3.0140802175079025E-3</v>
      </c>
      <c r="R125" s="7">
        <f>(Q125-$U$14)^2</f>
        <v>4.4796807099564952E-5</v>
      </c>
      <c r="S125" s="10">
        <f>(Q125-$U$15)^2</f>
        <v>1.6134203518417627E-4</v>
      </c>
    </row>
    <row r="126" spans="1:19" ht="15.75" x14ac:dyDescent="0.25">
      <c r="A126" s="4">
        <v>41408</v>
      </c>
      <c r="B126">
        <v>83.24</v>
      </c>
      <c r="C126">
        <f>(B126-B125)/B125</f>
        <v>-5.1936218678815517E-2</v>
      </c>
      <c r="D126">
        <v>1.974</v>
      </c>
      <c r="E126">
        <v>9.9276999999999997</v>
      </c>
      <c r="F126" s="15">
        <f>(((E126/100)+1)^(1/365)-1)</f>
        <v>2.5935606800819855E-4</v>
      </c>
      <c r="G126">
        <f>1+F126</f>
        <v>1.0002593560680082</v>
      </c>
      <c r="H126">
        <f>C126-F126</f>
        <v>-5.2195574746823716E-2</v>
      </c>
      <c r="I126">
        <f>H126^2</f>
        <v>2.7243780231512617E-3</v>
      </c>
      <c r="M126" s="9">
        <v>41568</v>
      </c>
      <c r="N126" s="7">
        <v>172.6</v>
      </c>
      <c r="O126" s="7">
        <v>-5.8887677208287956E-2</v>
      </c>
      <c r="P126" s="7">
        <f>1+O126</f>
        <v>0.94111232279171209</v>
      </c>
      <c r="Q126" s="7">
        <f>O126-F237</f>
        <v>-5.9145165426172694E-2</v>
      </c>
      <c r="R126" s="7">
        <f>(Q126-$U$14)^2</f>
        <v>4.7406374714447728E-3</v>
      </c>
      <c r="S126" s="10">
        <f>(Q126-$U$15)^2</f>
        <v>5.6042133554906311E-3</v>
      </c>
    </row>
    <row r="127" spans="1:19" ht="15.75" x14ac:dyDescent="0.25">
      <c r="A127" s="4">
        <v>41409</v>
      </c>
      <c r="B127">
        <v>84.841999999999999</v>
      </c>
      <c r="C127">
        <f>(B127-B126)/B126</f>
        <v>1.9245555021624266E-2</v>
      </c>
      <c r="D127">
        <v>1.9346999999999999</v>
      </c>
      <c r="E127">
        <v>9.8895</v>
      </c>
      <c r="F127" s="15">
        <f>(((E127/100)+1)^(1/365)-1)</f>
        <v>2.584035981467725E-4</v>
      </c>
      <c r="G127">
        <f>1+F127</f>
        <v>1.0002584035981468</v>
      </c>
      <c r="H127">
        <f>C127-F127</f>
        <v>1.8987151423477493E-2</v>
      </c>
      <c r="I127">
        <f>H127^2</f>
        <v>3.6051191917806341E-4</v>
      </c>
      <c r="M127" s="9">
        <v>41569</v>
      </c>
      <c r="N127" s="7">
        <v>171.54</v>
      </c>
      <c r="O127" s="7">
        <v>-6.1413673232908594E-3</v>
      </c>
      <c r="P127" s="7">
        <f>1+O127</f>
        <v>0.99385863267670915</v>
      </c>
      <c r="Q127" s="7">
        <f>O127-F238</f>
        <v>-6.3981719248937929E-3</v>
      </c>
      <c r="R127" s="7">
        <f>(Q127-$U$14)^2</f>
        <v>2.5938048951338732E-4</v>
      </c>
      <c r="S127" s="10">
        <f>(Q127-$U$15)^2</f>
        <v>4.8904229131442709E-4</v>
      </c>
    </row>
    <row r="128" spans="1:19" ht="15.75" x14ac:dyDescent="0.25">
      <c r="A128" s="4">
        <v>41410</v>
      </c>
      <c r="B128">
        <v>92.248000000000005</v>
      </c>
      <c r="C128">
        <f>(B128-B127)/B127</f>
        <v>8.7291671577756372E-2</v>
      </c>
      <c r="D128">
        <v>1.8809</v>
      </c>
      <c r="E128">
        <v>9.9170999999999996</v>
      </c>
      <c r="F128" s="15">
        <f>(((E128/100)+1)^(1/365)-1)</f>
        <v>2.5909180318084424E-4</v>
      </c>
      <c r="G128">
        <f>1+F128</f>
        <v>1.0002590918031808</v>
      </c>
      <c r="H128">
        <f>C128-F128</f>
        <v>8.7032579774575528E-2</v>
      </c>
      <c r="I128">
        <f>H128^2</f>
        <v>7.5746699422178532E-3</v>
      </c>
      <c r="M128" s="9">
        <v>41570</v>
      </c>
      <c r="N128" s="7">
        <v>164.5</v>
      </c>
      <c r="O128" s="7">
        <v>-4.103999067272935E-2</v>
      </c>
      <c r="P128" s="7">
        <f>1+O128</f>
        <v>0.95896000932727066</v>
      </c>
      <c r="Q128" s="7">
        <f>O128-F239</f>
        <v>-4.1296942490746232E-2</v>
      </c>
      <c r="R128" s="7">
        <f>(Q128-$U$14)^2</f>
        <v>2.6014145854116816E-3</v>
      </c>
      <c r="S128" s="10">
        <f>(Q128-$U$15)^2</f>
        <v>3.2504902845031593E-3</v>
      </c>
    </row>
    <row r="129" spans="1:22" ht="15.75" x14ac:dyDescent="0.25">
      <c r="A129" s="4">
        <v>41411</v>
      </c>
      <c r="B129">
        <v>91.5</v>
      </c>
      <c r="C129">
        <f>(B129-B128)/B128</f>
        <v>-8.1085768797156E-3</v>
      </c>
      <c r="D129">
        <v>1.9506000000000001</v>
      </c>
      <c r="E129">
        <v>9.8831000000000007</v>
      </c>
      <c r="F129" s="15">
        <f>(((E129/100)+1)^(1/365)-1)</f>
        <v>2.5824398975071716E-4</v>
      </c>
      <c r="G129">
        <f>1+F129</f>
        <v>1.0002582439897507</v>
      </c>
      <c r="H129">
        <f>C129-F129</f>
        <v>-8.3668208694663172E-3</v>
      </c>
      <c r="I129">
        <f>H129^2</f>
        <v>7.0003691461737098E-5</v>
      </c>
      <c r="M129" s="9">
        <v>41571</v>
      </c>
      <c r="N129" s="7">
        <v>173.15</v>
      </c>
      <c r="O129" s="7">
        <v>5.258358662613985E-2</v>
      </c>
      <c r="P129" s="7">
        <f>1+O129</f>
        <v>1.0525835866261399</v>
      </c>
      <c r="Q129" s="7">
        <f>O129-F240</f>
        <v>5.2326906790384126E-2</v>
      </c>
      <c r="R129" s="7">
        <f>(Q129-$U$14)^2</f>
        <v>1.816446063236672E-3</v>
      </c>
      <c r="S129" s="10">
        <f>(Q129-$U$15)^2</f>
        <v>1.3403490737305349E-3</v>
      </c>
    </row>
    <row r="130" spans="1:22" ht="15.75" x14ac:dyDescent="0.25">
      <c r="A130" s="4">
        <v>41414</v>
      </c>
      <c r="B130">
        <v>89.94</v>
      </c>
      <c r="C130">
        <f>(B130-B129)/B129</f>
        <v>-1.7049180327868878E-2</v>
      </c>
      <c r="D130">
        <v>1.9647000000000001</v>
      </c>
      <c r="E130">
        <v>9.8940000000000001</v>
      </c>
      <c r="F130" s="15">
        <f>(((E130/100)+1)^(1/365)-1)</f>
        <v>2.5851581724967154E-4</v>
      </c>
      <c r="G130">
        <f>1+F130</f>
        <v>1.0002585158172497</v>
      </c>
      <c r="H130">
        <f>C130-F130</f>
        <v>-1.730769614511855E-2</v>
      </c>
      <c r="I130">
        <f>H130^2</f>
        <v>2.9955634585175151E-4</v>
      </c>
      <c r="M130" s="9">
        <v>41572</v>
      </c>
      <c r="N130" s="7">
        <v>169.66</v>
      </c>
      <c r="O130" s="7">
        <v>-2.0155934161132018E-2</v>
      </c>
      <c r="P130" s="7">
        <f>1+O130</f>
        <v>0.97984406583886796</v>
      </c>
      <c r="Q130" s="7">
        <f>O130-F241</f>
        <v>-2.0408316099656522E-2</v>
      </c>
      <c r="R130" s="7">
        <f>(Q130-$U$14)^2</f>
        <v>9.0693960652303747E-4</v>
      </c>
      <c r="S130" s="10">
        <f>(Q130-$U$15)^2</f>
        <v>1.304975510754142E-3</v>
      </c>
      <c r="T130" s="7"/>
      <c r="U130" s="7"/>
      <c r="V130" s="7"/>
    </row>
    <row r="131" spans="1:22" ht="16.5" thickBot="1" x14ac:dyDescent="0.3">
      <c r="A131" s="4">
        <v>41415</v>
      </c>
      <c r="B131">
        <v>87.59</v>
      </c>
      <c r="C131">
        <f>(B131-B130)/B130</f>
        <v>-2.6128530131198514E-2</v>
      </c>
      <c r="D131">
        <v>1.9262999999999999</v>
      </c>
      <c r="E131">
        <v>9.8851999999999993</v>
      </c>
      <c r="F131" s="15">
        <f>(((E131/100)+1)^(1/365)-1)</f>
        <v>2.5829636227747699E-4</v>
      </c>
      <c r="G131">
        <f>1+F131</f>
        <v>1.0002582963622775</v>
      </c>
      <c r="H131">
        <f>C131-F131</f>
        <v>-2.6386826493475991E-2</v>
      </c>
      <c r="I131">
        <f>H131^2</f>
        <v>6.9626461239680648E-4</v>
      </c>
      <c r="M131" s="12">
        <v>41575</v>
      </c>
      <c r="N131" s="13">
        <v>162.86000000000001</v>
      </c>
      <c r="O131" s="13">
        <v>-4.0080160320641184E-2</v>
      </c>
      <c r="P131" s="13">
        <f>1+O131</f>
        <v>0.95991983967935879</v>
      </c>
      <c r="Q131" s="13">
        <f>O131-F242</f>
        <v>-4.0335422418537131E-2</v>
      </c>
      <c r="R131" s="13">
        <f>(Q131-$U$14)^2</f>
        <v>2.5042562428895109E-3</v>
      </c>
      <c r="S131" s="14">
        <f>(Q131-$U$15)^2</f>
        <v>3.1417763807314249E-3</v>
      </c>
      <c r="T131" s="7"/>
      <c r="U131" s="7"/>
      <c r="V131" s="7"/>
    </row>
    <row r="132" spans="1:22" ht="15.75" x14ac:dyDescent="0.25">
      <c r="A132" s="4">
        <v>41416</v>
      </c>
      <c r="B132">
        <v>87.24</v>
      </c>
      <c r="C132">
        <f>(B132-B131)/B131</f>
        <v>-3.9958899417742721E-3</v>
      </c>
      <c r="D132">
        <v>2.0394999999999999</v>
      </c>
      <c r="E132">
        <v>9.9271999999999991</v>
      </c>
      <c r="F132" s="15">
        <f>(((E132/100)+1)^(1/365)-1)</f>
        <v>2.5934360325718941E-4</v>
      </c>
      <c r="G132">
        <f>1+F132</f>
        <v>1.0002593436032572</v>
      </c>
      <c r="H132">
        <f>C132-F132</f>
        <v>-4.2552335450314616E-3</v>
      </c>
      <c r="I132">
        <f>H132^2</f>
        <v>1.8107012522761021E-5</v>
      </c>
      <c r="M132" s="9"/>
      <c r="N132" s="7"/>
      <c r="O132" s="7"/>
      <c r="P132" s="7"/>
      <c r="Q132" s="10"/>
      <c r="R132" s="7"/>
      <c r="S132" s="7"/>
      <c r="T132" s="7"/>
      <c r="U132" s="7"/>
      <c r="V132" s="7"/>
    </row>
    <row r="133" spans="1:22" ht="16.5" thickBot="1" x14ac:dyDescent="0.3">
      <c r="A133" s="4">
        <v>41417</v>
      </c>
      <c r="B133">
        <v>92.73</v>
      </c>
      <c r="C133">
        <f>(B133-B132)/B132</f>
        <v>6.2929848693260085E-2</v>
      </c>
      <c r="D133">
        <v>2.0156999999999998</v>
      </c>
      <c r="E133">
        <v>9.9458000000000002</v>
      </c>
      <c r="F133" s="15">
        <f>(((E133/100)+1)^(1/365)-1)</f>
        <v>2.5980725392749093E-4</v>
      </c>
      <c r="G133">
        <f>1+F133</f>
        <v>1.0002598072539275</v>
      </c>
      <c r="H133">
        <f>C133-F133</f>
        <v>6.2670041439332594E-2</v>
      </c>
      <c r="I133">
        <f>H133^2</f>
        <v>3.9275340940076644E-3</v>
      </c>
      <c r="M133" s="12"/>
      <c r="N133" s="13"/>
      <c r="O133" s="13"/>
      <c r="P133" s="13"/>
      <c r="Q133" s="14"/>
      <c r="R133" s="7"/>
      <c r="S133" s="7"/>
      <c r="T133" s="7"/>
      <c r="U133" s="7"/>
      <c r="V133" s="7"/>
    </row>
    <row r="134" spans="1:22" ht="15.75" x14ac:dyDescent="0.25">
      <c r="A134" s="4">
        <v>41418</v>
      </c>
      <c r="B134">
        <v>97.08</v>
      </c>
      <c r="C134">
        <f>(B134-B133)/B133</f>
        <v>4.6910384988676737E-2</v>
      </c>
      <c r="D134">
        <v>2.0081000000000002</v>
      </c>
      <c r="E134">
        <v>9.952</v>
      </c>
      <c r="F134" s="15">
        <f>(((E134/100)+1)^(1/365)-1)</f>
        <v>2.5996178676823689E-4</v>
      </c>
      <c r="G134">
        <f>1+F134</f>
        <v>1.0002599617867682</v>
      </c>
      <c r="H134">
        <f>C134-F134</f>
        <v>4.66504232019085E-2</v>
      </c>
      <c r="I134">
        <f>H134^2</f>
        <v>2.1762619849171631E-3</v>
      </c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x14ac:dyDescent="0.25">
      <c r="A135" s="4">
        <v>41422</v>
      </c>
      <c r="B135">
        <v>110.334</v>
      </c>
      <c r="C135">
        <f>(B135-B134)/B134</f>
        <v>0.13652657601977755</v>
      </c>
      <c r="D135">
        <v>2.1652</v>
      </c>
      <c r="E135">
        <v>9.9315999999999995</v>
      </c>
      <c r="F135" s="15">
        <f>(((E135/100)+1)^(1/365)-1)</f>
        <v>2.5945329112531113E-4</v>
      </c>
      <c r="G135">
        <f>1+F135</f>
        <v>1.0002594532911253</v>
      </c>
      <c r="H135">
        <f>C135-F135</f>
        <v>0.13626712272865224</v>
      </c>
      <c r="I135">
        <f>H135^2</f>
        <v>1.856872873674557E-2</v>
      </c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x14ac:dyDescent="0.25">
      <c r="A136" s="4">
        <v>41423</v>
      </c>
      <c r="B136">
        <v>104.629</v>
      </c>
      <c r="C136">
        <f>(B136-B135)/B135</f>
        <v>-5.170663621367845E-2</v>
      </c>
      <c r="D136">
        <v>2.1153</v>
      </c>
      <c r="E136">
        <v>9.9745000000000008</v>
      </c>
      <c r="F136" s="15">
        <f>(((E136/100)+1)^(1/365)-1)</f>
        <v>2.605225184504345E-4</v>
      </c>
      <c r="G136">
        <f>1+F136</f>
        <v>1.0002605225184504</v>
      </c>
      <c r="H136">
        <f>C136-F136</f>
        <v>-5.1967158732128885E-2</v>
      </c>
      <c r="I136">
        <f>H136^2</f>
        <v>2.7005855866902794E-3</v>
      </c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x14ac:dyDescent="0.25">
      <c r="A137" s="4">
        <v>41424</v>
      </c>
      <c r="B137">
        <v>104.95</v>
      </c>
      <c r="C137">
        <f>(B137-B136)/B136</f>
        <v>3.0679830639688608E-3</v>
      </c>
      <c r="D137">
        <v>2.1110000000000002</v>
      </c>
      <c r="E137">
        <v>9.9774999999999991</v>
      </c>
      <c r="F137" s="15">
        <f>(((E137/100)+1)^(1/365)-1)</f>
        <v>2.6059727403060506E-4</v>
      </c>
      <c r="G137">
        <f>1+F137</f>
        <v>1.0002605972740306</v>
      </c>
      <c r="H137">
        <f>C137-F137</f>
        <v>2.8073857899382558E-3</v>
      </c>
      <c r="I137">
        <f>H137^2</f>
        <v>7.8814149735472439E-6</v>
      </c>
    </row>
    <row r="138" spans="1:22" ht="15.75" x14ac:dyDescent="0.25">
      <c r="A138" s="4">
        <v>41425</v>
      </c>
      <c r="B138">
        <v>97.76</v>
      </c>
      <c r="C138">
        <f>(B138-B137)/B137</f>
        <v>-6.850881372081942E-2</v>
      </c>
      <c r="D138">
        <v>2.1282000000000001</v>
      </c>
      <c r="E138">
        <v>10.045199999999999</v>
      </c>
      <c r="F138" s="15">
        <f>(((E138/100)+1)^(1/365)-1)</f>
        <v>2.6228371774528192E-4</v>
      </c>
      <c r="G138">
        <f>1+F138</f>
        <v>1.0002622837177453</v>
      </c>
      <c r="H138">
        <f>C138-F138</f>
        <v>-6.8771097438564702E-2</v>
      </c>
      <c r="I138">
        <f>H138^2</f>
        <v>4.7294638429045601E-3</v>
      </c>
    </row>
    <row r="139" spans="1:22" ht="15.75" x14ac:dyDescent="0.25">
      <c r="A139" s="4">
        <v>41428</v>
      </c>
      <c r="B139">
        <v>92.59</v>
      </c>
      <c r="C139">
        <f>(B139-B138)/B138</f>
        <v>-5.2884615384615398E-2</v>
      </c>
      <c r="D139">
        <v>2.1193</v>
      </c>
      <c r="E139">
        <v>10.024800000000001</v>
      </c>
      <c r="F139" s="15">
        <f>(((E139/100)+1)^(1/365)-1)</f>
        <v>2.6177565162011085E-4</v>
      </c>
      <c r="G139">
        <f>1+F139</f>
        <v>1.0002617756516201</v>
      </c>
      <c r="H139">
        <f>C139-F139</f>
        <v>-5.3146391036235509E-2</v>
      </c>
      <c r="I139">
        <f>H139^2</f>
        <v>2.824538880176454E-3</v>
      </c>
    </row>
    <row r="140" spans="1:22" ht="15.75" x14ac:dyDescent="0.25">
      <c r="A140" s="4">
        <v>41429</v>
      </c>
      <c r="B140">
        <v>94.84</v>
      </c>
      <c r="C140">
        <f>(B140-B139)/B139</f>
        <v>2.4300680419051732E-2</v>
      </c>
      <c r="D140">
        <v>2.1461999999999999</v>
      </c>
      <c r="E140">
        <v>10.0466</v>
      </c>
      <c r="F140" s="15">
        <f>(((E140/100)+1)^(1/365)-1)</f>
        <v>2.623185815839868E-4</v>
      </c>
      <c r="G140">
        <f>1+F140</f>
        <v>1.000262318581584</v>
      </c>
      <c r="H140">
        <f>C140-F140</f>
        <v>2.4038361837467746E-2</v>
      </c>
      <c r="I140">
        <f>H140^2</f>
        <v>5.7784283982902573E-4</v>
      </c>
    </row>
    <row r="141" spans="1:22" ht="15.75" x14ac:dyDescent="0.25">
      <c r="A141" s="4">
        <v>41430</v>
      </c>
      <c r="B141">
        <v>95.37</v>
      </c>
      <c r="C141">
        <f>(B141-B140)/B140</f>
        <v>5.5883593420497802E-3</v>
      </c>
      <c r="D141">
        <v>2.0891999999999999</v>
      </c>
      <c r="E141">
        <v>10.115500000000001</v>
      </c>
      <c r="F141" s="15">
        <f>(((E141/100)+1)^(1/365)-1)</f>
        <v>2.6403383419548732E-4</v>
      </c>
      <c r="G141">
        <f>1+F141</f>
        <v>1.0002640338341955</v>
      </c>
      <c r="H141">
        <f>C141-F141</f>
        <v>5.3243255078542929E-3</v>
      </c>
      <c r="I141">
        <f>H141^2</f>
        <v>2.8348442113587873E-5</v>
      </c>
    </row>
    <row r="142" spans="1:22" ht="15.75" x14ac:dyDescent="0.25">
      <c r="A142" s="4">
        <v>41431</v>
      </c>
      <c r="B142">
        <v>97.35</v>
      </c>
      <c r="C142">
        <f>(B142-B141)/B141</f>
        <v>2.0761245674740376E-2</v>
      </c>
      <c r="D142">
        <v>2.0769000000000002</v>
      </c>
      <c r="E142">
        <v>10.083299999999999</v>
      </c>
      <c r="F142" s="15">
        <f>(((E142/100)+1)^(1/365)-1)</f>
        <v>2.6323235447600624E-4</v>
      </c>
      <c r="G142">
        <f>1+F142</f>
        <v>1.000263232354476</v>
      </c>
      <c r="H142">
        <f>C142-F142</f>
        <v>2.049801332026437E-2</v>
      </c>
      <c r="I142">
        <f>H142^2</f>
        <v>4.2016855007773554E-4</v>
      </c>
    </row>
    <row r="143" spans="1:22" ht="15.75" x14ac:dyDescent="0.25">
      <c r="A143" s="4">
        <v>41432</v>
      </c>
      <c r="B143">
        <v>102.04</v>
      </c>
      <c r="C143">
        <f>(B143-B142)/B142</f>
        <v>4.8176682074987286E-2</v>
      </c>
      <c r="D143">
        <v>2.1718000000000002</v>
      </c>
      <c r="E143">
        <v>10.025</v>
      </c>
      <c r="F143" s="15">
        <f>(((E143/100)+1)^(1/365)-1)</f>
        <v>2.6178063311665944E-4</v>
      </c>
      <c r="G143">
        <f>1+F143</f>
        <v>1.0002617806331167</v>
      </c>
      <c r="H143">
        <f>C143-F143</f>
        <v>4.7914901441870626E-2</v>
      </c>
      <c r="I143">
        <f>H143^2</f>
        <v>2.2958377801841757E-3</v>
      </c>
    </row>
    <row r="144" spans="1:22" ht="15.75" x14ac:dyDescent="0.25">
      <c r="A144" s="4">
        <v>41435</v>
      </c>
      <c r="B144">
        <v>100.05</v>
      </c>
      <c r="C144">
        <f>(B144-B143)/B143</f>
        <v>-1.9502156017248227E-2</v>
      </c>
      <c r="D144">
        <v>2.2096999999999998</v>
      </c>
      <c r="E144">
        <v>10.022600000000001</v>
      </c>
      <c r="F144" s="15">
        <f>(((E144/100)+1)^(1/365)-1)</f>
        <v>2.617208545636629E-4</v>
      </c>
      <c r="G144">
        <f>1+F144</f>
        <v>1.0002617208545637</v>
      </c>
      <c r="H144">
        <f>C144-F144</f>
        <v>-1.976387687181189E-2</v>
      </c>
      <c r="I144">
        <f>H144^2</f>
        <v>3.9061082900414094E-4</v>
      </c>
    </row>
    <row r="145" spans="1:9" ht="15.75" x14ac:dyDescent="0.25">
      <c r="A145" s="4">
        <v>41436</v>
      </c>
      <c r="B145">
        <v>94.47</v>
      </c>
      <c r="C145">
        <f>(B145-B144)/B144</f>
        <v>-5.5772113943028473E-2</v>
      </c>
      <c r="D145">
        <v>2.1846000000000001</v>
      </c>
      <c r="E145">
        <v>10.035600000000001</v>
      </c>
      <c r="F145" s="15">
        <f>(((E145/100)+1)^(1/365)-1)</f>
        <v>2.6204463950518786E-4</v>
      </c>
      <c r="G145">
        <f>1+F145</f>
        <v>1.0002620446395052</v>
      </c>
      <c r="H145">
        <f>C145-F145</f>
        <v>-5.6034158582533661E-2</v>
      </c>
      <c r="I145">
        <f>H145^2</f>
        <v>3.1398269280525307E-3</v>
      </c>
    </row>
    <row r="146" spans="1:9" ht="15.75" x14ac:dyDescent="0.25">
      <c r="A146" s="4">
        <v>41437</v>
      </c>
      <c r="B146">
        <v>97.73</v>
      </c>
      <c r="C146">
        <f>(B146-B145)/B145</f>
        <v>3.45083095162486E-2</v>
      </c>
      <c r="D146">
        <v>2.2280000000000002</v>
      </c>
      <c r="E146">
        <v>10.076000000000001</v>
      </c>
      <c r="F146" s="15">
        <f>(((E146/100)+1)^(1/365)-1)</f>
        <v>2.6305062004250424E-4</v>
      </c>
      <c r="G146">
        <f>1+F146</f>
        <v>1.0002630506200425</v>
      </c>
      <c r="H146">
        <f>C146-F146</f>
        <v>3.4245258896206096E-2</v>
      </c>
      <c r="I146">
        <f>H146^2</f>
        <v>1.1727377568681828E-3</v>
      </c>
    </row>
    <row r="147" spans="1:9" ht="15.75" x14ac:dyDescent="0.25">
      <c r="A147" s="4">
        <v>41438</v>
      </c>
      <c r="B147">
        <v>98.18</v>
      </c>
      <c r="C147">
        <f>(B147-B146)/B146</f>
        <v>4.6045226644838106E-3</v>
      </c>
      <c r="D147">
        <v>2.1488999999999998</v>
      </c>
      <c r="E147">
        <v>10.0143</v>
      </c>
      <c r="F147" s="15">
        <f>(((E147/100)+1)^(1/365)-1)</f>
        <v>2.615141103752272E-4</v>
      </c>
      <c r="G147">
        <f>1+F147</f>
        <v>1.0002615141103752</v>
      </c>
      <c r="H147">
        <f>C147-F147</f>
        <v>4.3430085541085834E-3</v>
      </c>
      <c r="I147">
        <f>H147^2</f>
        <v>1.886172330106033E-5</v>
      </c>
    </row>
    <row r="148" spans="1:9" ht="15.75" x14ac:dyDescent="0.25">
      <c r="A148" s="4">
        <v>41439</v>
      </c>
      <c r="B148">
        <v>100.3</v>
      </c>
      <c r="C148">
        <f>(B148-B147)/B147</f>
        <v>2.1592992462823285E-2</v>
      </c>
      <c r="D148">
        <v>2.1295000000000002</v>
      </c>
      <c r="E148">
        <v>10.021000000000001</v>
      </c>
      <c r="F148" s="15">
        <f>(((E148/100)+1)^(1/365)-1)</f>
        <v>2.6168100147239137E-4</v>
      </c>
      <c r="G148">
        <f>1+F148</f>
        <v>1.0002616810014724</v>
      </c>
      <c r="H148">
        <f>C148-F148</f>
        <v>2.1331311461350894E-2</v>
      </c>
      <c r="I148">
        <f>H148^2</f>
        <v>4.5502484866116001E-4</v>
      </c>
    </row>
    <row r="149" spans="1:9" ht="15.75" x14ac:dyDescent="0.25">
      <c r="A149" s="4">
        <v>41442</v>
      </c>
      <c r="B149">
        <v>102.2</v>
      </c>
      <c r="C149">
        <f>(B149-B148)/B148</f>
        <v>1.8943170488534455E-2</v>
      </c>
      <c r="D149">
        <v>2.1817000000000002</v>
      </c>
      <c r="E149">
        <v>10.003299999999999</v>
      </c>
      <c r="F149" s="15">
        <f>(((E149/100)+1)^(1/365)-1)</f>
        <v>2.6124008808392496E-4</v>
      </c>
      <c r="G149">
        <f>1+F149</f>
        <v>1.0002612400880839</v>
      </c>
      <c r="H149">
        <f>C149-F149</f>
        <v>1.868193040045053E-2</v>
      </c>
      <c r="I149">
        <f>H149^2</f>
        <v>3.490145234872777E-4</v>
      </c>
    </row>
    <row r="150" spans="1:9" ht="15.75" x14ac:dyDescent="0.25">
      <c r="A150" s="4">
        <v>41443</v>
      </c>
      <c r="B150">
        <v>103.39</v>
      </c>
      <c r="C150">
        <f>(B150-B149)/B149</f>
        <v>1.1643835616438334E-2</v>
      </c>
      <c r="D150">
        <v>2.1854</v>
      </c>
      <c r="E150">
        <v>9.9863</v>
      </c>
      <c r="F150" s="15">
        <f>(((E150/100)+1)^(1/365)-1)</f>
        <v>2.6081654533416376E-4</v>
      </c>
      <c r="G150">
        <f>1+F150</f>
        <v>1.0002608165453342</v>
      </c>
      <c r="H150">
        <f>C150-F150</f>
        <v>1.1383019071104171E-2</v>
      </c>
      <c r="I150">
        <f>H150^2</f>
        <v>1.2957312317312127E-4</v>
      </c>
    </row>
    <row r="151" spans="1:9" ht="15.75" x14ac:dyDescent="0.25">
      <c r="A151" s="4">
        <v>41444</v>
      </c>
      <c r="B151">
        <v>104.68</v>
      </c>
      <c r="C151">
        <f>(B151-B150)/B150</f>
        <v>1.2477028726182476E-2</v>
      </c>
      <c r="D151">
        <v>2.3527</v>
      </c>
      <c r="E151">
        <v>10.055300000000001</v>
      </c>
      <c r="F151" s="15">
        <f>(((E151/100)+1)^(1/365)-1)</f>
        <v>2.6253522552543984E-4</v>
      </c>
      <c r="G151">
        <f>1+F151</f>
        <v>1.0002625352255254</v>
      </c>
      <c r="H151">
        <f>C151-F151</f>
        <v>1.2214493500657037E-2</v>
      </c>
      <c r="I151">
        <f>H151^2</f>
        <v>1.4919385147759299E-4</v>
      </c>
    </row>
    <row r="152" spans="1:9" ht="15.75" x14ac:dyDescent="0.25">
      <c r="A152" s="4">
        <v>41445</v>
      </c>
      <c r="B152">
        <v>100.65</v>
      </c>
      <c r="C152">
        <f>(B152-B151)/B151</f>
        <v>-3.8498280473824996E-2</v>
      </c>
      <c r="D152">
        <v>2.4144000000000001</v>
      </c>
      <c r="E152">
        <v>10.3094</v>
      </c>
      <c r="F152" s="15">
        <f>(((E152/100)+1)^(1/365)-1)</f>
        <v>2.6885520018327114E-4</v>
      </c>
      <c r="G152">
        <f>1+F152</f>
        <v>1.0002688552001833</v>
      </c>
      <c r="H152">
        <f>C152-F152</f>
        <v>-3.8767135674008267E-2</v>
      </c>
      <c r="I152">
        <f>H152^2</f>
        <v>1.5028908083669645E-3</v>
      </c>
    </row>
    <row r="153" spans="1:9" ht="15.75" x14ac:dyDescent="0.25">
      <c r="A153" s="4">
        <v>41446</v>
      </c>
      <c r="B153">
        <v>99.55</v>
      </c>
      <c r="C153">
        <f>(B153-B152)/B152</f>
        <v>-1.0928961748633963E-2</v>
      </c>
      <c r="D153">
        <v>2.5310000000000001</v>
      </c>
      <c r="E153">
        <v>10.3202</v>
      </c>
      <c r="F153" s="15">
        <f>(((E153/100)+1)^(1/365)-1)</f>
        <v>2.6912349600793917E-4</v>
      </c>
      <c r="G153">
        <f>1+F153</f>
        <v>1.0002691234960079</v>
      </c>
      <c r="H153">
        <f>C153-F153</f>
        <v>-1.1198085244641902E-2</v>
      </c>
      <c r="I153">
        <f>H153^2</f>
        <v>1.2539711314626668E-4</v>
      </c>
    </row>
    <row r="154" spans="1:9" ht="15.75" x14ac:dyDescent="0.25">
      <c r="A154" s="4">
        <v>41449</v>
      </c>
      <c r="B154">
        <v>101.49</v>
      </c>
      <c r="C154">
        <f>(B154-B153)/B153</f>
        <v>1.9487694625816152E-2</v>
      </c>
      <c r="D154">
        <v>2.5367999999999999</v>
      </c>
      <c r="E154">
        <v>10.3649</v>
      </c>
      <c r="F154" s="15">
        <f>(((E154/100)+1)^(1/365)-1)</f>
        <v>2.7023366412981531E-4</v>
      </c>
      <c r="G154">
        <f>1+F154</f>
        <v>1.0002702336641298</v>
      </c>
      <c r="H154">
        <f>C154-F154</f>
        <v>1.9217460961686337E-2</v>
      </c>
      <c r="I154">
        <f>H154^2</f>
        <v>3.6931080581393833E-4</v>
      </c>
    </row>
    <row r="155" spans="1:9" ht="15.75" x14ac:dyDescent="0.25">
      <c r="A155" s="4">
        <v>41450</v>
      </c>
      <c r="B155">
        <v>102.4</v>
      </c>
      <c r="C155">
        <f>(B155-B154)/B154</f>
        <v>8.9664006306041065E-3</v>
      </c>
      <c r="D155">
        <v>2.6082000000000001</v>
      </c>
      <c r="E155">
        <v>10.3339</v>
      </c>
      <c r="F155" s="15">
        <f>(((E155/100)+1)^(1/365)-1)</f>
        <v>2.6946379654502195E-4</v>
      </c>
      <c r="G155">
        <f>1+F155</f>
        <v>1.000269463796545</v>
      </c>
      <c r="H155">
        <f>C155-F155</f>
        <v>8.6969368340590845E-3</v>
      </c>
      <c r="I155">
        <f>H155^2</f>
        <v>7.5636710295613659E-5</v>
      </c>
    </row>
    <row r="156" spans="1:9" ht="15.75" x14ac:dyDescent="0.25">
      <c r="A156" s="4">
        <v>41451</v>
      </c>
      <c r="B156">
        <v>105.72</v>
      </c>
      <c r="C156">
        <f>(B156-B155)/B155</f>
        <v>3.2421874999999933E-2</v>
      </c>
      <c r="D156">
        <v>2.5352999999999999</v>
      </c>
      <c r="E156">
        <v>10.2844</v>
      </c>
      <c r="F156" s="15">
        <f>(((E156/100)+1)^(1/365)-1)</f>
        <v>2.6823404451659094E-4</v>
      </c>
      <c r="G156">
        <f>1+F156</f>
        <v>1.0002682340445166</v>
      </c>
      <c r="H156">
        <f>C156-F156</f>
        <v>3.2153640955483342E-2</v>
      </c>
      <c r="I156">
        <f>H156^2</f>
        <v>1.0338566266941357E-3</v>
      </c>
    </row>
    <row r="157" spans="1:9" ht="15.75" x14ac:dyDescent="0.25">
      <c r="A157" s="4">
        <v>41452</v>
      </c>
      <c r="B157">
        <v>109.25</v>
      </c>
      <c r="C157">
        <f>(B157-B156)/B156</f>
        <v>3.3390087022323128E-2</v>
      </c>
      <c r="D157">
        <v>2.4721000000000002</v>
      </c>
      <c r="E157">
        <v>10.250500000000001</v>
      </c>
      <c r="F157" s="15">
        <f>(((E157/100)+1)^(1/365)-1)</f>
        <v>2.6739153308974473E-4</v>
      </c>
      <c r="G157">
        <f>1+F157</f>
        <v>1.0002673915330897</v>
      </c>
      <c r="H157">
        <f>C157-F157</f>
        <v>3.3122695489233384E-2</v>
      </c>
      <c r="I157">
        <f>H157^2</f>
        <v>1.0971129564724816E-3</v>
      </c>
    </row>
    <row r="158" spans="1:9" ht="15.75" x14ac:dyDescent="0.25">
      <c r="A158" s="4">
        <v>41453</v>
      </c>
      <c r="B158">
        <v>107.36</v>
      </c>
      <c r="C158">
        <f>(B158-B157)/B157</f>
        <v>-1.7299771167048061E-2</v>
      </c>
      <c r="D158">
        <v>2.4857</v>
      </c>
      <c r="E158">
        <v>10.2684</v>
      </c>
      <c r="F158" s="15">
        <f>(((E158/100)+1)^(1/365)-1)</f>
        <v>2.6783643119210332E-4</v>
      </c>
      <c r="G158">
        <f>1+F158</f>
        <v>1.0002678364311921</v>
      </c>
      <c r="H158">
        <f>C158-F158</f>
        <v>-1.7567607598240165E-2</v>
      </c>
      <c r="I158">
        <f>H158^2</f>
        <v>3.0862083672574556E-4</v>
      </c>
    </row>
    <row r="159" spans="1:9" ht="15.75" x14ac:dyDescent="0.25">
      <c r="A159" s="4">
        <v>41456</v>
      </c>
      <c r="B159">
        <v>117.179</v>
      </c>
      <c r="C159">
        <f>(B159-B158)/B158</f>
        <v>9.1458643815201218E-2</v>
      </c>
      <c r="D159">
        <v>2.4765000000000001</v>
      </c>
      <c r="E159">
        <v>10.2719</v>
      </c>
      <c r="F159" s="15">
        <f>(((E159/100)+1)^(1/365)-1)</f>
        <v>2.6792341402304132E-4</v>
      </c>
      <c r="G159">
        <f>1+F159</f>
        <v>1.000267923414023</v>
      </c>
      <c r="H159">
        <f>C159-F159</f>
        <v>9.1190720401178177E-2</v>
      </c>
      <c r="I159">
        <f>H159^2</f>
        <v>8.3157474872858541E-3</v>
      </c>
    </row>
    <row r="160" spans="1:9" ht="15.75" x14ac:dyDescent="0.25">
      <c r="A160" s="4">
        <v>41457</v>
      </c>
      <c r="B160">
        <v>117.82</v>
      </c>
      <c r="C160">
        <f>(B160-B159)/B159</f>
        <v>5.4702634431083308E-3</v>
      </c>
      <c r="D160">
        <v>2.4693000000000001</v>
      </c>
      <c r="E160">
        <v>10.266400000000001</v>
      </c>
      <c r="F160" s="15">
        <f>(((E160/100)+1)^(1/365)-1)</f>
        <v>2.6778672548122273E-4</v>
      </c>
      <c r="G160">
        <f>1+F160</f>
        <v>1.0002677867254812</v>
      </c>
      <c r="H160">
        <f>C160-F160</f>
        <v>5.2024767176271081E-3</v>
      </c>
      <c r="I160">
        <f>H160^2</f>
        <v>2.7065763997452127E-5</v>
      </c>
    </row>
    <row r="161" spans="1:9" ht="15.75" x14ac:dyDescent="0.25">
      <c r="A161" s="4">
        <v>41458</v>
      </c>
      <c r="B161">
        <v>115.24</v>
      </c>
      <c r="C161">
        <f>(B161-B160)/B160</f>
        <v>-2.1897810218978089E-2</v>
      </c>
      <c r="D161">
        <v>2.5032000000000001</v>
      </c>
      <c r="E161">
        <v>10.2814</v>
      </c>
      <c r="F161" s="15">
        <f>(((E161/100)+1)^(1/365)-1)</f>
        <v>2.6815949640046632E-4</v>
      </c>
      <c r="G161">
        <f>1+F161</f>
        <v>1.0002681594964005</v>
      </c>
      <c r="H161">
        <f>C161-F161</f>
        <v>-2.2165969715378556E-2</v>
      </c>
      <c r="I161">
        <f>H161^2</f>
        <v>4.9133021342307934E-4</v>
      </c>
    </row>
    <row r="162" spans="1:9" ht="15.75" x14ac:dyDescent="0.25">
      <c r="A162" s="4">
        <v>41460</v>
      </c>
      <c r="B162">
        <v>120.09</v>
      </c>
      <c r="C162">
        <f>(B162-B161)/B161</f>
        <v>4.2086081221798063E-2</v>
      </c>
      <c r="D162">
        <v>2.7391000000000001</v>
      </c>
      <c r="E162">
        <v>10.2524</v>
      </c>
      <c r="F162" s="15">
        <f>(((E162/100)+1)^(1/365)-1)</f>
        <v>2.6743876032786496E-4</v>
      </c>
      <c r="G162">
        <f>1+F162</f>
        <v>1.0002674387603279</v>
      </c>
      <c r="H162">
        <f>C162-F162</f>
        <v>4.1818642461470198E-2</v>
      </c>
      <c r="I162">
        <f>H162^2</f>
        <v>1.7487988573202783E-3</v>
      </c>
    </row>
    <row r="163" spans="1:9" ht="15.75" x14ac:dyDescent="0.25">
      <c r="A163" s="4">
        <v>41463</v>
      </c>
      <c r="B163">
        <v>121.61</v>
      </c>
      <c r="C163">
        <f>(B163-B162)/B162</f>
        <v>1.2657173786326888E-2</v>
      </c>
      <c r="D163">
        <v>2.6356000000000002</v>
      </c>
      <c r="E163">
        <v>10.244300000000001</v>
      </c>
      <c r="F163" s="15">
        <f>(((E163/100)+1)^(1/365)-1)</f>
        <v>2.6723741750922514E-4</v>
      </c>
      <c r="G163">
        <f>1+F163</f>
        <v>1.0002672374175092</v>
      </c>
      <c r="H163">
        <f>C163-F163</f>
        <v>1.2389936368817663E-2</v>
      </c>
      <c r="I163">
        <f>H163^2</f>
        <v>1.5351052322335062E-4</v>
      </c>
    </row>
    <row r="164" spans="1:9" ht="15.75" x14ac:dyDescent="0.25">
      <c r="A164" s="4">
        <v>41464</v>
      </c>
      <c r="B164">
        <v>123.45</v>
      </c>
      <c r="C164">
        <f>(B164-B163)/B163</f>
        <v>1.5130334676424665E-2</v>
      </c>
      <c r="D164">
        <v>2.6339999999999999</v>
      </c>
      <c r="E164">
        <v>10.1884</v>
      </c>
      <c r="F164" s="15">
        <f>(((E164/100)+1)^(1/365)-1)</f>
        <v>2.6584750113678446E-4</v>
      </c>
      <c r="G164">
        <f>1+F164</f>
        <v>1.0002658475011368</v>
      </c>
      <c r="H164">
        <f>C164-F164</f>
        <v>1.4864487175287881E-2</v>
      </c>
      <c r="I164">
        <f>H164^2</f>
        <v>2.2095297898429788E-4</v>
      </c>
    </row>
    <row r="165" spans="1:9" ht="15.75" x14ac:dyDescent="0.25">
      <c r="A165" s="4">
        <v>41465</v>
      </c>
      <c r="B165">
        <v>122.27</v>
      </c>
      <c r="C165">
        <f>(B165-B164)/B164</f>
        <v>-9.5585257189145945E-3</v>
      </c>
      <c r="D165">
        <v>2.6238000000000001</v>
      </c>
      <c r="E165">
        <v>10.170500000000001</v>
      </c>
      <c r="F165" s="15">
        <f>(((E165/100)+1)^(1/365)-1)</f>
        <v>2.6540228088434148E-4</v>
      </c>
      <c r="G165">
        <f>1+F165</f>
        <v>1.0002654022808843</v>
      </c>
      <c r="H165">
        <f>C165-F165</f>
        <v>-9.823927999798936E-3</v>
      </c>
      <c r="I165">
        <f>H165^2</f>
        <v>9.6509561345233528E-5</v>
      </c>
    </row>
    <row r="166" spans="1:9" ht="15.75" x14ac:dyDescent="0.25">
      <c r="A166" s="4">
        <v>41466</v>
      </c>
      <c r="B166">
        <v>125.61</v>
      </c>
      <c r="C166">
        <f>(B166-B165)/B165</f>
        <v>2.731659442218045E-2</v>
      </c>
      <c r="D166">
        <v>2.5720999999999998</v>
      </c>
      <c r="E166">
        <v>10.094200000000001</v>
      </c>
      <c r="F166" s="15">
        <f>(((E166/100)+1)^(1/365)-1)</f>
        <v>2.6350368900107668E-4</v>
      </c>
      <c r="G166">
        <f>1+F166</f>
        <v>1.0002635036890011</v>
      </c>
      <c r="H166">
        <f>C166-F166</f>
        <v>2.7053090733179373E-2</v>
      </c>
      <c r="I166">
        <f>H166^2</f>
        <v>7.3186971821763566E-4</v>
      </c>
    </row>
    <row r="167" spans="1:9" ht="15.75" x14ac:dyDescent="0.25">
      <c r="A167" s="4">
        <v>41467</v>
      </c>
      <c r="B167">
        <v>129.9</v>
      </c>
      <c r="C167">
        <f>(B167-B166)/B166</f>
        <v>3.4153331741103465E-2</v>
      </c>
      <c r="D167">
        <v>2.5821000000000001</v>
      </c>
      <c r="E167">
        <v>10.061500000000001</v>
      </c>
      <c r="F167" s="15">
        <f>(((E167/100)+1)^(1/365)-1)</f>
        <v>2.6268960503839089E-4</v>
      </c>
      <c r="G167">
        <f>1+F167</f>
        <v>1.0002626896050384</v>
      </c>
      <c r="H167">
        <f>C167-F167</f>
        <v>3.3890642136065074E-2</v>
      </c>
      <c r="I167">
        <f>H167^2</f>
        <v>1.1485756243948294E-3</v>
      </c>
    </row>
    <row r="168" spans="1:9" ht="15.75" x14ac:dyDescent="0.25">
      <c r="A168" s="4">
        <v>41470</v>
      </c>
      <c r="B168">
        <v>127.26</v>
      </c>
      <c r="C168">
        <f>(B168-B167)/B167</f>
        <v>-2.0323325635103931E-2</v>
      </c>
      <c r="D168">
        <v>2.5371999999999999</v>
      </c>
      <c r="E168">
        <v>10.007999999999999</v>
      </c>
      <c r="F168" s="15">
        <f>(((E168/100)+1)^(1/365)-1)</f>
        <v>2.6135717367892219E-4</v>
      </c>
      <c r="G168">
        <f>1+F168</f>
        <v>1.0002613571736789</v>
      </c>
      <c r="H168">
        <f>C168-F168</f>
        <v>-2.0584682808782853E-2</v>
      </c>
      <c r="I168">
        <f>H168^2</f>
        <v>4.2372916633820034E-4</v>
      </c>
    </row>
    <row r="169" spans="1:9" ht="15.75" x14ac:dyDescent="0.25">
      <c r="A169" s="4">
        <v>41471</v>
      </c>
      <c r="B169">
        <v>109.05</v>
      </c>
      <c r="C169">
        <f>(B169-B168)/B168</f>
        <v>-0.14309288071664314</v>
      </c>
      <c r="D169">
        <v>2.5316999999999998</v>
      </c>
      <c r="E169">
        <v>10.0471</v>
      </c>
      <c r="F169" s="15">
        <f>(((E169/100)+1)^(1/365)-1)</f>
        <v>2.6233103284800663E-4</v>
      </c>
      <c r="G169">
        <f>1+F169</f>
        <v>1.000262331032848</v>
      </c>
      <c r="H169">
        <f>C169-F169</f>
        <v>-0.14335521174949115</v>
      </c>
      <c r="I169">
        <f>H169^2</f>
        <v>2.0550716735741444E-2</v>
      </c>
    </row>
    <row r="170" spans="1:9" ht="15.75" x14ac:dyDescent="0.25">
      <c r="A170" s="4">
        <v>41472</v>
      </c>
      <c r="B170">
        <v>120.25</v>
      </c>
      <c r="C170">
        <f>(B170-B169)/B169</f>
        <v>0.10270518110958279</v>
      </c>
      <c r="D170">
        <v>2.4887999999999999</v>
      </c>
      <c r="E170">
        <v>10.0748</v>
      </c>
      <c r="F170" s="15">
        <f>(((E170/100)+1)^(1/365)-1)</f>
        <v>2.6302074473871784E-4</v>
      </c>
      <c r="G170">
        <f>1+F170</f>
        <v>1.0002630207447387</v>
      </c>
      <c r="H170">
        <f>C170-F170</f>
        <v>0.10244216036484408</v>
      </c>
      <c r="I170">
        <f>H170^2</f>
        <v>1.049439622021643E-2</v>
      </c>
    </row>
    <row r="171" spans="1:9" ht="15.75" x14ac:dyDescent="0.25">
      <c r="A171" s="4">
        <v>41473</v>
      </c>
      <c r="B171">
        <v>119.03</v>
      </c>
      <c r="C171">
        <f>(B171-B170)/B170</f>
        <v>-1.0145530145530136E-2</v>
      </c>
      <c r="D171">
        <v>2.5284</v>
      </c>
      <c r="E171">
        <v>10.0404</v>
      </c>
      <c r="F171" s="15">
        <f>(((E171/100)+1)^(1/365)-1)</f>
        <v>2.6216418122526619E-4</v>
      </c>
      <c r="G171">
        <f>1+F171</f>
        <v>1.0002621641812253</v>
      </c>
      <c r="H171">
        <f>C171-F171</f>
        <v>-1.0407694326755403E-2</v>
      </c>
      <c r="I171">
        <f>H171^2</f>
        <v>1.083201011991766E-4</v>
      </c>
    </row>
    <row r="172" spans="1:9" ht="15.75" x14ac:dyDescent="0.25">
      <c r="A172" s="4">
        <v>41474</v>
      </c>
      <c r="B172">
        <v>119.68</v>
      </c>
      <c r="C172">
        <f>(B172-B171)/B171</f>
        <v>5.4608081996135906E-3</v>
      </c>
      <c r="D172">
        <v>2.4839000000000002</v>
      </c>
      <c r="E172">
        <v>10.0381</v>
      </c>
      <c r="F172" s="15">
        <f>(((E172/100)+1)^(1/365)-1)</f>
        <v>2.6210690146677429E-4</v>
      </c>
      <c r="G172">
        <f>1+F172</f>
        <v>1.0002621069014668</v>
      </c>
      <c r="H172">
        <f>C172-F172</f>
        <v>5.1987012981468163E-3</v>
      </c>
      <c r="I172">
        <f>H172^2</f>
        <v>2.7026495187353394E-5</v>
      </c>
    </row>
    <row r="173" spans="1:9" ht="15.75" x14ac:dyDescent="0.25">
      <c r="A173" s="4">
        <v>41477</v>
      </c>
      <c r="B173">
        <v>122.43</v>
      </c>
      <c r="C173">
        <f>(B173-B172)/B172</f>
        <v>2.2977941176470586E-2</v>
      </c>
      <c r="D173">
        <v>2.4803999999999999</v>
      </c>
      <c r="E173">
        <v>10.013999999999999</v>
      </c>
      <c r="F173" s="15">
        <f>(((E173/100)+1)^(1/365)-1)</f>
        <v>2.615066374025421E-4</v>
      </c>
      <c r="G173">
        <f>1+F173</f>
        <v>1.0002615066374025</v>
      </c>
      <c r="H173">
        <f>C173-F173</f>
        <v>2.2716434539068044E-2</v>
      </c>
      <c r="I173">
        <f>H173^2</f>
        <v>5.1603639816776362E-4</v>
      </c>
    </row>
    <row r="174" spans="1:9" ht="15.75" x14ac:dyDescent="0.25">
      <c r="A174" s="4">
        <v>41478</v>
      </c>
      <c r="B174">
        <v>122.74</v>
      </c>
      <c r="C174">
        <f>(B174-B173)/B173</f>
        <v>2.5320591358326231E-3</v>
      </c>
      <c r="D174">
        <v>2.5049000000000001</v>
      </c>
      <c r="E174">
        <v>10.011100000000001</v>
      </c>
      <c r="F174" s="15">
        <f>(((E174/100)+1)^(1/365)-1)</f>
        <v>2.6143439761772136E-4</v>
      </c>
      <c r="G174">
        <f>1+F174</f>
        <v>1.0002614343976177</v>
      </c>
      <c r="H174">
        <f>C174-F174</f>
        <v>2.2706247382149017E-3</v>
      </c>
      <c r="I174">
        <f>H174^2</f>
        <v>5.1557367017934908E-6</v>
      </c>
    </row>
    <row r="175" spans="1:9" ht="15.75" x14ac:dyDescent="0.25">
      <c r="A175" s="4">
        <v>41479</v>
      </c>
      <c r="B175">
        <v>121.7</v>
      </c>
      <c r="C175">
        <f>(B175-B174)/B174</f>
        <v>-8.4731953723316943E-3</v>
      </c>
      <c r="D175">
        <v>2.5880000000000001</v>
      </c>
      <c r="E175">
        <v>10.0169</v>
      </c>
      <c r="F175" s="15">
        <f>(((E175/100)+1)^(1/365)-1)</f>
        <v>2.6157887528799328E-4</v>
      </c>
      <c r="G175">
        <f>1+F175</f>
        <v>1.000261578875288</v>
      </c>
      <c r="H175">
        <f>C175-F175</f>
        <v>-8.7347742476196876E-3</v>
      </c>
      <c r="I175">
        <f>H175^2</f>
        <v>7.6296281156880075E-5</v>
      </c>
    </row>
    <row r="176" spans="1:9" ht="15.75" x14ac:dyDescent="0.25">
      <c r="A176" s="4">
        <v>41480</v>
      </c>
      <c r="B176">
        <v>124.07</v>
      </c>
      <c r="C176">
        <f>(B176-B175)/B175</f>
        <v>1.9474116680361465E-2</v>
      </c>
      <c r="D176">
        <v>2.5712000000000002</v>
      </c>
      <c r="E176">
        <v>9.9725000000000001</v>
      </c>
      <c r="F176" s="15">
        <f>(((E176/100)+1)^(1/365)-1)</f>
        <v>2.6047268026729853E-4</v>
      </c>
      <c r="G176">
        <f>1+F176</f>
        <v>1.0002604726802673</v>
      </c>
      <c r="H176">
        <f>C176-F176</f>
        <v>1.9213644000094166E-2</v>
      </c>
      <c r="I176">
        <f>H176^2</f>
        <v>3.6916411576235457E-4</v>
      </c>
    </row>
    <row r="177" spans="1:9" ht="15.75" x14ac:dyDescent="0.25">
      <c r="A177" s="4">
        <v>41481</v>
      </c>
      <c r="B177">
        <v>129.38999999999999</v>
      </c>
      <c r="C177">
        <f>(B177-B176)/B176</f>
        <v>4.2879019908116336E-2</v>
      </c>
      <c r="D177">
        <v>2.5624000000000002</v>
      </c>
      <c r="E177">
        <v>9.9442000000000004</v>
      </c>
      <c r="F177" s="15">
        <f>(((E177/100)+1)^(1/365)-1)</f>
        <v>2.5976737307398245E-4</v>
      </c>
      <c r="G177">
        <f>1+F177</f>
        <v>1.000259767373074</v>
      </c>
      <c r="H177">
        <f>C177-F177</f>
        <v>4.2619252535042354E-2</v>
      </c>
      <c r="I177">
        <f>H177^2</f>
        <v>1.8164006866457142E-3</v>
      </c>
    </row>
    <row r="178" spans="1:9" ht="15.75" x14ac:dyDescent="0.25">
      <c r="A178" s="4">
        <v>41484</v>
      </c>
      <c r="B178">
        <v>134.62</v>
      </c>
      <c r="C178">
        <f>(B178-B177)/B177</f>
        <v>4.0420434345776482E-2</v>
      </c>
      <c r="D178">
        <v>2.6023000000000001</v>
      </c>
      <c r="E178">
        <v>9.9712999999999994</v>
      </c>
      <c r="F178" s="15">
        <f>(((E178/100)+1)^(1/365)-1)</f>
        <v>2.6044277692349738E-4</v>
      </c>
      <c r="G178">
        <f>1+F178</f>
        <v>1.0002604427769235</v>
      </c>
      <c r="H178">
        <f>C178-F178</f>
        <v>4.0159991568852985E-2</v>
      </c>
      <c r="I178">
        <f>H178^2</f>
        <v>1.6128249228103428E-3</v>
      </c>
    </row>
    <row r="179" spans="1:9" ht="15.75" x14ac:dyDescent="0.25">
      <c r="A179" s="4">
        <v>41485</v>
      </c>
      <c r="B179">
        <v>131.74</v>
      </c>
      <c r="C179">
        <f>(B179-B178)/B178</f>
        <v>-2.1393552221066672E-2</v>
      </c>
      <c r="D179">
        <v>2.6101000000000001</v>
      </c>
      <c r="E179">
        <v>9.9724000000000004</v>
      </c>
      <c r="F179" s="15">
        <f>(((E179/100)+1)^(1/365)-1)</f>
        <v>2.6047018833441626E-4</v>
      </c>
      <c r="G179">
        <f>1+F179</f>
        <v>1.0002604701883344</v>
      </c>
      <c r="H179">
        <f>C179-F179</f>
        <v>-2.1654022409401088E-2</v>
      </c>
      <c r="I179">
        <f>H179^2</f>
        <v>4.6889668650684449E-4</v>
      </c>
    </row>
    <row r="180" spans="1:9" ht="15.75" x14ac:dyDescent="0.25">
      <c r="A180" s="4">
        <v>41486</v>
      </c>
      <c r="B180">
        <v>134.28</v>
      </c>
      <c r="C180">
        <f>(B180-B179)/B179</f>
        <v>1.9280400789433671E-2</v>
      </c>
      <c r="D180">
        <v>2.5762</v>
      </c>
      <c r="E180">
        <v>9.9809999999999999</v>
      </c>
      <c r="F180" s="15">
        <f>(((E180/100)+1)^(1/365)-1)</f>
        <v>2.6068448630378604E-4</v>
      </c>
      <c r="G180">
        <f>1+F180</f>
        <v>1.0002606844863038</v>
      </c>
      <c r="H180">
        <f>C180-F180</f>
        <v>1.9019716303129885E-2</v>
      </c>
      <c r="I180">
        <f>H180^2</f>
        <v>3.6174960825154475E-4</v>
      </c>
    </row>
    <row r="181" spans="1:9" ht="15.75" x14ac:dyDescent="0.25">
      <c r="A181" s="4">
        <v>41487</v>
      </c>
      <c r="B181">
        <v>135.55000000000001</v>
      </c>
      <c r="C181">
        <f>(B181-B180)/B180</f>
        <v>9.4578492701817857E-3</v>
      </c>
      <c r="D181">
        <v>2.706</v>
      </c>
      <c r="E181">
        <v>9.8935999999999993</v>
      </c>
      <c r="F181" s="15">
        <f>(((E181/100)+1)^(1/365)-1)</f>
        <v>2.5850584240383334E-4</v>
      </c>
      <c r="G181">
        <f>1+F181</f>
        <v>1.0002585058424038</v>
      </c>
      <c r="H181">
        <f>C181-F181</f>
        <v>9.1993434277779524E-3</v>
      </c>
      <c r="I181">
        <f>H181^2</f>
        <v>8.4627919502201405E-5</v>
      </c>
    </row>
    <row r="182" spans="1:9" ht="15.75" x14ac:dyDescent="0.25">
      <c r="A182" s="4">
        <v>41488</v>
      </c>
      <c r="B182">
        <v>138</v>
      </c>
      <c r="C182">
        <f>(B182-B181)/B181</f>
        <v>1.8074511250461001E-2</v>
      </c>
      <c r="D182">
        <v>2.5960000000000001</v>
      </c>
      <c r="E182">
        <v>9.8646999999999991</v>
      </c>
      <c r="F182" s="15">
        <f>(((E182/100)+1)^(1/365)-1)</f>
        <v>2.5778506396578749E-4</v>
      </c>
      <c r="G182">
        <f>1+F182</f>
        <v>1.0002577850639658</v>
      </c>
      <c r="H182">
        <f>C182-F182</f>
        <v>1.7816726186495213E-2</v>
      </c>
      <c r="I182">
        <f>H182^2</f>
        <v>3.1743573200454425E-4</v>
      </c>
    </row>
    <row r="183" spans="1:9" ht="15.75" x14ac:dyDescent="0.25">
      <c r="A183" s="4">
        <v>41491</v>
      </c>
      <c r="B183">
        <v>144.68</v>
      </c>
      <c r="C183">
        <f>(B183-B182)/B182</f>
        <v>4.8405797101449322E-2</v>
      </c>
      <c r="D183">
        <v>2.6333000000000002</v>
      </c>
      <c r="E183">
        <v>9.8763000000000005</v>
      </c>
      <c r="F183" s="15">
        <f>(((E183/100)+1)^(1/365)-1)</f>
        <v>2.580743956714926E-4</v>
      </c>
      <c r="G183">
        <f>1+F183</f>
        <v>1.0002580743956715</v>
      </c>
      <c r="H183">
        <f>C183-F183</f>
        <v>4.8147722705777829E-2</v>
      </c>
      <c r="I183">
        <f>H183^2</f>
        <v>2.3182032017524741E-3</v>
      </c>
    </row>
    <row r="184" spans="1:9" ht="15.75" x14ac:dyDescent="0.25">
      <c r="A184" s="4">
        <v>41492</v>
      </c>
      <c r="B184">
        <v>142.15</v>
      </c>
      <c r="C184">
        <f>(B184-B183)/B183</f>
        <v>-1.7486867569809241E-2</v>
      </c>
      <c r="D184">
        <v>2.6421000000000001</v>
      </c>
      <c r="E184">
        <v>9.8996999999999993</v>
      </c>
      <c r="F184" s="15">
        <f>(((E184/100)+1)^(1/365)-1)</f>
        <v>2.5865795486845755E-4</v>
      </c>
      <c r="G184">
        <f>1+F184</f>
        <v>1.0002586579548685</v>
      </c>
      <c r="H184">
        <f>C184-F184</f>
        <v>-1.7745525524677699E-2</v>
      </c>
      <c r="I184">
        <f>H184^2</f>
        <v>3.1490367614698769E-4</v>
      </c>
    </row>
    <row r="185" spans="1:9" ht="15.75" x14ac:dyDescent="0.25">
      <c r="A185" s="4">
        <v>41493</v>
      </c>
      <c r="B185">
        <v>134.22999999999999</v>
      </c>
      <c r="C185">
        <f>(B185-B184)/B184</f>
        <v>-5.5715793176222411E-2</v>
      </c>
      <c r="D185">
        <v>2.5986000000000002</v>
      </c>
      <c r="E185">
        <v>9.9220000000000006</v>
      </c>
      <c r="F185" s="15">
        <f>(((E185/100)+1)^(1/365)-1)</f>
        <v>2.5921396649564166E-4</v>
      </c>
      <c r="G185">
        <f>1+F185</f>
        <v>1.0002592139664956</v>
      </c>
      <c r="H185">
        <f>C185-F185</f>
        <v>-5.5975007142718053E-2</v>
      </c>
      <c r="I185">
        <f>H185^2</f>
        <v>3.1332014246273372E-3</v>
      </c>
    </row>
    <row r="186" spans="1:9" ht="15.75" x14ac:dyDescent="0.25">
      <c r="A186" s="4">
        <v>41494</v>
      </c>
      <c r="B186">
        <v>153.47999999999999</v>
      </c>
      <c r="C186">
        <f>(B186-B185)/B185</f>
        <v>0.14341056395738658</v>
      </c>
      <c r="D186">
        <v>2.5891999999999999</v>
      </c>
      <c r="E186">
        <v>9.9269999999999996</v>
      </c>
      <c r="F186" s="15">
        <f>(((E186/100)+1)^(1/365)-1)</f>
        <v>2.59338617341065E-4</v>
      </c>
      <c r="G186">
        <f>1+F186</f>
        <v>1.0002593386173411</v>
      </c>
      <c r="H186">
        <f>C186-F186</f>
        <v>0.14315122534004551</v>
      </c>
      <c r="I186">
        <f>H186^2</f>
        <v>2.0492273316356488E-2</v>
      </c>
    </row>
    <row r="187" spans="1:9" ht="15.75" x14ac:dyDescent="0.25">
      <c r="A187" s="4">
        <v>41495</v>
      </c>
      <c r="B187">
        <v>153</v>
      </c>
      <c r="C187">
        <f>(B187-B186)/B186</f>
        <v>-3.1274433150898476E-3</v>
      </c>
      <c r="D187">
        <v>2.5784000000000002</v>
      </c>
      <c r="E187">
        <v>9.9495000000000005</v>
      </c>
      <c r="F187" s="15">
        <f>(((E187/100)+1)^(1/365)-1)</f>
        <v>2.598994761844331E-4</v>
      </c>
      <c r="G187">
        <f>1+F187</f>
        <v>1.0002598994761844</v>
      </c>
      <c r="H187">
        <f>C187-F187</f>
        <v>-3.3873427912742807E-3</v>
      </c>
      <c r="I187">
        <f>H187^2</f>
        <v>1.1474091185597836E-5</v>
      </c>
    </row>
    <row r="188" spans="1:9" ht="15.75" x14ac:dyDescent="0.25">
      <c r="A188" s="4">
        <v>41498</v>
      </c>
      <c r="B188">
        <v>147.38</v>
      </c>
      <c r="C188">
        <f>(B188-B187)/B187</f>
        <v>-3.6732026143790876E-2</v>
      </c>
      <c r="D188">
        <v>2.6206</v>
      </c>
      <c r="E188">
        <v>9.9446999999999992</v>
      </c>
      <c r="F188" s="15">
        <f>(((E188/100)+1)^(1/365)-1)</f>
        <v>2.5977983590297349E-4</v>
      </c>
      <c r="G188">
        <f>1+F188</f>
        <v>1.000259779835903</v>
      </c>
      <c r="H188">
        <f>C188-F188</f>
        <v>-3.6991805979693849E-2</v>
      </c>
      <c r="I188">
        <f>H188^2</f>
        <v>1.3683937096393135E-3</v>
      </c>
    </row>
    <row r="189" spans="1:9" ht="15.75" x14ac:dyDescent="0.25">
      <c r="A189" s="4">
        <v>41499</v>
      </c>
      <c r="B189">
        <v>145.43</v>
      </c>
      <c r="C189">
        <f>(B189-B188)/B188</f>
        <v>-1.3231103270457244E-2</v>
      </c>
      <c r="D189">
        <v>2.7189999999999999</v>
      </c>
      <c r="E189">
        <v>9.9500999999999991</v>
      </c>
      <c r="F189" s="15">
        <f>(((E189/100)+1)^(1/365)-1)</f>
        <v>2.5991443085349175E-4</v>
      </c>
      <c r="G189">
        <f>1+F189</f>
        <v>1.0002599144308535</v>
      </c>
      <c r="H189">
        <f>C189-F189</f>
        <v>-1.3491017701310736E-2</v>
      </c>
      <c r="I189">
        <f>H189^2</f>
        <v>1.8200755861707963E-4</v>
      </c>
    </row>
    <row r="190" spans="1:9" ht="15.75" x14ac:dyDescent="0.25">
      <c r="A190" s="4">
        <v>41500</v>
      </c>
      <c r="B190">
        <v>139.36000000000001</v>
      </c>
      <c r="C190">
        <f>(B190-B189)/B189</f>
        <v>-4.1738293337000569E-2</v>
      </c>
      <c r="D190">
        <v>2.7136</v>
      </c>
      <c r="E190">
        <v>9.9735999999999994</v>
      </c>
      <c r="F190" s="15">
        <f>(((E190/100)+1)^(1/365)-1)</f>
        <v>2.6050009138001151E-4</v>
      </c>
      <c r="G190">
        <f>1+F190</f>
        <v>1.00026050009138</v>
      </c>
      <c r="H190">
        <f>C190-F190</f>
        <v>-4.1998793428380581E-2</v>
      </c>
      <c r="I190">
        <f>H190^2</f>
        <v>1.7638986494397839E-3</v>
      </c>
    </row>
    <row r="191" spans="1:9" ht="15.75" x14ac:dyDescent="0.25">
      <c r="A191" s="4">
        <v>41501</v>
      </c>
      <c r="B191">
        <v>139.66999999999999</v>
      </c>
      <c r="C191">
        <f>(B191-B190)/B190</f>
        <v>2.2244546498275965E-3</v>
      </c>
      <c r="D191">
        <v>2.7664</v>
      </c>
      <c r="E191">
        <v>10.0731</v>
      </c>
      <c r="F191" s="15">
        <f>(((E191/100)+1)^(1/365)-1)</f>
        <v>2.6297842083589096E-4</v>
      </c>
      <c r="G191">
        <f>1+F191</f>
        <v>1.0002629784208359</v>
      </c>
      <c r="H191">
        <f>C191-F191</f>
        <v>1.9614762289917056E-3</v>
      </c>
      <c r="I191">
        <f>H191^2</f>
        <v>3.847388996899522E-6</v>
      </c>
    </row>
    <row r="192" spans="1:9" ht="15.75" x14ac:dyDescent="0.25">
      <c r="A192" s="4">
        <v>41502</v>
      </c>
      <c r="B192">
        <v>142</v>
      </c>
      <c r="C192">
        <f>(B192-B191)/B191</f>
        <v>1.6682179422925558E-2</v>
      </c>
      <c r="D192">
        <v>2.8250999999999999</v>
      </c>
      <c r="E192">
        <v>10.104699999999999</v>
      </c>
      <c r="F192" s="15">
        <f>(((E192/100)+1)^(1/365)-1)</f>
        <v>2.6376504096337072E-4</v>
      </c>
      <c r="G192">
        <f>1+F192</f>
        <v>1.0002637650409634</v>
      </c>
      <c r="H192">
        <f>C192-F192</f>
        <v>1.6418414381962187E-2</v>
      </c>
      <c r="I192">
        <f>H192^2</f>
        <v>2.6956433081782276E-4</v>
      </c>
    </row>
    <row r="193" spans="1:9" ht="15.75" x14ac:dyDescent="0.25">
      <c r="A193" s="4">
        <v>41505</v>
      </c>
      <c r="B193">
        <v>144.9</v>
      </c>
      <c r="C193">
        <f>(B193-B192)/B192</f>
        <v>2.0422535211267644E-2</v>
      </c>
      <c r="D193">
        <v>2.8803999999999998</v>
      </c>
      <c r="E193">
        <v>10.1496</v>
      </c>
      <c r="F193" s="15">
        <f>(((E193/100)+1)^(1/365)-1)</f>
        <v>2.6488235141575167E-4</v>
      </c>
      <c r="G193">
        <f>1+F193</f>
        <v>1.0002648823514158</v>
      </c>
      <c r="H193">
        <f>C193-F193</f>
        <v>2.0157652859851893E-2</v>
      </c>
      <c r="I193">
        <f>H193^2</f>
        <v>4.0633096881829517E-4</v>
      </c>
    </row>
    <row r="194" spans="1:9" ht="15.75" x14ac:dyDescent="0.25">
      <c r="A194" s="4">
        <v>41506</v>
      </c>
      <c r="B194">
        <v>149.58000000000001</v>
      </c>
      <c r="C194">
        <f>(B194-B193)/B193</f>
        <v>3.2298136645962781E-2</v>
      </c>
      <c r="D194">
        <v>2.8142</v>
      </c>
      <c r="E194">
        <v>10.1402</v>
      </c>
      <c r="F194" s="15">
        <f>(((E194/100)+1)^(1/365)-1)</f>
        <v>2.6464847546425752E-4</v>
      </c>
      <c r="G194">
        <f>1+F194</f>
        <v>1.0002646484754643</v>
      </c>
      <c r="H194">
        <f>C194-F194</f>
        <v>3.2033488170498524E-2</v>
      </c>
      <c r="I194">
        <f>H194^2</f>
        <v>1.0261443643694689E-3</v>
      </c>
    </row>
    <row r="195" spans="1:9" ht="15.75" x14ac:dyDescent="0.25">
      <c r="A195" s="4">
        <v>41507</v>
      </c>
      <c r="B195">
        <v>147.86000000000001</v>
      </c>
      <c r="C195">
        <f>(B195-B194)/B194</f>
        <v>-1.1498863484423043E-2</v>
      </c>
      <c r="D195">
        <v>2.8935</v>
      </c>
      <c r="E195">
        <v>10.1722</v>
      </c>
      <c r="F195" s="15">
        <f>(((E195/100)+1)^(1/365)-1)</f>
        <v>2.6544456747212841E-4</v>
      </c>
      <c r="G195">
        <f>1+F195</f>
        <v>1.0002654445674721</v>
      </c>
      <c r="H195">
        <f>C195-F195</f>
        <v>-1.1764308051895172E-2</v>
      </c>
      <c r="I195">
        <f>H195^2</f>
        <v>1.3839894393988556E-4</v>
      </c>
    </row>
    <row r="196" spans="1:9" ht="15.75" x14ac:dyDescent="0.25">
      <c r="A196" s="4">
        <v>41508</v>
      </c>
      <c r="B196">
        <v>157.1</v>
      </c>
      <c r="C196">
        <f>(B196-B195)/B195</f>
        <v>6.2491546057080884E-2</v>
      </c>
      <c r="D196">
        <v>2.8843999999999999</v>
      </c>
      <c r="E196">
        <v>10.130599999999999</v>
      </c>
      <c r="F196" s="15">
        <f>(((E196/100)+1)^(1/365)-1)</f>
        <v>2.6440960288232063E-4</v>
      </c>
      <c r="G196">
        <f>1+F196</f>
        <v>1.0002644096028823</v>
      </c>
      <c r="H196">
        <f>C196-F196</f>
        <v>6.2227136454198563E-2</v>
      </c>
      <c r="I196">
        <f>H196^2</f>
        <v>3.8722165112894478E-3</v>
      </c>
    </row>
    <row r="197" spans="1:9" ht="15.75" x14ac:dyDescent="0.25">
      <c r="A197" s="4">
        <v>41509</v>
      </c>
      <c r="B197">
        <v>161.839</v>
      </c>
      <c r="C197">
        <f>(B197-B196)/B196</f>
        <v>3.0165499681731409E-2</v>
      </c>
      <c r="D197">
        <v>2.8146</v>
      </c>
      <c r="E197">
        <v>10.097099999999999</v>
      </c>
      <c r="F197" s="15">
        <f>(((E197/100)+1)^(1/365)-1)</f>
        <v>2.6357587440850594E-4</v>
      </c>
      <c r="G197">
        <f>1+F197</f>
        <v>1.0002635758744085</v>
      </c>
      <c r="H197">
        <f>C197-F197</f>
        <v>2.9901923807322903E-2</v>
      </c>
      <c r="I197">
        <f>H197^2</f>
        <v>8.9412504737894426E-4</v>
      </c>
    </row>
    <row r="198" spans="1:9" ht="15.75" x14ac:dyDescent="0.25">
      <c r="A198" s="4">
        <v>41512</v>
      </c>
      <c r="B198">
        <v>164.22</v>
      </c>
      <c r="C198">
        <f>(B198-B197)/B197</f>
        <v>1.4712152200643851E-2</v>
      </c>
      <c r="D198">
        <v>2.7852999999999999</v>
      </c>
      <c r="E198">
        <v>10.083299999999999</v>
      </c>
      <c r="F198" s="15">
        <f>(((E198/100)+1)^(1/365)-1)</f>
        <v>2.6323235447600624E-4</v>
      </c>
      <c r="G198">
        <f>1+F198</f>
        <v>1.000263232354476</v>
      </c>
      <c r="H198">
        <f>C198-F198</f>
        <v>1.4448919846167845E-2</v>
      </c>
      <c r="I198">
        <f>H198^2</f>
        <v>2.0877128472098302E-4</v>
      </c>
    </row>
    <row r="199" spans="1:9" ht="15.75" x14ac:dyDescent="0.25">
      <c r="A199" s="4">
        <v>41513</v>
      </c>
      <c r="B199">
        <v>167.01</v>
      </c>
      <c r="C199">
        <f>(B199-B198)/B198</f>
        <v>1.69894044574351E-2</v>
      </c>
      <c r="D199">
        <v>2.7086999999999999</v>
      </c>
      <c r="E199">
        <v>10.186500000000001</v>
      </c>
      <c r="F199" s="15">
        <f>(((E199/100)+1)^(1/365)-1)</f>
        <v>2.6580024654299095E-4</v>
      </c>
      <c r="G199">
        <f>1+F199</f>
        <v>1.000265800246543</v>
      </c>
      <c r="H199">
        <f>C199-F199</f>
        <v>1.6723604210892109E-2</v>
      </c>
      <c r="I199">
        <f>H199^2</f>
        <v>2.796789378025683E-4</v>
      </c>
    </row>
    <row r="200" spans="1:9" ht="15.75" x14ac:dyDescent="0.25">
      <c r="A200" s="4">
        <v>41514</v>
      </c>
      <c r="B200">
        <v>166.45</v>
      </c>
      <c r="C200">
        <f>(B200-B199)/B199</f>
        <v>-3.3530926291838949E-3</v>
      </c>
      <c r="D200">
        <v>2.7652999999999999</v>
      </c>
      <c r="E200">
        <v>10.192600000000001</v>
      </c>
      <c r="F200" s="15">
        <f>(((E200/100)+1)^(1/365)-1)</f>
        <v>2.6595195577638897E-4</v>
      </c>
      <c r="G200">
        <f>1+F200</f>
        <v>1.0002659519557764</v>
      </c>
      <c r="H200">
        <f>C200-F200</f>
        <v>-3.6190445849602839E-3</v>
      </c>
      <c r="I200">
        <f>H200^2</f>
        <v>1.3097483707930354E-5</v>
      </c>
    </row>
    <row r="201" spans="1:9" ht="15.75" x14ac:dyDescent="0.25">
      <c r="A201" s="4">
        <v>41515</v>
      </c>
      <c r="B201">
        <v>166.06</v>
      </c>
      <c r="C201">
        <f>(B201-B200)/B200</f>
        <v>-2.3430459597475902E-3</v>
      </c>
      <c r="D201">
        <v>2.7617000000000003</v>
      </c>
      <c r="E201">
        <v>10.183199999999999</v>
      </c>
      <c r="F201" s="15">
        <f>(((E201/100)+1)^(1/365)-1)</f>
        <v>2.6571817084342086E-4</v>
      </c>
      <c r="G201">
        <f>1+F201</f>
        <v>1.0002657181708434</v>
      </c>
      <c r="H201">
        <f>C201-F201</f>
        <v>-2.6087641305910111E-3</v>
      </c>
      <c r="I201">
        <f>H201^2</f>
        <v>6.8056502890582736E-6</v>
      </c>
    </row>
    <row r="202" spans="1:9" ht="15.75" x14ac:dyDescent="0.25">
      <c r="A202" s="4">
        <v>41516</v>
      </c>
      <c r="B202">
        <v>169</v>
      </c>
      <c r="C202">
        <f>(B202-B201)/B201</f>
        <v>1.7704444176803551E-2</v>
      </c>
      <c r="D202">
        <v>2.7839</v>
      </c>
      <c r="E202">
        <v>10.1913</v>
      </c>
      <c r="F202" s="15">
        <f>(((E202/100)+1)^(1/365)-1)</f>
        <v>2.6591962500277511E-4</v>
      </c>
      <c r="G202">
        <f>1+F202</f>
        <v>1.0002659196250028</v>
      </c>
      <c r="H202">
        <f>C202-F202</f>
        <v>1.7438524551800776E-2</v>
      </c>
      <c r="I202">
        <f>H202^2</f>
        <v>3.0410213854375844E-4</v>
      </c>
    </row>
    <row r="203" spans="1:9" ht="15.75" x14ac:dyDescent="0.25">
      <c r="A203" s="4">
        <v>41520</v>
      </c>
      <c r="B203">
        <v>168.94</v>
      </c>
      <c r="C203">
        <f>(B203-B202)/B202</f>
        <v>-3.5502958579883E-4</v>
      </c>
      <c r="D203">
        <v>2.8576000000000001</v>
      </c>
      <c r="E203">
        <v>10.192299999999999</v>
      </c>
      <c r="F203" s="15">
        <f>(((E203/100)+1)^(1/365)-1)</f>
        <v>2.6594449486250227E-4</v>
      </c>
      <c r="G203">
        <f>1+F203</f>
        <v>1.0002659444948625</v>
      </c>
      <c r="H203">
        <f>C203-F203</f>
        <v>-6.2097408066133226E-4</v>
      </c>
      <c r="I203">
        <f>H203^2</f>
        <v>3.8560880885318679E-7</v>
      </c>
    </row>
    <row r="204" spans="1:9" ht="15.75" x14ac:dyDescent="0.25">
      <c r="A204" s="4">
        <v>41521</v>
      </c>
      <c r="B204">
        <v>170.62200000000001</v>
      </c>
      <c r="C204">
        <f>(B204-B203)/B203</f>
        <v>9.956197466556271E-3</v>
      </c>
      <c r="D204">
        <v>2.8965999999999998</v>
      </c>
      <c r="E204">
        <v>10.1477</v>
      </c>
      <c r="F204" s="15">
        <f>(((E204/100)+1)^(1/365)-1)</f>
        <v>2.648350802219035E-4</v>
      </c>
      <c r="G204">
        <f>1+F204</f>
        <v>1.0002648350802219</v>
      </c>
      <c r="H204">
        <f>C204-F204</f>
        <v>9.6913623863343675E-3</v>
      </c>
      <c r="I204">
        <f>H204^2</f>
        <v>9.392250490325656E-5</v>
      </c>
    </row>
    <row r="205" spans="1:9" ht="15.75" x14ac:dyDescent="0.25">
      <c r="A205" s="4">
        <v>41522</v>
      </c>
      <c r="B205">
        <v>169.93</v>
      </c>
      <c r="C205">
        <f>(B205-B204)/B204</f>
        <v>-4.0557489655496199E-3</v>
      </c>
      <c r="D205">
        <v>2.9937</v>
      </c>
      <c r="E205">
        <v>10.1401</v>
      </c>
      <c r="F205" s="15">
        <f>(((E205/100)+1)^(1/365)-1)</f>
        <v>2.6464598731501532E-4</v>
      </c>
      <c r="G205">
        <f>1+F205</f>
        <v>1.000264645987315</v>
      </c>
      <c r="H205">
        <f>C205-F205</f>
        <v>-4.3203949528646353E-3</v>
      </c>
      <c r="I205">
        <f>H205^2</f>
        <v>1.8665812548738212E-5</v>
      </c>
    </row>
    <row r="206" spans="1:9" ht="15.75" x14ac:dyDescent="0.25">
      <c r="A206" s="4">
        <v>41523</v>
      </c>
      <c r="B206">
        <v>166.97</v>
      </c>
      <c r="C206">
        <f>(B206-B205)/B205</f>
        <v>-1.7418937209439225E-2</v>
      </c>
      <c r="D206">
        <v>2.9342000000000001</v>
      </c>
      <c r="E206">
        <v>10.130000000000001</v>
      </c>
      <c r="F206" s="15">
        <f>(((E206/100)+1)^(1/365)-1)</f>
        <v>2.6439467265637617E-4</v>
      </c>
      <c r="G206">
        <f>1+F206</f>
        <v>1.0002643946726564</v>
      </c>
      <c r="H206">
        <f>C206-F206</f>
        <v>-1.7683331882095601E-2</v>
      </c>
      <c r="I206">
        <f>H206^2</f>
        <v>3.1270022645233877E-4</v>
      </c>
    </row>
    <row r="207" spans="1:9" ht="15.75" x14ac:dyDescent="0.25">
      <c r="A207" s="4">
        <v>41526</v>
      </c>
      <c r="B207">
        <v>160.69999999999999</v>
      </c>
      <c r="C207">
        <f>(B207-B206)/B206</f>
        <v>-3.7551655986105346E-2</v>
      </c>
      <c r="D207">
        <v>2.9119999999999999</v>
      </c>
      <c r="E207">
        <v>10.1051</v>
      </c>
      <c r="F207" s="15">
        <f>(((E207/100)+1)^(1/365)-1)</f>
        <v>2.6377499673713167E-4</v>
      </c>
      <c r="G207">
        <f>1+F207</f>
        <v>1.0002637749967371</v>
      </c>
      <c r="H207">
        <f>C207-F207</f>
        <v>-3.7815430982842478E-2</v>
      </c>
      <c r="I207">
        <f>H207^2</f>
        <v>1.4300068204181229E-3</v>
      </c>
    </row>
    <row r="208" spans="1:9" ht="15.75" x14ac:dyDescent="0.25">
      <c r="A208" s="4">
        <v>41527</v>
      </c>
      <c r="B208">
        <v>166.37</v>
      </c>
      <c r="C208">
        <f>(B208-B207)/B207</f>
        <v>3.5283136278780436E-2</v>
      </c>
      <c r="D208">
        <v>2.9643000000000002</v>
      </c>
      <c r="E208">
        <v>10.075200000000001</v>
      </c>
      <c r="F208" s="15">
        <f>(((E208/100)+1)^(1/365)-1)</f>
        <v>2.6303070320943256E-4</v>
      </c>
      <c r="G208">
        <f>1+F208</f>
        <v>1.0002630307032094</v>
      </c>
      <c r="H208">
        <f>C208-F208</f>
        <v>3.5020105575571003E-2</v>
      </c>
      <c r="I208">
        <f>H208^2</f>
        <v>1.2264077945241393E-3</v>
      </c>
    </row>
    <row r="209" spans="1:9" ht="15.75" x14ac:dyDescent="0.25">
      <c r="A209" s="4">
        <v>41528</v>
      </c>
      <c r="B209">
        <v>163.52000000000001</v>
      </c>
      <c r="C209">
        <f>(B209-B208)/B208</f>
        <v>-1.7130492276251692E-2</v>
      </c>
      <c r="D209">
        <v>2.9121999999999999</v>
      </c>
      <c r="E209">
        <v>10.0655</v>
      </c>
      <c r="F209" s="15">
        <f>(((E209/100)+1)^(1/365)-1)</f>
        <v>2.627892001216825E-4</v>
      </c>
      <c r="G209">
        <f>1+F209</f>
        <v>1.0002627892001217</v>
      </c>
      <c r="H209">
        <f>C209-F209</f>
        <v>-1.7393281476373375E-2</v>
      </c>
      <c r="I209">
        <f>H209^2</f>
        <v>3.0252624051635315E-4</v>
      </c>
    </row>
    <row r="210" spans="1:9" ht="15.75" x14ac:dyDescent="0.25">
      <c r="A210" s="4">
        <v>41529</v>
      </c>
      <c r="B210">
        <v>164.93</v>
      </c>
      <c r="C210">
        <f>(B210-B209)/B209</f>
        <v>8.6227984344422488E-3</v>
      </c>
      <c r="D210">
        <v>2.9095</v>
      </c>
      <c r="E210">
        <v>10.082000000000001</v>
      </c>
      <c r="F210" s="15">
        <f>(((E210/100)+1)^(1/365)-1)</f>
        <v>2.631999916893335E-4</v>
      </c>
      <c r="G210">
        <f>1+F210</f>
        <v>1.0002631999916893</v>
      </c>
      <c r="H210">
        <f>C210-F210</f>
        <v>8.3595984427529153E-3</v>
      </c>
      <c r="I210">
        <f>H210^2</f>
        <v>6.9882886124076967E-5</v>
      </c>
    </row>
    <row r="211" spans="1:9" ht="15.75" x14ac:dyDescent="0.25">
      <c r="A211" s="4">
        <v>41530</v>
      </c>
      <c r="B211">
        <v>165.54</v>
      </c>
      <c r="C211">
        <f>(B211-B210)/B210</f>
        <v>3.6985387740252544E-3</v>
      </c>
      <c r="D211">
        <v>2.8845999999999998</v>
      </c>
      <c r="E211">
        <v>10.0589</v>
      </c>
      <c r="F211" s="15">
        <f>(((E211/100)+1)^(1/365)-1)</f>
        <v>2.6262486629846649E-4</v>
      </c>
      <c r="G211">
        <f>1+F211</f>
        <v>1.0002626248662985</v>
      </c>
      <c r="H211">
        <f>C211-F211</f>
        <v>3.4359139077267879E-3</v>
      </c>
      <c r="I211">
        <f>H211^2</f>
        <v>1.1805504381310367E-5</v>
      </c>
    </row>
    <row r="212" spans="1:9" ht="15.75" x14ac:dyDescent="0.25">
      <c r="A212" s="4">
        <v>41533</v>
      </c>
      <c r="B212">
        <v>166.58</v>
      </c>
      <c r="C212">
        <f>(B212-B211)/B211</f>
        <v>6.2824694937780624E-3</v>
      </c>
      <c r="D212">
        <v>2.8643000000000001</v>
      </c>
      <c r="E212">
        <v>10.0152</v>
      </c>
      <c r="F212" s="15">
        <f>(((E212/100)+1)^(1/365)-1)</f>
        <v>2.6153652917160208E-4</v>
      </c>
      <c r="G212">
        <f>1+F212</f>
        <v>1.0002615365291716</v>
      </c>
      <c r="H212">
        <f>C212-F212</f>
        <v>6.0209329646064604E-3</v>
      </c>
      <c r="I212">
        <f>H212^2</f>
        <v>3.6251633764284741E-5</v>
      </c>
    </row>
    <row r="213" spans="1:9" ht="15.75" x14ac:dyDescent="0.25">
      <c r="A213" s="4">
        <v>41534</v>
      </c>
      <c r="B213">
        <v>166.23</v>
      </c>
      <c r="C213">
        <f>(B213-B212)/B212</f>
        <v>-2.101092568135567E-3</v>
      </c>
      <c r="D213">
        <v>2.8468</v>
      </c>
      <c r="E213">
        <v>9.9917999999999996</v>
      </c>
      <c r="F213" s="15">
        <f>(((E213/100)+1)^(1/365)-1)</f>
        <v>2.6095358101452248E-4</v>
      </c>
      <c r="G213">
        <f>1+F213</f>
        <v>1.0002609535810145</v>
      </c>
      <c r="H213">
        <f>C213-F213</f>
        <v>-2.3620461491500894E-3</v>
      </c>
      <c r="I213">
        <f>H213^2</f>
        <v>5.5792620107147664E-6</v>
      </c>
    </row>
    <row r="214" spans="1:9" ht="15.75" x14ac:dyDescent="0.25">
      <c r="A214" s="4">
        <v>41535</v>
      </c>
      <c r="B214">
        <v>166.21799999999999</v>
      </c>
      <c r="C214">
        <f>(B214-B213)/B213</f>
        <v>-7.2189135535104701E-5</v>
      </c>
      <c r="D214">
        <v>2.6878000000000002</v>
      </c>
      <c r="E214">
        <v>9.9235000000000007</v>
      </c>
      <c r="F214" s="15">
        <f>(((E214/100)+1)^(1/365)-1)</f>
        <v>2.5925136234294932E-4</v>
      </c>
      <c r="G214">
        <f>1+F214</f>
        <v>1.0002592513623429</v>
      </c>
      <c r="H214">
        <f>C214-F214</f>
        <v>-3.3144049787805401E-4</v>
      </c>
      <c r="I214">
        <f>H214^2</f>
        <v>1.0985280363365232E-7</v>
      </c>
    </row>
    <row r="215" spans="1:9" ht="15.75" x14ac:dyDescent="0.25">
      <c r="A215" s="4">
        <v>41536</v>
      </c>
      <c r="B215">
        <v>177.92</v>
      </c>
      <c r="C215">
        <f>(B215-B214)/B214</f>
        <v>7.040152089424731E-2</v>
      </c>
      <c r="D215">
        <v>2.7519</v>
      </c>
      <c r="E215">
        <v>9.9284999999999997</v>
      </c>
      <c r="F215" s="15">
        <f>(((E215/100)+1)^(1/365)-1)</f>
        <v>2.5937601149217393E-4</v>
      </c>
      <c r="G215">
        <f>1+F215</f>
        <v>1.0002593760114922</v>
      </c>
      <c r="H215">
        <f>C215-F215</f>
        <v>7.0142144882755136E-2</v>
      </c>
      <c r="I215">
        <f>H215^2</f>
        <v>4.9199204887534122E-3</v>
      </c>
    </row>
    <row r="216" spans="1:9" ht="15.75" x14ac:dyDescent="0.25">
      <c r="A216" s="4">
        <v>41537</v>
      </c>
      <c r="B216">
        <v>183.39</v>
      </c>
      <c r="C216">
        <f>(B216-B215)/B215</f>
        <v>3.0744154676258989E-2</v>
      </c>
      <c r="D216">
        <v>2.7336999999999998</v>
      </c>
      <c r="E216">
        <v>9.9649000000000001</v>
      </c>
      <c r="F216" s="15">
        <f>(((E216/100)+1)^(1/365)-1)</f>
        <v>2.6028328692739855E-4</v>
      </c>
      <c r="G216">
        <f>1+F216</f>
        <v>1.0002602832869274</v>
      </c>
      <c r="H216">
        <f>C216-F216</f>
        <v>3.048387138933159E-2</v>
      </c>
      <c r="I216">
        <f>H216^2</f>
        <v>9.2926641488130909E-4</v>
      </c>
    </row>
    <row r="217" spans="1:9" ht="15.75" x14ac:dyDescent="0.25">
      <c r="A217" s="4">
        <v>41540</v>
      </c>
      <c r="B217">
        <v>181.11</v>
      </c>
      <c r="C217">
        <f>(B217-B216)/B216</f>
        <v>-1.2432520857189449E-2</v>
      </c>
      <c r="D217">
        <v>2.6999</v>
      </c>
      <c r="E217">
        <v>10.001099999999999</v>
      </c>
      <c r="F217" s="15">
        <f>(((E217/100)+1)^(1/365)-1)</f>
        <v>2.6118528034646538E-4</v>
      </c>
      <c r="G217">
        <f>1+F217</f>
        <v>1.0002611852803465</v>
      </c>
      <c r="H217">
        <f>C217-F217</f>
        <v>-1.2693706137535914E-2</v>
      </c>
      <c r="I217">
        <f>H217^2</f>
        <v>1.6113017550611693E-4</v>
      </c>
    </row>
    <row r="218" spans="1:9" ht="15.75" x14ac:dyDescent="0.25">
      <c r="A218" s="4">
        <v>41541</v>
      </c>
      <c r="B218">
        <v>182.33</v>
      </c>
      <c r="C218">
        <f>(B218-B217)/B217</f>
        <v>6.7362376456297206E-3</v>
      </c>
      <c r="D218">
        <v>2.6551999999999998</v>
      </c>
      <c r="E218">
        <v>10.052199999999999</v>
      </c>
      <c r="F218" s="15">
        <f>(((E218/100)+1)^(1/365)-1)</f>
        <v>2.6245803251656596E-4</v>
      </c>
      <c r="G218">
        <f>1+F218</f>
        <v>1.0002624580325166</v>
      </c>
      <c r="H218">
        <f>C218-F218</f>
        <v>6.4737796131131547E-3</v>
      </c>
      <c r="I218">
        <f>H218^2</f>
        <v>4.1909822479159508E-5</v>
      </c>
    </row>
    <row r="219" spans="1:9" ht="15.75" x14ac:dyDescent="0.25">
      <c r="A219" s="4">
        <v>41542</v>
      </c>
      <c r="B219">
        <v>185.238</v>
      </c>
      <c r="C219">
        <f>(B219-B218)/B218</f>
        <v>1.5949103274282821E-2</v>
      </c>
      <c r="D219">
        <v>2.6280000000000001</v>
      </c>
      <c r="E219">
        <v>10.0791</v>
      </c>
      <c r="F219" s="15">
        <f>(((E219/100)+1)^(1/365)-1)</f>
        <v>2.6312779640713657E-4</v>
      </c>
      <c r="G219">
        <f>1+F219</f>
        <v>1.0002631277964071</v>
      </c>
      <c r="H219">
        <f>C219-F219</f>
        <v>1.5685975477875685E-2</v>
      </c>
      <c r="I219">
        <f>H219^2</f>
        <v>2.4604982669251731E-4</v>
      </c>
    </row>
    <row r="220" spans="1:9" ht="15.75" x14ac:dyDescent="0.25">
      <c r="A220" s="4">
        <v>41543</v>
      </c>
      <c r="B220">
        <v>188.64</v>
      </c>
      <c r="C220">
        <f>(B220-B219)/B219</f>
        <v>1.8365562141677123E-2</v>
      </c>
      <c r="D220">
        <v>2.6497999999999999</v>
      </c>
      <c r="E220">
        <v>10.0547</v>
      </c>
      <c r="F220" s="15">
        <f>(((E220/100)+1)^(1/365)-1)</f>
        <v>2.6252028511231096E-4</v>
      </c>
      <c r="G220">
        <f>1+F220</f>
        <v>1.0002625202851123</v>
      </c>
      <c r="H220">
        <f>C220-F220</f>
        <v>1.8103041856564812E-2</v>
      </c>
      <c r="I220">
        <f>H220^2</f>
        <v>3.2772012446053757E-4</v>
      </c>
    </row>
    <row r="221" spans="1:9" ht="15.75" x14ac:dyDescent="0.25">
      <c r="A221" s="4">
        <v>41544</v>
      </c>
      <c r="B221">
        <v>190.9</v>
      </c>
      <c r="C221">
        <f>(B221-B220)/B220</f>
        <v>1.1980491942324107E-2</v>
      </c>
      <c r="D221">
        <v>2.6245000000000003</v>
      </c>
      <c r="E221">
        <v>10.055</v>
      </c>
      <c r="F221" s="15">
        <f>(((E221/100)+1)^(1/365)-1)</f>
        <v>2.6252775532897843E-4</v>
      </c>
      <c r="G221">
        <f>1+F221</f>
        <v>1.000262527755329</v>
      </c>
      <c r="H221">
        <f>C221-F221</f>
        <v>1.1717964186995129E-2</v>
      </c>
      <c r="I221">
        <f>H221^2</f>
        <v>1.3731068468770041E-4</v>
      </c>
    </row>
    <row r="222" spans="1:9" ht="15.75" x14ac:dyDescent="0.25">
      <c r="A222" s="4">
        <v>41547</v>
      </c>
      <c r="B222">
        <v>193.37</v>
      </c>
      <c r="C222">
        <f>(B222-B221)/B221</f>
        <v>1.2938711367207955E-2</v>
      </c>
      <c r="D222">
        <v>2.61</v>
      </c>
      <c r="E222">
        <v>10.115</v>
      </c>
      <c r="F222" s="15">
        <f>(((E222/100)+1)^(1/365)-1)</f>
        <v>2.6402139064463093E-4</v>
      </c>
      <c r="G222">
        <f>1+F222</f>
        <v>1.0002640213906446</v>
      </c>
      <c r="H222">
        <f>C222-F222</f>
        <v>1.2674689976563324E-2</v>
      </c>
      <c r="I222">
        <f>H222^2</f>
        <v>1.6064776600199481E-4</v>
      </c>
    </row>
    <row r="223" spans="1:9" ht="15.75" x14ac:dyDescent="0.25">
      <c r="A223" s="4">
        <v>41548</v>
      </c>
      <c r="B223">
        <v>193</v>
      </c>
      <c r="C223">
        <f>(B223-B222)/B222</f>
        <v>-1.9134302115116333E-3</v>
      </c>
      <c r="D223">
        <v>2.65</v>
      </c>
      <c r="E223">
        <v>10.0748</v>
      </c>
      <c r="F223" s="15">
        <f>(((E223/100)+1)^(1/365)-1)</f>
        <v>2.6302074473871784E-4</v>
      </c>
      <c r="G223">
        <f>1+F223</f>
        <v>1.0002630207447387</v>
      </c>
      <c r="H223">
        <f>C223-F223</f>
        <v>-2.1764509562503514E-3</v>
      </c>
      <c r="I223">
        <f>H223^2</f>
        <v>4.7369387649630688E-6</v>
      </c>
    </row>
    <row r="224" spans="1:9" ht="15.75" x14ac:dyDescent="0.25">
      <c r="A224" s="4">
        <v>41549</v>
      </c>
      <c r="B224">
        <v>180.95</v>
      </c>
      <c r="C224">
        <f>(B224-B223)/B223</f>
        <v>-6.2435233160621821E-2</v>
      </c>
      <c r="D224">
        <v>2.6173000000000002</v>
      </c>
      <c r="E224">
        <v>10.1073</v>
      </c>
      <c r="F224" s="15">
        <f>(((E224/100)+1)^(1/365)-1)</f>
        <v>2.6382975284811039E-4</v>
      </c>
      <c r="G224">
        <f>1+F224</f>
        <v>1.0002638297528481</v>
      </c>
      <c r="H224">
        <f>C224-F224</f>
        <v>-6.2699062913469938E-2</v>
      </c>
      <c r="I224">
        <f>H224^2</f>
        <v>3.9311724902272617E-3</v>
      </c>
    </row>
    <row r="225" spans="1:9" ht="15.75" x14ac:dyDescent="0.25">
      <c r="A225" s="4">
        <v>41550</v>
      </c>
      <c r="B225">
        <v>173.31</v>
      </c>
      <c r="C225">
        <f>(B225-B224)/B224</f>
        <v>-4.2221608179054917E-2</v>
      </c>
      <c r="D225">
        <v>2.6046</v>
      </c>
      <c r="E225">
        <v>10.155099999999999</v>
      </c>
      <c r="F225" s="15">
        <f>(((E225/100)+1)^(1/365)-1)</f>
        <v>2.6501918449794992E-4</v>
      </c>
      <c r="G225">
        <f>1+F225</f>
        <v>1.0002650191844979</v>
      </c>
      <c r="H225">
        <f>C225-F225</f>
        <v>-4.2486627363552867E-2</v>
      </c>
      <c r="I225">
        <f>H225^2</f>
        <v>1.8051135047293992E-3</v>
      </c>
    </row>
    <row r="226" spans="1:9" ht="15.75" x14ac:dyDescent="0.25">
      <c r="A226" s="4">
        <v>41551</v>
      </c>
      <c r="B226">
        <v>180.98</v>
      </c>
      <c r="C226">
        <f>(B226-B225)/B225</f>
        <v>4.4255957532744722E-2</v>
      </c>
      <c r="D226">
        <v>2.6447000000000003</v>
      </c>
      <c r="E226">
        <v>10.130800000000001</v>
      </c>
      <c r="F226" s="15">
        <f>(((E226/100)+1)^(1/365)-1)</f>
        <v>2.6441457960624248E-4</v>
      </c>
      <c r="G226">
        <f>1+F226</f>
        <v>1.0002644145796062</v>
      </c>
      <c r="H226">
        <f>C226-F226</f>
        <v>4.3991542953138479E-2</v>
      </c>
      <c r="I226">
        <f>H226^2</f>
        <v>1.9352558513978278E-3</v>
      </c>
    </row>
    <row r="227" spans="1:9" ht="15.75" x14ac:dyDescent="0.25">
      <c r="A227" s="4">
        <v>41554</v>
      </c>
      <c r="B227">
        <v>183.07</v>
      </c>
      <c r="C227">
        <f>(B227-B226)/B226</f>
        <v>1.1548237374295521E-2</v>
      </c>
      <c r="D227">
        <v>2.6265000000000001</v>
      </c>
      <c r="E227">
        <v>10.152699999999999</v>
      </c>
      <c r="F227" s="15">
        <f>(((E227/100)+1)^(1/365)-1)</f>
        <v>2.6495947635440942E-4</v>
      </c>
      <c r="G227">
        <f>1+F227</f>
        <v>1.0002649594763544</v>
      </c>
      <c r="H227">
        <f>C227-F227</f>
        <v>1.1283277897941112E-2</v>
      </c>
      <c r="I227">
        <f>H227^2</f>
        <v>1.2731236012216638E-4</v>
      </c>
    </row>
    <row r="228" spans="1:9" ht="15.75" x14ac:dyDescent="0.25">
      <c r="A228" s="4">
        <v>41555</v>
      </c>
      <c r="B228">
        <v>174.73</v>
      </c>
      <c r="C228">
        <f>(B228-B227)/B227</f>
        <v>-4.5556344567651737E-2</v>
      </c>
      <c r="D228">
        <v>2.6320000000000001</v>
      </c>
      <c r="E228">
        <v>10.1694</v>
      </c>
      <c r="F228" s="15">
        <f>(((E228/100)+1)^(1/365)-1)</f>
        <v>2.6537491862788087E-4</v>
      </c>
      <c r="G228">
        <f>1+F228</f>
        <v>1.0002653749186279</v>
      </c>
      <c r="H228">
        <f>C228-F228</f>
        <v>-4.5821719486279618E-2</v>
      </c>
      <c r="I228">
        <f>H228^2</f>
        <v>2.0996299766792973E-3</v>
      </c>
    </row>
    <row r="229" spans="1:9" ht="15.75" x14ac:dyDescent="0.25">
      <c r="A229" s="4">
        <v>41556</v>
      </c>
      <c r="B229">
        <v>168.78</v>
      </c>
      <c r="C229">
        <f>(B229-B228)/B228</f>
        <v>-3.4052538201796996E-2</v>
      </c>
      <c r="D229">
        <v>2.6631</v>
      </c>
      <c r="E229">
        <v>10.196199999999999</v>
      </c>
      <c r="F229" s="15">
        <f>(((E229/100)+1)^(1/365)-1)</f>
        <v>2.6604148516473636E-4</v>
      </c>
      <c r="G229">
        <f>1+F229</f>
        <v>1.0002660414851647</v>
      </c>
      <c r="H229">
        <f>C229-F229</f>
        <v>-3.4318579686961732E-2</v>
      </c>
      <c r="I229">
        <f>H229^2</f>
        <v>1.1777649117303425E-3</v>
      </c>
    </row>
    <row r="230" spans="1:9" ht="15.75" x14ac:dyDescent="0.25">
      <c r="A230" s="4">
        <v>41557</v>
      </c>
      <c r="B230">
        <v>172.93</v>
      </c>
      <c r="C230">
        <f>(B230-B229)/B229</f>
        <v>2.458822135324094E-2</v>
      </c>
      <c r="D230">
        <v>2.6814</v>
      </c>
      <c r="E230">
        <v>10.065300000000001</v>
      </c>
      <c r="F230" s="15">
        <f>(((E230/100)+1)^(1/365)-1)</f>
        <v>2.6278422045322714E-4</v>
      </c>
      <c r="G230">
        <f>1+F230</f>
        <v>1.0002627842204532</v>
      </c>
      <c r="H230">
        <f>C230-F230</f>
        <v>2.4325437132787713E-2</v>
      </c>
      <c r="I230">
        <f>H230^2</f>
        <v>5.9172689170120733E-4</v>
      </c>
    </row>
    <row r="231" spans="1:9" ht="15.75" x14ac:dyDescent="0.25">
      <c r="A231" s="4">
        <v>41558</v>
      </c>
      <c r="B231">
        <v>178.7</v>
      </c>
      <c r="C231">
        <f>(B231-B230)/B230</f>
        <v>3.3366101890938422E-2</v>
      </c>
      <c r="D231">
        <v>2.6871</v>
      </c>
      <c r="E231">
        <v>10.0379</v>
      </c>
      <c r="F231" s="15">
        <f>(((E231/100)+1)^(1/365)-1)</f>
        <v>2.6210192056175252E-4</v>
      </c>
      <c r="G231">
        <f>1+F231</f>
        <v>1.0002621019205618</v>
      </c>
      <c r="H231">
        <f>C231-F231</f>
        <v>3.310399997037667E-2</v>
      </c>
      <c r="I231">
        <f>H231^2</f>
        <v>1.0958748140386986E-3</v>
      </c>
    </row>
    <row r="232" spans="1:9" ht="15.75" x14ac:dyDescent="0.25">
      <c r="A232" s="4">
        <v>41561</v>
      </c>
      <c r="B232">
        <v>179.72</v>
      </c>
      <c r="C232">
        <f>(B232-B231)/B231</f>
        <v>5.7078903189703989E-3</v>
      </c>
      <c r="D232">
        <v>2.6871</v>
      </c>
      <c r="E232">
        <v>9.9725999999999999</v>
      </c>
      <c r="F232" s="15">
        <f>(((E232/100)+1)^(1/365)-1)</f>
        <v>2.6047517219796035E-4</v>
      </c>
      <c r="G232">
        <f>1+F232</f>
        <v>1.000260475172198</v>
      </c>
      <c r="H232">
        <f>C232-F232</f>
        <v>5.4474151467724385E-3</v>
      </c>
      <c r="I232">
        <f>H232^2</f>
        <v>2.9674331781285789E-5</v>
      </c>
    </row>
    <row r="233" spans="1:9" ht="15.75" x14ac:dyDescent="0.25">
      <c r="A233" s="4">
        <v>41562</v>
      </c>
      <c r="B233">
        <v>183.94</v>
      </c>
      <c r="C233">
        <f>(B233-B232)/B232</f>
        <v>2.3480970398397499E-2</v>
      </c>
      <c r="D233">
        <v>2.7275999999999998</v>
      </c>
      <c r="E233">
        <v>9.9893000000000001</v>
      </c>
      <c r="F233" s="15">
        <f>(((E233/100)+1)^(1/365)-1)</f>
        <v>2.6089129291606561E-4</v>
      </c>
      <c r="G233">
        <f>1+F233</f>
        <v>1.0002608912929161</v>
      </c>
      <c r="H233">
        <f>C233-F233</f>
        <v>2.3220079105481434E-2</v>
      </c>
      <c r="I233">
        <f>H233^2</f>
        <v>5.3917207366481544E-4</v>
      </c>
    </row>
    <row r="234" spans="1:9" ht="15.75" x14ac:dyDescent="0.25">
      <c r="A234" s="4">
        <v>41563</v>
      </c>
      <c r="B234">
        <v>183.56</v>
      </c>
      <c r="C234">
        <f>(B234-B233)/B233</f>
        <v>-2.0658910514297895E-3</v>
      </c>
      <c r="D234">
        <v>2.6633</v>
      </c>
      <c r="E234">
        <v>9.9701000000000004</v>
      </c>
      <c r="F234" s="15">
        <f>(((E234/100)+1)^(1/365)-1)</f>
        <v>2.6041287325440088E-4</v>
      </c>
      <c r="G234">
        <f>1+F234</f>
        <v>1.0002604128732544</v>
      </c>
      <c r="H234">
        <f>C234-F234</f>
        <v>-2.3263039246841904E-3</v>
      </c>
      <c r="I234">
        <f>H234^2</f>
        <v>5.4116899500010677E-6</v>
      </c>
    </row>
    <row r="235" spans="1:9" ht="15.75" x14ac:dyDescent="0.25">
      <c r="A235" s="4">
        <v>41564</v>
      </c>
      <c r="B235">
        <v>182.80199999999999</v>
      </c>
      <c r="C235">
        <f>(B235-B234)/B234</f>
        <v>-4.1294399651340694E-3</v>
      </c>
      <c r="D235">
        <v>2.5893999999999999</v>
      </c>
      <c r="E235">
        <v>9.8617000000000008</v>
      </c>
      <c r="F235" s="15">
        <f>(((E235/100)+1)^(1/365)-1)</f>
        <v>2.5771023184240072E-4</v>
      </c>
      <c r="G235">
        <f>1+F235</f>
        <v>1.0002577102318424</v>
      </c>
      <c r="H235">
        <f>C235-F235</f>
        <v>-4.3871501969764701E-3</v>
      </c>
      <c r="I235">
        <f>H235^2</f>
        <v>1.924708685083068E-5</v>
      </c>
    </row>
    <row r="236" spans="1:9" ht="15.75" x14ac:dyDescent="0.25">
      <c r="A236" s="4">
        <v>41565</v>
      </c>
      <c r="B236">
        <v>183.4</v>
      </c>
      <c r="C236">
        <f>(B236-B235)/B235</f>
        <v>3.2712990011050931E-3</v>
      </c>
      <c r="D236">
        <v>2.5777000000000001</v>
      </c>
      <c r="E236">
        <v>9.8420000000000005</v>
      </c>
      <c r="F236" s="15">
        <f>(((E236/100)+1)^(1/365)-1)</f>
        <v>2.5721878359719064E-4</v>
      </c>
      <c r="G236">
        <f>1+F236</f>
        <v>1.0002572187835972</v>
      </c>
      <c r="H236">
        <f>C236-F236</f>
        <v>3.0140802175079025E-3</v>
      </c>
      <c r="I236">
        <f>H236^2</f>
        <v>9.084679557572484E-6</v>
      </c>
    </row>
    <row r="237" spans="1:9" ht="15.75" x14ac:dyDescent="0.25">
      <c r="A237" s="4">
        <v>41568</v>
      </c>
      <c r="B237">
        <v>172.6</v>
      </c>
      <c r="C237">
        <f>(B237-B236)/B236</f>
        <v>-5.8887677208287956E-2</v>
      </c>
      <c r="D237">
        <v>2.6013999999999999</v>
      </c>
      <c r="E237">
        <v>9.8528000000000002</v>
      </c>
      <c r="F237" s="15">
        <f>(((E237/100)+1)^(1/365)-1)</f>
        <v>2.5748821788473819E-4</v>
      </c>
      <c r="G237">
        <f>1+F237</f>
        <v>1.0002574882178847</v>
      </c>
      <c r="H237">
        <f>C237-F237</f>
        <v>-5.9145165426172694E-2</v>
      </c>
      <c r="I237">
        <f>H237^2</f>
        <v>3.4981505932893337E-3</v>
      </c>
    </row>
    <row r="238" spans="1:9" ht="15.75" x14ac:dyDescent="0.25">
      <c r="A238" s="4">
        <v>41569</v>
      </c>
      <c r="B238">
        <v>171.54</v>
      </c>
      <c r="C238">
        <f>(B238-B237)/B237</f>
        <v>-6.1413673232908594E-3</v>
      </c>
      <c r="D238">
        <v>2.5124</v>
      </c>
      <c r="E238">
        <v>9.8254000000000001</v>
      </c>
      <c r="F238" s="15">
        <f>(((E238/100)+1)^(1/365)-1)</f>
        <v>2.568046016029335E-4</v>
      </c>
      <c r="G238">
        <f>1+F238</f>
        <v>1.0002568046016029</v>
      </c>
      <c r="H238">
        <f>C238-F238</f>
        <v>-6.3981719248937929E-3</v>
      </c>
      <c r="I238">
        <f>H238^2</f>
        <v>4.0936603980499141E-5</v>
      </c>
    </row>
    <row r="239" spans="1:9" ht="15.75" x14ac:dyDescent="0.25">
      <c r="A239" s="4">
        <v>41570</v>
      </c>
      <c r="B239">
        <v>164.5</v>
      </c>
      <c r="C239">
        <f>(B239-B238)/B238</f>
        <v>-4.103999067272935E-2</v>
      </c>
      <c r="D239">
        <v>2.5015999999999998</v>
      </c>
      <c r="E239">
        <v>9.8313000000000006</v>
      </c>
      <c r="F239" s="15">
        <f>(((E239/100)+1)^(1/365)-1)</f>
        <v>2.5695181801688172E-4</v>
      </c>
      <c r="G239">
        <f>1+F239</f>
        <v>1.0002569518180169</v>
      </c>
      <c r="H239">
        <f>C239-F239</f>
        <v>-4.1296942490746232E-2</v>
      </c>
      <c r="I239">
        <f>H239^2</f>
        <v>1.7054374590840015E-3</v>
      </c>
    </row>
    <row r="240" spans="1:9" ht="15.75" x14ac:dyDescent="0.25">
      <c r="A240" s="4">
        <v>41571</v>
      </c>
      <c r="B240">
        <v>173.15</v>
      </c>
      <c r="C240">
        <f>(B240-B239)/B239</f>
        <v>5.258358662613985E-2</v>
      </c>
      <c r="D240">
        <v>2.5197000000000003</v>
      </c>
      <c r="E240">
        <v>9.8203999999999994</v>
      </c>
      <c r="F240" s="15">
        <f>(((E240/100)+1)^(1/365)-1)</f>
        <v>2.5667983575572428E-4</v>
      </c>
      <c r="G240">
        <f>1+F240</f>
        <v>1.0002566798357557</v>
      </c>
      <c r="H240">
        <f>C240-F240</f>
        <v>5.2326906790384126E-2</v>
      </c>
      <c r="I240">
        <f>H240^2</f>
        <v>2.7381051742495482E-3</v>
      </c>
    </row>
    <row r="241" spans="1:9" ht="15.75" x14ac:dyDescent="0.25">
      <c r="A241" s="4">
        <v>41572</v>
      </c>
      <c r="B241">
        <v>169.66</v>
      </c>
      <c r="C241">
        <f>(B241-B240)/B240</f>
        <v>-2.0155934161132018E-2</v>
      </c>
      <c r="D241">
        <v>2.5087999999999999</v>
      </c>
      <c r="E241">
        <v>9.6483000000000008</v>
      </c>
      <c r="F241" s="15">
        <f>(((E241/100)+1)^(1/365)-1)</f>
        <v>2.5238193852450408E-4</v>
      </c>
      <c r="G241">
        <f>1+F241</f>
        <v>1.0002523819385245</v>
      </c>
      <c r="H241">
        <f>C241-F241</f>
        <v>-2.0408316099656522E-2</v>
      </c>
      <c r="I241">
        <f>H241^2</f>
        <v>4.1649936602349957E-4</v>
      </c>
    </row>
    <row r="242" spans="1:9" ht="15.75" x14ac:dyDescent="0.25">
      <c r="A242" s="4">
        <v>41575</v>
      </c>
      <c r="B242">
        <v>162.86000000000001</v>
      </c>
      <c r="C242">
        <f>(B242-B241)/B241</f>
        <v>-4.0080160320641184E-2</v>
      </c>
      <c r="D242">
        <v>2.5232999999999999</v>
      </c>
      <c r="E242">
        <v>9.7636000000000003</v>
      </c>
      <c r="F242" s="15">
        <f>(((E242/100)+1)^(1/365)-1)</f>
        <v>2.5526209789594745E-4</v>
      </c>
      <c r="G242">
        <f>1+F242</f>
        <v>1.0002552620978959</v>
      </c>
      <c r="H242">
        <f>C242-F242</f>
        <v>-4.0335422418537131E-2</v>
      </c>
      <c r="I242">
        <f>H242^2</f>
        <v>1.6269463016818277E-3</v>
      </c>
    </row>
    <row r="243" spans="1:9" x14ac:dyDescent="0.25">
      <c r="A243" s="4"/>
    </row>
    <row r="244" spans="1:9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4"/>
  <sheetViews>
    <sheetView topLeftCell="H100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9" max="9" width="10.7109375" style="41" customWidth="1"/>
    <col min="10" max="10" width="27.28515625" customWidth="1"/>
    <col min="13" max="15" width="22.140625" customWidth="1"/>
    <col min="16" max="16" width="29.7109375" customWidth="1"/>
    <col min="17" max="17" width="12" customWidth="1"/>
    <col min="18" max="18" width="10.7109375" customWidth="1"/>
    <col min="19" max="19" width="17.42578125" customWidth="1"/>
  </cols>
  <sheetData>
    <row r="1" spans="1:33" ht="15.75" thickBot="1" x14ac:dyDescent="0.3">
      <c r="A1" t="s">
        <v>76</v>
      </c>
      <c r="N1" s="38"/>
      <c r="S1" t="s">
        <v>54</v>
      </c>
      <c r="T1" t="s">
        <v>72</v>
      </c>
      <c r="U1" t="s">
        <v>73</v>
      </c>
      <c r="V1" t="s">
        <v>74</v>
      </c>
      <c r="W1" t="s">
        <v>54</v>
      </c>
      <c r="X1" t="s">
        <v>72</v>
      </c>
      <c r="Y1" t="s">
        <v>73</v>
      </c>
    </row>
    <row r="2" spans="1:33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s="42" t="s">
        <v>63</v>
      </c>
      <c r="J2" s="5" t="s">
        <v>46</v>
      </c>
      <c r="K2" s="7">
        <f>SUM(I4:I121)/(COUNT(E4:E121)-2)</f>
        <v>9.2005842669625653E-4</v>
      </c>
      <c r="L2" s="11" t="s">
        <v>55</v>
      </c>
      <c r="M2" s="11"/>
      <c r="N2" s="39" t="s">
        <v>56</v>
      </c>
      <c r="O2" s="11" t="s">
        <v>57</v>
      </c>
      <c r="P2" s="11" t="s">
        <v>58</v>
      </c>
      <c r="Q2" s="11" t="s">
        <v>59</v>
      </c>
      <c r="R2" s="11" t="s">
        <v>67</v>
      </c>
      <c r="S2" s="11" t="s">
        <v>60</v>
      </c>
      <c r="T2" s="11"/>
      <c r="U2" s="11"/>
      <c r="V2" s="11"/>
      <c r="W2" s="11" t="s">
        <v>61</v>
      </c>
      <c r="X2" s="11"/>
    </row>
    <row r="3" spans="1:33" ht="15.75" x14ac:dyDescent="0.25">
      <c r="A3" s="40">
        <v>41227</v>
      </c>
      <c r="B3">
        <v>31.38</v>
      </c>
      <c r="C3">
        <v>0</v>
      </c>
      <c r="D3">
        <v>1.5911</v>
      </c>
      <c r="E3">
        <v>10.6412</v>
      </c>
      <c r="F3" s="15">
        <f>(((E3/100)+1)^(1/365)-1)</f>
        <v>2.7708590805031186E-4</v>
      </c>
      <c r="G3">
        <f>1+F3</f>
        <v>1.0002770859080503</v>
      </c>
      <c r="I3" s="42"/>
      <c r="J3" s="19" t="s">
        <v>47</v>
      </c>
      <c r="K3" s="7">
        <f>SQRT(K2)</f>
        <v>3.0332464896481073E-2</v>
      </c>
      <c r="L3" s="7"/>
      <c r="M3" s="7"/>
      <c r="N3" s="7"/>
      <c r="O3" s="7"/>
      <c r="P3" s="7"/>
      <c r="Q3" s="7"/>
      <c r="AF3" t="s">
        <v>28</v>
      </c>
      <c r="AG3">
        <f>1+F3</f>
        <v>1.0002770859080503</v>
      </c>
    </row>
    <row r="4" spans="1:33" ht="15.75" x14ac:dyDescent="0.25">
      <c r="A4" s="4">
        <v>41228</v>
      </c>
      <c r="B4">
        <v>30.82</v>
      </c>
      <c r="C4">
        <f>(B4-B3)/B3</f>
        <v>-1.7845761631612451E-2</v>
      </c>
      <c r="D4">
        <v>1.5928</v>
      </c>
      <c r="E4">
        <v>10.6287</v>
      </c>
      <c r="F4" s="15">
        <f>(((E4/100)+1)^(1/365)-1)</f>
        <v>2.7677627660649406E-4</v>
      </c>
      <c r="G4">
        <f>1+F4</f>
        <v>1.0002767762766065</v>
      </c>
      <c r="H4">
        <f>C4-F4</f>
        <v>-1.8122537908218946E-2</v>
      </c>
      <c r="I4" s="42">
        <f>H4^2</f>
        <v>3.284263802348327E-4</v>
      </c>
      <c r="J4" s="7"/>
      <c r="K4" s="7"/>
      <c r="L4" s="7">
        <f>C4/$K$3</f>
        <v>-0.58833865604119673</v>
      </c>
      <c r="M4" s="7"/>
      <c r="N4" s="7">
        <f>L4</f>
        <v>-0.58833865604119673</v>
      </c>
      <c r="O4" s="7">
        <f>RANK(N4,$N$4:$N$122)</f>
        <v>104</v>
      </c>
      <c r="P4" s="7">
        <f>L4</f>
        <v>-0.58833865604119673</v>
      </c>
      <c r="Q4" s="7">
        <f>RANK(P4,$P$4:$P$122)</f>
        <v>104</v>
      </c>
      <c r="R4">
        <v>1</v>
      </c>
      <c r="S4">
        <f>O4/(COUNT($R$4:$R$122)+1)-0.5</f>
        <v>0.3666666666666667</v>
      </c>
      <c r="T4">
        <f>SUM($S$4:S4)/R4</f>
        <v>0.3666666666666667</v>
      </c>
      <c r="U4">
        <f>(R4/11)*T4^2</f>
        <v>1.2222222222222226E-2</v>
      </c>
      <c r="W4">
        <f>Q4/(COUNT($R$4:$R$122)+1)-0.5</f>
        <v>0.3666666666666667</v>
      </c>
      <c r="X4">
        <f>SUM($W$4:W4)/R4</f>
        <v>0.3666666666666667</v>
      </c>
      <c r="Y4">
        <f>(R4/11)*X4^2</f>
        <v>1.2222222222222226E-2</v>
      </c>
    </row>
    <row r="5" spans="1:33" ht="15.75" x14ac:dyDescent="0.25">
      <c r="A5" s="4">
        <v>41229</v>
      </c>
      <c r="B5">
        <v>31.84</v>
      </c>
      <c r="C5">
        <f>(B5-B4)/B4</f>
        <v>3.3095392602206349E-2</v>
      </c>
      <c r="D5">
        <v>1.58</v>
      </c>
      <c r="E5">
        <v>10.6015</v>
      </c>
      <c r="F5" s="15">
        <f>(((E5/100)+1)^(1/365)-1)</f>
        <v>2.7610239800646141E-4</v>
      </c>
      <c r="G5">
        <f>1+F5</f>
        <v>1.0002761023980065</v>
      </c>
      <c r="H5">
        <f>C5-F5</f>
        <v>3.2819290204199887E-2</v>
      </c>
      <c r="I5" s="42">
        <f>H5^2</f>
        <v>1.0771058095074906E-3</v>
      </c>
      <c r="J5" s="7"/>
      <c r="K5" s="7"/>
      <c r="L5" s="7">
        <f>C5/$K$3</f>
        <v>1.0910881365940626</v>
      </c>
      <c r="M5" s="7"/>
      <c r="N5" s="7">
        <f>L5</f>
        <v>1.0910881365940626</v>
      </c>
      <c r="O5" s="7">
        <f>RANK(N5,$N$4:$N$122)</f>
        <v>14</v>
      </c>
      <c r="P5" s="7">
        <f>L5</f>
        <v>1.0910881365940626</v>
      </c>
      <c r="Q5" s="7">
        <f>RANK(P5,$P$4:$P$122)</f>
        <v>14</v>
      </c>
      <c r="R5">
        <v>2</v>
      </c>
      <c r="S5">
        <f>O5/(COUNT($R$4:$R$122)+1)-0.5</f>
        <v>-0.3833333333333333</v>
      </c>
      <c r="T5">
        <f>SUM($S$4:S5)/R5</f>
        <v>-8.3333333333333037E-3</v>
      </c>
      <c r="U5">
        <f>(R5/11)*T5^2</f>
        <v>1.2626262626262538E-5</v>
      </c>
      <c r="W5">
        <f>Q5/(COUNT($R$4:$R$122)+1)-0.5</f>
        <v>-0.3833333333333333</v>
      </c>
      <c r="X5">
        <f>SUM($W$4:W5)/R5</f>
        <v>-8.3333333333333037E-3</v>
      </c>
      <c r="Y5">
        <f>(R5/11)*X5^2</f>
        <v>1.2626262626262538E-5</v>
      </c>
    </row>
    <row r="6" spans="1:33" ht="15.75" x14ac:dyDescent="0.25">
      <c r="A6" s="4">
        <v>41232</v>
      </c>
      <c r="B6">
        <v>32.92</v>
      </c>
      <c r="C6">
        <f>(B6-B5)/B5</f>
        <v>3.3919597989949805E-2</v>
      </c>
      <c r="D6">
        <v>1.6131</v>
      </c>
      <c r="E6">
        <v>10.4992</v>
      </c>
      <c r="F6" s="15">
        <f>(((E6/100)+1)^(1/365)-1)</f>
        <v>2.7356644021403476E-4</v>
      </c>
      <c r="G6">
        <f>1+F6</f>
        <v>1.000273566440214</v>
      </c>
      <c r="H6">
        <f>C6-F6</f>
        <v>3.3646031549735771E-2</v>
      </c>
      <c r="I6" s="42">
        <f>H6^2</f>
        <v>1.1320554390458148E-3</v>
      </c>
      <c r="J6" s="7"/>
      <c r="K6" s="7"/>
      <c r="L6" s="7">
        <f>C6/$K$3</f>
        <v>1.1182605207229592</v>
      </c>
      <c r="M6" s="7"/>
      <c r="N6" s="7">
        <f>L6</f>
        <v>1.1182605207229592</v>
      </c>
      <c r="O6" s="7">
        <f>RANK(N6,$N$4:$N$122)</f>
        <v>10</v>
      </c>
      <c r="P6" s="7">
        <f>L6</f>
        <v>1.1182605207229592</v>
      </c>
      <c r="Q6" s="7">
        <f>RANK(P6,$P$4:$P$122)</f>
        <v>10</v>
      </c>
      <c r="R6">
        <v>3</v>
      </c>
      <c r="S6">
        <f>O6/(COUNT($R$4:$R$122)+1)-0.5</f>
        <v>-0.41666666666666669</v>
      </c>
      <c r="T6">
        <f>SUM($S$4:S6)/R6</f>
        <v>-0.14444444444444443</v>
      </c>
      <c r="U6">
        <f>(R6/11)*T6^2</f>
        <v>5.690235690235689E-3</v>
      </c>
      <c r="W6">
        <f>Q6/(COUNT($R$4:$R$122)+1)-0.5</f>
        <v>-0.41666666666666669</v>
      </c>
      <c r="X6">
        <f>SUM($W$4:W6)/R6</f>
        <v>-0.14444444444444443</v>
      </c>
      <c r="Y6">
        <f>(R6/11)*X6^2</f>
        <v>5.690235690235689E-3</v>
      </c>
    </row>
    <row r="7" spans="1:33" ht="15.75" x14ac:dyDescent="0.25">
      <c r="A7" s="4">
        <v>41233</v>
      </c>
      <c r="B7">
        <v>33</v>
      </c>
      <c r="C7">
        <f>(B7-B6)/B6</f>
        <v>2.4301336573511025E-3</v>
      </c>
      <c r="D7">
        <v>1.6659000000000002</v>
      </c>
      <c r="E7">
        <v>10.4802</v>
      </c>
      <c r="F7" s="15">
        <f>(((E7/100)+1)^(1/365)-1)</f>
        <v>2.7309518341045447E-4</v>
      </c>
      <c r="G7">
        <f>1+F7</f>
        <v>1.0002730951834105</v>
      </c>
      <c r="H7">
        <f>C7-F7</f>
        <v>2.157038473940648E-3</v>
      </c>
      <c r="I7" s="42">
        <f>H7^2</f>
        <v>4.6528149780602E-6</v>
      </c>
      <c r="J7" s="7"/>
      <c r="K7" s="7"/>
      <c r="L7" s="7">
        <f>C7/$K$3</f>
        <v>8.0116590117047387E-2</v>
      </c>
      <c r="M7" s="7"/>
      <c r="N7" s="7">
        <f>L7</f>
        <v>8.0116590117047387E-2</v>
      </c>
      <c r="O7" s="7">
        <f>RANK(N7,$N$4:$N$122)</f>
        <v>65</v>
      </c>
      <c r="P7" s="7">
        <f>L7</f>
        <v>8.0116590117047387E-2</v>
      </c>
      <c r="Q7" s="7">
        <f>RANK(P7,$P$4:$P$122)</f>
        <v>65</v>
      </c>
      <c r="R7">
        <v>4</v>
      </c>
      <c r="S7">
        <f>O7/(COUNT($R$4:$R$122)+1)-0.5</f>
        <v>4.166666666666663E-2</v>
      </c>
      <c r="T7">
        <f>SUM($S$4:S7)/R7</f>
        <v>-9.7916666666666666E-2</v>
      </c>
      <c r="U7">
        <f>(R7/11)*T7^2</f>
        <v>3.4864267676767676E-3</v>
      </c>
      <c r="W7">
        <f>Q7/(COUNT($R$4:$R$122)+1)-0.5</f>
        <v>4.166666666666663E-2</v>
      </c>
      <c r="X7">
        <f>SUM($W$4:W7)/R7</f>
        <v>-9.7916666666666666E-2</v>
      </c>
      <c r="Y7">
        <f>(R7/11)*X7^2</f>
        <v>3.4864267676767676E-3</v>
      </c>
    </row>
    <row r="8" spans="1:33" ht="15.75" x14ac:dyDescent="0.25">
      <c r="A8" s="4">
        <v>41234</v>
      </c>
      <c r="B8">
        <v>32.47</v>
      </c>
      <c r="C8">
        <f>(B8-B7)/B7</f>
        <v>-1.6060606060606095E-2</v>
      </c>
      <c r="D8">
        <v>1.6796</v>
      </c>
      <c r="E8">
        <v>10.4621</v>
      </c>
      <c r="F8" s="15">
        <f>(((E8/100)+1)^(1/365)-1)</f>
        <v>2.7264617412070535E-4</v>
      </c>
      <c r="G8">
        <f>1+F8</f>
        <v>1.0002726461741207</v>
      </c>
      <c r="H8">
        <f>C8-F8</f>
        <v>-1.63332522347268E-2</v>
      </c>
      <c r="I8" s="42">
        <f>H8^2</f>
        <v>2.6677512856320801E-4</v>
      </c>
      <c r="J8" s="7"/>
      <c r="K8" s="7"/>
      <c r="L8" s="7">
        <f>C8/$K$3</f>
        <v>-0.52948568853266242</v>
      </c>
      <c r="M8" s="7"/>
      <c r="N8" s="7">
        <f>L8</f>
        <v>-0.52948568853266242</v>
      </c>
      <c r="O8" s="7">
        <f>RANK(N8,$N$4:$N$122)</f>
        <v>101</v>
      </c>
      <c r="P8" s="7">
        <f>L8</f>
        <v>-0.52948568853266242</v>
      </c>
      <c r="Q8" s="7">
        <f>RANK(P8,$P$4:$P$122)</f>
        <v>101</v>
      </c>
      <c r="R8">
        <v>5</v>
      </c>
      <c r="S8">
        <f>O8/(COUNT($R$4:$R$122)+1)-0.5</f>
        <v>0.34166666666666667</v>
      </c>
      <c r="T8">
        <f>SUM($S$4:S8)/R8</f>
        <v>-9.9999999999999985E-3</v>
      </c>
      <c r="U8">
        <f>(R8/11)*T8^2</f>
        <v>4.5454545454545438E-5</v>
      </c>
      <c r="W8">
        <f>Q8/(COUNT($R$4:$R$122)+1)-0.5</f>
        <v>0.34166666666666667</v>
      </c>
      <c r="X8">
        <f>SUM($W$4:W8)/R8</f>
        <v>-9.9999999999999985E-3</v>
      </c>
      <c r="Y8">
        <f>(R8/11)*X8^2</f>
        <v>4.5454545454545438E-5</v>
      </c>
    </row>
    <row r="9" spans="1:33" ht="15.75" x14ac:dyDescent="0.25">
      <c r="A9" s="4">
        <v>41236</v>
      </c>
      <c r="B9">
        <v>32.130000000000003</v>
      </c>
      <c r="C9">
        <f>(B9-B8)/B8</f>
        <v>-1.0471204188481562E-2</v>
      </c>
      <c r="D9">
        <v>1.6899</v>
      </c>
      <c r="E9">
        <v>10.3939</v>
      </c>
      <c r="F9" s="15">
        <f>(((E9/100)+1)^(1/365)-1)</f>
        <v>2.7095366763107975E-4</v>
      </c>
      <c r="G9">
        <f>1+F9</f>
        <v>1.0002709536676311</v>
      </c>
      <c r="H9">
        <f>C9-F9</f>
        <v>-1.0742157856112641E-2</v>
      </c>
      <c r="I9" s="42">
        <f>H9^2</f>
        <v>1.1539395540564254E-4</v>
      </c>
      <c r="J9" s="7"/>
      <c r="K9" s="7"/>
      <c r="L9" s="7">
        <f>C9/$K$3</f>
        <v>-0.34521441710120782</v>
      </c>
      <c r="M9" s="7"/>
      <c r="N9" s="7">
        <f>L9</f>
        <v>-0.34521441710120782</v>
      </c>
      <c r="O9" s="7">
        <f>RANK(N9,$N$4:$N$122)</f>
        <v>90</v>
      </c>
      <c r="P9" s="7">
        <f>L9</f>
        <v>-0.34521441710120782</v>
      </c>
      <c r="Q9" s="7">
        <f>RANK(P9,$P$4:$P$122)</f>
        <v>90</v>
      </c>
      <c r="R9">
        <v>6</v>
      </c>
      <c r="S9">
        <f>O9/(COUNT($R$4:$R$122)+1)-0.5</f>
        <v>0.25</v>
      </c>
      <c r="T9">
        <f>SUM($S$4:S9)/R9</f>
        <v>3.3333333333333333E-2</v>
      </c>
      <c r="U9">
        <f>(R9/11)*T9^2</f>
        <v>6.0606060606060606E-4</v>
      </c>
      <c r="W9">
        <f>Q9/(COUNT($R$4:$R$122)+1)-0.5</f>
        <v>0.25</v>
      </c>
      <c r="X9">
        <f>SUM($W$4:W9)/R9</f>
        <v>3.3333333333333333E-2</v>
      </c>
      <c r="Y9">
        <f>(R9/11)*X9^2</f>
        <v>6.0606060606060606E-4</v>
      </c>
    </row>
    <row r="10" spans="1:33" ht="15.75" x14ac:dyDescent="0.25">
      <c r="A10" s="4">
        <v>41239</v>
      </c>
      <c r="B10">
        <v>32.270000000000003</v>
      </c>
      <c r="C10">
        <f>(B10-B9)/B9</f>
        <v>4.3572984749455515E-3</v>
      </c>
      <c r="D10">
        <v>1.6625000000000001</v>
      </c>
      <c r="E10">
        <v>10.3902</v>
      </c>
      <c r="F10" s="15">
        <f>(((E10/100)+1)^(1/365)-1)</f>
        <v>2.7086181561375433E-4</v>
      </c>
      <c r="G10">
        <f>1+F10</f>
        <v>1.0002708618156138</v>
      </c>
      <c r="H10">
        <f>C10-F10</f>
        <v>4.0864366593317972E-3</v>
      </c>
      <c r="I10" s="42">
        <f>H10^2</f>
        <v>1.6698964570730819E-5</v>
      </c>
      <c r="J10" s="7"/>
      <c r="K10" s="7"/>
      <c r="L10" s="7">
        <f>C10/$K$3</f>
        <v>0.14365131517719321</v>
      </c>
      <c r="M10" s="7"/>
      <c r="N10" s="7">
        <f>L10</f>
        <v>0.14365131517719321</v>
      </c>
      <c r="O10" s="7">
        <f>RANK(N10,$N$4:$N$122)</f>
        <v>60</v>
      </c>
      <c r="P10" s="7">
        <f>L10</f>
        <v>0.14365131517719321</v>
      </c>
      <c r="Q10" s="7">
        <f>RANK(P10,$P$4:$P$122)</f>
        <v>60</v>
      </c>
      <c r="R10">
        <v>7</v>
      </c>
      <c r="S10">
        <f>O10/(COUNT($R$4:$R$122)+1)-0.5</f>
        <v>0</v>
      </c>
      <c r="T10">
        <f>SUM($S$4:S10)/R10</f>
        <v>2.8571428571428574E-2</v>
      </c>
      <c r="U10">
        <f>(R10/11)*T10^2</f>
        <v>5.1948051948051959E-4</v>
      </c>
      <c r="W10">
        <f>Q10/(COUNT($R$4:$R$122)+1)-0.5</f>
        <v>0</v>
      </c>
      <c r="X10">
        <f>SUM($W$4:W10)/R10</f>
        <v>2.8571428571428574E-2</v>
      </c>
      <c r="Y10">
        <f>(R10/11)*X10^2</f>
        <v>5.1948051948051959E-4</v>
      </c>
    </row>
    <row r="11" spans="1:33" ht="15.75" x14ac:dyDescent="0.25">
      <c r="A11" s="4">
        <v>41240</v>
      </c>
      <c r="B11">
        <v>32.15</v>
      </c>
      <c r="C11">
        <f>(B11-B10)/B10</f>
        <v>-3.718624109079781E-3</v>
      </c>
      <c r="D11">
        <v>1.6369</v>
      </c>
      <c r="E11">
        <v>10.4123</v>
      </c>
      <c r="F11" s="15">
        <f>(((E11/100)+1)^(1/365)-1)</f>
        <v>2.7141039963929359E-4</v>
      </c>
      <c r="G11">
        <f>1+F11</f>
        <v>1.0002714103996393</v>
      </c>
      <c r="H11">
        <f>C11-F11</f>
        <v>-3.9900345087190746E-3</v>
      </c>
      <c r="I11" s="42">
        <f>H11^2</f>
        <v>1.5920375380769068E-5</v>
      </c>
      <c r="J11" s="7"/>
      <c r="K11" s="7"/>
      <c r="L11" s="7">
        <f>C11/$K$3</f>
        <v>-0.12259551347939368</v>
      </c>
      <c r="M11" s="7"/>
      <c r="N11" s="7">
        <f>L11</f>
        <v>-0.12259551347939368</v>
      </c>
      <c r="O11" s="7">
        <f>RANK(N11,$N$4:$N$122)</f>
        <v>80</v>
      </c>
      <c r="P11" s="7">
        <f>L11</f>
        <v>-0.12259551347939368</v>
      </c>
      <c r="Q11" s="7">
        <f>RANK(P11,$P$4:$P$122)</f>
        <v>80</v>
      </c>
      <c r="R11">
        <v>8</v>
      </c>
      <c r="S11">
        <f>O11/(COUNT($R$4:$R$122)+1)-0.5</f>
        <v>0.16666666666666663</v>
      </c>
      <c r="T11">
        <f>SUM($S$4:S11)/R11</f>
        <v>4.583333333333333E-2</v>
      </c>
      <c r="U11">
        <f>(R11/11)*T11^2</f>
        <v>1.5277777777777776E-3</v>
      </c>
      <c r="W11">
        <f>Q11/(COUNT($R$4:$R$122)+1)-0.5</f>
        <v>0.16666666666666663</v>
      </c>
      <c r="X11">
        <f>SUM($W$4:W11)/R11</f>
        <v>4.583333333333333E-2</v>
      </c>
      <c r="Y11">
        <f>(R11/11)*X11^2</f>
        <v>1.5277777777777776E-3</v>
      </c>
    </row>
    <row r="12" spans="1:33" ht="15.75" x14ac:dyDescent="0.25">
      <c r="A12" s="4">
        <v>41241</v>
      </c>
      <c r="B12">
        <v>33.229999999999997</v>
      </c>
      <c r="C12">
        <f>(B12-B11)/B11</f>
        <v>3.3592534992223901E-2</v>
      </c>
      <c r="D12">
        <v>1.6284000000000001</v>
      </c>
      <c r="E12">
        <v>10.3786</v>
      </c>
      <c r="F12" s="15">
        <f>(((E12/100)+1)^(1/365)-1)</f>
        <v>2.7057382722439627E-4</v>
      </c>
      <c r="G12">
        <f>1+F12</f>
        <v>1.0002705738272244</v>
      </c>
      <c r="H12">
        <f>C12-F12</f>
        <v>3.3321961164999504E-2</v>
      </c>
      <c r="I12" s="42">
        <f>H12^2</f>
        <v>1.1103530958817352E-3</v>
      </c>
      <c r="J12" s="7"/>
      <c r="K12" s="7"/>
      <c r="L12" s="7">
        <f>C12/$K$3</f>
        <v>1.1074779153909458</v>
      </c>
      <c r="M12" s="7"/>
      <c r="N12" s="7">
        <f>L12</f>
        <v>1.1074779153909458</v>
      </c>
      <c r="O12" s="7">
        <f>RANK(N12,$N$4:$N$122)</f>
        <v>11</v>
      </c>
      <c r="P12" s="7">
        <f>L12</f>
        <v>1.1074779153909458</v>
      </c>
      <c r="Q12" s="7">
        <f>RANK(P12,$P$4:$P$122)</f>
        <v>11</v>
      </c>
      <c r="R12">
        <v>9</v>
      </c>
      <c r="S12">
        <f>O12/(COUNT($R$4:$R$122)+1)-0.5</f>
        <v>-0.40833333333333333</v>
      </c>
      <c r="T12">
        <f>SUM($S$4:S12)/R12</f>
        <v>-4.629629629629632E-3</v>
      </c>
      <c r="U12">
        <f>(R12/11)*T12^2</f>
        <v>1.7536475869809222E-5</v>
      </c>
      <c r="W12">
        <f>Q12/(COUNT($R$4:$R$122)+1)-0.5</f>
        <v>-0.40833333333333333</v>
      </c>
      <c r="X12">
        <f>SUM($W$4:W12)/R12</f>
        <v>-4.629629629629632E-3</v>
      </c>
      <c r="Y12">
        <f>(R12/11)*X12^2</f>
        <v>1.7536475869809222E-5</v>
      </c>
    </row>
    <row r="13" spans="1:33" ht="15.75" x14ac:dyDescent="0.25">
      <c r="A13" s="4">
        <v>41242</v>
      </c>
      <c r="B13">
        <v>33.69</v>
      </c>
      <c r="C13">
        <f>(B13-B12)/B12</f>
        <v>1.384291303039425E-2</v>
      </c>
      <c r="D13">
        <v>1.6147</v>
      </c>
      <c r="E13">
        <v>10.3111</v>
      </c>
      <c r="F13" s="15">
        <f>(((E13/100)+1)^(1/365)-1)</f>
        <v>2.6889743367042307E-4</v>
      </c>
      <c r="G13">
        <f>1+F13</f>
        <v>1.0002688974336704</v>
      </c>
      <c r="H13">
        <f>C13-F13</f>
        <v>1.3574015596723827E-2</v>
      </c>
      <c r="I13" s="42">
        <f>H13^2</f>
        <v>1.8425389942010171E-4</v>
      </c>
      <c r="J13" s="7"/>
      <c r="K13" s="7"/>
      <c r="L13" s="7">
        <f>C13/$K$3</f>
        <v>0.4563728360895653</v>
      </c>
      <c r="M13" s="7"/>
      <c r="N13" s="7">
        <f>L13</f>
        <v>0.4563728360895653</v>
      </c>
      <c r="O13" s="7">
        <f>RANK(N13,$N$4:$N$122)</f>
        <v>42</v>
      </c>
      <c r="P13" s="7">
        <f>L13</f>
        <v>0.4563728360895653</v>
      </c>
      <c r="Q13" s="7">
        <f>RANK(P13,$P$4:$P$122)</f>
        <v>42</v>
      </c>
      <c r="R13">
        <v>10</v>
      </c>
      <c r="S13">
        <f>O13/(COUNT($R$4:$R$122)+1)-0.5</f>
        <v>-0.15000000000000002</v>
      </c>
      <c r="T13">
        <f>SUM($S$4:S13)/R13</f>
        <v>-1.9166666666666672E-2</v>
      </c>
      <c r="U13">
        <f>(R13/11)*T13^2</f>
        <v>3.3396464646464664E-4</v>
      </c>
      <c r="W13">
        <f>Q13/(COUNT($R$4:$R$122)+1)-0.5</f>
        <v>-0.15000000000000002</v>
      </c>
      <c r="X13">
        <f>SUM($W$4:W13)/R13</f>
        <v>-1.9166666666666672E-2</v>
      </c>
      <c r="Y13">
        <f>(R13/11)*X13^2</f>
        <v>3.3396464646464664E-4</v>
      </c>
    </row>
    <row r="14" spans="1:33" ht="15.75" x14ac:dyDescent="0.25">
      <c r="A14" s="4">
        <v>41243</v>
      </c>
      <c r="B14">
        <v>33.82</v>
      </c>
      <c r="C14">
        <f>(B14-B13)/B13</f>
        <v>3.8587117839122163E-3</v>
      </c>
      <c r="D14">
        <v>1.6156000000000001</v>
      </c>
      <c r="E14">
        <v>10.3041</v>
      </c>
      <c r="F14" s="15">
        <f>(((E14/100)+1)^(1/365)-1)</f>
        <v>2.687235269092092E-4</v>
      </c>
      <c r="G14">
        <f>1+F14</f>
        <v>1.0002687235269092</v>
      </c>
      <c r="H14">
        <f>C14-F14</f>
        <v>3.5899882570030071E-3</v>
      </c>
      <c r="I14" s="42">
        <f>H14^2</f>
        <v>1.288801568541949E-5</v>
      </c>
      <c r="J14" s="7"/>
      <c r="K14" s="7"/>
      <c r="L14" s="7">
        <f>C14/$K$3</f>
        <v>0.12721392069788146</v>
      </c>
      <c r="M14" s="7"/>
      <c r="N14" s="7">
        <f>L14</f>
        <v>0.12721392069788146</v>
      </c>
      <c r="O14" s="7">
        <f>RANK(N14,$N$4:$N$122)</f>
        <v>62</v>
      </c>
      <c r="P14" s="7">
        <f>L14</f>
        <v>0.12721392069788146</v>
      </c>
      <c r="Q14" s="7">
        <f>RANK(P14,$P$4:$P$122)</f>
        <v>62</v>
      </c>
      <c r="R14">
        <v>11</v>
      </c>
      <c r="S14">
        <f>O14/(COUNT($R$4:$R$122)+1)-0.5</f>
        <v>1.6666666666666718E-2</v>
      </c>
      <c r="T14">
        <f>SUM($S$4:S14)/R14</f>
        <v>-1.5909090909090907E-2</v>
      </c>
      <c r="U14">
        <f>(R14/11)*T14^2</f>
        <v>2.5309917355371893E-4</v>
      </c>
      <c r="W14">
        <f>Q14/(COUNT($R$4:$R$122)+1)-0.5</f>
        <v>1.6666666666666718E-2</v>
      </c>
      <c r="X14">
        <f>SUM($W$4:W14)/R14</f>
        <v>-1.5909090909090907E-2</v>
      </c>
      <c r="Y14">
        <f>(R14/11)*X14^2</f>
        <v>2.5309917355371893E-4</v>
      </c>
    </row>
    <row r="15" spans="1:33" ht="15.75" x14ac:dyDescent="0.25">
      <c r="A15" s="4">
        <v>41246</v>
      </c>
      <c r="B15">
        <v>34.619999999999997</v>
      </c>
      <c r="C15">
        <f>(B15-B14)/B14</f>
        <v>2.3654642223536283E-2</v>
      </c>
      <c r="D15">
        <v>1.6207</v>
      </c>
      <c r="E15">
        <v>10.3291</v>
      </c>
      <c r="F15" s="15">
        <f>(((E15/100)+1)^(1/365)-1)</f>
        <v>2.6934457195548767E-4</v>
      </c>
      <c r="G15">
        <f>1+F15</f>
        <v>1.0002693445719555</v>
      </c>
      <c r="H15">
        <f>C15-F15</f>
        <v>2.3385297651580796E-2</v>
      </c>
      <c r="I15" s="42">
        <f>H15^2</f>
        <v>5.4687214625303031E-4</v>
      </c>
      <c r="J15" s="7"/>
      <c r="K15" s="7"/>
      <c r="L15" s="7">
        <f>C15/$K$3</f>
        <v>0.77984569682236748</v>
      </c>
      <c r="M15" s="7"/>
      <c r="N15" s="7">
        <f>L15</f>
        <v>0.77984569682236748</v>
      </c>
      <c r="O15" s="7">
        <f>RANK(N15,$N$4:$N$122)</f>
        <v>25</v>
      </c>
      <c r="P15" s="7">
        <f>L15</f>
        <v>0.77984569682236748</v>
      </c>
      <c r="Q15" s="7">
        <f>RANK(P15,$P$4:$P$122)</f>
        <v>25</v>
      </c>
      <c r="R15">
        <v>12</v>
      </c>
      <c r="S15">
        <f>O15/(COUNT($R$4:$R$122)+1)-0.5</f>
        <v>-0.29166666666666663</v>
      </c>
      <c r="T15">
        <f>SUM($S$4:S15)/R15</f>
        <v>-3.8888888888888883E-2</v>
      </c>
      <c r="U15">
        <f>(R15/11)*T15^2</f>
        <v>1.6498316498316493E-3</v>
      </c>
      <c r="W15">
        <f>Q15/(COUNT($R$4:$R$122)+1)-0.5</f>
        <v>-0.29166666666666663</v>
      </c>
      <c r="X15">
        <f>SUM($W$4:W15)/R15</f>
        <v>-3.8888888888888883E-2</v>
      </c>
      <c r="Y15">
        <f>(R15/11)*X15^2</f>
        <v>1.6498316498316493E-3</v>
      </c>
    </row>
    <row r="16" spans="1:33" ht="15.75" x14ac:dyDescent="0.25">
      <c r="A16" s="4">
        <v>41247</v>
      </c>
      <c r="B16">
        <v>33.9</v>
      </c>
      <c r="C16">
        <f>(B16-B15)/B15</f>
        <v>-2.0797227036395118E-2</v>
      </c>
      <c r="D16">
        <v>1.6028</v>
      </c>
      <c r="E16">
        <v>10.3428</v>
      </c>
      <c r="F16" s="15">
        <f>(((E16/100)+1)^(1/365)-1)</f>
        <v>2.6968484511824542E-4</v>
      </c>
      <c r="G16">
        <f>1+F16</f>
        <v>1.0002696848451182</v>
      </c>
      <c r="H16">
        <f>C16-F16</f>
        <v>-2.1066911881513363E-2</v>
      </c>
      <c r="I16" s="42">
        <f>H16^2</f>
        <v>4.4381477622344891E-4</v>
      </c>
      <c r="J16" s="7"/>
      <c r="K16" s="7"/>
      <c r="L16" s="7">
        <f>C16/$K$3</f>
        <v>-0.68564249912996167</v>
      </c>
      <c r="M16" s="7"/>
      <c r="N16" s="7">
        <f>L16</f>
        <v>-0.68564249912996167</v>
      </c>
      <c r="O16" s="7">
        <f>RANK(N16,$N$4:$N$122)</f>
        <v>109</v>
      </c>
      <c r="P16" s="7">
        <f>L16</f>
        <v>-0.68564249912996167</v>
      </c>
      <c r="Q16" s="7">
        <f>RANK(P16,$P$4:$P$122)</f>
        <v>109</v>
      </c>
      <c r="R16">
        <v>13</v>
      </c>
      <c r="S16">
        <f>O16/(COUNT($R$4:$R$122)+1)-0.5</f>
        <v>0.40833333333333333</v>
      </c>
      <c r="T16">
        <f>SUM($S$4:S16)/R16</f>
        <v>-4.4871794871794842E-3</v>
      </c>
      <c r="U16">
        <f>(R16/11)*T16^2</f>
        <v>2.3795648795648765E-5</v>
      </c>
      <c r="W16">
        <f>Q16/(COUNT($R$4:$R$122)+1)-0.5</f>
        <v>0.40833333333333333</v>
      </c>
      <c r="X16">
        <f>SUM($W$4:W16)/R16</f>
        <v>-4.4871794871794842E-3</v>
      </c>
      <c r="Y16">
        <f>(R16/11)*X16^2</f>
        <v>2.3795648795648765E-5</v>
      </c>
    </row>
    <row r="17" spans="1:25" ht="15.75" x14ac:dyDescent="0.25">
      <c r="A17" s="4">
        <v>41248</v>
      </c>
      <c r="B17">
        <v>33.71</v>
      </c>
      <c r="C17">
        <f>(B17-B16)/B16</f>
        <v>-5.6047197640117325E-3</v>
      </c>
      <c r="D17">
        <v>1.5874999999999999</v>
      </c>
      <c r="E17">
        <v>10.3284</v>
      </c>
      <c r="F17" s="15">
        <f>(((E17/100)+1)^(1/365)-1)</f>
        <v>2.6932718460415117E-4</v>
      </c>
      <c r="G17">
        <f>1+F17</f>
        <v>1.0002693271846042</v>
      </c>
      <c r="H17">
        <f>C17-F17</f>
        <v>-5.8740469486158837E-3</v>
      </c>
      <c r="I17" s="42">
        <f>H17^2</f>
        <v>3.4504427554543575E-5</v>
      </c>
      <c r="J17" s="7"/>
      <c r="K17" s="7"/>
      <c r="L17" s="7">
        <f>C17/$K$3</f>
        <v>-0.18477627133632477</v>
      </c>
      <c r="M17" s="7"/>
      <c r="N17" s="7">
        <f>L17</f>
        <v>-0.18477627133632477</v>
      </c>
      <c r="O17" s="7">
        <f>RANK(N17,$N$4:$N$122)</f>
        <v>85</v>
      </c>
      <c r="P17" s="7">
        <f>L17</f>
        <v>-0.18477627133632477</v>
      </c>
      <c r="Q17" s="7">
        <f>RANK(P17,$P$4:$P$122)</f>
        <v>85</v>
      </c>
      <c r="R17">
        <v>14</v>
      </c>
      <c r="S17">
        <f>O17/(COUNT($R$4:$R$122)+1)-0.5</f>
        <v>0.20833333333333337</v>
      </c>
      <c r="T17">
        <f>SUM($S$4:S17)/R17</f>
        <v>1.071428571428572E-2</v>
      </c>
      <c r="U17">
        <f>(R17/11)*T17^2</f>
        <v>1.4610389610389624E-4</v>
      </c>
      <c r="W17">
        <f>Q17/(COUNT($R$4:$R$122)+1)-0.5</f>
        <v>0.20833333333333337</v>
      </c>
      <c r="X17">
        <f>SUM($W$4:W17)/R17</f>
        <v>1.071428571428572E-2</v>
      </c>
      <c r="Y17">
        <f>(R17/11)*X17^2</f>
        <v>1.4610389610389624E-4</v>
      </c>
    </row>
    <row r="18" spans="1:25" ht="15.75" x14ac:dyDescent="0.25">
      <c r="A18" s="4">
        <v>41249</v>
      </c>
      <c r="B18">
        <v>33.9</v>
      </c>
      <c r="C18">
        <f>(B18-B17)/B17</f>
        <v>5.636309700385575E-3</v>
      </c>
      <c r="D18">
        <v>1.5857000000000001</v>
      </c>
      <c r="E18">
        <v>10.3139</v>
      </c>
      <c r="F18" s="15">
        <f>(((E18/100)+1)^(1/365)-1)</f>
        <v>2.6896699329359564E-4</v>
      </c>
      <c r="G18">
        <f>1+F18</f>
        <v>1.0002689669932936</v>
      </c>
      <c r="H18">
        <f>C18-F18</f>
        <v>5.3673427070919794E-3</v>
      </c>
      <c r="I18" s="42">
        <f>H18^2</f>
        <v>2.8808367735373456E-5</v>
      </c>
      <c r="J18" s="7"/>
      <c r="K18" s="7"/>
      <c r="L18" s="7">
        <f>C18/$K$3</f>
        <v>0.18581772762685878</v>
      </c>
      <c r="M18" s="7"/>
      <c r="N18" s="7">
        <f>L18</f>
        <v>0.18581772762685878</v>
      </c>
      <c r="O18" s="7">
        <f>RANK(N18,$N$4:$N$122)</f>
        <v>58</v>
      </c>
      <c r="P18" s="7">
        <f>L18</f>
        <v>0.18581772762685878</v>
      </c>
      <c r="Q18" s="7">
        <f>RANK(P18,$P$4:$P$122)</f>
        <v>58</v>
      </c>
      <c r="R18">
        <v>15</v>
      </c>
      <c r="S18">
        <f>O18/(COUNT($R$4:$R$122)+1)-0.5</f>
        <v>-1.6666666666666663E-2</v>
      </c>
      <c r="T18">
        <f>SUM($S$4:S18)/R18</f>
        <v>8.8888888888888941E-3</v>
      </c>
      <c r="U18">
        <f>(R18/11)*T18^2</f>
        <v>1.0774410774410787E-4</v>
      </c>
      <c r="W18">
        <f>Q18/(COUNT($R$4:$R$122)+1)-0.5</f>
        <v>-1.6666666666666663E-2</v>
      </c>
      <c r="X18">
        <f>SUM($W$4:W18)/R18</f>
        <v>8.8888888888888941E-3</v>
      </c>
      <c r="Y18">
        <f>(R18/11)*X18^2</f>
        <v>1.0774410774410787E-4</v>
      </c>
    </row>
    <row r="19" spans="1:25" ht="15.75" x14ac:dyDescent="0.25">
      <c r="A19" s="4">
        <v>41250</v>
      </c>
      <c r="B19">
        <v>34.17</v>
      </c>
      <c r="C19">
        <f>(B19-B18)/B18</f>
        <v>7.9646017699115963E-3</v>
      </c>
      <c r="D19">
        <v>1.6215000000000002</v>
      </c>
      <c r="E19">
        <v>10.3042</v>
      </c>
      <c r="F19" s="15">
        <f>(((E19/100)+1)^(1/365)-1)</f>
        <v>2.6872601136895824E-4</v>
      </c>
      <c r="G19">
        <f>1+F19</f>
        <v>1.000268726011369</v>
      </c>
      <c r="H19">
        <f>C19-F19</f>
        <v>7.695875758542638E-3</v>
      </c>
      <c r="I19" s="42">
        <f>H19^2</f>
        <v>5.9226503690924227E-5</v>
      </c>
      <c r="J19" s="7"/>
      <c r="K19" s="7"/>
      <c r="L19" s="7">
        <f>C19/$K$3</f>
        <v>0.26257680663583605</v>
      </c>
      <c r="M19" s="7"/>
      <c r="N19" s="7">
        <f>L19</f>
        <v>0.26257680663583605</v>
      </c>
      <c r="O19" s="7">
        <f>RANK(N19,$N$4:$N$122)</f>
        <v>52</v>
      </c>
      <c r="P19" s="7">
        <f>L19</f>
        <v>0.26257680663583605</v>
      </c>
      <c r="Q19" s="7">
        <f>RANK(P19,$P$4:$P$122)</f>
        <v>52</v>
      </c>
      <c r="R19">
        <v>16</v>
      </c>
      <c r="S19">
        <f>O19/(COUNT($R$4:$R$122)+1)-0.5</f>
        <v>-6.6666666666666652E-2</v>
      </c>
      <c r="T19">
        <f>SUM($S$4:S19)/R19</f>
        <v>4.1666666666666727E-3</v>
      </c>
      <c r="U19">
        <f>(R19/11)*T19^2</f>
        <v>2.5252525252525327E-5</v>
      </c>
      <c r="W19">
        <f>Q19/(COUNT($R$4:$R$122)+1)-0.5</f>
        <v>-6.6666666666666652E-2</v>
      </c>
      <c r="X19">
        <f>SUM($W$4:W19)/R19</f>
        <v>4.1666666666666727E-3</v>
      </c>
      <c r="Y19">
        <f>(R19/11)*X19^2</f>
        <v>2.5252525252525327E-5</v>
      </c>
    </row>
    <row r="20" spans="1:25" ht="15.75" x14ac:dyDescent="0.25">
      <c r="A20" s="4">
        <v>41253</v>
      </c>
      <c r="B20">
        <v>34.57</v>
      </c>
      <c r="C20">
        <f>(B20-B19)/B19</f>
        <v>1.1706175007316317E-2</v>
      </c>
      <c r="D20">
        <v>1.6164000000000001</v>
      </c>
      <c r="E20">
        <v>10.3162</v>
      </c>
      <c r="F20" s="15">
        <f>(((E20/100)+1)^(1/365)-1)</f>
        <v>2.6902413023810468E-4</v>
      </c>
      <c r="G20">
        <f>1+F20</f>
        <v>1.0002690241302381</v>
      </c>
      <c r="H20">
        <f>C20-F20</f>
        <v>1.1437150877078212E-2</v>
      </c>
      <c r="I20" s="42">
        <f>H20^2</f>
        <v>1.3080842018505092E-4</v>
      </c>
      <c r="J20" s="7"/>
      <c r="K20" s="7"/>
      <c r="L20" s="7">
        <f>C20/$K$3</f>
        <v>0.38592890644618771</v>
      </c>
      <c r="M20" s="7"/>
      <c r="N20" s="7">
        <f>L20</f>
        <v>0.38592890644618771</v>
      </c>
      <c r="O20" s="7">
        <f>RANK(N20,$N$4:$N$122)</f>
        <v>43</v>
      </c>
      <c r="P20" s="7">
        <f>L20</f>
        <v>0.38592890644618771</v>
      </c>
      <c r="Q20" s="7">
        <f>RANK(P20,$P$4:$P$122)</f>
        <v>43</v>
      </c>
      <c r="R20">
        <v>17</v>
      </c>
      <c r="S20">
        <f>O20/(COUNT($R$4:$R$122)+1)-0.5</f>
        <v>-0.14166666666666666</v>
      </c>
      <c r="T20">
        <f>SUM($S$4:S20)/R20</f>
        <v>-4.4117647058823468E-3</v>
      </c>
      <c r="U20">
        <f>(R20/11)*T20^2</f>
        <v>3.0080213903743229E-5</v>
      </c>
      <c r="W20">
        <f>Q20/(COUNT($R$4:$R$122)+1)-0.5</f>
        <v>-0.14166666666666666</v>
      </c>
      <c r="X20">
        <f>SUM($W$4:W20)/R20</f>
        <v>-4.4117647058823468E-3</v>
      </c>
      <c r="Y20">
        <f>(R20/11)*X20^2</f>
        <v>3.0080213903743229E-5</v>
      </c>
    </row>
    <row r="21" spans="1:25" ht="15.75" x14ac:dyDescent="0.25">
      <c r="A21" s="4">
        <v>41254</v>
      </c>
      <c r="B21">
        <v>35.28</v>
      </c>
      <c r="C21">
        <f>(B21-B20)/B20</f>
        <v>2.0538038761932335E-2</v>
      </c>
      <c r="D21">
        <v>1.6541000000000001</v>
      </c>
      <c r="E21">
        <v>10.2911</v>
      </c>
      <c r="F21" s="15">
        <f>(((E21/100)+1)^(1/365)-1)</f>
        <v>2.6840052800780612E-4</v>
      </c>
      <c r="G21">
        <f>1+F21</f>
        <v>1.0002684005280078</v>
      </c>
      <c r="H21">
        <f>C21-F21</f>
        <v>2.0269638233924529E-2</v>
      </c>
      <c r="I21" s="42">
        <f>H21^2</f>
        <v>4.108582341341751E-4</v>
      </c>
      <c r="J21" s="7"/>
      <c r="K21" s="7"/>
      <c r="L21" s="7">
        <f>C21/$K$3</f>
        <v>0.67709758610204451</v>
      </c>
      <c r="M21" s="7"/>
      <c r="N21" s="7">
        <f>L21</f>
        <v>0.67709758610204451</v>
      </c>
      <c r="O21" s="7">
        <f>RANK(N21,$N$4:$N$122)</f>
        <v>29</v>
      </c>
      <c r="P21" s="7">
        <f>L21</f>
        <v>0.67709758610204451</v>
      </c>
      <c r="Q21" s="7">
        <f>RANK(P21,$P$4:$P$122)</f>
        <v>29</v>
      </c>
      <c r="R21">
        <v>18</v>
      </c>
      <c r="S21">
        <f>O21/(COUNT($R$4:$R$122)+1)-0.5</f>
        <v>-0.2583333333333333</v>
      </c>
      <c r="T21">
        <f>SUM($S$4:S21)/R21</f>
        <v>-1.8518518518518511E-2</v>
      </c>
      <c r="U21">
        <f>(R21/11)*T21^2</f>
        <v>5.6116722783389401E-4</v>
      </c>
      <c r="W21">
        <f>Q21/(COUNT($R$4:$R$122)+1)-0.5</f>
        <v>-0.2583333333333333</v>
      </c>
      <c r="X21">
        <f>SUM($W$4:W21)/R21</f>
        <v>-1.8518518518518511E-2</v>
      </c>
      <c r="Y21">
        <f>(R21/11)*X21^2</f>
        <v>5.6116722783389401E-4</v>
      </c>
    </row>
    <row r="22" spans="1:25" ht="15.75" x14ac:dyDescent="0.25">
      <c r="A22" s="4">
        <v>41255</v>
      </c>
      <c r="B22">
        <v>35.26</v>
      </c>
      <c r="C22">
        <f>(B22-B21)/B21</f>
        <v>-5.6689342403636977E-4</v>
      </c>
      <c r="D22">
        <v>1.698</v>
      </c>
      <c r="E22">
        <v>10.3009</v>
      </c>
      <c r="F22" s="15">
        <f>(((E22/100)+1)^(1/365)-1)</f>
        <v>2.6864402300974533E-4</v>
      </c>
      <c r="G22">
        <f>1+F22</f>
        <v>1.0002686440230097</v>
      </c>
      <c r="H22">
        <f>C22-F22</f>
        <v>-8.355374470461151E-4</v>
      </c>
      <c r="I22" s="42">
        <f>H22^2</f>
        <v>6.981228254163396E-7</v>
      </c>
      <c r="J22" s="7"/>
      <c r="K22" s="7"/>
      <c r="L22" s="7">
        <f>C22/$K$3</f>
        <v>-1.8689329270505022E-2</v>
      </c>
      <c r="M22" s="7"/>
      <c r="N22" s="7">
        <f>L22</f>
        <v>-1.8689329270505022E-2</v>
      </c>
      <c r="O22" s="7">
        <f>RANK(N22,$N$4:$N$122)</f>
        <v>72</v>
      </c>
      <c r="P22" s="7">
        <f>L22</f>
        <v>-1.8689329270505022E-2</v>
      </c>
      <c r="Q22" s="7">
        <f>RANK(P22,$P$4:$P$122)</f>
        <v>72</v>
      </c>
      <c r="R22">
        <v>19</v>
      </c>
      <c r="S22">
        <f>O22/(COUNT($R$4:$R$122)+1)-0.5</f>
        <v>9.9999999999999978E-2</v>
      </c>
      <c r="T22">
        <f>SUM($S$4:S22)/R22</f>
        <v>-1.228070175438596E-2</v>
      </c>
      <c r="U22">
        <f>(R22/11)*T22^2</f>
        <v>2.6049973418394446E-4</v>
      </c>
      <c r="W22">
        <f>Q22/(COUNT($R$4:$R$122)+1)-0.5</f>
        <v>9.9999999999999978E-2</v>
      </c>
      <c r="X22">
        <f>SUM($W$4:W22)/R22</f>
        <v>-1.228070175438596E-2</v>
      </c>
      <c r="Y22">
        <f>(R22/11)*X22^2</f>
        <v>2.6049973418394446E-4</v>
      </c>
    </row>
    <row r="23" spans="1:25" ht="15.75" x14ac:dyDescent="0.25">
      <c r="A23" s="4">
        <v>41256</v>
      </c>
      <c r="B23">
        <v>33.61</v>
      </c>
      <c r="C23">
        <f>(B23-B22)/B22</f>
        <v>-4.6795235394214367E-2</v>
      </c>
      <c r="D23">
        <v>1.7299</v>
      </c>
      <c r="E23">
        <v>10.338699999999999</v>
      </c>
      <c r="F23" s="15">
        <f>(((E23/100)+1)^(1/365)-1)</f>
        <v>2.6958301596180512E-4</v>
      </c>
      <c r="G23">
        <f>1+F23</f>
        <v>1.0002695830159618</v>
      </c>
      <c r="H23">
        <f>C23-F23</f>
        <v>-4.7064818410176172E-2</v>
      </c>
      <c r="I23" s="42">
        <f>H23^2</f>
        <v>2.2150971319828579E-3</v>
      </c>
      <c r="J23" s="7"/>
      <c r="K23" s="7"/>
      <c r="L23" s="7">
        <f>C23/$K$3</f>
        <v>-1.5427442363789952</v>
      </c>
      <c r="M23" s="7"/>
      <c r="N23" s="7">
        <f>L23</f>
        <v>-1.5427442363789952</v>
      </c>
      <c r="O23" s="7">
        <f>RANK(N23,$N$4:$N$122)</f>
        <v>114</v>
      </c>
      <c r="P23" s="7">
        <f>L23</f>
        <v>-1.5427442363789952</v>
      </c>
      <c r="Q23" s="7">
        <f>RANK(P23,$P$4:$P$122)</f>
        <v>114</v>
      </c>
      <c r="R23">
        <v>20</v>
      </c>
      <c r="S23">
        <f>O23/(COUNT($R$4:$R$122)+1)-0.5</f>
        <v>0.44999999999999996</v>
      </c>
      <c r="T23">
        <f>SUM($S$4:S23)/R23</f>
        <v>1.0833333333333337E-2</v>
      </c>
      <c r="U23">
        <f>(R23/11)*T23^2</f>
        <v>2.1338383838383855E-4</v>
      </c>
      <c r="W23">
        <f>Q23/(COUNT($R$4:$R$122)+1)-0.5</f>
        <v>0.44999999999999996</v>
      </c>
      <c r="X23">
        <f>SUM($W$4:W23)/R23</f>
        <v>1.0833333333333337E-2</v>
      </c>
      <c r="Y23">
        <f>(R23/11)*X23^2</f>
        <v>2.1338383838383855E-4</v>
      </c>
    </row>
    <row r="24" spans="1:25" ht="15.75" x14ac:dyDescent="0.25">
      <c r="A24" s="4">
        <v>41257</v>
      </c>
      <c r="B24">
        <v>33.81</v>
      </c>
      <c r="C24">
        <f>(B24-B23)/B23</f>
        <v>5.9506099375186807E-3</v>
      </c>
      <c r="D24">
        <v>1.7015</v>
      </c>
      <c r="E24">
        <v>10.3375</v>
      </c>
      <c r="F24" s="15">
        <f>(((E24/100)+1)^(1/365)-1)</f>
        <v>2.6955321159261025E-4</v>
      </c>
      <c r="G24">
        <f>1+F24</f>
        <v>1.0002695532115926</v>
      </c>
      <c r="H24">
        <f>C24-F24</f>
        <v>5.6810567259260704E-3</v>
      </c>
      <c r="I24" s="42">
        <f>H24^2</f>
        <v>3.227440552318984E-5</v>
      </c>
      <c r="J24" s="7"/>
      <c r="K24" s="7"/>
      <c r="L24" s="7">
        <f>C24/$K$3</f>
        <v>0.1961795705633215</v>
      </c>
      <c r="M24" s="7"/>
      <c r="N24" s="7">
        <f>L24</f>
        <v>0.1961795705633215</v>
      </c>
      <c r="O24" s="7">
        <f>RANK(N24,$N$4:$N$122)</f>
        <v>56</v>
      </c>
      <c r="P24" s="7">
        <f>L24</f>
        <v>0.1961795705633215</v>
      </c>
      <c r="Q24" s="7">
        <f>RANK(P24,$P$4:$P$122)</f>
        <v>56</v>
      </c>
      <c r="R24">
        <v>21</v>
      </c>
      <c r="S24">
        <f>O24/(COUNT($R$4:$R$122)+1)-0.5</f>
        <v>-3.3333333333333326E-2</v>
      </c>
      <c r="T24">
        <f>SUM($S$4:S24)/R24</f>
        <v>8.7301587301587338E-3</v>
      </c>
      <c r="U24">
        <f>(R24/11)*T24^2</f>
        <v>1.4550264550264563E-4</v>
      </c>
      <c r="W24">
        <f>Q24/(COUNT($R$4:$R$122)+1)-0.5</f>
        <v>-3.3333333333333326E-2</v>
      </c>
      <c r="X24">
        <f>SUM($W$4:W24)/R24</f>
        <v>8.7301587301587338E-3</v>
      </c>
      <c r="Y24">
        <f>(R24/11)*X24^2</f>
        <v>1.4550264550264563E-4</v>
      </c>
    </row>
    <row r="25" spans="1:25" ht="15.75" x14ac:dyDescent="0.25">
      <c r="A25" s="4">
        <v>41260</v>
      </c>
      <c r="B25">
        <v>34.4</v>
      </c>
      <c r="C25">
        <f>(B25-B24)/B24</f>
        <v>1.7450458444247155E-2</v>
      </c>
      <c r="D25">
        <v>1.7717000000000001</v>
      </c>
      <c r="E25">
        <v>10.290699999999999</v>
      </c>
      <c r="F25" s="15">
        <f>(((E25/100)+1)^(1/365)-1)</f>
        <v>2.6839058897798473E-4</v>
      </c>
      <c r="G25">
        <f>1+F25</f>
        <v>1.000268390588978</v>
      </c>
      <c r="H25">
        <f>C25-F25</f>
        <v>1.718206785526917E-2</v>
      </c>
      <c r="I25" s="42">
        <f>H25^2</f>
        <v>2.952234557830741E-4</v>
      </c>
      <c r="J25" s="7"/>
      <c r="K25" s="7"/>
      <c r="L25" s="7">
        <f>C25/$K$3</f>
        <v>0.57530630971806107</v>
      </c>
      <c r="M25" s="7"/>
      <c r="N25" s="7">
        <f>L25</f>
        <v>0.57530630971806107</v>
      </c>
      <c r="O25" s="7">
        <f>RANK(N25,$N$4:$N$122)</f>
        <v>35</v>
      </c>
      <c r="P25" s="7">
        <f>L25</f>
        <v>0.57530630971806107</v>
      </c>
      <c r="Q25" s="7">
        <f>RANK(P25,$P$4:$P$122)</f>
        <v>35</v>
      </c>
      <c r="R25">
        <v>22</v>
      </c>
      <c r="S25">
        <f>O25/(COUNT($R$4:$R$122)+1)-0.5</f>
        <v>-0.20833333333333331</v>
      </c>
      <c r="T25">
        <f>SUM($S$4:S25)/R25</f>
        <v>-1.1363636363636324E-3</v>
      </c>
      <c r="U25">
        <f>(R25/11)*T25^2</f>
        <v>2.5826446280991555E-6</v>
      </c>
      <c r="W25">
        <f>Q25/(COUNT($R$4:$R$122)+1)-0.5</f>
        <v>-0.20833333333333331</v>
      </c>
      <c r="X25">
        <f>SUM($W$4:W25)/R25</f>
        <v>-1.1363636363636324E-3</v>
      </c>
      <c r="Y25">
        <f>(R25/11)*X25^2</f>
        <v>2.5826446280991555E-6</v>
      </c>
    </row>
    <row r="26" spans="1:25" ht="15.75" x14ac:dyDescent="0.25">
      <c r="A26" s="4">
        <v>41261</v>
      </c>
      <c r="B26">
        <v>34.590000000000003</v>
      </c>
      <c r="C26">
        <f>(B26-B25)/B25</f>
        <v>5.5232558139536288E-3</v>
      </c>
      <c r="D26">
        <v>1.8169999999999999</v>
      </c>
      <c r="E26">
        <v>10.249700000000001</v>
      </c>
      <c r="F26" s="15">
        <f>(((E26/100)+1)^(1/365)-1)</f>
        <v>2.6737164769397026E-4</v>
      </c>
      <c r="G26">
        <f>1+F26</f>
        <v>1.000267371647694</v>
      </c>
      <c r="H26">
        <f>C26-F26</f>
        <v>5.2558841662596585E-3</v>
      </c>
      <c r="I26" s="42">
        <f>H26^2</f>
        <v>2.7624318369138986E-5</v>
      </c>
      <c r="J26" s="7"/>
      <c r="K26" s="7"/>
      <c r="L26" s="7">
        <f>C26/$K$3</f>
        <v>0.18209056971807103</v>
      </c>
      <c r="M26" s="7"/>
      <c r="N26" s="7">
        <f>L26</f>
        <v>0.18209056971807103</v>
      </c>
      <c r="O26" s="7">
        <f>RANK(N26,$N$4:$N$122)</f>
        <v>59</v>
      </c>
      <c r="P26" s="7">
        <f>L26</f>
        <v>0.18209056971807103</v>
      </c>
      <c r="Q26" s="7">
        <f>RANK(P26,$P$4:$P$122)</f>
        <v>59</v>
      </c>
      <c r="R26">
        <v>23</v>
      </c>
      <c r="S26">
        <f>O26/(COUNT($R$4:$R$122)+1)-0.5</f>
        <v>-8.3333333333333592E-3</v>
      </c>
      <c r="T26">
        <f>SUM($S$4:S26)/R26</f>
        <v>-1.4492753623188378E-3</v>
      </c>
      <c r="U26">
        <f>(R26/11)*T26^2</f>
        <v>4.3917435221782877E-6</v>
      </c>
      <c r="W26">
        <f>Q26/(COUNT($R$4:$R$122)+1)-0.5</f>
        <v>-8.3333333333333592E-3</v>
      </c>
      <c r="X26">
        <f>SUM($W$4:W26)/R26</f>
        <v>-1.4492753623188378E-3</v>
      </c>
      <c r="Y26">
        <f>(R26/11)*X26^2</f>
        <v>4.3917435221782877E-6</v>
      </c>
    </row>
    <row r="27" spans="1:25" ht="15.75" x14ac:dyDescent="0.25">
      <c r="A27" s="4">
        <v>41262</v>
      </c>
      <c r="B27">
        <v>34.61</v>
      </c>
      <c r="C27">
        <f>(B27-B26)/B26</f>
        <v>5.7820179242544143E-4</v>
      </c>
      <c r="D27">
        <v>1.8014000000000001</v>
      </c>
      <c r="E27">
        <v>10.324299999999999</v>
      </c>
      <c r="F27" s="15">
        <f>(((E27/100)+1)^(1/365)-1)</f>
        <v>2.6922534219320227E-4</v>
      </c>
      <c r="G27">
        <f>1+F27</f>
        <v>1.0002692253421932</v>
      </c>
      <c r="H27">
        <f>C27-F27</f>
        <v>3.0897645023223916E-4</v>
      </c>
      <c r="I27" s="42">
        <f>H27^2</f>
        <v>9.5466446798115371E-8</v>
      </c>
      <c r="J27" s="7"/>
      <c r="K27" s="7"/>
      <c r="L27" s="7">
        <f>C27/$K$3</f>
        <v>1.9062143297576838E-2</v>
      </c>
      <c r="M27" s="7"/>
      <c r="N27" s="7">
        <f>L27</f>
        <v>1.9062143297576838E-2</v>
      </c>
      <c r="O27" s="7">
        <f>RANK(N27,$N$4:$N$122)</f>
        <v>68</v>
      </c>
      <c r="P27" s="7">
        <f>L27</f>
        <v>1.9062143297576838E-2</v>
      </c>
      <c r="Q27" s="7">
        <f>RANK(P27,$P$4:$P$122)</f>
        <v>68</v>
      </c>
      <c r="R27">
        <v>24</v>
      </c>
      <c r="S27">
        <f>O27/(COUNT($R$4:$R$122)+1)-0.5</f>
        <v>6.6666666666666652E-2</v>
      </c>
      <c r="T27">
        <f>SUM($S$4:S27)/R27</f>
        <v>1.3888888888888909E-3</v>
      </c>
      <c r="U27">
        <f>(R27/11)*T27^2</f>
        <v>4.2087542087542203E-6</v>
      </c>
      <c r="W27">
        <f>Q27/(COUNT($R$4:$R$122)+1)-0.5</f>
        <v>6.6666666666666652E-2</v>
      </c>
      <c r="X27">
        <f>SUM($W$4:W27)/R27</f>
        <v>1.3888888888888909E-3</v>
      </c>
      <c r="Y27">
        <f>(R27/11)*X27^2</f>
        <v>4.2087542087542203E-6</v>
      </c>
    </row>
    <row r="28" spans="1:25" ht="15.75" x14ac:dyDescent="0.25">
      <c r="A28" s="4">
        <v>41263</v>
      </c>
      <c r="B28">
        <v>34.43</v>
      </c>
      <c r="C28">
        <f>(B28-B27)/B27</f>
        <v>-5.2008090147356171E-3</v>
      </c>
      <c r="D28">
        <v>1.7962</v>
      </c>
      <c r="E28">
        <v>10.3134</v>
      </c>
      <c r="F28" s="15">
        <f>(((E28/100)+1)^(1/365)-1)</f>
        <v>2.6895457206155271E-4</v>
      </c>
      <c r="G28">
        <f>1+F28</f>
        <v>1.0002689545720616</v>
      </c>
      <c r="H28">
        <f>C28-F28</f>
        <v>-5.4697635867971698E-3</v>
      </c>
      <c r="I28" s="42">
        <f>H28^2</f>
        <v>2.9918313695452241E-5</v>
      </c>
      <c r="J28" s="7"/>
      <c r="K28" s="7"/>
      <c r="L28" s="7">
        <f>C28/$K$3</f>
        <v>-0.17146015111152318</v>
      </c>
      <c r="M28" s="7"/>
      <c r="N28" s="7">
        <f>L28</f>
        <v>-0.17146015111152318</v>
      </c>
      <c r="O28" s="7">
        <f>RANK(N28,$N$4:$N$122)</f>
        <v>84</v>
      </c>
      <c r="P28" s="7">
        <f>L28</f>
        <v>-0.17146015111152318</v>
      </c>
      <c r="Q28" s="7">
        <f>RANK(P28,$P$4:$P$122)</f>
        <v>84</v>
      </c>
      <c r="R28">
        <v>25</v>
      </c>
      <c r="S28">
        <f>O28/(COUNT($R$4:$R$122)+1)-0.5</f>
        <v>0.19999999999999996</v>
      </c>
      <c r="T28">
        <f>SUM($S$4:S28)/R28</f>
        <v>9.3333333333333341E-3</v>
      </c>
      <c r="U28">
        <f>(R28/11)*T28^2</f>
        <v>1.9797979797979803E-4</v>
      </c>
      <c r="W28">
        <f>Q28/(COUNT($R$4:$R$122)+1)-0.5</f>
        <v>0.19999999999999996</v>
      </c>
      <c r="X28">
        <f>SUM($W$4:W28)/R28</f>
        <v>9.3333333333333341E-3</v>
      </c>
      <c r="Y28">
        <f>(R28/11)*X28^2</f>
        <v>1.9797979797979803E-4</v>
      </c>
    </row>
    <row r="29" spans="1:25" ht="15.75" x14ac:dyDescent="0.25">
      <c r="A29" s="4">
        <v>41264</v>
      </c>
      <c r="B29">
        <v>34</v>
      </c>
      <c r="C29">
        <f>(B29-B28)/B28</f>
        <v>-1.2489108335753694E-2</v>
      </c>
      <c r="D29">
        <v>1.7623</v>
      </c>
      <c r="E29">
        <v>10.353999999999999</v>
      </c>
      <c r="F29" s="15">
        <f>(((E29/100)+1)^(1/365)-1)</f>
        <v>2.6996299333847951E-4</v>
      </c>
      <c r="G29">
        <f>1+F29</f>
        <v>1.0002699629933385</v>
      </c>
      <c r="H29">
        <f>C29-F29</f>
        <v>-1.2759071329092174E-2</v>
      </c>
      <c r="I29" s="42">
        <f>H29^2</f>
        <v>1.6279390118086195E-4</v>
      </c>
      <c r="J29" s="7"/>
      <c r="K29" s="7"/>
      <c r="L29" s="7">
        <f>C29/$K$3</f>
        <v>-0.4117406342800245</v>
      </c>
      <c r="M29" s="7"/>
      <c r="N29" s="7">
        <f>L29</f>
        <v>-0.4117406342800245</v>
      </c>
      <c r="O29" s="7">
        <f>RANK(N29,$N$4:$N$122)</f>
        <v>94</v>
      </c>
      <c r="P29" s="7">
        <f>L29</f>
        <v>-0.4117406342800245</v>
      </c>
      <c r="Q29" s="7">
        <f>RANK(P29,$P$4:$P$122)</f>
        <v>94</v>
      </c>
      <c r="R29">
        <v>26</v>
      </c>
      <c r="S29">
        <f>O29/(COUNT($R$4:$R$122)+1)-0.5</f>
        <v>0.28333333333333333</v>
      </c>
      <c r="T29">
        <f>SUM($S$4:S29)/R29</f>
        <v>1.9871794871794871E-2</v>
      </c>
      <c r="U29">
        <f>(R29/11)*T29^2</f>
        <v>9.3337218337218324E-4</v>
      </c>
      <c r="W29">
        <f>Q29/(COUNT($R$4:$R$122)+1)-0.5</f>
        <v>0.28333333333333333</v>
      </c>
      <c r="X29">
        <f>SUM($W$4:W29)/R29</f>
        <v>1.9871794871794871E-2</v>
      </c>
      <c r="Y29">
        <f>(R29/11)*X29^2</f>
        <v>9.3337218337218324E-4</v>
      </c>
    </row>
    <row r="30" spans="1:25" ht="15.75" x14ac:dyDescent="0.25">
      <c r="A30" s="4">
        <v>41267</v>
      </c>
      <c r="B30">
        <v>34.28</v>
      </c>
      <c r="C30">
        <f>(B30-B29)/B29</f>
        <v>8.2352941176470924E-3</v>
      </c>
      <c r="D30">
        <v>1.7737000000000001</v>
      </c>
      <c r="E30">
        <v>10.3933</v>
      </c>
      <c r="F30" s="15">
        <f>(((E30/100)+1)^(1/365)-1)</f>
        <v>2.7093877291806123E-4</v>
      </c>
      <c r="G30">
        <f>1+F30</f>
        <v>1.0002709387729181</v>
      </c>
      <c r="H30">
        <f>C30-F30</f>
        <v>7.9643553447290311E-3</v>
      </c>
      <c r="I30" s="42">
        <f>H30^2</f>
        <v>6.3430956057113883E-5</v>
      </c>
      <c r="J30" s="7"/>
      <c r="K30" s="7"/>
      <c r="L30" s="7">
        <f>C30/$K$3</f>
        <v>0.27150098568489517</v>
      </c>
      <c r="M30" s="7"/>
      <c r="N30" s="7">
        <f>L30</f>
        <v>0.27150098568489517</v>
      </c>
      <c r="O30" s="7">
        <f>RANK(N30,$N$4:$N$122)</f>
        <v>49</v>
      </c>
      <c r="P30" s="7">
        <f>L30</f>
        <v>0.27150098568489517</v>
      </c>
      <c r="Q30" s="7">
        <f>RANK(P30,$P$4:$P$122)</f>
        <v>49</v>
      </c>
      <c r="R30">
        <v>27</v>
      </c>
      <c r="S30">
        <f>O30/(COUNT($R$4:$R$122)+1)-0.5</f>
        <v>-9.1666666666666674E-2</v>
      </c>
      <c r="T30">
        <f>SUM($S$4:S30)/R30</f>
        <v>1.5740740740740739E-2</v>
      </c>
      <c r="U30">
        <f>(R30/11)*T30^2</f>
        <v>6.0816498316498303E-4</v>
      </c>
      <c r="W30">
        <f>Q30/(COUNT($R$4:$R$122)+1)-0.5</f>
        <v>-9.1666666666666674E-2</v>
      </c>
      <c r="X30">
        <f>SUM($W$4:W30)/R30</f>
        <v>1.5740740740740739E-2</v>
      </c>
      <c r="Y30">
        <f>(R30/11)*X30^2</f>
        <v>6.0816498316498303E-4</v>
      </c>
    </row>
    <row r="31" spans="1:25" ht="15.75" x14ac:dyDescent="0.25">
      <c r="A31" s="4">
        <v>41269</v>
      </c>
      <c r="B31">
        <v>33.590000000000003</v>
      </c>
      <c r="C31">
        <f>(B31-B30)/B30</f>
        <v>-2.0128354725787563E-2</v>
      </c>
      <c r="D31">
        <v>1.7511000000000001</v>
      </c>
      <c r="E31">
        <v>10.4194</v>
      </c>
      <c r="F31" s="15">
        <f>(((E31/100)+1)^(1/365)-1)</f>
        <v>2.7158661832538122E-4</v>
      </c>
      <c r="G31">
        <f>1+F31</f>
        <v>1.0002715866183254</v>
      </c>
      <c r="H31">
        <f>C31-F31</f>
        <v>-2.0399941344112944E-2</v>
      </c>
      <c r="I31" s="42">
        <f>H31^2</f>
        <v>4.1615760684324862E-4</v>
      </c>
      <c r="J31" s="7"/>
      <c r="K31" s="7"/>
      <c r="L31" s="7">
        <f>C31/$K$3</f>
        <v>-0.66359113228950584</v>
      </c>
      <c r="M31" s="7"/>
      <c r="N31" s="7">
        <f>L31</f>
        <v>-0.66359113228950584</v>
      </c>
      <c r="O31" s="7">
        <f>RANK(N31,$N$4:$N$122)</f>
        <v>108</v>
      </c>
      <c r="P31" s="7">
        <f>L31</f>
        <v>-0.66359113228950584</v>
      </c>
      <c r="Q31" s="7">
        <f>RANK(P31,$P$4:$P$122)</f>
        <v>108</v>
      </c>
      <c r="R31">
        <v>28</v>
      </c>
      <c r="S31">
        <f>O31/(COUNT($R$4:$R$122)+1)-0.5</f>
        <v>0.4</v>
      </c>
      <c r="T31">
        <f>SUM($S$4:S31)/R31</f>
        <v>2.9464285714285714E-2</v>
      </c>
      <c r="U31">
        <f>(R31/11)*T31^2</f>
        <v>2.2098214285714286E-3</v>
      </c>
      <c r="W31">
        <f>Q31/(COUNT($R$4:$R$122)+1)-0.5</f>
        <v>0.4</v>
      </c>
      <c r="X31">
        <f>SUM($W$4:W31)/R31</f>
        <v>2.9464285714285714E-2</v>
      </c>
      <c r="Y31">
        <f>(R31/11)*X31^2</f>
        <v>2.2098214285714286E-3</v>
      </c>
    </row>
    <row r="32" spans="1:25" ht="15.75" x14ac:dyDescent="0.25">
      <c r="A32" s="4">
        <v>41270</v>
      </c>
      <c r="B32">
        <v>33.69</v>
      </c>
      <c r="C32">
        <f>(B32-B31)/B31</f>
        <v>2.9770765108661596E-3</v>
      </c>
      <c r="D32">
        <v>1.7364000000000002</v>
      </c>
      <c r="E32">
        <v>10.4292</v>
      </c>
      <c r="F32" s="15">
        <f>(((E32/100)+1)^(1/365)-1)</f>
        <v>2.7182983118945181E-4</v>
      </c>
      <c r="G32">
        <f>1+F32</f>
        <v>1.0002718298311895</v>
      </c>
      <c r="H32">
        <f>C32-F32</f>
        <v>2.7052466796767078E-3</v>
      </c>
      <c r="I32" s="42">
        <f>H32^2</f>
        <v>7.318359597901852E-6</v>
      </c>
      <c r="J32" s="7"/>
      <c r="K32" s="7"/>
      <c r="L32" s="7">
        <f>C32/$K$3</f>
        <v>9.814818944079734E-2</v>
      </c>
      <c r="M32" s="7"/>
      <c r="N32" s="7">
        <f>L32</f>
        <v>9.814818944079734E-2</v>
      </c>
      <c r="O32" s="7">
        <f>RANK(N32,$N$4:$N$122)</f>
        <v>64</v>
      </c>
      <c r="P32" s="7">
        <f>L32</f>
        <v>9.814818944079734E-2</v>
      </c>
      <c r="Q32" s="7">
        <f>RANK(P32,$P$4:$P$122)</f>
        <v>64</v>
      </c>
      <c r="R32">
        <v>29</v>
      </c>
      <c r="S32">
        <f>O32/(COUNT($R$4:$R$122)+1)-0.5</f>
        <v>3.3333333333333326E-2</v>
      </c>
      <c r="T32">
        <f>SUM($S$4:S32)/R32</f>
        <v>2.9597701149425285E-2</v>
      </c>
      <c r="U32">
        <f>(R32/11)*T32^2</f>
        <v>2.3095175896900031E-3</v>
      </c>
      <c r="W32">
        <f>Q32/(COUNT($R$4:$R$122)+1)-0.5</f>
        <v>3.3333333333333326E-2</v>
      </c>
      <c r="X32">
        <f>SUM($W$4:W32)/R32</f>
        <v>2.9597701149425285E-2</v>
      </c>
      <c r="Y32">
        <f>(R32/11)*X32^2</f>
        <v>2.3095175896900031E-3</v>
      </c>
    </row>
    <row r="33" spans="1:25" ht="15.75" x14ac:dyDescent="0.25">
      <c r="A33" s="4">
        <v>41271</v>
      </c>
      <c r="B33">
        <v>33.22</v>
      </c>
      <c r="C33">
        <f>(B33-B32)/B32</f>
        <v>-1.3950727218759243E-2</v>
      </c>
      <c r="D33">
        <v>1.7008999999999999</v>
      </c>
      <c r="E33">
        <v>10.4861</v>
      </c>
      <c r="F33" s="15">
        <f>(((E33/100)+1)^(1/365)-1)</f>
        <v>2.7324152970109594E-4</v>
      </c>
      <c r="G33">
        <f>1+F33</f>
        <v>1.0002732415297011</v>
      </c>
      <c r="H33">
        <f>C33-F33</f>
        <v>-1.4223968748460339E-2</v>
      </c>
      <c r="I33" s="42">
        <f>H33^2</f>
        <v>2.0232128695717638E-4</v>
      </c>
      <c r="J33" s="7"/>
      <c r="K33" s="7"/>
      <c r="L33" s="7">
        <f>C33/$K$3</f>
        <v>-0.45992725175386895</v>
      </c>
      <c r="M33" s="7"/>
      <c r="N33" s="7">
        <f>L33</f>
        <v>-0.45992725175386895</v>
      </c>
      <c r="O33" s="7">
        <f>RANK(N33,$N$4:$N$122)</f>
        <v>97</v>
      </c>
      <c r="P33" s="7">
        <f>L33</f>
        <v>-0.45992725175386895</v>
      </c>
      <c r="Q33" s="7">
        <f>RANK(P33,$P$4:$P$122)</f>
        <v>97</v>
      </c>
      <c r="R33">
        <v>30</v>
      </c>
      <c r="S33">
        <f>O33/(COUNT($R$4:$R$122)+1)-0.5</f>
        <v>0.30833333333333335</v>
      </c>
      <c r="T33">
        <f>SUM($S$4:S33)/R33</f>
        <v>3.8888888888888883E-2</v>
      </c>
      <c r="U33">
        <f>(R33/11)*T33^2</f>
        <v>4.1245791245791228E-3</v>
      </c>
      <c r="W33">
        <f>Q33/(COUNT($R$4:$R$122)+1)-0.5</f>
        <v>0.30833333333333335</v>
      </c>
      <c r="X33">
        <f>SUM($W$4:W33)/R33</f>
        <v>3.8888888888888883E-2</v>
      </c>
      <c r="Y33">
        <f>(R33/11)*X33^2</f>
        <v>4.1245791245791228E-3</v>
      </c>
    </row>
    <row r="34" spans="1:25" ht="15.75" x14ac:dyDescent="0.25">
      <c r="A34" s="4">
        <v>41274</v>
      </c>
      <c r="B34">
        <v>33.869999999999997</v>
      </c>
      <c r="C34">
        <f>(B34-B33)/B33</f>
        <v>1.9566526189042702E-2</v>
      </c>
      <c r="D34">
        <v>1.7574000000000001</v>
      </c>
      <c r="E34">
        <v>10.509399999999999</v>
      </c>
      <c r="F34" s="15">
        <f>(((E34/100)+1)^(1/365)-1)</f>
        <v>2.7381939737392003E-4</v>
      </c>
      <c r="G34">
        <f>1+F34</f>
        <v>1.0002738193973739</v>
      </c>
      <c r="H34">
        <f>C34-F34</f>
        <v>1.9292706791668782E-2</v>
      </c>
      <c r="I34" s="42">
        <f>H34^2</f>
        <v>3.7220853534930277E-4</v>
      </c>
      <c r="J34" s="7"/>
      <c r="K34" s="7"/>
      <c r="L34" s="7">
        <f>C34/$K$3</f>
        <v>0.6450687821058898</v>
      </c>
      <c r="M34" s="7"/>
      <c r="N34" s="7">
        <f>L34</f>
        <v>0.6450687821058898</v>
      </c>
      <c r="O34" s="7">
        <f>RANK(N34,$N$4:$N$122)</f>
        <v>30</v>
      </c>
      <c r="P34" s="7">
        <f>L34</f>
        <v>0.6450687821058898</v>
      </c>
      <c r="Q34" s="7">
        <f>RANK(P34,$P$4:$P$122)</f>
        <v>30</v>
      </c>
      <c r="R34">
        <v>31</v>
      </c>
      <c r="S34">
        <f>O34/(COUNT($R$4:$R$122)+1)-0.5</f>
        <v>-0.25</v>
      </c>
      <c r="T34">
        <f>SUM($S$4:S34)/R34</f>
        <v>2.9569892473118274E-2</v>
      </c>
      <c r="U34">
        <f>(R34/11)*T34^2</f>
        <v>2.4641577060931889E-3</v>
      </c>
      <c r="W34">
        <f>Q34/(COUNT($R$4:$R$122)+1)-0.5</f>
        <v>-0.25</v>
      </c>
      <c r="X34">
        <f>SUM($W$4:W34)/R34</f>
        <v>2.9569892473118274E-2</v>
      </c>
      <c r="Y34">
        <f>(R34/11)*X34^2</f>
        <v>2.4641577060931889E-3</v>
      </c>
    </row>
    <row r="35" spans="1:25" ht="15.75" x14ac:dyDescent="0.25">
      <c r="A35" s="4">
        <v>41276</v>
      </c>
      <c r="B35">
        <v>35.36</v>
      </c>
      <c r="C35">
        <f>(B35-B34)/B34</f>
        <v>4.3991733097136172E-2</v>
      </c>
      <c r="D35">
        <v>1.8371</v>
      </c>
      <c r="E35">
        <v>10.701499999999999</v>
      </c>
      <c r="F35" s="15">
        <f>(((E35/100)+1)^(1/365)-1)</f>
        <v>2.7857908024886413E-4</v>
      </c>
      <c r="G35">
        <f>1+F35</f>
        <v>1.0002785790802489</v>
      </c>
      <c r="H35">
        <f>C35-F35</f>
        <v>4.3713154016887308E-2</v>
      </c>
      <c r="I35" s="42">
        <f>H35^2</f>
        <v>1.910839834104111E-3</v>
      </c>
      <c r="J35" s="7"/>
      <c r="K35" s="7"/>
      <c r="L35" s="7">
        <f>C35/$K$3</f>
        <v>1.4503184375971943</v>
      </c>
      <c r="M35" s="7"/>
      <c r="N35" s="7">
        <f>L35</f>
        <v>1.4503184375971943</v>
      </c>
      <c r="O35" s="7">
        <f>RANK(N35,$N$4:$N$122)</f>
        <v>7</v>
      </c>
      <c r="P35" s="7">
        <f>L35</f>
        <v>1.4503184375971943</v>
      </c>
      <c r="Q35" s="7">
        <f>RANK(P35,$P$4:$P$122)</f>
        <v>8</v>
      </c>
      <c r="R35">
        <v>32</v>
      </c>
      <c r="S35">
        <f>O35/(COUNT($R$4:$R$122)+1)-0.5</f>
        <v>-0.44166666666666665</v>
      </c>
      <c r="T35">
        <f>SUM($S$4:S35)/R35</f>
        <v>1.4843749999999996E-2</v>
      </c>
      <c r="U35">
        <f>(R35/11)*T35^2</f>
        <v>6.4098011363636332E-4</v>
      </c>
      <c r="W35">
        <f>Q35/(COUNT($R$4:$R$122)+1)-0.5</f>
        <v>-0.43333333333333335</v>
      </c>
      <c r="X35">
        <f>SUM($W$4:W35)/R35</f>
        <v>1.5104166666666662E-2</v>
      </c>
      <c r="Y35">
        <f>(R35/11)*X35^2</f>
        <v>6.636679292929289E-4</v>
      </c>
    </row>
    <row r="36" spans="1:25" ht="15.75" x14ac:dyDescent="0.25">
      <c r="A36" s="4">
        <v>41277</v>
      </c>
      <c r="B36">
        <v>34.770000000000003</v>
      </c>
      <c r="C36">
        <f>(B36-B35)/B35</f>
        <v>-1.6685520361990846E-2</v>
      </c>
      <c r="D36">
        <v>1.9121000000000001</v>
      </c>
      <c r="E36">
        <v>10.7293</v>
      </c>
      <c r="F36" s="15">
        <f>(((E36/100)+1)^(1/365)-1)</f>
        <v>2.7926720157589457E-4</v>
      </c>
      <c r="G36">
        <f>1+F36</f>
        <v>1.0002792672015759</v>
      </c>
      <c r="H36">
        <f>C36-F36</f>
        <v>-1.696478756356674E-2</v>
      </c>
      <c r="I36" s="42">
        <f>H36^2</f>
        <v>2.8780401707694875E-4</v>
      </c>
      <c r="J36" s="7"/>
      <c r="K36" s="7"/>
      <c r="L36" s="7">
        <f>C36/$K$3</f>
        <v>-0.55008784874342886</v>
      </c>
      <c r="M36" s="7"/>
      <c r="N36" s="7">
        <f>L36</f>
        <v>-0.55008784874342886</v>
      </c>
      <c r="O36" s="7">
        <f>RANK(N36,$N$4:$N$122)</f>
        <v>102</v>
      </c>
      <c r="P36" s="7">
        <f>L36</f>
        <v>-0.55008784874342886</v>
      </c>
      <c r="Q36" s="7">
        <f>RANK(P36,$P$4:$P$122)</f>
        <v>102</v>
      </c>
      <c r="R36">
        <v>33</v>
      </c>
      <c r="S36">
        <f>O36/(COUNT($R$4:$R$122)+1)-0.5</f>
        <v>0.35</v>
      </c>
      <c r="T36">
        <f>SUM($S$4:S36)/R36</f>
        <v>2.4999999999999994E-2</v>
      </c>
      <c r="U36">
        <f>(R36/11)*T36^2</f>
        <v>1.8749999999999991E-3</v>
      </c>
      <c r="W36">
        <f>Q36/(COUNT($R$4:$R$122)+1)-0.5</f>
        <v>0.35</v>
      </c>
      <c r="X36">
        <f>SUM($W$4:W36)/R36</f>
        <v>2.5252525252525249E-2</v>
      </c>
      <c r="Y36">
        <f>(R36/11)*X36^2</f>
        <v>1.9130700948882758E-3</v>
      </c>
    </row>
    <row r="37" spans="1:25" ht="15.75" x14ac:dyDescent="0.25">
      <c r="A37" s="4">
        <v>41278</v>
      </c>
      <c r="B37">
        <v>34.4</v>
      </c>
      <c r="C37">
        <f>(B37-B36)/B36</f>
        <v>-1.0641357492091013E-2</v>
      </c>
      <c r="D37">
        <v>1.8991</v>
      </c>
      <c r="E37">
        <v>10.669700000000001</v>
      </c>
      <c r="F37" s="15">
        <f>(((E37/100)+1)^(1/365)-1)</f>
        <v>2.777917373182337E-4</v>
      </c>
      <c r="G37">
        <f>1+F37</f>
        <v>1.0002777917373182</v>
      </c>
      <c r="H37">
        <f>C37-F37</f>
        <v>-1.0919149229409246E-2</v>
      </c>
      <c r="I37" s="42">
        <f>H37^2</f>
        <v>1.1922781989410854E-4</v>
      </c>
      <c r="J37" s="7"/>
      <c r="K37" s="7"/>
      <c r="L37" s="7">
        <f>C37/$K$3</f>
        <v>-0.3508240272726908</v>
      </c>
      <c r="M37" s="7"/>
      <c r="N37" s="7">
        <f>L37</f>
        <v>-0.3508240272726908</v>
      </c>
      <c r="O37" s="7">
        <f>RANK(N37,$N$4:$N$122)</f>
        <v>91</v>
      </c>
      <c r="P37" s="7">
        <f>L37</f>
        <v>-0.3508240272726908</v>
      </c>
      <c r="Q37" s="7">
        <f>RANK(P37,$P$4:$P$122)</f>
        <v>91</v>
      </c>
      <c r="R37">
        <v>34</v>
      </c>
      <c r="S37">
        <f>O37/(COUNT($R$4:$R$122)+1)-0.5</f>
        <v>0.2583333333333333</v>
      </c>
      <c r="T37">
        <f>SUM($S$4:S37)/R37</f>
        <v>3.1862745098039207E-2</v>
      </c>
      <c r="U37">
        <f>(R37/11)*T37^2</f>
        <v>3.137997623291739E-3</v>
      </c>
      <c r="W37">
        <f>Q37/(COUNT($R$4:$R$122)+1)-0.5</f>
        <v>0.2583333333333333</v>
      </c>
      <c r="X37">
        <f>SUM($W$4:W37)/R37</f>
        <v>3.2107843137254892E-2</v>
      </c>
      <c r="Y37">
        <f>(R37/11)*X37^2</f>
        <v>3.1864601901366585E-3</v>
      </c>
    </row>
    <row r="38" spans="1:25" ht="15.75" x14ac:dyDescent="0.25">
      <c r="A38" s="4">
        <v>41281</v>
      </c>
      <c r="B38">
        <v>34.340000000000003</v>
      </c>
      <c r="C38">
        <f>(B38-B37)/B37</f>
        <v>-1.7441860465114876E-3</v>
      </c>
      <c r="D38">
        <v>1.8974</v>
      </c>
      <c r="E38">
        <v>10.705</v>
      </c>
      <c r="F38" s="15">
        <f>(((E38/100)+1)^(1/365)-1)</f>
        <v>2.7866572371082476E-4</v>
      </c>
      <c r="G38">
        <f>1+F38</f>
        <v>1.0002786657237108</v>
      </c>
      <c r="H38">
        <f>C38-F38</f>
        <v>-2.0228517702223121E-3</v>
      </c>
      <c r="I38" s="42">
        <f>H38^2</f>
        <v>4.0919292842915416E-6</v>
      </c>
      <c r="J38" s="7"/>
      <c r="K38" s="7"/>
      <c r="L38" s="7">
        <f>C38/$K$3</f>
        <v>-5.7502285174121606E-2</v>
      </c>
      <c r="M38" s="7"/>
      <c r="N38" s="7">
        <f>L38</f>
        <v>-5.7502285174121606E-2</v>
      </c>
      <c r="O38" s="7">
        <f>RANK(N38,$N$4:$N$122)</f>
        <v>74</v>
      </c>
      <c r="P38" s="7">
        <f>L38</f>
        <v>-5.7502285174121606E-2</v>
      </c>
      <c r="Q38" s="7">
        <f>RANK(P38,$P$4:$P$122)</f>
        <v>74</v>
      </c>
      <c r="R38">
        <v>35</v>
      </c>
      <c r="S38">
        <f>O38/(COUNT($R$4:$R$122)+1)-0.5</f>
        <v>0.1166666666666667</v>
      </c>
      <c r="T38">
        <f>SUM($S$4:S38)/R38</f>
        <v>3.428571428571428E-2</v>
      </c>
      <c r="U38">
        <f>(R38/11)*T38^2</f>
        <v>3.740259740259739E-3</v>
      </c>
      <c r="W38">
        <f>Q38/(COUNT($R$4:$R$122)+1)-0.5</f>
        <v>0.1166666666666667</v>
      </c>
      <c r="X38">
        <f>SUM($W$4:W38)/R38</f>
        <v>3.4523809523809512E-2</v>
      </c>
      <c r="Y38">
        <f>(R38/11)*X38^2</f>
        <v>3.7923881673881644E-3</v>
      </c>
    </row>
    <row r="39" spans="1:25" ht="15.75" x14ac:dyDescent="0.25">
      <c r="A39" s="4">
        <v>41282</v>
      </c>
      <c r="B39">
        <v>33.68</v>
      </c>
      <c r="C39">
        <f>(B39-B38)/B38</f>
        <v>-1.9219569015725208E-2</v>
      </c>
      <c r="D39">
        <v>1.8683000000000001</v>
      </c>
      <c r="E39">
        <v>10.721399999999999</v>
      </c>
      <c r="F39" s="15">
        <f>(((E39/100)+1)^(1/365)-1)</f>
        <v>2.7907167383167675E-4</v>
      </c>
      <c r="G39">
        <f>1+F39</f>
        <v>1.0002790716738317</v>
      </c>
      <c r="H39">
        <f>C39-F39</f>
        <v>-1.9498640689556885E-2</v>
      </c>
      <c r="I39" s="42">
        <f>H39^2</f>
        <v>3.8019698874044338E-4</v>
      </c>
      <c r="J39" s="7"/>
      <c r="K39" s="7"/>
      <c r="L39" s="7">
        <f>C39/$K$3</f>
        <v>-0.63363030605385806</v>
      </c>
      <c r="M39" s="7"/>
      <c r="N39" s="7">
        <f>L39</f>
        <v>-0.63363030605385806</v>
      </c>
      <c r="O39" s="7">
        <f>RANK(N39,$N$4:$N$122)</f>
        <v>107</v>
      </c>
      <c r="P39" s="7">
        <f>L39</f>
        <v>-0.63363030605385806</v>
      </c>
      <c r="Q39" s="7">
        <f>RANK(P39,$P$4:$P$122)</f>
        <v>107</v>
      </c>
      <c r="R39">
        <v>36</v>
      </c>
      <c r="S39">
        <f>O39/(COUNT($R$4:$R$122)+1)-0.5</f>
        <v>0.39166666666666672</v>
      </c>
      <c r="T39">
        <f>SUM($S$4:S39)/R39</f>
        <v>4.4212962962962954E-2</v>
      </c>
      <c r="U39">
        <f>(R39/11)*T39^2</f>
        <v>6.3974817620650925E-3</v>
      </c>
      <c r="W39">
        <f>Q39/(COUNT($R$4:$R$122)+1)-0.5</f>
        <v>0.39166666666666672</v>
      </c>
      <c r="X39">
        <f>SUM($W$4:W39)/R39</f>
        <v>4.4444444444444432E-2</v>
      </c>
      <c r="Y39">
        <f>(R39/11)*X39^2</f>
        <v>6.4646464646464612E-3</v>
      </c>
    </row>
    <row r="40" spans="1:25" ht="15.75" x14ac:dyDescent="0.25">
      <c r="A40" s="4">
        <v>41283</v>
      </c>
      <c r="B40">
        <v>33.64</v>
      </c>
      <c r="C40">
        <f>(B40-B39)/B39</f>
        <v>-1.1876484560569818E-3</v>
      </c>
      <c r="D40">
        <v>1.8568</v>
      </c>
      <c r="E40">
        <v>10.6943</v>
      </c>
      <c r="F40" s="15">
        <f>(((E40/100)+1)^(1/365)-1)</f>
        <v>2.7840083367958179E-4</v>
      </c>
      <c r="G40">
        <f>1+F40</f>
        <v>1.0002784008336796</v>
      </c>
      <c r="H40">
        <f>C40-F40</f>
        <v>-1.4660492897365636E-3</v>
      </c>
      <c r="I40" s="42">
        <f>H40^2</f>
        <v>2.1493005199370825E-6</v>
      </c>
      <c r="J40" s="7"/>
      <c r="K40" s="7"/>
      <c r="L40" s="7">
        <f>C40/$K$3</f>
        <v>-3.9154366785231591E-2</v>
      </c>
      <c r="M40" s="7"/>
      <c r="N40" s="7">
        <f>L40</f>
        <v>-3.9154366785231591E-2</v>
      </c>
      <c r="O40" s="7">
        <f>RANK(N40,$N$4:$N$122)</f>
        <v>73</v>
      </c>
      <c r="P40" s="7">
        <f>L40</f>
        <v>-3.9154366785231591E-2</v>
      </c>
      <c r="Q40" s="7">
        <f>RANK(P40,$P$4:$P$122)</f>
        <v>73</v>
      </c>
      <c r="R40">
        <v>37</v>
      </c>
      <c r="S40">
        <f>O40/(COUNT($R$4:$R$122)+1)-0.5</f>
        <v>0.10833333333333328</v>
      </c>
      <c r="T40">
        <f>SUM($S$4:S40)/R40</f>
        <v>4.5945945945945942E-2</v>
      </c>
      <c r="U40">
        <f>(R40/11)*T40^2</f>
        <v>7.1007371007371003E-3</v>
      </c>
      <c r="W40">
        <f>Q40/(COUNT($R$4:$R$122)+1)-0.5</f>
        <v>0.10833333333333328</v>
      </c>
      <c r="X40">
        <f>SUM($W$4:W40)/R40</f>
        <v>4.6171171171171164E-2</v>
      </c>
      <c r="Y40">
        <f>(R40/11)*X40^2</f>
        <v>7.1705227955227947E-3</v>
      </c>
    </row>
    <row r="41" spans="1:25" ht="15.75" x14ac:dyDescent="0.25">
      <c r="A41" s="4">
        <v>41284</v>
      </c>
      <c r="B41">
        <v>33.53</v>
      </c>
      <c r="C41">
        <f>(B41-B40)/B40</f>
        <v>-3.2699167657550365E-3</v>
      </c>
      <c r="D41">
        <v>1.8957999999999999</v>
      </c>
      <c r="E41">
        <v>10.6531</v>
      </c>
      <c r="F41" s="15">
        <f>(((E41/100)+1)^(1/365)-1)</f>
        <v>2.7738064477267343E-4</v>
      </c>
      <c r="G41">
        <f>1+F41</f>
        <v>1.0002773806447727</v>
      </c>
      <c r="H41">
        <f>C41-F41</f>
        <v>-3.54729741052771E-3</v>
      </c>
      <c r="I41" s="42">
        <f>H41^2</f>
        <v>1.2583318918736596E-5</v>
      </c>
      <c r="J41" s="7"/>
      <c r="K41" s="7"/>
      <c r="L41" s="7">
        <f>C41/$K$3</f>
        <v>-0.10780254017979217</v>
      </c>
      <c r="M41" s="7"/>
      <c r="N41" s="7">
        <f>L41</f>
        <v>-0.10780254017979217</v>
      </c>
      <c r="O41" s="7">
        <f>RANK(N41,$N$4:$N$122)</f>
        <v>78</v>
      </c>
      <c r="P41" s="7">
        <f>L41</f>
        <v>-0.10780254017979217</v>
      </c>
      <c r="Q41" s="7">
        <f>RANK(P41,$P$4:$P$122)</f>
        <v>78</v>
      </c>
      <c r="R41">
        <v>38</v>
      </c>
      <c r="S41">
        <f>O41/(COUNT($R$4:$R$122)+1)-0.5</f>
        <v>0.15000000000000002</v>
      </c>
      <c r="T41">
        <f>SUM($S$4:S41)/R41</f>
        <v>4.8684210526315781E-2</v>
      </c>
      <c r="U41">
        <f>(R41/11)*T41^2</f>
        <v>8.1877990430621987E-3</v>
      </c>
      <c r="W41">
        <f>Q41/(COUNT($R$4:$R$122)+1)-0.5</f>
        <v>0.15000000000000002</v>
      </c>
      <c r="X41">
        <f>SUM($W$4:W41)/R41</f>
        <v>4.8903508771929817E-2</v>
      </c>
      <c r="Y41">
        <f>(R41/11)*X41^2</f>
        <v>8.2617291334396575E-3</v>
      </c>
    </row>
    <row r="42" spans="1:25" ht="15.75" x14ac:dyDescent="0.25">
      <c r="A42" s="4">
        <v>41285</v>
      </c>
      <c r="B42">
        <v>32.909999999999997</v>
      </c>
      <c r="C42">
        <f>(B42-B41)/B41</f>
        <v>-1.8490903668356831E-2</v>
      </c>
      <c r="D42">
        <v>1.8677000000000001</v>
      </c>
      <c r="E42">
        <v>10.6394</v>
      </c>
      <c r="F42" s="15">
        <f>(((E42/100)+1)^(1/365)-1)</f>
        <v>2.7704132327266429E-4</v>
      </c>
      <c r="G42">
        <f>1+F42</f>
        <v>1.0002770413232727</v>
      </c>
      <c r="H42">
        <f>C42-F42</f>
        <v>-1.8767944991629495E-2</v>
      </c>
      <c r="I42" s="42">
        <f>H42^2</f>
        <v>3.5223575920883068E-4</v>
      </c>
      <c r="J42" s="7"/>
      <c r="K42" s="7"/>
      <c r="L42" s="7">
        <f>C42/$K$3</f>
        <v>-0.6096076837626867</v>
      </c>
      <c r="M42" s="7"/>
      <c r="N42" s="7">
        <f>L42</f>
        <v>-0.6096076837626867</v>
      </c>
      <c r="O42" s="7">
        <f>RANK(N42,$N$4:$N$122)</f>
        <v>105</v>
      </c>
      <c r="P42" s="7">
        <f>L42</f>
        <v>-0.6096076837626867</v>
      </c>
      <c r="Q42" s="7">
        <f>RANK(P42,$P$4:$P$122)</f>
        <v>105</v>
      </c>
      <c r="R42">
        <v>39</v>
      </c>
      <c r="S42">
        <f>O42/(COUNT($R$4:$R$122)+1)-0.5</f>
        <v>0.375</v>
      </c>
      <c r="T42">
        <f>SUM($S$4:S42)/R42</f>
        <v>5.7051282051282043E-2</v>
      </c>
      <c r="U42">
        <f>(R42/11)*T42^2</f>
        <v>1.1539918414918412E-2</v>
      </c>
      <c r="W42">
        <f>Q42/(COUNT($R$4:$R$122)+1)-0.5</f>
        <v>0.375</v>
      </c>
      <c r="X42">
        <f>SUM($W$4:W42)/R42</f>
        <v>5.7264957264957256E-2</v>
      </c>
      <c r="Y42">
        <f>(R42/11)*X42^2</f>
        <v>1.1626521626521624E-2</v>
      </c>
    </row>
    <row r="43" spans="1:25" ht="15.75" x14ac:dyDescent="0.25">
      <c r="A43" s="4">
        <v>41288</v>
      </c>
      <c r="B43">
        <v>33.26</v>
      </c>
      <c r="C43">
        <f>(B43-B42)/B42</f>
        <v>1.063506532968707E-2</v>
      </c>
      <c r="D43">
        <v>1.8448</v>
      </c>
      <c r="E43">
        <v>10.6082</v>
      </c>
      <c r="F43" s="15">
        <f>(((E43/100)+1)^(1/365)-1)</f>
        <v>2.7626840550154519E-4</v>
      </c>
      <c r="G43">
        <f>1+F43</f>
        <v>1.0002762684055015</v>
      </c>
      <c r="H43">
        <f>C43-F43</f>
        <v>1.0358796924185525E-2</v>
      </c>
      <c r="I43" s="42">
        <f>H43^2</f>
        <v>1.0730467371651549E-4</v>
      </c>
      <c r="J43" s="7"/>
      <c r="K43" s="7"/>
      <c r="L43" s="7">
        <f>C43/$K$3</f>
        <v>0.35061658740832713</v>
      </c>
      <c r="M43" s="7"/>
      <c r="N43" s="7">
        <f>L43</f>
        <v>0.35061658740832713</v>
      </c>
      <c r="O43" s="7">
        <f>RANK(N43,$N$4:$N$122)</f>
        <v>45</v>
      </c>
      <c r="P43" s="7">
        <f>L43</f>
        <v>0.35061658740832713</v>
      </c>
      <c r="Q43" s="7">
        <f>RANK(P43,$P$4:$P$122)</f>
        <v>45</v>
      </c>
      <c r="R43">
        <v>40</v>
      </c>
      <c r="S43">
        <f>O43/(COUNT($R$4:$R$122)+1)-0.5</f>
        <v>-0.125</v>
      </c>
      <c r="T43">
        <f>SUM($S$4:S43)/R43</f>
        <v>5.2499999999999991E-2</v>
      </c>
      <c r="U43">
        <f>(R43/11)*T43^2</f>
        <v>1.002272727272727E-2</v>
      </c>
      <c r="W43">
        <f>Q43/(COUNT($R$4:$R$122)+1)-0.5</f>
        <v>-0.125</v>
      </c>
      <c r="X43">
        <f>SUM($W$4:W43)/R43</f>
        <v>5.2708333333333322E-2</v>
      </c>
      <c r="Y43">
        <f>(R43/11)*X43^2</f>
        <v>1.010243055555555E-2</v>
      </c>
    </row>
    <row r="44" spans="1:25" ht="15.75" x14ac:dyDescent="0.25">
      <c r="A44" s="4">
        <v>41289</v>
      </c>
      <c r="B44">
        <v>33.9</v>
      </c>
      <c r="C44">
        <f>(B44-B43)/B43</f>
        <v>1.9242333132892381E-2</v>
      </c>
      <c r="D44">
        <v>1.8359999999999999</v>
      </c>
      <c r="E44">
        <v>10.6061</v>
      </c>
      <c r="F44" s="15">
        <f>(((E44/100)+1)^(1/365)-1)</f>
        <v>2.7621637438057789E-4</v>
      </c>
      <c r="G44">
        <f>1+F44</f>
        <v>1.0002762163743806</v>
      </c>
      <c r="H44">
        <f>C44-F44</f>
        <v>1.8966116758511804E-2</v>
      </c>
      <c r="I44" s="42">
        <f>H44^2</f>
        <v>3.5971358489750229E-4</v>
      </c>
      <c r="J44" s="7"/>
      <c r="K44" s="7"/>
      <c r="L44" s="7">
        <f>C44/$K$3</f>
        <v>0.63438079294125294</v>
      </c>
      <c r="M44" s="7"/>
      <c r="N44" s="7">
        <f>L44</f>
        <v>0.63438079294125294</v>
      </c>
      <c r="O44" s="7">
        <f>RANK(N44,$N$4:$N$122)</f>
        <v>33</v>
      </c>
      <c r="P44" s="7">
        <f>L44</f>
        <v>0.63438079294125294</v>
      </c>
      <c r="Q44" s="7">
        <f>RANK(P44,$P$4:$P$122)</f>
        <v>33</v>
      </c>
      <c r="R44">
        <v>41</v>
      </c>
      <c r="S44">
        <f>O44/(COUNT($R$4:$R$122)+1)-0.5</f>
        <v>-0.22499999999999998</v>
      </c>
      <c r="T44">
        <f>SUM($S$4:S44)/R44</f>
        <v>4.5731707317073163E-2</v>
      </c>
      <c r="U44">
        <f>(R44/11)*T44^2</f>
        <v>7.7951773835920144E-3</v>
      </c>
      <c r="W44">
        <f>Q44/(COUNT($R$4:$R$122)+1)-0.5</f>
        <v>-0.22499999999999998</v>
      </c>
      <c r="X44">
        <f>SUM($W$4:W44)/R44</f>
        <v>4.5934959349593484E-2</v>
      </c>
      <c r="Y44">
        <f>(R44/11)*X44^2</f>
        <v>7.8646218280364576E-3</v>
      </c>
    </row>
    <row r="45" spans="1:25" ht="15.75" x14ac:dyDescent="0.25">
      <c r="A45" s="4">
        <v>41290</v>
      </c>
      <c r="B45">
        <v>34.1</v>
      </c>
      <c r="C45">
        <f>(B45-B44)/B44</f>
        <v>5.8997050147493466E-3</v>
      </c>
      <c r="D45">
        <v>1.8185</v>
      </c>
      <c r="E45">
        <v>10.6127</v>
      </c>
      <c r="F45" s="15">
        <f>(((E45/100)+1)^(1/365)-1)</f>
        <v>2.7637989744344615E-4</v>
      </c>
      <c r="G45">
        <f>1+F45</f>
        <v>1.0002763798974434</v>
      </c>
      <c r="H45">
        <f>C45-F45</f>
        <v>5.6233251173059004E-3</v>
      </c>
      <c r="I45" s="42">
        <f>H45^2</f>
        <v>3.1621785374923422E-5</v>
      </c>
      <c r="J45" s="7"/>
      <c r="K45" s="7"/>
      <c r="L45" s="7">
        <f>C45/$K$3</f>
        <v>0.194501338248768</v>
      </c>
      <c r="M45" s="7"/>
      <c r="N45" s="7">
        <f>L45</f>
        <v>0.194501338248768</v>
      </c>
      <c r="O45" s="7">
        <f>RANK(N45,$N$4:$N$122)</f>
        <v>57</v>
      </c>
      <c r="P45" s="7">
        <f>L45</f>
        <v>0.194501338248768</v>
      </c>
      <c r="Q45" s="7">
        <f>RANK(P45,$P$4:$P$122)</f>
        <v>57</v>
      </c>
      <c r="R45">
        <v>42</v>
      </c>
      <c r="S45">
        <f>O45/(COUNT($R$4:$R$122)+1)-0.5</f>
        <v>-2.5000000000000022E-2</v>
      </c>
      <c r="T45">
        <f>SUM($S$4:S45)/R45</f>
        <v>4.4047619047619037E-2</v>
      </c>
      <c r="U45">
        <f>(R45/11)*T45^2</f>
        <v>7.4080086580086552E-3</v>
      </c>
      <c r="W45">
        <f>Q45/(COUNT($R$4:$R$122)+1)-0.5</f>
        <v>-2.5000000000000022E-2</v>
      </c>
      <c r="X45">
        <f>SUM($W$4:W45)/R45</f>
        <v>4.4246031746031735E-2</v>
      </c>
      <c r="Y45">
        <f>(R45/11)*X45^2</f>
        <v>7.4748977873977836E-3</v>
      </c>
    </row>
    <row r="46" spans="1:25" ht="15.75" x14ac:dyDescent="0.25">
      <c r="A46" s="4">
        <v>41291</v>
      </c>
      <c r="B46">
        <v>34.380000000000003</v>
      </c>
      <c r="C46">
        <f>(B46-B45)/B45</f>
        <v>8.2111436950146957E-3</v>
      </c>
      <c r="D46">
        <v>1.8794</v>
      </c>
      <c r="E46">
        <v>10.6044</v>
      </c>
      <c r="F46" s="15">
        <f>(((E46/100)+1)^(1/365)-1)</f>
        <v>2.7617425322778999E-4</v>
      </c>
      <c r="G46">
        <f>1+F46</f>
        <v>1.0002761742532278</v>
      </c>
      <c r="H46">
        <f>C46-F46</f>
        <v>7.9349694417869057E-3</v>
      </c>
      <c r="I46" s="42">
        <f>H46^2</f>
        <v>6.2963740042091992E-5</v>
      </c>
      <c r="J46" s="7"/>
      <c r="K46" s="7"/>
      <c r="L46" s="7">
        <f>C46/$K$3</f>
        <v>0.27070479511103912</v>
      </c>
      <c r="M46" s="7"/>
      <c r="N46" s="7">
        <f>L46</f>
        <v>0.27070479511103912</v>
      </c>
      <c r="O46" s="7">
        <f>RANK(N46,$N$4:$N$122)</f>
        <v>50</v>
      </c>
      <c r="P46" s="7">
        <f>L46</f>
        <v>0.27070479511103912</v>
      </c>
      <c r="Q46" s="7">
        <f>RANK(P46,$P$4:$P$122)</f>
        <v>50</v>
      </c>
      <c r="R46">
        <v>43</v>
      </c>
      <c r="S46">
        <f>O46/(COUNT($R$4:$R$122)+1)-0.5</f>
        <v>-8.3333333333333315E-2</v>
      </c>
      <c r="T46">
        <f>SUM($S$4:S46)/R46</f>
        <v>4.108527131782945E-2</v>
      </c>
      <c r="U46">
        <f>(R46/11)*T46^2</f>
        <v>6.5985435752877594E-3</v>
      </c>
      <c r="W46">
        <f>Q46/(COUNT($R$4:$R$122)+1)-0.5</f>
        <v>-8.3333333333333315E-2</v>
      </c>
      <c r="X46">
        <f>SUM($W$4:W46)/R46</f>
        <v>4.1279069767441855E-2</v>
      </c>
      <c r="Y46">
        <f>(R46/11)*X46^2</f>
        <v>6.6609408033826614E-3</v>
      </c>
    </row>
    <row r="47" spans="1:25" ht="15.75" x14ac:dyDescent="0.25">
      <c r="A47" s="4">
        <v>41292</v>
      </c>
      <c r="B47">
        <v>34.520000000000003</v>
      </c>
      <c r="C47">
        <f>(B47-B46)/B46</f>
        <v>4.0721349621873348E-3</v>
      </c>
      <c r="D47">
        <v>1.8416000000000001</v>
      </c>
      <c r="E47">
        <v>10.5631</v>
      </c>
      <c r="F47" s="15">
        <f>(((E47/100)+1)^(1/365)-1)</f>
        <v>2.7515075856743287E-4</v>
      </c>
      <c r="G47">
        <f>1+F47</f>
        <v>1.0002751507585674</v>
      </c>
      <c r="H47">
        <f>C47-F47</f>
        <v>3.796984203619902E-3</v>
      </c>
      <c r="I47" s="42">
        <f>H47^2</f>
        <v>1.4417089042539061E-5</v>
      </c>
      <c r="J47" s="7"/>
      <c r="K47" s="7"/>
      <c r="L47" s="7">
        <f>C47/$K$3</f>
        <v>0.13425005109491617</v>
      </c>
      <c r="M47" s="7"/>
      <c r="N47" s="7">
        <f>L47</f>
        <v>0.13425005109491617</v>
      </c>
      <c r="O47" s="7">
        <f>RANK(N47,$N$4:$N$122)</f>
        <v>61</v>
      </c>
      <c r="P47" s="7">
        <f>L47</f>
        <v>0.13425005109491617</v>
      </c>
      <c r="Q47" s="7">
        <f>RANK(P47,$P$4:$P$122)</f>
        <v>61</v>
      </c>
      <c r="R47">
        <v>44</v>
      </c>
      <c r="S47">
        <f>O47/(COUNT($R$4:$R$122)+1)-0.5</f>
        <v>8.3333333333333037E-3</v>
      </c>
      <c r="T47">
        <f>SUM($S$4:S47)/R47</f>
        <v>4.0340909090909087E-2</v>
      </c>
      <c r="U47">
        <f>(R47/11)*T47^2</f>
        <v>6.509555785123966E-3</v>
      </c>
      <c r="W47">
        <f>Q47/(COUNT($R$4:$R$122)+1)-0.5</f>
        <v>8.3333333333333037E-3</v>
      </c>
      <c r="X47">
        <f>SUM($W$4:W47)/R47</f>
        <v>4.0530303030303021E-2</v>
      </c>
      <c r="Y47">
        <f>(R47/11)*X47^2</f>
        <v>6.5708218549127605E-3</v>
      </c>
    </row>
    <row r="48" spans="1:25" ht="15.75" x14ac:dyDescent="0.25">
      <c r="A48" s="4">
        <v>41296</v>
      </c>
      <c r="B48">
        <v>35.19</v>
      </c>
      <c r="C48">
        <f>(B48-B47)/B47</f>
        <v>1.9409038238702044E-2</v>
      </c>
      <c r="D48">
        <v>1.8416999999999999</v>
      </c>
      <c r="E48">
        <v>10.4893</v>
      </c>
      <c r="F48" s="15">
        <f>(((E48/100)+1)^(1/365)-1)</f>
        <v>2.7332090070042447E-4</v>
      </c>
      <c r="G48">
        <f>1+F48</f>
        <v>1.0002733209007004</v>
      </c>
      <c r="H48">
        <f>C48-F48</f>
        <v>1.913571733800162E-2</v>
      </c>
      <c r="I48" s="42">
        <f>H48^2</f>
        <v>3.6617567803989582E-4</v>
      </c>
      <c r="J48" s="7"/>
      <c r="K48" s="7"/>
      <c r="L48" s="7">
        <f>C48/$K$3</f>
        <v>0.63987672300755627</v>
      </c>
      <c r="M48" s="7"/>
      <c r="N48" s="7">
        <f>L48</f>
        <v>0.63987672300755627</v>
      </c>
      <c r="O48" s="7">
        <f>RANK(N48,$N$4:$N$122)</f>
        <v>32</v>
      </c>
      <c r="P48" s="7">
        <f>L48</f>
        <v>0.63987672300755627</v>
      </c>
      <c r="Q48" s="7">
        <f>RANK(P48,$P$4:$P$122)</f>
        <v>32</v>
      </c>
      <c r="R48">
        <v>45</v>
      </c>
      <c r="S48">
        <f>O48/(COUNT($R$4:$R$122)+1)-0.5</f>
        <v>-0.23333333333333334</v>
      </c>
      <c r="T48">
        <f>SUM($S$4:S48)/R48</f>
        <v>3.4259259259259253E-2</v>
      </c>
      <c r="U48">
        <f>(R48/11)*T48^2</f>
        <v>4.8014870931537583E-3</v>
      </c>
      <c r="W48">
        <f>Q48/(COUNT($R$4:$R$122)+1)-0.5</f>
        <v>-0.23333333333333334</v>
      </c>
      <c r="X48">
        <f>SUM($W$4:W48)/R48</f>
        <v>3.4444444444444437E-2</v>
      </c>
      <c r="Y48">
        <f>(R48/11)*X48^2</f>
        <v>4.8535353535353511E-3</v>
      </c>
    </row>
    <row r="49" spans="1:25" ht="15.75" x14ac:dyDescent="0.25">
      <c r="A49" s="4">
        <v>41297</v>
      </c>
      <c r="B49">
        <v>36</v>
      </c>
      <c r="C49">
        <f>(B49-B48)/B48</f>
        <v>2.3017902813299299E-2</v>
      </c>
      <c r="D49">
        <v>1.8241000000000001</v>
      </c>
      <c r="E49">
        <v>10.503</v>
      </c>
      <c r="F49" s="15">
        <f>(((E49/100)+1)^(1/365)-1)</f>
        <v>2.7366068187739678E-4</v>
      </c>
      <c r="G49">
        <f>1+F49</f>
        <v>1.0002736606818774</v>
      </c>
      <c r="H49">
        <f>C49-F49</f>
        <v>2.2744242131421902E-2</v>
      </c>
      <c r="I49" s="42">
        <f>H49^2</f>
        <v>5.1730055013274713E-4</v>
      </c>
      <c r="J49" s="7"/>
      <c r="K49" s="7"/>
      <c r="L49" s="7">
        <f>C49/$K$3</f>
        <v>0.758853686696911</v>
      </c>
      <c r="M49" s="7"/>
      <c r="N49" s="7">
        <f>L49</f>
        <v>0.758853686696911</v>
      </c>
      <c r="O49" s="7">
        <f>RANK(N49,$N$4:$N$122)</f>
        <v>26</v>
      </c>
      <c r="P49" s="7">
        <f>L49</f>
        <v>0.758853686696911</v>
      </c>
      <c r="Q49" s="7">
        <f>RANK(P49,$P$4:$P$122)</f>
        <v>26</v>
      </c>
      <c r="R49">
        <v>46</v>
      </c>
      <c r="S49">
        <f>O49/(COUNT($R$4:$R$122)+1)-0.5</f>
        <v>-0.28333333333333333</v>
      </c>
      <c r="T49">
        <f>SUM($S$4:S49)/R49</f>
        <v>2.7355072463768105E-2</v>
      </c>
      <c r="U49">
        <f>(R49/11)*T49^2</f>
        <v>3.1292545015371076E-3</v>
      </c>
      <c r="W49">
        <f>Q49/(COUNT($R$4:$R$122)+1)-0.5</f>
        <v>-0.28333333333333333</v>
      </c>
      <c r="X49">
        <f>SUM($W$4:W49)/R49</f>
        <v>2.753623188405796E-2</v>
      </c>
      <c r="Y49">
        <f>(R49/11)*X49^2</f>
        <v>3.1708388230127331E-3</v>
      </c>
    </row>
    <row r="50" spans="1:25" ht="15.75" x14ac:dyDescent="0.25">
      <c r="A50" s="4">
        <v>41298</v>
      </c>
      <c r="B50">
        <v>36.99</v>
      </c>
      <c r="C50">
        <f>(B50-B49)/B49</f>
        <v>2.7500000000000056E-2</v>
      </c>
      <c r="D50">
        <v>1.8498000000000001</v>
      </c>
      <c r="E50">
        <v>10.4399</v>
      </c>
      <c r="F50" s="15">
        <f>(((E50/100)+1)^(1/365)-1)</f>
        <v>2.7209535534922225E-4</v>
      </c>
      <c r="G50">
        <f>1+F50</f>
        <v>1.0002720953553492</v>
      </c>
      <c r="H50">
        <f>C50-F50</f>
        <v>2.7227904644650833E-2</v>
      </c>
      <c r="I50" s="42">
        <f>H50^2</f>
        <v>7.4135879133819843E-4</v>
      </c>
      <c r="J50" s="7"/>
      <c r="K50" s="7"/>
      <c r="L50" s="7">
        <f>C50/$K$3</f>
        <v>0.90661936291205869</v>
      </c>
      <c r="M50" s="7"/>
      <c r="N50" s="7">
        <f>L50</f>
        <v>0.90661936291205869</v>
      </c>
      <c r="O50" s="7">
        <f>RANK(N50,$N$4:$N$122)</f>
        <v>19</v>
      </c>
      <c r="P50" s="7">
        <f>L50</f>
        <v>0.90661936291205869</v>
      </c>
      <c r="Q50" s="7">
        <f>RANK(P50,$P$4:$P$122)</f>
        <v>19</v>
      </c>
      <c r="R50">
        <v>47</v>
      </c>
      <c r="S50">
        <f>O50/(COUNT($R$4:$R$122)+1)-0.5</f>
        <v>-0.34166666666666667</v>
      </c>
      <c r="T50">
        <f>SUM($S$4:S50)/R50</f>
        <v>1.950354609929077E-2</v>
      </c>
      <c r="U50">
        <f>(R50/11)*T50^2</f>
        <v>1.6252955082742299E-3</v>
      </c>
      <c r="W50">
        <f>Q50/(COUNT($R$4:$R$122)+1)-0.5</f>
        <v>-0.34166666666666667</v>
      </c>
      <c r="X50">
        <f>SUM($W$4:W50)/R50</f>
        <v>1.9680851063829777E-2</v>
      </c>
      <c r="Y50">
        <f>(R50/11)*X50^2</f>
        <v>1.6549806576402304E-3</v>
      </c>
    </row>
    <row r="51" spans="1:25" ht="15.75" x14ac:dyDescent="0.25">
      <c r="A51" s="4">
        <v>41299</v>
      </c>
      <c r="B51">
        <v>36.979999999999997</v>
      </c>
      <c r="C51">
        <f>(B51-B50)/B50</f>
        <v>-2.7034333603690499E-4</v>
      </c>
      <c r="D51">
        <v>1.9487000000000001</v>
      </c>
      <c r="E51">
        <v>10.398300000000001</v>
      </c>
      <c r="F51" s="15">
        <f>(((E51/100)+1)^(1/365)-1)</f>
        <v>2.710628930608916E-4</v>
      </c>
      <c r="G51">
        <f>1+F51</f>
        <v>1.0002710628930609</v>
      </c>
      <c r="H51">
        <f>C51-F51</f>
        <v>-5.4140622909779664E-4</v>
      </c>
      <c r="I51" s="42">
        <f>H51^2</f>
        <v>2.9312070490589584E-7</v>
      </c>
      <c r="J51" s="7"/>
      <c r="K51" s="7"/>
      <c r="L51" s="7">
        <f>C51/$K$3</f>
        <v>-8.9126728394654155E-3</v>
      </c>
      <c r="M51" s="7"/>
      <c r="N51" s="7">
        <f>L51</f>
        <v>-8.9126728394654155E-3</v>
      </c>
      <c r="O51" s="7">
        <f>RANK(N51,$N$4:$N$122)</f>
        <v>71</v>
      </c>
      <c r="P51" s="7">
        <f>L51</f>
        <v>-8.9126728394654155E-3</v>
      </c>
      <c r="Q51" s="7">
        <f>RANK(P51,$P$4:$P$122)</f>
        <v>71</v>
      </c>
      <c r="R51">
        <v>48</v>
      </c>
      <c r="S51">
        <f>O51/(COUNT($R$4:$R$122)+1)-0.5</f>
        <v>9.1666666666666674E-2</v>
      </c>
      <c r="T51">
        <f>SUM($S$4:S51)/R51</f>
        <v>2.1006944444444436E-2</v>
      </c>
      <c r="U51">
        <f>(R51/11)*T51^2</f>
        <v>1.9256365740740725E-3</v>
      </c>
      <c r="W51">
        <f>Q51/(COUNT($R$4:$R$122)+1)-0.5</f>
        <v>9.1666666666666674E-2</v>
      </c>
      <c r="X51">
        <f>SUM($W$4:W51)/R51</f>
        <v>2.1180555555555546E-2</v>
      </c>
      <c r="Y51">
        <f>(R51/11)*X51^2</f>
        <v>1.9575968013467995E-3</v>
      </c>
    </row>
    <row r="52" spans="1:25" ht="15.75" x14ac:dyDescent="0.25">
      <c r="A52" s="4">
        <v>41302</v>
      </c>
      <c r="B52">
        <v>38.03</v>
      </c>
      <c r="C52">
        <f>(B52-B51)/B51</f>
        <v>2.8393726338561503E-2</v>
      </c>
      <c r="D52">
        <v>1.9613</v>
      </c>
      <c r="E52">
        <v>10.3879</v>
      </c>
      <c r="F52" s="15">
        <f>(((E52/100)+1)^(1/365)-1)</f>
        <v>2.7080471686646845E-4</v>
      </c>
      <c r="G52">
        <f>1+F52</f>
        <v>1.0002708047168665</v>
      </c>
      <c r="H52">
        <f>C52-F52</f>
        <v>2.8122921621695034E-2</v>
      </c>
      <c r="I52" s="42">
        <f>H52^2</f>
        <v>7.9089872054000207E-4</v>
      </c>
      <c r="J52" s="7"/>
      <c r="K52" s="7"/>
      <c r="L52" s="7">
        <f>C52/$K$3</f>
        <v>0.93608371213694253</v>
      </c>
      <c r="M52" s="7"/>
      <c r="N52" s="7">
        <f>L52</f>
        <v>0.93608371213694253</v>
      </c>
      <c r="O52" s="7">
        <f>RANK(N52,$N$4:$N$122)</f>
        <v>17</v>
      </c>
      <c r="P52" s="7">
        <f>L52</f>
        <v>0.93608371213694253</v>
      </c>
      <c r="Q52" s="7">
        <f>RANK(P52,$P$4:$P$122)</f>
        <v>17</v>
      </c>
      <c r="R52">
        <v>49</v>
      </c>
      <c r="S52">
        <f>O52/(COUNT($R$4:$R$122)+1)-0.5</f>
        <v>-0.35833333333333334</v>
      </c>
      <c r="T52">
        <f>SUM($S$4:S52)/R52</f>
        <v>1.3265306122448969E-2</v>
      </c>
      <c r="U52">
        <f>(R52/11)*T52^2</f>
        <v>7.8385899814471111E-4</v>
      </c>
      <c r="W52">
        <f>Q52/(COUNT($R$4:$R$122)+1)-0.5</f>
        <v>-0.35833333333333334</v>
      </c>
      <c r="X52">
        <f>SUM($W$4:W52)/R52</f>
        <v>1.3435374149659852E-2</v>
      </c>
      <c r="Y52">
        <f>(R52/11)*X52^2</f>
        <v>8.0408678622964191E-4</v>
      </c>
    </row>
    <row r="53" spans="1:25" ht="15.75" x14ac:dyDescent="0.25">
      <c r="A53" s="4">
        <v>41303</v>
      </c>
      <c r="B53">
        <v>37.950000000000003</v>
      </c>
      <c r="C53">
        <f>(B53-B52)/B52</f>
        <v>-2.103602419142737E-3</v>
      </c>
      <c r="D53">
        <v>1.9990999999999999</v>
      </c>
      <c r="E53">
        <v>10.3508</v>
      </c>
      <c r="F53" s="15">
        <f>(((E53/100)+1)^(1/365)-1)</f>
        <v>2.6988352529122572E-4</v>
      </c>
      <c r="G53">
        <f>1+F53</f>
        <v>1.0002698835252912</v>
      </c>
      <c r="H53">
        <f>C53-F53</f>
        <v>-2.3734859444339627E-3</v>
      </c>
      <c r="I53" s="42">
        <f>H53^2</f>
        <v>5.6334355284255801E-6</v>
      </c>
      <c r="J53" s="7"/>
      <c r="K53" s="7"/>
      <c r="L53" s="7">
        <f>C53/$K$3</f>
        <v>-6.9351515820489082E-2</v>
      </c>
      <c r="M53" s="7"/>
      <c r="N53" s="7">
        <f>L53</f>
        <v>-6.9351515820489082E-2</v>
      </c>
      <c r="O53" s="7">
        <f>RANK(N53,$N$4:$N$122)</f>
        <v>76</v>
      </c>
      <c r="P53" s="7">
        <f>L53</f>
        <v>-6.9351515820489082E-2</v>
      </c>
      <c r="Q53" s="7">
        <f>RANK(P53,$P$4:$P$122)</f>
        <v>76</v>
      </c>
      <c r="R53">
        <v>50</v>
      </c>
      <c r="S53">
        <f>O53/(COUNT($R$4:$R$122)+1)-0.5</f>
        <v>0.1333333333333333</v>
      </c>
      <c r="T53">
        <f>SUM($S$4:S53)/R53</f>
        <v>1.5666666666666655E-2</v>
      </c>
      <c r="U53">
        <f>(R53/11)*T53^2</f>
        <v>1.1156565656565641E-3</v>
      </c>
      <c r="W53">
        <f>Q53/(COUNT($R$4:$R$122)+1)-0.5</f>
        <v>0.1333333333333333</v>
      </c>
      <c r="X53">
        <f>SUM($W$4:W53)/R53</f>
        <v>1.5833333333333321E-2</v>
      </c>
      <c r="Y53">
        <f>(R53/11)*X53^2</f>
        <v>1.1395202020202005E-3</v>
      </c>
    </row>
    <row r="54" spans="1:25" ht="15.75" x14ac:dyDescent="0.25">
      <c r="A54" s="4">
        <v>41304</v>
      </c>
      <c r="B54">
        <v>37.520000000000003</v>
      </c>
      <c r="C54">
        <f>(B54-B53)/B53</f>
        <v>-1.1330698287220019E-2</v>
      </c>
      <c r="D54">
        <v>1.992</v>
      </c>
      <c r="E54">
        <v>10.3553</v>
      </c>
      <c r="F54" s="15">
        <f>(((E54/100)+1)^(1/365)-1)</f>
        <v>2.6999527657611821E-4</v>
      </c>
      <c r="G54">
        <f>1+F54</f>
        <v>1.0002699952765761</v>
      </c>
      <c r="H54">
        <f>C54-F54</f>
        <v>-1.1600693563796137E-2</v>
      </c>
      <c r="I54" s="42">
        <f>H54^2</f>
        <v>1.3457609116110112E-4</v>
      </c>
      <c r="J54" s="7"/>
      <c r="K54" s="7"/>
      <c r="L54" s="7">
        <f>C54/$K$3</f>
        <v>-0.37355019863665989</v>
      </c>
      <c r="M54" s="7"/>
      <c r="N54" s="7">
        <f>L54</f>
        <v>-0.37355019863665989</v>
      </c>
      <c r="O54" s="7">
        <f>RANK(N54,$N$4:$N$122)</f>
        <v>92</v>
      </c>
      <c r="P54" s="7">
        <f>L54</f>
        <v>-0.37355019863665989</v>
      </c>
      <c r="Q54" s="7">
        <f>RANK(P54,$P$4:$P$122)</f>
        <v>92</v>
      </c>
      <c r="R54">
        <v>51</v>
      </c>
      <c r="S54">
        <f>O54/(COUNT($R$4:$R$122)+1)-0.5</f>
        <v>0.26666666666666672</v>
      </c>
      <c r="T54">
        <f>SUM($S$4:S54)/R54</f>
        <v>2.0588235294117636E-2</v>
      </c>
      <c r="U54">
        <f>(R54/11)*T54^2</f>
        <v>1.965240641711228E-3</v>
      </c>
      <c r="W54">
        <f>Q54/(COUNT($R$4:$R$122)+1)-0.5</f>
        <v>0.26666666666666672</v>
      </c>
      <c r="X54">
        <f>SUM($W$4:W54)/R54</f>
        <v>2.0751633986928093E-2</v>
      </c>
      <c r="Y54">
        <f>(R54/11)*X54^2</f>
        <v>1.9965587244998987E-3</v>
      </c>
    </row>
    <row r="55" spans="1:25" ht="15.75" x14ac:dyDescent="0.25">
      <c r="A55" s="4">
        <v>41305</v>
      </c>
      <c r="B55">
        <v>37.51</v>
      </c>
      <c r="C55">
        <f>(B55-B54)/B54</f>
        <v>-2.6652452025599987E-4</v>
      </c>
      <c r="D55">
        <v>1.9849000000000001</v>
      </c>
      <c r="E55">
        <v>10.3622</v>
      </c>
      <c r="F55" s="15">
        <f>(((E55/100)+1)^(1/365)-1)</f>
        <v>2.7016661972045775E-4</v>
      </c>
      <c r="G55">
        <f>1+F55</f>
        <v>1.0002701666197205</v>
      </c>
      <c r="H55">
        <f>C55-F55</f>
        <v>-5.3669113997645767E-4</v>
      </c>
      <c r="I55" s="42">
        <f>H55^2</f>
        <v>2.8803737972922967E-7</v>
      </c>
      <c r="J55" s="7"/>
      <c r="K55" s="7"/>
      <c r="L55" s="7">
        <f>C55/$K$3</f>
        <v>-8.7867742092704072E-3</v>
      </c>
      <c r="M55" s="7"/>
      <c r="N55" s="7">
        <f>L55</f>
        <v>-8.7867742092704072E-3</v>
      </c>
      <c r="O55" s="7">
        <f>RANK(N55,$N$4:$N$122)</f>
        <v>70</v>
      </c>
      <c r="P55" s="7">
        <f>L55</f>
        <v>-8.7867742092704072E-3</v>
      </c>
      <c r="Q55" s="7">
        <f>RANK(P55,$P$4:$P$122)</f>
        <v>70</v>
      </c>
      <c r="R55">
        <v>52</v>
      </c>
      <c r="S55">
        <f>O55/(COUNT($R$4:$R$122)+1)-0.5</f>
        <v>8.333333333333337E-2</v>
      </c>
      <c r="T55">
        <f>SUM($S$4:S55)/R55</f>
        <v>2.1794871794871787E-2</v>
      </c>
      <c r="U55">
        <f>(R55/11)*T55^2</f>
        <v>2.245532245532244E-3</v>
      </c>
      <c r="W55">
        <f>Q55/(COUNT($R$4:$R$122)+1)-0.5</f>
        <v>8.333333333333337E-2</v>
      </c>
      <c r="X55">
        <f>SUM($W$4:W55)/R55</f>
        <v>2.1955128205128197E-2</v>
      </c>
      <c r="Y55">
        <f>(R55/11)*X55^2</f>
        <v>2.2786761849261832E-3</v>
      </c>
    </row>
    <row r="56" spans="1:25" ht="15.75" x14ac:dyDescent="0.25">
      <c r="A56" s="4">
        <v>41306</v>
      </c>
      <c r="B56">
        <v>38.299999999999997</v>
      </c>
      <c r="C56">
        <f>(B56-B55)/B55</f>
        <v>2.106105038656356E-2</v>
      </c>
      <c r="D56">
        <v>2.0148999999999999</v>
      </c>
      <c r="E56">
        <v>10.380100000000001</v>
      </c>
      <c r="F56" s="15">
        <f>(((E56/100)+1)^(1/365)-1)</f>
        <v>2.7061106880132968E-4</v>
      </c>
      <c r="G56">
        <f>1+F56</f>
        <v>1.0002706110688013</v>
      </c>
      <c r="H56">
        <f>C56-F56</f>
        <v>2.0790439317762231E-2</v>
      </c>
      <c r="I56" s="42">
        <f>H56^2</f>
        <v>4.3224236702555367E-4</v>
      </c>
      <c r="J56" s="7"/>
      <c r="K56" s="7"/>
      <c r="L56" s="7">
        <f>C56/$K$3</f>
        <v>0.69434022122636307</v>
      </c>
      <c r="M56" s="7"/>
      <c r="N56" s="7">
        <f>L56</f>
        <v>0.69434022122636307</v>
      </c>
      <c r="O56" s="7">
        <f>RANK(N56,$N$4:$N$122)</f>
        <v>28</v>
      </c>
      <c r="P56" s="7">
        <f>L56</f>
        <v>0.69434022122636307</v>
      </c>
      <c r="Q56" s="7">
        <f>RANK(P56,$P$4:$P$122)</f>
        <v>28</v>
      </c>
      <c r="R56">
        <v>53</v>
      </c>
      <c r="S56">
        <f>O56/(COUNT($R$4:$R$122)+1)-0.5</f>
        <v>-0.26666666666666666</v>
      </c>
      <c r="T56">
        <f>SUM($S$4:S56)/R56</f>
        <v>1.6352201257861628E-2</v>
      </c>
      <c r="U56">
        <f>(R56/11)*T56^2</f>
        <v>1.2883552506194004E-3</v>
      </c>
      <c r="W56">
        <f>Q56/(COUNT($R$4:$R$122)+1)-0.5</f>
        <v>-0.26666666666666666</v>
      </c>
      <c r="X56">
        <f>SUM($W$4:W56)/R56</f>
        <v>1.6509433962264144E-2</v>
      </c>
      <c r="Y56">
        <f>(R56/11)*X56^2</f>
        <v>1.3132504288164656E-3</v>
      </c>
    </row>
    <row r="57" spans="1:25" ht="15.75" x14ac:dyDescent="0.25">
      <c r="A57" s="4">
        <v>41309</v>
      </c>
      <c r="B57">
        <v>37.74</v>
      </c>
      <c r="C57">
        <f>(B57-B56)/B56</f>
        <v>-1.4621409921670893E-2</v>
      </c>
      <c r="D57">
        <v>1.9548000000000001</v>
      </c>
      <c r="E57">
        <v>10.427099999999999</v>
      </c>
      <c r="F57" s="15">
        <f>(((E57/100)+1)^(1/365)-1)</f>
        <v>2.7177771595909839E-4</v>
      </c>
      <c r="G57">
        <f>1+F57</f>
        <v>1.0002717777159591</v>
      </c>
      <c r="H57">
        <f>C57-F57</f>
        <v>-1.4893187637629991E-2</v>
      </c>
      <c r="I57" s="42">
        <f>H57^2</f>
        <v>2.2180703800965478E-4</v>
      </c>
      <c r="J57" s="7"/>
      <c r="K57" s="7"/>
      <c r="L57" s="7">
        <f>C57/$K$3</f>
        <v>-0.48203830356586519</v>
      </c>
      <c r="M57" s="7"/>
      <c r="N57" s="7">
        <f>L57</f>
        <v>-0.48203830356586519</v>
      </c>
      <c r="O57" s="7">
        <f>RANK(N57,$N$4:$N$122)</f>
        <v>98</v>
      </c>
      <c r="P57" s="7">
        <f>L57</f>
        <v>-0.48203830356586519</v>
      </c>
      <c r="Q57" s="7">
        <f>RANK(P57,$P$4:$P$122)</f>
        <v>98</v>
      </c>
      <c r="R57">
        <v>54</v>
      </c>
      <c r="S57">
        <f>O57/(COUNT($R$4:$R$122)+1)-0.5</f>
        <v>0.31666666666666665</v>
      </c>
      <c r="T57">
        <f>SUM($S$4:S57)/R57</f>
        <v>2.1913580246913571E-2</v>
      </c>
      <c r="U57">
        <f>(R57/11)*T57^2</f>
        <v>2.3573699962588833E-3</v>
      </c>
      <c r="W57">
        <f>Q57/(COUNT($R$4:$R$122)+1)-0.5</f>
        <v>0.31666666666666665</v>
      </c>
      <c r="X57">
        <f>SUM($W$4:W57)/R57</f>
        <v>2.2067901234567894E-2</v>
      </c>
      <c r="Y57">
        <f>(R57/11)*X57^2</f>
        <v>2.3906893004115208E-3</v>
      </c>
    </row>
    <row r="58" spans="1:25" ht="15.75" x14ac:dyDescent="0.25">
      <c r="A58" s="4">
        <v>41310</v>
      </c>
      <c r="B58">
        <v>38.130000000000003</v>
      </c>
      <c r="C58">
        <f>(B58-B57)/B57</f>
        <v>1.033386327503976E-2</v>
      </c>
      <c r="D58">
        <v>1.998</v>
      </c>
      <c r="E58">
        <v>10.3811</v>
      </c>
      <c r="F58" s="15">
        <f>(((E58/100)+1)^(1/365)-1)</f>
        <v>2.7063589623899098E-4</v>
      </c>
      <c r="G58">
        <f>1+F58</f>
        <v>1.000270635896239</v>
      </c>
      <c r="H58">
        <f>C58-F58</f>
        <v>1.006322737880077E-2</v>
      </c>
      <c r="I58" s="42">
        <f>H58^2</f>
        <v>1.0126854527744541E-4</v>
      </c>
      <c r="J58" s="7"/>
      <c r="K58" s="7"/>
      <c r="L58" s="7">
        <f>C58/$K$3</f>
        <v>0.34068656504861272</v>
      </c>
      <c r="M58" s="7"/>
      <c r="N58" s="7">
        <f>L58</f>
        <v>0.34068656504861272</v>
      </c>
      <c r="O58" s="7">
        <f>RANK(N58,$N$4:$N$122)</f>
        <v>46</v>
      </c>
      <c r="P58" s="7">
        <f>L58</f>
        <v>0.34068656504861272</v>
      </c>
      <c r="Q58" s="7">
        <f>RANK(P58,$P$4:$P$122)</f>
        <v>46</v>
      </c>
      <c r="R58">
        <v>55</v>
      </c>
      <c r="S58">
        <f>O58/(COUNT($R$4:$R$122)+1)-0.5</f>
        <v>-0.11666666666666664</v>
      </c>
      <c r="T58">
        <f>SUM($S$4:S58)/R58</f>
        <v>1.9393939393939387E-2</v>
      </c>
      <c r="U58">
        <f>(R58/11)*T58^2</f>
        <v>1.8806244260789703E-3</v>
      </c>
      <c r="W58">
        <f>Q58/(COUNT($R$4:$R$122)+1)-0.5</f>
        <v>-0.11666666666666664</v>
      </c>
      <c r="X58">
        <f>SUM($W$4:W58)/R58</f>
        <v>1.9545454545454536E-2</v>
      </c>
      <c r="Y58">
        <f>(R58/11)*X58^2</f>
        <v>1.9101239669421471E-3</v>
      </c>
    </row>
    <row r="59" spans="1:25" ht="15.75" x14ac:dyDescent="0.25">
      <c r="A59" s="4">
        <v>41311</v>
      </c>
      <c r="B59">
        <v>39.17</v>
      </c>
      <c r="C59">
        <f>(B59-B58)/B58</f>
        <v>2.7275111460792003E-2</v>
      </c>
      <c r="D59">
        <v>1.9603000000000002</v>
      </c>
      <c r="E59">
        <v>10.3522</v>
      </c>
      <c r="F59" s="15">
        <f>(((E59/100)+1)^(1/365)-1)</f>
        <v>2.6991829284450652E-4</v>
      </c>
      <c r="G59">
        <f>1+F59</f>
        <v>1.0002699182928445</v>
      </c>
      <c r="H59">
        <f>C59-F59</f>
        <v>2.7005193167947496E-2</v>
      </c>
      <c r="I59" s="42">
        <f>H59^2</f>
        <v>7.2928045803815809E-4</v>
      </c>
      <c r="J59" s="7"/>
      <c r="K59" s="7"/>
      <c r="L59" s="7">
        <f>C59/$K$3</f>
        <v>0.89920524276140312</v>
      </c>
      <c r="M59" s="7"/>
      <c r="N59" s="7">
        <f>L59</f>
        <v>0.89920524276140312</v>
      </c>
      <c r="O59" s="7">
        <f>RANK(N59,$N$4:$N$122)</f>
        <v>20</v>
      </c>
      <c r="P59" s="7">
        <f>L59</f>
        <v>0.89920524276140312</v>
      </c>
      <c r="Q59" s="7">
        <f>RANK(P59,$P$4:$P$122)</f>
        <v>20</v>
      </c>
      <c r="R59">
        <v>56</v>
      </c>
      <c r="S59">
        <f>O59/(COUNT($R$4:$R$122)+1)-0.5</f>
        <v>-0.33333333333333337</v>
      </c>
      <c r="T59">
        <f>SUM($S$4:S59)/R59</f>
        <v>1.3095238095238087E-2</v>
      </c>
      <c r="U59">
        <f>(R59/11)*T59^2</f>
        <v>8.7301587301587182E-4</v>
      </c>
      <c r="W59">
        <f>Q59/(COUNT($R$4:$R$122)+1)-0.5</f>
        <v>-0.33333333333333337</v>
      </c>
      <c r="X59">
        <f>SUM($W$4:W59)/R59</f>
        <v>1.324404761904761E-2</v>
      </c>
      <c r="Y59">
        <f>(R59/11)*X59^2</f>
        <v>8.9296987734487608E-4</v>
      </c>
    </row>
    <row r="60" spans="1:25" ht="15.75" x14ac:dyDescent="0.25">
      <c r="A60" s="4">
        <v>41312</v>
      </c>
      <c r="B60">
        <v>39.479999999999997</v>
      </c>
      <c r="C60">
        <f>(B60-B59)/B59</f>
        <v>7.9142200663772054E-3</v>
      </c>
      <c r="D60">
        <v>1.9567999999999999</v>
      </c>
      <c r="E60">
        <v>10.3591</v>
      </c>
      <c r="F60" s="15">
        <f>(((E60/100)+1)^(1/365)-1)</f>
        <v>2.7008964078900632E-4</v>
      </c>
      <c r="G60">
        <f>1+F60</f>
        <v>1.000270089640789</v>
      </c>
      <c r="H60">
        <f>C60-F60</f>
        <v>7.6441304255881991E-3</v>
      </c>
      <c r="I60" s="42">
        <f>H60^2</f>
        <v>5.8432729963403219E-5</v>
      </c>
      <c r="J60" s="7"/>
      <c r="K60" s="7"/>
      <c r="L60" s="7">
        <f>C60/$K$3</f>
        <v>0.26091582380089884</v>
      </c>
      <c r="M60" s="7"/>
      <c r="N60" s="7">
        <f>L60</f>
        <v>0.26091582380089884</v>
      </c>
      <c r="O60" s="7">
        <f>RANK(N60,$N$4:$N$122)</f>
        <v>54</v>
      </c>
      <c r="P60" s="7">
        <f>L60</f>
        <v>0.26091582380089884</v>
      </c>
      <c r="Q60" s="7">
        <f>RANK(P60,$P$4:$P$122)</f>
        <v>54</v>
      </c>
      <c r="R60">
        <v>57</v>
      </c>
      <c r="S60">
        <f>O60/(COUNT($R$4:$R$122)+1)-0.5</f>
        <v>-4.9999999999999989E-2</v>
      </c>
      <c r="T60">
        <f>SUM($S$4:S60)/R60</f>
        <v>1.1988304093567244E-2</v>
      </c>
      <c r="U60">
        <f>(R60/11)*T60^2</f>
        <v>7.4472798157008589E-4</v>
      </c>
      <c r="W60">
        <f>Q60/(COUNT($R$4:$R$122)+1)-0.5</f>
        <v>-4.9999999999999989E-2</v>
      </c>
      <c r="X60">
        <f>SUM($W$4:W60)/R60</f>
        <v>1.21345029239766E-2</v>
      </c>
      <c r="Y60">
        <f>(R60/11)*X60^2</f>
        <v>7.6300283537125539E-4</v>
      </c>
    </row>
    <row r="61" spans="1:25" ht="15.75" x14ac:dyDescent="0.25">
      <c r="A61" s="4">
        <v>41313</v>
      </c>
      <c r="B61">
        <v>39.24</v>
      </c>
      <c r="C61">
        <f>(B61-B60)/B60</f>
        <v>-6.079027355622971E-3</v>
      </c>
      <c r="D61">
        <v>1.9499</v>
      </c>
      <c r="E61">
        <v>10.337300000000001</v>
      </c>
      <c r="F61" s="15">
        <f>(((E61/100)+1)^(1/365)-1)</f>
        <v>2.6954824416614009E-4</v>
      </c>
      <c r="G61">
        <f>1+F61</f>
        <v>1.0002695482441661</v>
      </c>
      <c r="H61">
        <f>C61-F61</f>
        <v>-6.3485755997891111E-3</v>
      </c>
      <c r="I61" s="42">
        <f>H61^2</f>
        <v>4.030441214623767E-5</v>
      </c>
      <c r="J61" s="7"/>
      <c r="K61" s="7"/>
      <c r="L61" s="7">
        <f>C61/$K$3</f>
        <v>-0.20041323302835867</v>
      </c>
      <c r="M61" s="7"/>
      <c r="N61" s="7">
        <f>L61</f>
        <v>-0.20041323302835867</v>
      </c>
      <c r="O61" s="7">
        <f>RANK(N61,$N$4:$N$122)</f>
        <v>86</v>
      </c>
      <c r="P61" s="7">
        <f>L61</f>
        <v>-0.20041323302835867</v>
      </c>
      <c r="Q61" s="7">
        <f>RANK(P61,$P$4:$P$122)</f>
        <v>86</v>
      </c>
      <c r="R61">
        <v>58</v>
      </c>
      <c r="S61">
        <f>O61/(COUNT($R$4:$R$122)+1)-0.5</f>
        <v>0.21666666666666667</v>
      </c>
      <c r="T61">
        <f>SUM($S$4:S61)/R61</f>
        <v>1.5517241379310338E-2</v>
      </c>
      <c r="U61">
        <f>(R61/11)*T61^2</f>
        <v>1.269592476489027E-3</v>
      </c>
      <c r="W61">
        <f>Q61/(COUNT($R$4:$R$122)+1)-0.5</f>
        <v>0.21666666666666667</v>
      </c>
      <c r="X61">
        <f>SUM($W$4:W61)/R61</f>
        <v>1.5660919540229877E-2</v>
      </c>
      <c r="Y61">
        <f>(R61/11)*X61^2</f>
        <v>1.2932122953674663E-3</v>
      </c>
    </row>
    <row r="62" spans="1:25" ht="15.75" x14ac:dyDescent="0.25">
      <c r="A62" s="4">
        <v>41316</v>
      </c>
      <c r="B62">
        <v>38.42</v>
      </c>
      <c r="C62">
        <f>(B62-B61)/B61</f>
        <v>-2.0897043832823654E-2</v>
      </c>
      <c r="D62">
        <v>1.9635</v>
      </c>
      <c r="E62">
        <v>10.334099999999999</v>
      </c>
      <c r="F62" s="15">
        <f>(((E62/100)+1)^(1/365)-1)</f>
        <v>2.6946876412403675E-4</v>
      </c>
      <c r="G62">
        <f>1+F62</f>
        <v>1.000269468764124</v>
      </c>
      <c r="H62">
        <f>C62-F62</f>
        <v>-2.1166512596947691E-2</v>
      </c>
      <c r="I62" s="42">
        <f>H62^2</f>
        <v>4.4802125551674529E-4</v>
      </c>
      <c r="J62" s="7"/>
      <c r="K62" s="7"/>
      <c r="L62" s="7">
        <f>C62/$K$3</f>
        <v>-0.68893325696217855</v>
      </c>
      <c r="M62" s="7"/>
      <c r="N62" s="7">
        <f>L62</f>
        <v>-0.68893325696217855</v>
      </c>
      <c r="O62" s="7">
        <f>RANK(N62,$N$4:$N$122)</f>
        <v>110</v>
      </c>
      <c r="P62" s="7">
        <f>L62</f>
        <v>-0.68893325696217855</v>
      </c>
      <c r="Q62" s="7">
        <f>RANK(P62,$P$4:$P$122)</f>
        <v>110</v>
      </c>
      <c r="R62">
        <v>59</v>
      </c>
      <c r="S62">
        <f>O62/(COUNT($R$4:$R$122)+1)-0.5</f>
        <v>0.41666666666666663</v>
      </c>
      <c r="T62">
        <f>SUM($S$4:S62)/R62</f>
        <v>2.2316384180790953E-2</v>
      </c>
      <c r="U62">
        <f>(R62/11)*T62^2</f>
        <v>2.6712035610340678E-3</v>
      </c>
      <c r="W62">
        <f>Q62/(COUNT($R$4:$R$122)+1)-0.5</f>
        <v>0.41666666666666663</v>
      </c>
      <c r="X62">
        <f>SUM($W$4:W62)/R62</f>
        <v>2.2457627118644061E-2</v>
      </c>
      <c r="Y62">
        <f>(R62/11)*X62^2</f>
        <v>2.7051232665639426E-3</v>
      </c>
    </row>
    <row r="63" spans="1:25" ht="15.75" x14ac:dyDescent="0.25">
      <c r="A63" s="4">
        <v>41317</v>
      </c>
      <c r="B63">
        <v>37.89</v>
      </c>
      <c r="C63">
        <f>(B63-B62)/B62</f>
        <v>-1.3794898490369628E-2</v>
      </c>
      <c r="D63">
        <v>1.9769999999999999</v>
      </c>
      <c r="E63">
        <v>10.318099999999999</v>
      </c>
      <c r="F63" s="15">
        <f>(((E63/100)+1)^(1/365)-1)</f>
        <v>2.6907132942688428E-4</v>
      </c>
      <c r="G63">
        <f>1+F63</f>
        <v>1.0002690713294269</v>
      </c>
      <c r="H63">
        <f>C63-F63</f>
        <v>-1.4063969819796513E-2</v>
      </c>
      <c r="I63" s="42">
        <f>H63^2</f>
        <v>1.9779524709214716E-4</v>
      </c>
      <c r="J63" s="7"/>
      <c r="K63" s="7"/>
      <c r="L63" s="7">
        <f>C63/$K$3</f>
        <v>-0.45478989384637847</v>
      </c>
      <c r="M63" s="7"/>
      <c r="N63" s="7">
        <f>L63</f>
        <v>-0.45478989384637847</v>
      </c>
      <c r="O63" s="7">
        <f>RANK(N63,$N$4:$N$122)</f>
        <v>96</v>
      </c>
      <c r="P63" s="7">
        <f>L63</f>
        <v>-0.45478989384637847</v>
      </c>
      <c r="Q63" s="7">
        <f>RANK(P63,$P$4:$P$122)</f>
        <v>96</v>
      </c>
      <c r="R63">
        <v>60</v>
      </c>
      <c r="S63">
        <f>O63/(COUNT($R$4:$R$122)+1)-0.5</f>
        <v>0.30000000000000004</v>
      </c>
      <c r="T63">
        <f>SUM($S$4:S63)/R63</f>
        <v>2.6944444444444438E-2</v>
      </c>
      <c r="U63">
        <f>(R63/11)*T63^2</f>
        <v>3.9600168350168328E-3</v>
      </c>
      <c r="W63">
        <f>Q63/(COUNT($R$4:$R$122)+1)-0.5</f>
        <v>0.30000000000000004</v>
      </c>
      <c r="X63">
        <f>SUM($W$4:W63)/R63</f>
        <v>2.7083333333333327E-2</v>
      </c>
      <c r="Y63">
        <f>(R63/11)*X63^2</f>
        <v>4.0009469696969677E-3</v>
      </c>
    </row>
    <row r="64" spans="1:25" ht="15.75" x14ac:dyDescent="0.25">
      <c r="A64" s="4">
        <v>41318</v>
      </c>
      <c r="B64">
        <v>38.450000000000003</v>
      </c>
      <c r="C64">
        <f>(B64-B63)/B63</f>
        <v>1.4779625230931704E-2</v>
      </c>
      <c r="D64">
        <v>2.0276999999999998</v>
      </c>
      <c r="E64">
        <v>10.3246</v>
      </c>
      <c r="F64" s="15">
        <f>(((E64/100)+1)^(1/365)-1)</f>
        <v>2.6923279420509871E-4</v>
      </c>
      <c r="G64">
        <f>1+F64</f>
        <v>1.0002692327942051</v>
      </c>
      <c r="H64">
        <f>C64-F64</f>
        <v>1.4510392436726605E-2</v>
      </c>
      <c r="I64" s="42">
        <f>H64^2</f>
        <v>2.1055148866781266E-4</v>
      </c>
      <c r="J64" s="7"/>
      <c r="K64" s="7"/>
      <c r="L64" s="7">
        <f>C64/$K$3</f>
        <v>0.48725434221622771</v>
      </c>
      <c r="M64" s="7"/>
      <c r="N64" s="7">
        <f>L64</f>
        <v>0.48725434221622771</v>
      </c>
      <c r="O64" s="7">
        <f>RANK(N64,$N$4:$N$122)</f>
        <v>40</v>
      </c>
      <c r="P64" s="7">
        <f>L64</f>
        <v>0.48725434221622771</v>
      </c>
      <c r="Q64" s="7">
        <f>RANK(P64,$P$4:$P$122)</f>
        <v>40</v>
      </c>
      <c r="R64">
        <v>61</v>
      </c>
      <c r="S64">
        <f>O64/(COUNT($R$4:$R$122)+1)-0.5</f>
        <v>-0.16666666666666669</v>
      </c>
      <c r="T64">
        <f>SUM($S$4:S64)/R64</f>
        <v>2.3770491803278681E-2</v>
      </c>
      <c r="U64">
        <f>(R64/11)*T64^2</f>
        <v>3.133383010432189E-3</v>
      </c>
      <c r="W64">
        <f>Q64/(COUNT($R$4:$R$122)+1)-0.5</f>
        <v>-0.16666666666666669</v>
      </c>
      <c r="X64">
        <f>SUM($W$4:W64)/R64</f>
        <v>2.3907103825136604E-2</v>
      </c>
      <c r="Y64">
        <f>(R64/11)*X64^2</f>
        <v>3.1695024010597764E-3</v>
      </c>
    </row>
    <row r="65" spans="1:25" ht="15.75" x14ac:dyDescent="0.25">
      <c r="A65" s="4">
        <v>41319</v>
      </c>
      <c r="B65">
        <v>38.299999999999997</v>
      </c>
      <c r="C65">
        <f>(B65-B64)/B64</f>
        <v>-3.9011703511054791E-3</v>
      </c>
      <c r="D65">
        <v>1.9973999999999998</v>
      </c>
      <c r="E65">
        <v>10.329700000000001</v>
      </c>
      <c r="F65" s="15">
        <f>(((E65/100)+1)^(1/365)-1)</f>
        <v>2.6935947531203652E-4</v>
      </c>
      <c r="G65">
        <f>1+F65</f>
        <v>1.000269359475312</v>
      </c>
      <c r="H65">
        <f>C65-F65</f>
        <v>-4.1705298264175152E-3</v>
      </c>
      <c r="I65" s="42">
        <f>H65^2</f>
        <v>1.739331903303811E-5</v>
      </c>
      <c r="J65" s="7"/>
      <c r="K65" s="7"/>
      <c r="L65" s="7">
        <f>C65/$K$3</f>
        <v>-0.12861369375747836</v>
      </c>
      <c r="M65" s="7"/>
      <c r="N65" s="7">
        <f>L65</f>
        <v>-0.12861369375747836</v>
      </c>
      <c r="O65" s="7">
        <f>RANK(N65,$N$4:$N$122)</f>
        <v>81</v>
      </c>
      <c r="P65" s="7">
        <f>L65</f>
        <v>-0.12861369375747836</v>
      </c>
      <c r="Q65" s="7">
        <f>RANK(P65,$P$4:$P$122)</f>
        <v>81</v>
      </c>
      <c r="R65">
        <v>62</v>
      </c>
      <c r="S65">
        <f>O65/(COUNT($R$4:$R$122)+1)-0.5</f>
        <v>0.17500000000000004</v>
      </c>
      <c r="T65">
        <f>SUM($S$4:S65)/R65</f>
        <v>2.6209677419354833E-2</v>
      </c>
      <c r="U65">
        <f>(R65/11)*T65^2</f>
        <v>3.8718841642228722E-3</v>
      </c>
      <c r="W65">
        <f>Q65/(COUNT($R$4:$R$122)+1)-0.5</f>
        <v>0.17500000000000004</v>
      </c>
      <c r="X65">
        <f>SUM($W$4:W65)/R65</f>
        <v>2.634408602150537E-2</v>
      </c>
      <c r="Y65">
        <f>(R65/11)*X65^2</f>
        <v>3.9116976213750387E-3</v>
      </c>
    </row>
    <row r="66" spans="1:25" ht="15.75" x14ac:dyDescent="0.25">
      <c r="A66" s="4">
        <v>41320</v>
      </c>
      <c r="B66">
        <v>37.04</v>
      </c>
      <c r="C66">
        <f>(B66-B65)/B65</f>
        <v>-3.2898172323759745E-2</v>
      </c>
      <c r="D66">
        <v>2.0017</v>
      </c>
      <c r="E66">
        <v>10.297000000000001</v>
      </c>
      <c r="F66" s="15">
        <f>(((E66/100)+1)^(1/365)-1)</f>
        <v>2.6854712452206719E-4</v>
      </c>
      <c r="G66">
        <f>1+F66</f>
        <v>1.0002685471245221</v>
      </c>
      <c r="H66">
        <f>C66-F66</f>
        <v>-3.3166719448281812E-2</v>
      </c>
      <c r="I66" s="42">
        <f>H66^2</f>
        <v>1.1000312789610351E-3</v>
      </c>
      <c r="J66" s="7"/>
      <c r="K66" s="7"/>
      <c r="L66" s="7">
        <f>C66/$K$3</f>
        <v>-1.0845861830232044</v>
      </c>
      <c r="M66" s="7"/>
      <c r="N66" s="7">
        <f>L66</f>
        <v>-1.0845861830232044</v>
      </c>
      <c r="O66" s="7">
        <f>RANK(N66,$N$4:$N$122)</f>
        <v>112</v>
      </c>
      <c r="P66" s="7">
        <f>L66</f>
        <v>-1.0845861830232044</v>
      </c>
      <c r="Q66" s="7">
        <f>RANK(P66,$P$4:$P$122)</f>
        <v>112</v>
      </c>
      <c r="R66">
        <v>63</v>
      </c>
      <c r="S66">
        <f>O66/(COUNT($R$4:$R$122)+1)-0.5</f>
        <v>0.43333333333333335</v>
      </c>
      <c r="T66">
        <f>SUM($S$4:S66)/R66</f>
        <v>3.2671957671957665E-2</v>
      </c>
      <c r="U66">
        <f>(R66/11)*T66^2</f>
        <v>6.1136163219496524E-3</v>
      </c>
      <c r="W66">
        <f>Q66/(COUNT($R$4:$R$122)+1)-0.5</f>
        <v>0.43333333333333335</v>
      </c>
      <c r="X66">
        <f>SUM($W$4:W66)/R66</f>
        <v>3.2804232804232801E-2</v>
      </c>
      <c r="Y66">
        <f>(R66/11)*X66^2</f>
        <v>6.1632194965528294E-3</v>
      </c>
    </row>
    <row r="67" spans="1:25" ht="15.75" x14ac:dyDescent="0.25">
      <c r="A67" s="4">
        <v>41324</v>
      </c>
      <c r="B67">
        <v>39.28</v>
      </c>
      <c r="C67">
        <f>(B67-B66)/B66</f>
        <v>6.0475161987041094E-2</v>
      </c>
      <c r="D67">
        <v>2.0278</v>
      </c>
      <c r="E67">
        <v>10.259399999999999</v>
      </c>
      <c r="F67" s="15">
        <f>(((E67/100)+1)^(1/365)-1)</f>
        <v>2.676127484120272E-4</v>
      </c>
      <c r="G67">
        <f>1+F67</f>
        <v>1.000267612748412</v>
      </c>
      <c r="H67">
        <f>C67-F67</f>
        <v>6.0207549238629067E-2</v>
      </c>
      <c r="I67" s="42">
        <f>H67^2</f>
        <v>3.6249489853219436E-3</v>
      </c>
      <c r="J67" s="7"/>
      <c r="K67" s="7"/>
      <c r="L67" s="7">
        <f>C67/$K$3</f>
        <v>1.993743739370714</v>
      </c>
      <c r="M67" s="7"/>
      <c r="N67" s="7">
        <f>L67</f>
        <v>1.993743739370714</v>
      </c>
      <c r="O67" s="7">
        <f>RANK(N67,$N$4:$N$122)</f>
        <v>4</v>
      </c>
      <c r="P67" s="7">
        <f>L67</f>
        <v>1.993743739370714</v>
      </c>
      <c r="Q67" s="7">
        <f>RANK(P67,$P$4:$P$122)</f>
        <v>5</v>
      </c>
      <c r="R67">
        <v>64</v>
      </c>
      <c r="S67">
        <f>O67/(COUNT($R$4:$R$122)+1)-0.5</f>
        <v>-0.46666666666666667</v>
      </c>
      <c r="T67">
        <f>SUM($S$4:S67)/R67</f>
        <v>2.4869791666666655E-2</v>
      </c>
      <c r="U67">
        <f>(R67/11)*T67^2</f>
        <v>3.5985834911616125E-3</v>
      </c>
      <c r="W67">
        <f>Q67/(COUNT($R$4:$R$122)+1)-0.5</f>
        <v>-0.45833333333333331</v>
      </c>
      <c r="X67">
        <f>SUM($W$4:W67)/R67</f>
        <v>2.5130208333333331E-2</v>
      </c>
      <c r="Y67">
        <f>(R67/11)*X67^2</f>
        <v>3.6743410669191913E-3</v>
      </c>
    </row>
    <row r="68" spans="1:25" ht="15.75" x14ac:dyDescent="0.25">
      <c r="A68" s="4">
        <v>41325</v>
      </c>
      <c r="B68">
        <v>38.54</v>
      </c>
      <c r="C68">
        <f>(B68-B67)/B67</f>
        <v>-1.8839103869653817E-2</v>
      </c>
      <c r="D68">
        <v>2.0087000000000002</v>
      </c>
      <c r="E68">
        <v>10.2887</v>
      </c>
      <c r="F68" s="15">
        <f>(((E68/100)+1)^(1/365)-1)</f>
        <v>2.6834089328975352E-4</v>
      </c>
      <c r="G68">
        <f>1+F68</f>
        <v>1.0002683408932898</v>
      </c>
      <c r="H68">
        <f>C68-F68</f>
        <v>-1.9107444762943571E-2</v>
      </c>
      <c r="I68" s="42">
        <f>H68^2</f>
        <v>3.650944453689397E-4</v>
      </c>
      <c r="J68" s="7"/>
      <c r="K68" s="7"/>
      <c r="L68" s="7">
        <f>C68/$K$3</f>
        <v>-0.62108713993234943</v>
      </c>
      <c r="M68" s="7"/>
      <c r="N68" s="7">
        <f>L68</f>
        <v>-0.62108713993234943</v>
      </c>
      <c r="O68" s="7">
        <f>RANK(N68,$N$4:$N$122)</f>
        <v>106</v>
      </c>
      <c r="P68" s="7">
        <f>L68</f>
        <v>-0.62108713993234943</v>
      </c>
      <c r="Q68" s="7">
        <f>RANK(P68,$P$4:$P$122)</f>
        <v>106</v>
      </c>
      <c r="R68">
        <v>65</v>
      </c>
      <c r="S68">
        <f>O68/(COUNT($R$4:$R$122)+1)-0.5</f>
        <v>0.3833333333333333</v>
      </c>
      <c r="T68">
        <f>SUM($S$4:S68)/R68</f>
        <v>3.0384615384615371E-2</v>
      </c>
      <c r="U68">
        <f>(R68/11)*T68^2</f>
        <v>5.4554195804195757E-3</v>
      </c>
      <c r="W68">
        <f>Q68/(COUNT($R$4:$R$122)+1)-0.5</f>
        <v>0.3833333333333333</v>
      </c>
      <c r="X68">
        <f>SUM($W$4:W68)/R68</f>
        <v>3.0641025641025638E-2</v>
      </c>
      <c r="Y68">
        <f>(R68/11)*X68^2</f>
        <v>5.547882672882672E-3</v>
      </c>
    </row>
    <row r="69" spans="1:25" ht="15.75" x14ac:dyDescent="0.25">
      <c r="A69" s="4">
        <v>41326</v>
      </c>
      <c r="B69">
        <v>35.159999999999997</v>
      </c>
      <c r="C69">
        <f>(B69-B68)/B68</f>
        <v>-8.7701089776855284E-2</v>
      </c>
      <c r="D69">
        <v>1.9765999999999999</v>
      </c>
      <c r="E69">
        <v>10.3186</v>
      </c>
      <c r="F69" s="15">
        <f>(((E69/100)+1)^(1/365)-1)</f>
        <v>2.6908375013112718E-4</v>
      </c>
      <c r="G69">
        <f>1+F69</f>
        <v>1.0002690837501311</v>
      </c>
      <c r="H69">
        <f>C69-F69</f>
        <v>-8.7970173526986412E-2</v>
      </c>
      <c r="I69" s="42">
        <f>H69^2</f>
        <v>7.7387514303681008E-3</v>
      </c>
      <c r="J69" s="7"/>
      <c r="K69" s="7"/>
      <c r="L69" s="7">
        <f>C69/$K$3</f>
        <v>-2.8913274960067508</v>
      </c>
      <c r="M69" s="7"/>
      <c r="N69" s="7">
        <f>L69</f>
        <v>-2.8913274960067508</v>
      </c>
      <c r="O69" s="7">
        <f>RANK(N69,$N$4:$N$122)</f>
        <v>119</v>
      </c>
      <c r="P69" s="7">
        <f>L69</f>
        <v>-2.8913274960067508</v>
      </c>
      <c r="Q69" s="7">
        <f>RANK(P69,$P$4:$P$122)</f>
        <v>119</v>
      </c>
      <c r="R69">
        <v>66</v>
      </c>
      <c r="S69">
        <f>O69/(COUNT($R$4:$R$122)+1)-0.5</f>
        <v>0.4916666666666667</v>
      </c>
      <c r="T69">
        <f>SUM($S$4:S69)/R69</f>
        <v>3.7373737373737365E-2</v>
      </c>
      <c r="U69">
        <f>(R69/11)*T69^2</f>
        <v>8.3807774716865586E-3</v>
      </c>
      <c r="W69">
        <f>Q69/(COUNT($R$4:$R$122)+1)-0.5</f>
        <v>0.4916666666666667</v>
      </c>
      <c r="X69">
        <f>SUM($W$4:W69)/R69</f>
        <v>3.7626262626262626E-2</v>
      </c>
      <c r="Y69">
        <f>(R69/11)*X69^2</f>
        <v>8.4944138353229264E-3</v>
      </c>
    </row>
    <row r="70" spans="1:25" ht="15.75" x14ac:dyDescent="0.25">
      <c r="A70" s="4">
        <v>41327</v>
      </c>
      <c r="B70">
        <v>36.11</v>
      </c>
      <c r="C70">
        <f>(B70-B69)/B69</f>
        <v>2.7019340159271984E-2</v>
      </c>
      <c r="D70">
        <v>1.9619</v>
      </c>
      <c r="E70">
        <v>10.2864</v>
      </c>
      <c r="F70" s="15">
        <f>(((E70/100)+1)^(1/365)-1)</f>
        <v>2.682837421370543E-4</v>
      </c>
      <c r="G70">
        <f>1+F70</f>
        <v>1.0002682837421371</v>
      </c>
      <c r="H70">
        <f>C70-F70</f>
        <v>2.675105641713493E-2</v>
      </c>
      <c r="I70" s="42">
        <f>H70^2</f>
        <v>7.1561901943273593E-4</v>
      </c>
      <c r="J70" s="7"/>
      <c r="K70" s="7"/>
      <c r="L70" s="7">
        <f>C70/$K$3</f>
        <v>0.89077298041830255</v>
      </c>
      <c r="M70" s="7"/>
      <c r="N70" s="7">
        <f>L70</f>
        <v>0.89077298041830255</v>
      </c>
      <c r="O70" s="7">
        <f>RANK(N70,$N$4:$N$122)</f>
        <v>21</v>
      </c>
      <c r="P70" s="7">
        <f>L70</f>
        <v>0.89077298041830255</v>
      </c>
      <c r="Q70" s="7">
        <f>RANK(P70,$P$4:$P$122)</f>
        <v>21</v>
      </c>
      <c r="R70">
        <v>67</v>
      </c>
      <c r="S70">
        <f>O70/(COUNT($R$4:$R$122)+1)-0.5</f>
        <v>-0.32500000000000001</v>
      </c>
      <c r="T70">
        <f>SUM($S$4:S70)/R70</f>
        <v>3.1965174129353222E-2</v>
      </c>
      <c r="U70">
        <f>(R70/11)*T70^2</f>
        <v>6.223522538821042E-3</v>
      </c>
      <c r="W70">
        <f>Q70/(COUNT($R$4:$R$122)+1)-0.5</f>
        <v>-0.32500000000000001</v>
      </c>
      <c r="X70">
        <f>SUM($W$4:W70)/R70</f>
        <v>3.2213930348258701E-2</v>
      </c>
      <c r="Y70">
        <f>(R70/11)*X70^2</f>
        <v>6.3207636062113659E-3</v>
      </c>
    </row>
    <row r="71" spans="1:25" ht="15.75" x14ac:dyDescent="0.25">
      <c r="A71" s="4">
        <v>41330</v>
      </c>
      <c r="B71">
        <v>34.380000000000003</v>
      </c>
      <c r="C71">
        <f>(B71-B70)/B70</f>
        <v>-4.7909166435890251E-2</v>
      </c>
      <c r="D71">
        <v>1.8637000000000001</v>
      </c>
      <c r="E71">
        <v>10.360200000000001</v>
      </c>
      <c r="F71" s="15">
        <f>(((E71/100)+1)^(1/365)-1)</f>
        <v>2.7011695614054254E-4</v>
      </c>
      <c r="G71">
        <f>1+F71</f>
        <v>1.0002701169561405</v>
      </c>
      <c r="H71">
        <f>C71-F71</f>
        <v>-4.8179283392030793E-2</v>
      </c>
      <c r="I71" s="42">
        <f>H71^2</f>
        <v>2.3212433481696144E-3</v>
      </c>
      <c r="J71" s="7"/>
      <c r="K71" s="7"/>
      <c r="L71" s="7">
        <f>C71/$K$3</f>
        <v>-1.5794682891547098</v>
      </c>
      <c r="M71" s="7"/>
      <c r="N71" s="7">
        <f>L71</f>
        <v>-1.5794682891547098</v>
      </c>
      <c r="O71" s="7">
        <f>RANK(N71,$N$4:$N$122)</f>
        <v>115</v>
      </c>
      <c r="P71" s="7">
        <f>L71</f>
        <v>-1.5794682891547098</v>
      </c>
      <c r="Q71" s="7">
        <f>RANK(P71,$P$4:$P$122)</f>
        <v>115</v>
      </c>
      <c r="R71">
        <v>68</v>
      </c>
      <c r="S71">
        <f>O71/(COUNT($R$4:$R$122)+1)-0.5</f>
        <v>0.45833333333333337</v>
      </c>
      <c r="T71">
        <f>SUM($S$4:S71)/R71</f>
        <v>3.8235294117647048E-2</v>
      </c>
      <c r="U71">
        <f>(R71/11)*T71^2</f>
        <v>9.0374331550802083E-3</v>
      </c>
      <c r="W71">
        <f>Q71/(COUNT($R$4:$R$122)+1)-0.5</f>
        <v>0.45833333333333337</v>
      </c>
      <c r="X71">
        <f>SUM($W$4:W71)/R71</f>
        <v>3.8480392156862747E-2</v>
      </c>
      <c r="Y71">
        <f>(R71/11)*X71^2</f>
        <v>9.1536690433749266E-3</v>
      </c>
    </row>
    <row r="72" spans="1:25" ht="15.75" x14ac:dyDescent="0.25">
      <c r="A72" s="4">
        <v>41331</v>
      </c>
      <c r="B72">
        <v>34.43</v>
      </c>
      <c r="C72">
        <f>(B72-B71)/B71</f>
        <v>1.4543339150668165E-3</v>
      </c>
      <c r="D72">
        <v>1.8808</v>
      </c>
      <c r="E72">
        <v>10.3522</v>
      </c>
      <c r="F72" s="15">
        <f>(((E72/100)+1)^(1/365)-1)</f>
        <v>2.6991829284450652E-4</v>
      </c>
      <c r="G72">
        <f>1+F72</f>
        <v>1.0002699182928445</v>
      </c>
      <c r="H72">
        <f>C72-F72</f>
        <v>1.18441562222231E-3</v>
      </c>
      <c r="I72" s="42">
        <f>H72^2</f>
        <v>1.4028403661642617E-6</v>
      </c>
      <c r="J72" s="7"/>
      <c r="K72" s="7"/>
      <c r="L72" s="7">
        <f>C72/$K$3</f>
        <v>4.7946446819609988E-2</v>
      </c>
      <c r="M72" s="7"/>
      <c r="N72" s="7">
        <f>L72</f>
        <v>4.7946446819609988E-2</v>
      </c>
      <c r="O72" s="7">
        <f>RANK(N72,$N$4:$N$122)</f>
        <v>67</v>
      </c>
      <c r="P72" s="7">
        <f>L72</f>
        <v>4.7946446819609988E-2</v>
      </c>
      <c r="Q72" s="7">
        <f>RANK(P72,$P$4:$P$122)</f>
        <v>67</v>
      </c>
      <c r="R72">
        <v>69</v>
      </c>
      <c r="S72">
        <f>O72/(COUNT($R$4:$R$122)+1)-0.5</f>
        <v>5.8333333333333348E-2</v>
      </c>
      <c r="T72">
        <f>SUM($S$4:S72)/R72</f>
        <v>3.8526570048309165E-2</v>
      </c>
      <c r="U72">
        <f>(R72/11)*T72^2</f>
        <v>9.3105877616747115E-3</v>
      </c>
      <c r="W72">
        <f>Q72/(COUNT($R$4:$R$122)+1)-0.5</f>
        <v>5.8333333333333348E-2</v>
      </c>
      <c r="X72">
        <f>SUM($W$4:W72)/R72</f>
        <v>3.8768115942028981E-2</v>
      </c>
      <c r="Y72">
        <f>(R72/11)*X72^2</f>
        <v>9.4277009222661374E-3</v>
      </c>
    </row>
    <row r="73" spans="1:25" ht="15.75" x14ac:dyDescent="0.25">
      <c r="A73" s="4">
        <v>41332</v>
      </c>
      <c r="B73">
        <v>35.1</v>
      </c>
      <c r="C73">
        <f>(B73-B72)/B72</f>
        <v>1.9459773453383726E-2</v>
      </c>
      <c r="D73">
        <v>1.9014</v>
      </c>
      <c r="E73">
        <v>10.3042</v>
      </c>
      <c r="F73" s="15">
        <f>(((E73/100)+1)^(1/365)-1)</f>
        <v>2.6872601136895824E-4</v>
      </c>
      <c r="G73">
        <f>1+F73</f>
        <v>1.000268726011369</v>
      </c>
      <c r="H73">
        <f>C73-F73</f>
        <v>1.9191047442014768E-2</v>
      </c>
      <c r="I73" s="42">
        <f>H73^2</f>
        <v>3.6829630192166155E-4</v>
      </c>
      <c r="J73" s="7"/>
      <c r="K73" s="7"/>
      <c r="L73" s="7">
        <f>C73/$K$3</f>
        <v>0.6415493603898077</v>
      </c>
      <c r="M73" s="7"/>
      <c r="N73" s="7">
        <f>L73</f>
        <v>0.6415493603898077</v>
      </c>
      <c r="O73" s="7">
        <f>RANK(N73,$N$4:$N$122)</f>
        <v>31</v>
      </c>
      <c r="P73" s="7">
        <f>L73</f>
        <v>0.6415493603898077</v>
      </c>
      <c r="Q73" s="7">
        <f>RANK(P73,$P$4:$P$122)</f>
        <v>31</v>
      </c>
      <c r="R73">
        <v>70</v>
      </c>
      <c r="S73">
        <f>O73/(COUNT($R$4:$R$122)+1)-0.5</f>
        <v>-0.24166666666666664</v>
      </c>
      <c r="T73">
        <f>SUM($S$4:S73)/R73</f>
        <v>3.4523809523809512E-2</v>
      </c>
      <c r="U73">
        <f>(R73/11)*T73^2</f>
        <v>7.5847763347763287E-3</v>
      </c>
      <c r="W73">
        <f>Q73/(COUNT($R$4:$R$122)+1)-0.5</f>
        <v>-0.24166666666666664</v>
      </c>
      <c r="X73">
        <f>SUM($W$4:W73)/R73</f>
        <v>3.4761904761904758E-2</v>
      </c>
      <c r="Y73">
        <f>(R73/11)*X73^2</f>
        <v>7.6897546897546874E-3</v>
      </c>
    </row>
    <row r="74" spans="1:25" ht="15.75" x14ac:dyDescent="0.25">
      <c r="A74" s="4">
        <v>41333</v>
      </c>
      <c r="B74">
        <v>34.83</v>
      </c>
      <c r="C74">
        <f>(B74-B73)/B73</f>
        <v>-7.6923076923077812E-3</v>
      </c>
      <c r="D74">
        <v>1.8755999999999999</v>
      </c>
      <c r="E74">
        <v>10.3004</v>
      </c>
      <c r="F74" s="15">
        <f>(((E74/100)+1)^(1/365)-1)</f>
        <v>2.6863160031753708E-4</v>
      </c>
      <c r="G74">
        <f>1+F74</f>
        <v>1.0002686316003175</v>
      </c>
      <c r="H74">
        <f>C74-F74</f>
        <v>-7.9609392926253183E-3</v>
      </c>
      <c r="I74" s="42">
        <f>H74^2</f>
        <v>6.3376554420865701E-5</v>
      </c>
      <c r="J74" s="7"/>
      <c r="K74" s="7"/>
      <c r="L74" s="7">
        <f>C74/$K$3</f>
        <v>-0.25359982179358526</v>
      </c>
      <c r="M74" s="7"/>
      <c r="N74" s="7">
        <f>L74</f>
        <v>-0.25359982179358526</v>
      </c>
      <c r="O74" s="7">
        <f>RANK(N74,$N$4:$N$122)</f>
        <v>88</v>
      </c>
      <c r="P74" s="7">
        <f>L74</f>
        <v>-0.25359982179358526</v>
      </c>
      <c r="Q74" s="7">
        <f>RANK(P74,$P$4:$P$122)</f>
        <v>88</v>
      </c>
      <c r="R74">
        <v>71</v>
      </c>
      <c r="S74">
        <f>O74/(COUNT($R$4:$R$122)+1)-0.5</f>
        <v>0.23333333333333328</v>
      </c>
      <c r="T74">
        <f>SUM($S$4:S74)/R74</f>
        <v>3.7323943661971816E-2</v>
      </c>
      <c r="U74">
        <f>(R74/11)*T74^2</f>
        <v>8.9916773367477512E-3</v>
      </c>
      <c r="W74">
        <f>Q74/(COUNT($R$4:$R$122)+1)-0.5</f>
        <v>0.23333333333333328</v>
      </c>
      <c r="X74">
        <f>SUM($W$4:W74)/R74</f>
        <v>3.7558685446009391E-2</v>
      </c>
      <c r="Y74">
        <f>(R74/11)*X74^2</f>
        <v>9.105135865699247E-3</v>
      </c>
    </row>
    <row r="75" spans="1:25" ht="15.75" x14ac:dyDescent="0.25">
      <c r="A75" s="4">
        <v>41334</v>
      </c>
      <c r="B75">
        <v>34.65</v>
      </c>
      <c r="C75">
        <f>(B75-B74)/B74</f>
        <v>-5.1679586563307418E-3</v>
      </c>
      <c r="D75">
        <v>1.8411999999999999</v>
      </c>
      <c r="E75">
        <v>10.2745</v>
      </c>
      <c r="F75" s="15">
        <f>(((E75/100)+1)^(1/365)-1)</f>
        <v>2.6798802805805266E-4</v>
      </c>
      <c r="G75">
        <f>1+F75</f>
        <v>1.0002679880280581</v>
      </c>
      <c r="H75">
        <f>C75-F75</f>
        <v>-5.4359466843887944E-3</v>
      </c>
      <c r="I75" s="42">
        <f>H75^2</f>
        <v>2.9549516355517529E-5</v>
      </c>
      <c r="J75" s="7"/>
      <c r="K75" s="7"/>
      <c r="L75" s="7">
        <f>C75/$K$3</f>
        <v>-0.17037714125667006</v>
      </c>
      <c r="M75" s="7"/>
      <c r="N75" s="7">
        <f>L75</f>
        <v>-0.17037714125667006</v>
      </c>
      <c r="O75" s="7">
        <f>RANK(N75,$N$4:$N$122)</f>
        <v>83</v>
      </c>
      <c r="P75" s="7">
        <f>L75</f>
        <v>-0.17037714125667006</v>
      </c>
      <c r="Q75" s="7">
        <f>RANK(P75,$P$4:$P$122)</f>
        <v>83</v>
      </c>
      <c r="R75">
        <v>72</v>
      </c>
      <c r="S75">
        <f>O75/(COUNT($R$4:$R$122)+1)-0.5</f>
        <v>0.19166666666666665</v>
      </c>
      <c r="T75">
        <f>SUM($S$4:S75)/R75</f>
        <v>3.9467592592592582E-2</v>
      </c>
      <c r="U75">
        <f>(R75/11)*T75^2</f>
        <v>1.0195794753086415E-2</v>
      </c>
      <c r="W75">
        <f>Q75/(COUNT($R$4:$R$122)+1)-0.5</f>
        <v>0.19166666666666665</v>
      </c>
      <c r="X75">
        <f>SUM($W$4:W75)/R75</f>
        <v>3.9699074074074074E-2</v>
      </c>
      <c r="Y75">
        <f>(R75/11)*X75^2</f>
        <v>1.0315744248035915E-2</v>
      </c>
    </row>
    <row r="76" spans="1:25" ht="15.75" x14ac:dyDescent="0.25">
      <c r="A76" s="4">
        <v>41337</v>
      </c>
      <c r="B76">
        <v>35.58</v>
      </c>
      <c r="C76">
        <f>(B76-B75)/B75</f>
        <v>2.6839826839826834E-2</v>
      </c>
      <c r="D76">
        <v>1.8754999999999999</v>
      </c>
      <c r="E76">
        <v>10.2376</v>
      </c>
      <c r="F76" s="15">
        <f>(((E76/100)+1)^(1/365)-1)</f>
        <v>2.670708635352792E-4</v>
      </c>
      <c r="G76">
        <f>1+F76</f>
        <v>1.0002670708635353</v>
      </c>
      <c r="H76">
        <f>C76-F76</f>
        <v>2.6572755976291555E-2</v>
      </c>
      <c r="I76" s="42">
        <f>H76^2</f>
        <v>7.0611136017553853E-4</v>
      </c>
      <c r="J76" s="7"/>
      <c r="K76" s="7"/>
      <c r="L76" s="7">
        <f>C76/$K$3</f>
        <v>0.88485478946159013</v>
      </c>
      <c r="M76" s="7"/>
      <c r="N76" s="7">
        <f>L76</f>
        <v>0.88485478946159013</v>
      </c>
      <c r="O76" s="7">
        <f>RANK(N76,$N$4:$N$122)</f>
        <v>22</v>
      </c>
      <c r="P76" s="7">
        <f>L76</f>
        <v>0.88485478946159013</v>
      </c>
      <c r="Q76" s="7">
        <f>RANK(P76,$P$4:$P$122)</f>
        <v>22</v>
      </c>
      <c r="R76">
        <v>73</v>
      </c>
      <c r="S76">
        <f>O76/(COUNT($R$4:$R$122)+1)-0.5</f>
        <v>-0.31666666666666665</v>
      </c>
      <c r="T76">
        <f>SUM($S$4:S76)/R76</f>
        <v>3.4589041095890401E-2</v>
      </c>
      <c r="U76">
        <f>(R76/11)*T76^2</f>
        <v>7.9397571606475668E-3</v>
      </c>
      <c r="W76">
        <f>Q76/(COUNT($R$4:$R$122)+1)-0.5</f>
        <v>-0.31666666666666665</v>
      </c>
      <c r="X76">
        <f>SUM($W$4:W76)/R76</f>
        <v>3.4817351598173521E-2</v>
      </c>
      <c r="Y76">
        <f>(R76/11)*X76^2</f>
        <v>8.0449183616991861E-3</v>
      </c>
    </row>
    <row r="77" spans="1:25" ht="15.75" x14ac:dyDescent="0.25">
      <c r="A77" s="4">
        <v>41338</v>
      </c>
      <c r="B77">
        <v>36.65</v>
      </c>
      <c r="C77">
        <f>(B77-B76)/B76</f>
        <v>3.0073074761101753E-2</v>
      </c>
      <c r="D77">
        <v>1.8978000000000002</v>
      </c>
      <c r="E77">
        <v>10.1883</v>
      </c>
      <c r="F77" s="15">
        <f>(((E77/100)+1)^(1/365)-1)</f>
        <v>2.6584501407311834E-4</v>
      </c>
      <c r="G77">
        <f>1+F77</f>
        <v>1.0002658450140731</v>
      </c>
      <c r="H77">
        <f>C77-F77</f>
        <v>2.9807229747028634E-2</v>
      </c>
      <c r="I77" s="42">
        <f>H77^2</f>
        <v>8.8847094519214876E-4</v>
      </c>
      <c r="J77" s="7"/>
      <c r="K77" s="7"/>
      <c r="L77" s="7">
        <f>C77/$K$3</f>
        <v>0.99144843202606281</v>
      </c>
      <c r="M77" s="7"/>
      <c r="N77" s="7">
        <f>L77</f>
        <v>0.99144843202606281</v>
      </c>
      <c r="O77" s="7">
        <f>RANK(N77,$N$4:$N$122)</f>
        <v>16</v>
      </c>
      <c r="P77" s="7">
        <f>L77</f>
        <v>0.99144843202606281</v>
      </c>
      <c r="Q77" s="7">
        <f>RANK(P77,$P$4:$P$122)</f>
        <v>16</v>
      </c>
      <c r="R77">
        <v>74</v>
      </c>
      <c r="S77">
        <f>O77/(COUNT($R$4:$R$122)+1)-0.5</f>
        <v>-0.3666666666666667</v>
      </c>
      <c r="T77">
        <f>SUM($S$4:S77)/R77</f>
        <v>2.916666666666666E-2</v>
      </c>
      <c r="U77">
        <f>(R77/11)*T77^2</f>
        <v>5.7228535353535332E-3</v>
      </c>
      <c r="W77">
        <f>Q77/(COUNT($R$4:$R$122)+1)-0.5</f>
        <v>-0.3666666666666667</v>
      </c>
      <c r="X77">
        <f>SUM($W$4:W77)/R77</f>
        <v>2.9391891891891897E-2</v>
      </c>
      <c r="Y77">
        <f>(R77/11)*X77^2</f>
        <v>5.811578624078626E-3</v>
      </c>
    </row>
    <row r="78" spans="1:25" ht="15.75" x14ac:dyDescent="0.25">
      <c r="A78" s="4">
        <v>41339</v>
      </c>
      <c r="B78">
        <v>37.69</v>
      </c>
      <c r="C78">
        <f>(B78-B77)/B77</f>
        <v>2.8376534788540225E-2</v>
      </c>
      <c r="D78">
        <v>1.9375</v>
      </c>
      <c r="E78">
        <v>10.1951</v>
      </c>
      <c r="F78" s="15">
        <f>(((E78/100)+1)^(1/365)-1)</f>
        <v>2.6601412927229617E-4</v>
      </c>
      <c r="G78">
        <f>1+F78</f>
        <v>1.0002660141292723</v>
      </c>
      <c r="H78">
        <f>C78-F78</f>
        <v>2.8110520659267928E-2</v>
      </c>
      <c r="I78" s="42">
        <f>H78^2</f>
        <v>7.9020137173512904E-4</v>
      </c>
      <c r="J78" s="7"/>
      <c r="K78" s="7"/>
      <c r="L78" s="7">
        <f>C78/$K$3</f>
        <v>0.9355169415141148</v>
      </c>
      <c r="M78" s="7"/>
      <c r="N78" s="7">
        <f>L78</f>
        <v>0.9355169415141148</v>
      </c>
      <c r="O78" s="7">
        <f>RANK(N78,$N$4:$N$122)</f>
        <v>18</v>
      </c>
      <c r="P78" s="7">
        <f>L78</f>
        <v>0.9355169415141148</v>
      </c>
      <c r="Q78" s="7">
        <f>RANK(P78,$P$4:$P$122)</f>
        <v>18</v>
      </c>
      <c r="R78">
        <v>75</v>
      </c>
      <c r="S78">
        <f>O78/(COUNT($R$4:$R$122)+1)-0.5</f>
        <v>-0.35</v>
      </c>
      <c r="T78">
        <f>SUM($S$4:S78)/R78</f>
        <v>2.4111111111111104E-2</v>
      </c>
      <c r="U78">
        <f>(R78/11)*T78^2</f>
        <v>3.9637205387205365E-3</v>
      </c>
      <c r="W78">
        <f>Q78/(COUNT($R$4:$R$122)+1)-0.5</f>
        <v>-0.35</v>
      </c>
      <c r="X78">
        <f>SUM($W$4:W78)/R78</f>
        <v>2.4333333333333335E-2</v>
      </c>
      <c r="Y78">
        <f>(R78/11)*X78^2</f>
        <v>4.0371212121212124E-3</v>
      </c>
    </row>
    <row r="79" spans="1:25" ht="15.75" x14ac:dyDescent="0.25">
      <c r="A79" s="4">
        <v>41340</v>
      </c>
      <c r="B79">
        <v>38.229999999999997</v>
      </c>
      <c r="C79">
        <f>(B79-B78)/B78</f>
        <v>1.4327407800477558E-2</v>
      </c>
      <c r="D79">
        <v>1.9965000000000002</v>
      </c>
      <c r="E79">
        <v>10.203799999999999</v>
      </c>
      <c r="F79" s="15">
        <f>(((E79/100)+1)^(1/365)-1)</f>
        <v>2.6623048207286004E-4</v>
      </c>
      <c r="G79">
        <f>1+F79</f>
        <v>1.0002662304820729</v>
      </c>
      <c r="H79">
        <f>C79-F79</f>
        <v>1.4061177318404698E-2</v>
      </c>
      <c r="I79" s="42">
        <f>H79^2</f>
        <v>1.9771670757961872E-4</v>
      </c>
      <c r="J79" s="7"/>
      <c r="K79" s="7"/>
      <c r="L79" s="7">
        <f>C79/$K$3</f>
        <v>0.47234564844546173</v>
      </c>
      <c r="M79" s="7"/>
      <c r="N79" s="7">
        <f>L79</f>
        <v>0.47234564844546173</v>
      </c>
      <c r="O79" s="7">
        <f>RANK(N79,$N$4:$N$122)</f>
        <v>41</v>
      </c>
      <c r="P79" s="7">
        <f>L79</f>
        <v>0.47234564844546173</v>
      </c>
      <c r="Q79" s="7">
        <f>RANK(P79,$P$4:$P$122)</f>
        <v>41</v>
      </c>
      <c r="R79">
        <v>76</v>
      </c>
      <c r="S79">
        <f>O79/(COUNT($R$4:$R$122)+1)-0.5</f>
        <v>-0.15833333333333333</v>
      </c>
      <c r="T79">
        <f>SUM($S$4:S79)/R79</f>
        <v>2.1710526315789468E-2</v>
      </c>
      <c r="U79">
        <f>(R79/11)*T79^2</f>
        <v>3.2565789473684194E-3</v>
      </c>
      <c r="W79">
        <f>Q79/(COUNT($R$4:$R$122)+1)-0.5</f>
        <v>-0.15833333333333333</v>
      </c>
      <c r="X79">
        <f>SUM($W$4:W79)/R79</f>
        <v>2.1929824561403511E-2</v>
      </c>
      <c r="Y79">
        <f>(R79/11)*X79^2</f>
        <v>3.3227006911217445E-3</v>
      </c>
    </row>
    <row r="80" spans="1:25" ht="15.75" x14ac:dyDescent="0.25">
      <c r="A80" s="4">
        <v>41341</v>
      </c>
      <c r="B80">
        <v>38.47</v>
      </c>
      <c r="C80">
        <f>(B80-B79)/B79</f>
        <v>6.2777923097044729E-3</v>
      </c>
      <c r="D80">
        <v>2.0427</v>
      </c>
      <c r="E80">
        <v>10.1798</v>
      </c>
      <c r="F80" s="15">
        <f>(((E80/100)+1)^(1/365)-1)</f>
        <v>2.6563360543740977E-4</v>
      </c>
      <c r="G80">
        <f>1+F80</f>
        <v>1.0002656336054374</v>
      </c>
      <c r="H80">
        <f>C80-F80</f>
        <v>6.0121587042670632E-3</v>
      </c>
      <c r="I80" s="42">
        <f>H80^2</f>
        <v>3.6146052285294213E-5</v>
      </c>
      <c r="J80" s="7"/>
      <c r="K80" s="7"/>
      <c r="L80" s="7">
        <f>C80/$K$3</f>
        <v>0.20696611142976287</v>
      </c>
      <c r="M80" s="7"/>
      <c r="N80" s="7">
        <f>L80</f>
        <v>0.20696611142976287</v>
      </c>
      <c r="O80" s="7">
        <f>RANK(N80,$N$4:$N$122)</f>
        <v>55</v>
      </c>
      <c r="P80" s="7">
        <f>L80</f>
        <v>0.20696611142976287</v>
      </c>
      <c r="Q80" s="7">
        <f>RANK(P80,$P$4:$P$122)</f>
        <v>55</v>
      </c>
      <c r="R80">
        <v>77</v>
      </c>
      <c r="S80">
        <f>O80/(COUNT($R$4:$R$122)+1)-0.5</f>
        <v>-4.1666666666666685E-2</v>
      </c>
      <c r="T80">
        <f>SUM($S$4:S80)/R80</f>
        <v>2.0887445887445878E-2</v>
      </c>
      <c r="U80">
        <f>(R80/11)*T80^2</f>
        <v>3.0539977699068585E-3</v>
      </c>
      <c r="W80">
        <f>Q80/(COUNT($R$4:$R$122)+1)-0.5</f>
        <v>-4.1666666666666685E-2</v>
      </c>
      <c r="X80">
        <f>SUM($W$4:W80)/R80</f>
        <v>2.1103896103896107E-2</v>
      </c>
      <c r="Y80">
        <f>(R80/11)*X80^2</f>
        <v>3.1176210153482892E-3</v>
      </c>
    </row>
    <row r="81" spans="1:25" ht="15.75" x14ac:dyDescent="0.25">
      <c r="A81" s="4">
        <v>41344</v>
      </c>
      <c r="B81">
        <v>39.1</v>
      </c>
      <c r="C81">
        <f>(B81-B80)/B80</f>
        <v>1.637639719261769E-2</v>
      </c>
      <c r="D81">
        <v>2.0575999999999999</v>
      </c>
      <c r="E81">
        <v>10.161200000000001</v>
      </c>
      <c r="F81" s="15">
        <f>(((E81/100)+1)^(1/365)-1)</f>
        <v>2.6517093685685111E-4</v>
      </c>
      <c r="G81">
        <f>1+F81</f>
        <v>1.0002651709368569</v>
      </c>
      <c r="H81">
        <f>C81-F81</f>
        <v>1.6111226255760839E-2</v>
      </c>
      <c r="I81" s="42">
        <f>H81^2</f>
        <v>2.5957161146431744E-4</v>
      </c>
      <c r="J81" s="7"/>
      <c r="K81" s="7"/>
      <c r="L81" s="7">
        <f>C81/$K$3</f>
        <v>0.53989668325693985</v>
      </c>
      <c r="M81" s="7"/>
      <c r="N81" s="7">
        <f>L81</f>
        <v>0.53989668325693985</v>
      </c>
      <c r="O81" s="7">
        <f>RANK(N81,$N$4:$N$122)</f>
        <v>37</v>
      </c>
      <c r="P81" s="7">
        <f>L81</f>
        <v>0.53989668325693985</v>
      </c>
      <c r="Q81" s="7">
        <f>RANK(P81,$P$4:$P$122)</f>
        <v>37</v>
      </c>
      <c r="R81">
        <v>78</v>
      </c>
      <c r="S81">
        <f>O81/(COUNT($R$4:$R$122)+1)-0.5</f>
        <v>-0.19166666666666665</v>
      </c>
      <c r="T81">
        <f>SUM($S$4:S81)/R81</f>
        <v>1.8162393162393153E-2</v>
      </c>
      <c r="U81">
        <f>(R81/11)*T81^2</f>
        <v>2.3390960890960866E-3</v>
      </c>
      <c r="W81">
        <f>Q81/(COUNT($R$4:$R$122)+1)-0.5</f>
        <v>-0.19166666666666665</v>
      </c>
      <c r="X81">
        <f>SUM($W$4:W81)/R81</f>
        <v>1.837606837606838E-2</v>
      </c>
      <c r="Y81">
        <f>(R81/11)*X81^2</f>
        <v>2.3944573944573951E-3</v>
      </c>
    </row>
    <row r="82" spans="1:25" ht="15.75" x14ac:dyDescent="0.25">
      <c r="A82" s="4">
        <v>41345</v>
      </c>
      <c r="B82">
        <v>39.119999999999997</v>
      </c>
      <c r="C82">
        <f>(B82-B81)/B81</f>
        <v>5.1150895140654787E-4</v>
      </c>
      <c r="D82">
        <v>2.0156000000000001</v>
      </c>
      <c r="E82">
        <v>10.1713</v>
      </c>
      <c r="F82" s="15">
        <f>(((E82/100)+1)^(1/365)-1)</f>
        <v>2.6542218053604572E-4</v>
      </c>
      <c r="G82">
        <f>1+F82</f>
        <v>1.000265422180536</v>
      </c>
      <c r="H82">
        <f>C82-F82</f>
        <v>2.4608677087050216E-4</v>
      </c>
      <c r="I82" s="42">
        <f>H82^2</f>
        <v>6.0558698797471034E-8</v>
      </c>
      <c r="J82" s="7"/>
      <c r="K82" s="7"/>
      <c r="L82" s="7">
        <f>C82/$K$3</f>
        <v>1.6863415259927954E-2</v>
      </c>
      <c r="M82" s="7"/>
      <c r="N82" s="7">
        <f>L82</f>
        <v>1.6863415259927954E-2</v>
      </c>
      <c r="O82" s="7">
        <f>RANK(N82,$N$4:$N$122)</f>
        <v>69</v>
      </c>
      <c r="P82" s="7">
        <f>L82</f>
        <v>1.6863415259927954E-2</v>
      </c>
      <c r="Q82" s="7">
        <f>RANK(P82,$P$4:$P$122)</f>
        <v>69</v>
      </c>
      <c r="R82">
        <v>79</v>
      </c>
      <c r="S82">
        <f>O82/(COUNT($R$4:$R$122)+1)-0.5</f>
        <v>7.4999999999999956E-2</v>
      </c>
      <c r="T82">
        <f>SUM($S$4:S82)/R82</f>
        <v>1.8881856540084379E-2</v>
      </c>
      <c r="U82">
        <f>(R82/11)*T82^2</f>
        <v>2.5604941823296232E-3</v>
      </c>
      <c r="W82">
        <f>Q82/(COUNT($R$4:$R$122)+1)-0.5</f>
        <v>7.4999999999999956E-2</v>
      </c>
      <c r="X82">
        <f>SUM($W$4:W82)/R82</f>
        <v>1.9092827004219413E-2</v>
      </c>
      <c r="Y82">
        <f>(R82/11)*X82^2</f>
        <v>2.6180315816391776E-3</v>
      </c>
    </row>
    <row r="83" spans="1:25" ht="15.75" x14ac:dyDescent="0.25">
      <c r="A83" s="4">
        <v>41346</v>
      </c>
      <c r="B83">
        <v>38.979999999999997</v>
      </c>
      <c r="C83">
        <f>(B83-B82)/B82</f>
        <v>-3.5787321063394831E-3</v>
      </c>
      <c r="D83">
        <v>2.0209000000000001</v>
      </c>
      <c r="E83">
        <v>10.1661</v>
      </c>
      <c r="F83" s="15">
        <f>(((E83/100)+1)^(1/365)-1)</f>
        <v>2.6529283022358463E-4</v>
      </c>
      <c r="G83">
        <f>1+F83</f>
        <v>1.0002652928302236</v>
      </c>
      <c r="H83">
        <f>C83-F83</f>
        <v>-3.8440249365630677E-3</v>
      </c>
      <c r="I83" s="42">
        <f>H83^2</f>
        <v>1.4776527712918696E-5</v>
      </c>
      <c r="J83" s="7"/>
      <c r="K83" s="7"/>
      <c r="L83" s="7">
        <f>C83/$K$3</f>
        <v>-0.11798355717390638</v>
      </c>
      <c r="M83" s="7"/>
      <c r="N83" s="7">
        <f>L83</f>
        <v>-0.11798355717390638</v>
      </c>
      <c r="O83" s="7">
        <f>RANK(N83,$N$4:$N$122)</f>
        <v>79</v>
      </c>
      <c r="P83" s="7">
        <f>L83</f>
        <v>-0.11798355717390638</v>
      </c>
      <c r="Q83" s="7">
        <f>RANK(P83,$P$4:$P$122)</f>
        <v>79</v>
      </c>
      <c r="R83">
        <v>80</v>
      </c>
      <c r="S83">
        <f>O83/(COUNT($R$4:$R$122)+1)-0.5</f>
        <v>0.15833333333333333</v>
      </c>
      <c r="T83">
        <f>SUM($S$4:S83)/R83</f>
        <v>2.0624999999999994E-2</v>
      </c>
      <c r="U83">
        <f>(R83/11)*T83^2</f>
        <v>3.0937499999999984E-3</v>
      </c>
      <c r="W83">
        <f>Q83/(COUNT($R$4:$R$122)+1)-0.5</f>
        <v>0.15833333333333333</v>
      </c>
      <c r="X83">
        <f>SUM($W$4:W83)/R83</f>
        <v>2.0833333333333336E-2</v>
      </c>
      <c r="Y83">
        <f>(R83/11)*X83^2</f>
        <v>3.1565656565656569E-3</v>
      </c>
    </row>
    <row r="84" spans="1:25" ht="15.75" x14ac:dyDescent="0.25">
      <c r="A84" s="4">
        <v>41347</v>
      </c>
      <c r="B84">
        <v>36.85</v>
      </c>
      <c r="C84">
        <f>(B84-B83)/B83</f>
        <v>-5.4643406875320565E-2</v>
      </c>
      <c r="D84">
        <v>2.0295999999999998</v>
      </c>
      <c r="E84">
        <v>10.1439</v>
      </c>
      <c r="F84" s="15">
        <f>(((E84/100)+1)^(1/365)-1)</f>
        <v>2.6474053539504716E-4</v>
      </c>
      <c r="G84">
        <f>1+F84</f>
        <v>1.000264740535395</v>
      </c>
      <c r="H84">
        <f>C84-F84</f>
        <v>-5.4908147410715612E-2</v>
      </c>
      <c r="I84" s="42">
        <f>H84^2</f>
        <v>3.0149046520768757E-3</v>
      </c>
      <c r="J84" s="7"/>
      <c r="K84" s="7"/>
      <c r="L84" s="7">
        <f>C84/$K$3</f>
        <v>-1.8014825719508158</v>
      </c>
      <c r="M84" s="7"/>
      <c r="N84" s="7">
        <f>L84</f>
        <v>-1.8014825719508158</v>
      </c>
      <c r="O84" s="7">
        <f>RANK(N84,$N$4:$N$122)</f>
        <v>116</v>
      </c>
      <c r="P84" s="7">
        <f>L84</f>
        <v>-1.8014825719508158</v>
      </c>
      <c r="Q84" s="7">
        <f>RANK(P84,$P$4:$P$122)</f>
        <v>116</v>
      </c>
      <c r="R84">
        <v>81</v>
      </c>
      <c r="S84">
        <f>O84/(COUNT($R$4:$R$122)+1)-0.5</f>
        <v>0.46666666666666667</v>
      </c>
      <c r="T84">
        <f>SUM($S$4:S84)/R84</f>
        <v>2.6131687242798348E-2</v>
      </c>
      <c r="U84">
        <f>(R84/11)*T84^2</f>
        <v>5.0283701209627111E-3</v>
      </c>
      <c r="W84">
        <f>Q84/(COUNT($R$4:$R$122)+1)-0.5</f>
        <v>0.46666666666666667</v>
      </c>
      <c r="X84">
        <f>SUM($W$4:W84)/R84</f>
        <v>2.6337448559670788E-2</v>
      </c>
      <c r="Y84">
        <f>(R84/11)*X84^2</f>
        <v>5.1078688115725173E-3</v>
      </c>
    </row>
    <row r="85" spans="1:25" ht="15.75" x14ac:dyDescent="0.25">
      <c r="A85" s="4">
        <v>41348</v>
      </c>
      <c r="B85">
        <v>35.29</v>
      </c>
      <c r="C85">
        <f>(B85-B84)/B84</f>
        <v>-4.2333785617367767E-2</v>
      </c>
      <c r="D85">
        <v>1.9895</v>
      </c>
      <c r="E85">
        <v>10.152900000000001</v>
      </c>
      <c r="F85" s="15">
        <f>(((E85/100)+1)^(1/365)-1)</f>
        <v>2.6496445208268327E-4</v>
      </c>
      <c r="G85">
        <f>1+F85</f>
        <v>1.0002649644520827</v>
      </c>
      <c r="H85">
        <f>C85-F85</f>
        <v>-4.259875006945045E-2</v>
      </c>
      <c r="I85" s="42">
        <f>H85^2</f>
        <v>1.8146535074795047E-3</v>
      </c>
      <c r="J85" s="7"/>
      <c r="K85" s="7"/>
      <c r="L85" s="7">
        <f>C85/$K$3</f>
        <v>-1.395659263493584</v>
      </c>
      <c r="M85" s="7"/>
      <c r="N85" s="7">
        <f>L85</f>
        <v>-1.395659263493584</v>
      </c>
      <c r="O85" s="7">
        <f>RANK(N85,$N$4:$N$122)</f>
        <v>113</v>
      </c>
      <c r="P85" s="7">
        <f>L85</f>
        <v>-1.395659263493584</v>
      </c>
      <c r="Q85" s="7">
        <f>RANK(P85,$P$4:$P$122)</f>
        <v>113</v>
      </c>
      <c r="R85">
        <v>82</v>
      </c>
      <c r="S85">
        <f>O85/(COUNT($R$4:$R$122)+1)-0.5</f>
        <v>0.44166666666666665</v>
      </c>
      <c r="T85">
        <f>SUM($S$4:S85)/R85</f>
        <v>3.1199186991869909E-2</v>
      </c>
      <c r="U85">
        <f>(R85/11)*T85^2</f>
        <v>7.2561745503818623E-3</v>
      </c>
      <c r="W85">
        <f>Q85/(COUNT($R$4:$R$122)+1)-0.5</f>
        <v>0.44166666666666665</v>
      </c>
      <c r="X85">
        <f>SUM($W$4:W85)/R85</f>
        <v>3.1402439024390244E-2</v>
      </c>
      <c r="Y85">
        <f>(R85/11)*X85^2</f>
        <v>7.3510254988913516E-3</v>
      </c>
    </row>
    <row r="86" spans="1:25" ht="15.75" x14ac:dyDescent="0.25">
      <c r="A86" s="4">
        <v>41351</v>
      </c>
      <c r="B86">
        <v>35.15</v>
      </c>
      <c r="C86">
        <f>(B86-B85)/B85</f>
        <v>-3.9671294984415014E-3</v>
      </c>
      <c r="D86">
        <v>1.9546000000000001</v>
      </c>
      <c r="E86">
        <v>10.2249</v>
      </c>
      <c r="F86" s="15">
        <f>(((E86/100)+1)^(1/365)-1)</f>
        <v>2.6675512904339449E-4</v>
      </c>
      <c r="G86">
        <f>1+F86</f>
        <v>1.0002667551290434</v>
      </c>
      <c r="H86">
        <f>C86-F86</f>
        <v>-4.2338846274848959E-3</v>
      </c>
      <c r="I86" s="42">
        <f>H86^2</f>
        <v>1.7925779038852916E-5</v>
      </c>
      <c r="J86" s="7"/>
      <c r="K86" s="7"/>
      <c r="L86" s="7">
        <f>C86/$K$3</f>
        <v>-0.1307882333987877</v>
      </c>
      <c r="M86" s="7"/>
      <c r="N86" s="7">
        <f>L86</f>
        <v>-0.1307882333987877</v>
      </c>
      <c r="O86" s="7">
        <f>RANK(N86,$N$4:$N$122)</f>
        <v>82</v>
      </c>
      <c r="P86" s="7">
        <f>L86</f>
        <v>-0.1307882333987877</v>
      </c>
      <c r="Q86" s="7">
        <f>RANK(P86,$P$4:$P$122)</f>
        <v>82</v>
      </c>
      <c r="R86">
        <v>83</v>
      </c>
      <c r="S86">
        <f>O86/(COUNT($R$4:$R$122)+1)-0.5</f>
        <v>0.18333333333333335</v>
      </c>
      <c r="T86">
        <f>SUM($S$4:S86)/R86</f>
        <v>3.3032128514056222E-2</v>
      </c>
      <c r="U86">
        <f>(R86/11)*T86^2</f>
        <v>8.2330077887306802E-3</v>
      </c>
      <c r="W86">
        <f>Q86/(COUNT($R$4:$R$122)+1)-0.5</f>
        <v>0.18333333333333335</v>
      </c>
      <c r="X86">
        <f>SUM($W$4:W86)/R86</f>
        <v>3.3232931726907639E-2</v>
      </c>
      <c r="Y86">
        <f>(R86/11)*X86^2</f>
        <v>8.3334093951563867E-3</v>
      </c>
    </row>
    <row r="87" spans="1:25" ht="15.75" x14ac:dyDescent="0.25">
      <c r="A87" s="4">
        <v>41352</v>
      </c>
      <c r="B87">
        <v>35.08</v>
      </c>
      <c r="C87">
        <f>(B87-B86)/B86</f>
        <v>-1.9914651493598942E-3</v>
      </c>
      <c r="D87">
        <v>1.9016999999999999</v>
      </c>
      <c r="E87">
        <v>10.231400000000001</v>
      </c>
      <c r="F87" s="15">
        <f>(((E87/100)+1)^(1/365)-1)</f>
        <v>2.6691672996892457E-4</v>
      </c>
      <c r="G87">
        <f>1+F87</f>
        <v>1.0002669167299689</v>
      </c>
      <c r="H87">
        <f>C87-F87</f>
        <v>-2.2583818793288188E-3</v>
      </c>
      <c r="I87" s="42">
        <f>H87^2</f>
        <v>5.1002887128807675E-6</v>
      </c>
      <c r="J87" s="7"/>
      <c r="K87" s="7"/>
      <c r="L87" s="7">
        <f>C87/$K$3</f>
        <v>-6.5654576908153878E-2</v>
      </c>
      <c r="M87" s="7"/>
      <c r="N87" s="7">
        <f>L87</f>
        <v>-6.5654576908153878E-2</v>
      </c>
      <c r="O87" s="7">
        <f>RANK(N87,$N$4:$N$122)</f>
        <v>75</v>
      </c>
      <c r="P87" s="7">
        <f>L87</f>
        <v>-6.5654576908153878E-2</v>
      </c>
      <c r="Q87" s="7">
        <f>RANK(P87,$P$4:$P$122)</f>
        <v>75</v>
      </c>
      <c r="R87">
        <v>84</v>
      </c>
      <c r="S87">
        <f>O87/(COUNT($R$4:$R$122)+1)-0.5</f>
        <v>0.125</v>
      </c>
      <c r="T87">
        <f>SUM($S$4:S87)/R87</f>
        <v>3.4126984126984124E-2</v>
      </c>
      <c r="U87">
        <f>(R87/11)*T87^2</f>
        <v>8.8936988936988912E-3</v>
      </c>
      <c r="W87">
        <f>Q87/(COUNT($R$4:$R$122)+1)-0.5</f>
        <v>0.125</v>
      </c>
      <c r="X87">
        <f>SUM($W$4:W87)/R87</f>
        <v>3.4325396825396828E-2</v>
      </c>
      <c r="Y87">
        <f>(R87/11)*X87^2</f>
        <v>8.9974146224146238E-3</v>
      </c>
    </row>
    <row r="88" spans="1:25" ht="15.75" x14ac:dyDescent="0.25">
      <c r="A88" s="4">
        <v>41353</v>
      </c>
      <c r="B88">
        <v>35.950000000000003</v>
      </c>
      <c r="C88">
        <f>(B88-B87)/B87</f>
        <v>2.4800456100342205E-2</v>
      </c>
      <c r="D88">
        <v>1.9581</v>
      </c>
      <c r="E88">
        <v>10.176299999999999</v>
      </c>
      <c r="F88" s="15">
        <f>(((E88/100)+1)^(1/365)-1)</f>
        <v>2.655465500951415E-4</v>
      </c>
      <c r="G88">
        <f>1+F88</f>
        <v>1.0002655465500951</v>
      </c>
      <c r="H88">
        <f>C88-F88</f>
        <v>2.4534909550247064E-2</v>
      </c>
      <c r="I88" s="42">
        <f>H88^2</f>
        <v>6.0196178663880458E-4</v>
      </c>
      <c r="J88" s="7"/>
      <c r="K88" s="7"/>
      <c r="L88" s="7">
        <f>C88/$K$3</f>
        <v>0.81762086216802488</v>
      </c>
      <c r="M88" s="7"/>
      <c r="N88" s="7">
        <f>L88</f>
        <v>0.81762086216802488</v>
      </c>
      <c r="O88" s="7">
        <f>RANK(N88,$N$4:$N$122)</f>
        <v>24</v>
      </c>
      <c r="P88" s="7">
        <f>L88</f>
        <v>0.81762086216802488</v>
      </c>
      <c r="Q88" s="7">
        <f>RANK(P88,$P$4:$P$122)</f>
        <v>24</v>
      </c>
      <c r="R88">
        <v>85</v>
      </c>
      <c r="S88">
        <f>O88/(COUNT($R$4:$R$122)+1)-0.5</f>
        <v>-0.3</v>
      </c>
      <c r="T88">
        <f>SUM($S$4:S88)/R88</f>
        <v>3.0196078431372547E-2</v>
      </c>
      <c r="U88">
        <f>(R88/11)*T88^2</f>
        <v>7.0457516339869275E-3</v>
      </c>
      <c r="W88">
        <f>Q88/(COUNT($R$4:$R$122)+1)-0.5</f>
        <v>-0.3</v>
      </c>
      <c r="X88">
        <f>SUM($W$4:W88)/R88</f>
        <v>3.0392156862745105E-2</v>
      </c>
      <c r="Y88">
        <f>(R88/11)*X88^2</f>
        <v>7.1375519904931708E-3</v>
      </c>
    </row>
    <row r="89" spans="1:25" ht="15.75" x14ac:dyDescent="0.25">
      <c r="A89" s="4">
        <v>41354</v>
      </c>
      <c r="B89">
        <v>36.01</v>
      </c>
      <c r="C89">
        <f>(B89-B88)/B88</f>
        <v>1.66898470097344E-3</v>
      </c>
      <c r="D89">
        <v>1.9112</v>
      </c>
      <c r="E89">
        <v>10.204700000000001</v>
      </c>
      <c r="F89" s="15">
        <f>(((E89/100)+1)^(1/365)-1)</f>
        <v>2.6625286242509816E-4</v>
      </c>
      <c r="G89">
        <f>1+F89</f>
        <v>1.0002662528624251</v>
      </c>
      <c r="H89">
        <f>C89-F89</f>
        <v>1.4027318385483418E-3</v>
      </c>
      <c r="I89" s="42">
        <f>H89^2</f>
        <v>1.9676566108772112E-6</v>
      </c>
      <c r="J89" s="7"/>
      <c r="K89" s="7"/>
      <c r="L89" s="7">
        <f>C89/$K$3</f>
        <v>5.5023048956600359E-2</v>
      </c>
      <c r="M89" s="7"/>
      <c r="N89" s="7">
        <f>L89</f>
        <v>5.5023048956600359E-2</v>
      </c>
      <c r="O89" s="7">
        <f>RANK(N89,$N$4:$N$122)</f>
        <v>66</v>
      </c>
      <c r="P89" s="7">
        <f>L89</f>
        <v>5.5023048956600359E-2</v>
      </c>
      <c r="Q89" s="7">
        <f>RANK(P89,$P$4:$P$122)</f>
        <v>66</v>
      </c>
      <c r="R89">
        <v>86</v>
      </c>
      <c r="S89">
        <f>O89/(COUNT($R$4:$R$122)+1)-0.5</f>
        <v>5.0000000000000044E-2</v>
      </c>
      <c r="T89">
        <f>SUM($S$4:S89)/R89</f>
        <v>3.0426356589147281E-2</v>
      </c>
      <c r="U89">
        <f>(R89/11)*T89^2</f>
        <v>7.2377848249941248E-3</v>
      </c>
      <c r="W89">
        <f>Q89/(COUNT($R$4:$R$122)+1)-0.5</f>
        <v>5.0000000000000044E-2</v>
      </c>
      <c r="X89">
        <f>SUM($W$4:W89)/R89</f>
        <v>3.0620155038759696E-2</v>
      </c>
      <c r="Y89">
        <f>(R89/11)*X89^2</f>
        <v>7.3302795395818682E-3</v>
      </c>
    </row>
    <row r="90" spans="1:25" ht="15.75" x14ac:dyDescent="0.25">
      <c r="A90" s="4">
        <v>41355</v>
      </c>
      <c r="B90">
        <v>36.619999999999997</v>
      </c>
      <c r="C90">
        <f>(B90-B89)/B89</f>
        <v>1.6939738961399595E-2</v>
      </c>
      <c r="D90">
        <v>1.925</v>
      </c>
      <c r="E90">
        <v>10.1713</v>
      </c>
      <c r="F90" s="15">
        <f>(((E90/100)+1)^(1/365)-1)</f>
        <v>2.6542218053604572E-4</v>
      </c>
      <c r="G90">
        <f>1+F90</f>
        <v>1.000265422180536</v>
      </c>
      <c r="H90">
        <f>C90-F90</f>
        <v>1.6674316780863549E-2</v>
      </c>
      <c r="I90" s="42">
        <f>H90^2</f>
        <v>2.7803284010858773E-4</v>
      </c>
      <c r="J90" s="7"/>
      <c r="K90" s="7"/>
      <c r="L90" s="7">
        <f>C90/$K$3</f>
        <v>0.55846892163929629</v>
      </c>
      <c r="M90" s="7"/>
      <c r="N90" s="7">
        <f>L90</f>
        <v>0.55846892163929629</v>
      </c>
      <c r="O90" s="7">
        <f>RANK(N90,$N$4:$N$122)</f>
        <v>36</v>
      </c>
      <c r="P90" s="7">
        <f>L90</f>
        <v>0.55846892163929629</v>
      </c>
      <c r="Q90" s="7">
        <f>RANK(P90,$P$4:$P$122)</f>
        <v>36</v>
      </c>
      <c r="R90">
        <v>87</v>
      </c>
      <c r="S90">
        <f>O90/(COUNT($R$4:$R$122)+1)-0.5</f>
        <v>-0.2</v>
      </c>
      <c r="T90">
        <f>SUM($S$4:S90)/R90</f>
        <v>2.7777777777777769E-2</v>
      </c>
      <c r="U90">
        <f>(R90/11)*T90^2</f>
        <v>6.1026936026935992E-3</v>
      </c>
      <c r="W90">
        <f>Q90/(COUNT($R$4:$R$122)+1)-0.5</f>
        <v>-0.2</v>
      </c>
      <c r="X90">
        <f>SUM($W$4:W90)/R90</f>
        <v>2.7969348659003836E-2</v>
      </c>
      <c r="Y90">
        <f>(R90/11)*X90^2</f>
        <v>6.1871589457796377E-3</v>
      </c>
    </row>
    <row r="91" spans="1:25" ht="15.75" x14ac:dyDescent="0.25">
      <c r="A91" s="4">
        <v>41358</v>
      </c>
      <c r="B91">
        <v>37.53</v>
      </c>
      <c r="C91">
        <f>(B91-B90)/B90</f>
        <v>2.484980884762435E-2</v>
      </c>
      <c r="D91">
        <v>1.9198</v>
      </c>
      <c r="E91">
        <v>10.1694</v>
      </c>
      <c r="F91" s="15">
        <f>(((E91/100)+1)^(1/365)-1)</f>
        <v>2.6537491862788087E-4</v>
      </c>
      <c r="G91">
        <f>1+F91</f>
        <v>1.0002653749186279</v>
      </c>
      <c r="H91">
        <f>C91-F91</f>
        <v>2.4584433928996469E-2</v>
      </c>
      <c r="I91" s="42">
        <f>H91^2</f>
        <v>6.0439439160919273E-4</v>
      </c>
      <c r="J91" s="7"/>
      <c r="K91" s="7"/>
      <c r="L91" s="7">
        <f>C91/$K$3</f>
        <v>0.81924792239707578</v>
      </c>
      <c r="M91" s="7"/>
      <c r="N91" s="7">
        <f>L91</f>
        <v>0.81924792239707578</v>
      </c>
      <c r="O91" s="7">
        <f>RANK(N91,$N$4:$N$122)</f>
        <v>23</v>
      </c>
      <c r="P91" s="7">
        <f>L91</f>
        <v>0.81924792239707578</v>
      </c>
      <c r="Q91" s="7">
        <f>RANK(P91,$P$4:$P$122)</f>
        <v>23</v>
      </c>
      <c r="R91">
        <v>88</v>
      </c>
      <c r="S91">
        <f>O91/(COUNT($R$4:$R$122)+1)-0.5</f>
        <v>-0.30833333333333335</v>
      </c>
      <c r="T91">
        <f>SUM($S$4:S91)/R91</f>
        <v>2.3958333333333325E-2</v>
      </c>
      <c r="U91">
        <f>(R91/11)*T91^2</f>
        <v>4.5920138888888859E-3</v>
      </c>
      <c r="W91">
        <f>Q91/(COUNT($R$4:$R$122)+1)-0.5</f>
        <v>-0.30833333333333335</v>
      </c>
      <c r="X91">
        <f>SUM($W$4:W91)/R91</f>
        <v>2.4147727272727272E-2</v>
      </c>
      <c r="Y91">
        <f>(R91/11)*X91^2</f>
        <v>4.6649018595041319E-3</v>
      </c>
    </row>
    <row r="92" spans="1:25" ht="15.75" x14ac:dyDescent="0.25">
      <c r="A92" s="4">
        <v>41359</v>
      </c>
      <c r="B92">
        <v>37.86</v>
      </c>
      <c r="C92">
        <f>(B92-B91)/B91</f>
        <v>8.7929656274979562E-3</v>
      </c>
      <c r="D92">
        <v>1.9094</v>
      </c>
      <c r="E92">
        <v>10.125</v>
      </c>
      <c r="F92" s="15">
        <f>(((E92/100)+1)^(1/365)-1)</f>
        <v>2.6427025095321355E-4</v>
      </c>
      <c r="G92">
        <f>1+F92</f>
        <v>1.0002642702509532</v>
      </c>
      <c r="H92">
        <f>C92-F92</f>
        <v>8.5286953765447426E-3</v>
      </c>
      <c r="I92" s="42">
        <f>H92^2</f>
        <v>7.2738644825895676E-5</v>
      </c>
      <c r="J92" s="7"/>
      <c r="K92" s="7"/>
      <c r="L92" s="7">
        <f>C92/$K$3</f>
        <v>0.28988628710217496</v>
      </c>
      <c r="M92" s="7"/>
      <c r="N92" s="7">
        <f>L92</f>
        <v>0.28988628710217496</v>
      </c>
      <c r="O92" s="7">
        <f>RANK(N92,$N$4:$N$122)</f>
        <v>48</v>
      </c>
      <c r="P92" s="7">
        <f>L92</f>
        <v>0.28988628710217496</v>
      </c>
      <c r="Q92" s="7">
        <f>RANK(P92,$P$4:$P$122)</f>
        <v>48</v>
      </c>
      <c r="R92">
        <v>89</v>
      </c>
      <c r="S92">
        <f>O92/(COUNT($R$4:$R$122)+1)-0.5</f>
        <v>-9.9999999999999978E-2</v>
      </c>
      <c r="T92">
        <f>SUM($S$4:S92)/R92</f>
        <v>2.2565543071161039E-2</v>
      </c>
      <c r="U92">
        <f>(R92/11)*T92^2</f>
        <v>4.1199211213256131E-3</v>
      </c>
      <c r="W92">
        <f>Q92/(COUNT($R$4:$R$122)+1)-0.5</f>
        <v>-9.9999999999999978E-2</v>
      </c>
      <c r="X92">
        <f>SUM($W$4:W92)/R92</f>
        <v>2.2752808988764042E-2</v>
      </c>
      <c r="Y92">
        <f>(R92/11)*X92^2</f>
        <v>4.1885852911133798E-3</v>
      </c>
    </row>
    <row r="93" spans="1:25" ht="15.75" x14ac:dyDescent="0.25">
      <c r="A93" s="4">
        <v>41360</v>
      </c>
      <c r="B93">
        <v>38.159999999999997</v>
      </c>
      <c r="C93">
        <f>(B93-B92)/B92</f>
        <v>7.9239302694135549E-3</v>
      </c>
      <c r="D93">
        <v>1.8454000000000002</v>
      </c>
      <c r="E93">
        <v>10.127599999999999</v>
      </c>
      <c r="F93" s="15">
        <f>(((E93/100)+1)^(1/365)-1)</f>
        <v>2.643349509419135E-4</v>
      </c>
      <c r="G93">
        <f>1+F93</f>
        <v>1.0002643349509419</v>
      </c>
      <c r="H93">
        <f>C93-F93</f>
        <v>7.6595953184716414E-3</v>
      </c>
      <c r="I93" s="42">
        <f>H93^2</f>
        <v>5.8669400442752684E-5</v>
      </c>
      <c r="J93" s="7"/>
      <c r="K93" s="7"/>
      <c r="L93" s="7">
        <f>C93/$K$3</f>
        <v>0.26123594954964657</v>
      </c>
      <c r="M93" s="7"/>
      <c r="N93" s="7">
        <f>L93</f>
        <v>0.26123594954964657</v>
      </c>
      <c r="O93" s="7">
        <f>RANK(N93,$N$4:$N$122)</f>
        <v>53</v>
      </c>
      <c r="P93" s="7">
        <f>L93</f>
        <v>0.26123594954964657</v>
      </c>
      <c r="Q93" s="7">
        <f>RANK(P93,$P$4:$P$122)</f>
        <v>53</v>
      </c>
      <c r="R93">
        <v>90</v>
      </c>
      <c r="S93">
        <f>O93/(COUNT($R$4:$R$122)+1)-0.5</f>
        <v>-5.8333333333333348E-2</v>
      </c>
      <c r="T93">
        <f>SUM($S$4:S93)/R93</f>
        <v>2.1666666666666657E-2</v>
      </c>
      <c r="U93">
        <f>(R93/11)*T93^2</f>
        <v>3.8409090909090875E-3</v>
      </c>
      <c r="W93">
        <f>Q93/(COUNT($R$4:$R$122)+1)-0.5</f>
        <v>-5.8333333333333348E-2</v>
      </c>
      <c r="X93">
        <f>SUM($W$4:W93)/R93</f>
        <v>2.1851851851851851E-2</v>
      </c>
      <c r="Y93">
        <f>(R93/11)*X93^2</f>
        <v>3.9068462401795736E-3</v>
      </c>
    </row>
    <row r="94" spans="1:25" ht="15.75" x14ac:dyDescent="0.25">
      <c r="A94" s="4">
        <v>41361</v>
      </c>
      <c r="B94">
        <v>37.89</v>
      </c>
      <c r="C94">
        <f>(B94-B93)/B93</f>
        <v>-7.0754716981131036E-3</v>
      </c>
      <c r="D94">
        <v>1.8487</v>
      </c>
      <c r="E94">
        <v>10.107200000000001</v>
      </c>
      <c r="F94" s="15">
        <f>(((E94/100)+1)^(1/365)-1)</f>
        <v>2.638272639576833E-4</v>
      </c>
      <c r="G94">
        <f>1+F94</f>
        <v>1.0002638272639577</v>
      </c>
      <c r="H94">
        <f>C94-F94</f>
        <v>-7.3392989620707869E-3</v>
      </c>
      <c r="I94" s="42">
        <f>H94^2</f>
        <v>5.3865309254653332E-5</v>
      </c>
      <c r="J94" s="7"/>
      <c r="K94" s="7"/>
      <c r="L94" s="7">
        <f>C94/$K$3</f>
        <v>-0.2332639870271124</v>
      </c>
      <c r="M94" s="7"/>
      <c r="N94" s="7">
        <f>L94</f>
        <v>-0.2332639870271124</v>
      </c>
      <c r="O94" s="7">
        <f>RANK(N94,$N$4:$N$122)</f>
        <v>87</v>
      </c>
      <c r="P94" s="7">
        <f>L94</f>
        <v>-0.2332639870271124</v>
      </c>
      <c r="Q94" s="7">
        <f>RANK(P94,$P$4:$P$122)</f>
        <v>87</v>
      </c>
      <c r="R94">
        <v>91</v>
      </c>
      <c r="S94">
        <f>O94/(COUNT($R$4:$R$122)+1)-0.5</f>
        <v>0.22499999999999998</v>
      </c>
      <c r="T94">
        <f>SUM($S$4:S94)/R94</f>
        <v>2.3901098901098889E-2</v>
      </c>
      <c r="U94">
        <f>(R94/11)*T94^2</f>
        <v>4.7258991008990968E-3</v>
      </c>
      <c r="W94">
        <f>Q94/(COUNT($R$4:$R$122)+1)-0.5</f>
        <v>0.22499999999999998</v>
      </c>
      <c r="X94">
        <f>SUM($W$4:W94)/R94</f>
        <v>2.4084249084249082E-2</v>
      </c>
      <c r="Y94">
        <f>(R94/11)*X94^2</f>
        <v>4.7986041736041724E-3</v>
      </c>
    </row>
    <row r="95" spans="1:25" ht="15.75" x14ac:dyDescent="0.25">
      <c r="A95" s="4">
        <v>41365</v>
      </c>
      <c r="B95">
        <v>43.93</v>
      </c>
      <c r="C95">
        <f>(B95-B94)/B94</f>
        <v>0.1594088149907627</v>
      </c>
      <c r="D95">
        <v>1.8313999999999999</v>
      </c>
      <c r="E95">
        <v>10.1395</v>
      </c>
      <c r="F95" s="15">
        <f>(((E95/100)+1)^(1/365)-1)</f>
        <v>2.646310583735989E-4</v>
      </c>
      <c r="G95">
        <f>1+F95</f>
        <v>1.0002646310583736</v>
      </c>
      <c r="H95">
        <f>C95-F95</f>
        <v>0.1591441839323891</v>
      </c>
      <c r="I95" s="42">
        <f>H95^2</f>
        <v>2.5326871279506096E-2</v>
      </c>
      <c r="J95" s="7"/>
      <c r="K95" s="7"/>
      <c r="L95" s="7">
        <f>C95/$K$3</f>
        <v>5.2553861196178628</v>
      </c>
      <c r="M95" s="7"/>
      <c r="N95" s="7">
        <f>L95</f>
        <v>5.2553861196178628</v>
      </c>
      <c r="O95" s="7">
        <f>RANK(N95,$N$4:$N$122)</f>
        <v>1</v>
      </c>
      <c r="P95" s="7">
        <f>L95</f>
        <v>5.2553861196178628</v>
      </c>
      <c r="Q95" s="7">
        <f>RANK(P95,$P$4:$P$122)</f>
        <v>1</v>
      </c>
      <c r="R95">
        <v>92</v>
      </c>
      <c r="S95">
        <f>O95/(COUNT($R$4:$R$122)+1)-0.5</f>
        <v>-0.49166666666666664</v>
      </c>
      <c r="T95">
        <f>SUM($S$4:S95)/R95</f>
        <v>1.8297101449275349E-2</v>
      </c>
      <c r="U95">
        <f>(R95/11)*T95^2</f>
        <v>2.800010979358801E-3</v>
      </c>
      <c r="W95">
        <f>Q95/(COUNT($R$4:$R$122)+1)-0.5</f>
        <v>-0.49166666666666664</v>
      </c>
      <c r="X95">
        <f>SUM($W$4:W95)/R95</f>
        <v>1.8478260869565215E-2</v>
      </c>
      <c r="Y95">
        <f>(R95/11)*X95^2</f>
        <v>2.8557312252964419E-3</v>
      </c>
    </row>
    <row r="96" spans="1:25" ht="15.75" x14ac:dyDescent="0.25">
      <c r="A96" s="4">
        <v>41366</v>
      </c>
      <c r="B96">
        <v>44.34</v>
      </c>
      <c r="C96">
        <f>(B96-B95)/B95</f>
        <v>9.3330298201685334E-3</v>
      </c>
      <c r="D96">
        <v>1.859</v>
      </c>
      <c r="E96">
        <v>10.1068</v>
      </c>
      <c r="F96" s="15">
        <f>(((E96/100)+1)^(1/365)-1)</f>
        <v>2.638173083733264E-4</v>
      </c>
      <c r="G96">
        <f>1+F96</f>
        <v>1.0002638173083733</v>
      </c>
      <c r="H96">
        <f>C96-F96</f>
        <v>9.069212511795207E-3</v>
      </c>
      <c r="I96" s="42">
        <f>H96^2</f>
        <v>8.2250615584102729E-5</v>
      </c>
      <c r="J96" s="7"/>
      <c r="K96" s="7"/>
      <c r="L96" s="7">
        <f>C96/$K$3</f>
        <v>0.30769111089456092</v>
      </c>
      <c r="M96" s="7"/>
      <c r="N96" s="7">
        <f>L96</f>
        <v>0.30769111089456092</v>
      </c>
      <c r="O96" s="7">
        <f>RANK(N96,$N$4:$N$122)</f>
        <v>47</v>
      </c>
      <c r="P96" s="7">
        <f>L96</f>
        <v>0.30769111089456092</v>
      </c>
      <c r="Q96" s="7">
        <f>RANK(P96,$P$4:$P$122)</f>
        <v>47</v>
      </c>
      <c r="R96">
        <v>93</v>
      </c>
      <c r="S96">
        <f>O96/(COUNT($R$4:$R$122)+1)-0.5</f>
        <v>-0.10833333333333334</v>
      </c>
      <c r="T96">
        <f>SUM($S$4:S96)/R96</f>
        <v>1.693548387096773E-2</v>
      </c>
      <c r="U96">
        <f>(R96/11)*T96^2</f>
        <v>2.424853372434014E-3</v>
      </c>
      <c r="W96">
        <f>Q96/(COUNT($R$4:$R$122)+1)-0.5</f>
        <v>-0.10833333333333334</v>
      </c>
      <c r="X96">
        <f>SUM($W$4:W96)/R96</f>
        <v>1.7114695340501789E-2</v>
      </c>
      <c r="Y96">
        <f>(R96/11)*X96^2</f>
        <v>2.4764445530574557E-3</v>
      </c>
    </row>
    <row r="97" spans="1:25" ht="15.75" x14ac:dyDescent="0.25">
      <c r="A97" s="4">
        <v>41367</v>
      </c>
      <c r="B97">
        <v>41.1</v>
      </c>
      <c r="C97">
        <f>(B97-B96)/B96</f>
        <v>-7.3071718538565672E-2</v>
      </c>
      <c r="D97">
        <v>1.8106</v>
      </c>
      <c r="E97">
        <v>10.121499999999999</v>
      </c>
      <c r="F97" s="15">
        <f>(((E97/100)+1)^(1/365)-1)</f>
        <v>2.6418315240883672E-4</v>
      </c>
      <c r="G97">
        <f>1+F97</f>
        <v>1.0002641831524088</v>
      </c>
      <c r="H97">
        <f>C97-F97</f>
        <v>-7.3335901690974509E-2</v>
      </c>
      <c r="I97" s="42">
        <f>H97^2</f>
        <v>5.3781544768282778E-3</v>
      </c>
      <c r="J97" s="7"/>
      <c r="K97" s="7"/>
      <c r="L97" s="7">
        <f>C97/$K$3</f>
        <v>-2.4090267239390379</v>
      </c>
      <c r="M97" s="7"/>
      <c r="N97" s="7">
        <f>L97</f>
        <v>-2.4090267239390379</v>
      </c>
      <c r="O97" s="7">
        <f>RANK(N97,$N$4:$N$122)</f>
        <v>118</v>
      </c>
      <c r="P97" s="7">
        <f>L97</f>
        <v>-2.4090267239390379</v>
      </c>
      <c r="Q97" s="7">
        <f>RANK(P97,$P$4:$P$122)</f>
        <v>118</v>
      </c>
      <c r="R97">
        <v>94</v>
      </c>
      <c r="S97">
        <f>O97/(COUNT($R$4:$R$122)+1)-0.5</f>
        <v>0.48333333333333328</v>
      </c>
      <c r="T97">
        <f>SUM($S$4:S97)/R97</f>
        <v>2.1897163120567366E-2</v>
      </c>
      <c r="U97">
        <f>(R97/11)*T97^2</f>
        <v>4.0974237051364668E-3</v>
      </c>
      <c r="W97">
        <f>Q97/(COUNT($R$4:$R$122)+1)-0.5</f>
        <v>0.48333333333333328</v>
      </c>
      <c r="X97">
        <f>SUM($W$4:W97)/R97</f>
        <v>2.207446808510638E-2</v>
      </c>
      <c r="Y97">
        <f>(R97/11)*X97^2</f>
        <v>4.1640473887814304E-3</v>
      </c>
    </row>
    <row r="98" spans="1:25" ht="15.75" x14ac:dyDescent="0.25">
      <c r="A98" s="4">
        <v>41368</v>
      </c>
      <c r="B98">
        <v>42.01</v>
      </c>
      <c r="C98">
        <f>(B98-B97)/B97</f>
        <v>2.2141119221411109E-2</v>
      </c>
      <c r="D98">
        <v>1.7625</v>
      </c>
      <c r="E98">
        <v>10.1006</v>
      </c>
      <c r="F98" s="15">
        <f>(((E98/100)+1)^(1/365)-1)</f>
        <v>2.6366299220281775E-4</v>
      </c>
      <c r="G98">
        <f>1+F98</f>
        <v>1.0002636629922028</v>
      </c>
      <c r="H98">
        <f>C98-F98</f>
        <v>2.1877456229208291E-2</v>
      </c>
      <c r="I98" s="42">
        <f>H98^2</f>
        <v>4.7862309106092466E-4</v>
      </c>
      <c r="J98" s="7"/>
      <c r="K98" s="7"/>
      <c r="L98" s="7">
        <f>C98/$K$3</f>
        <v>0.7299479055518413</v>
      </c>
      <c r="M98" s="7"/>
      <c r="N98" s="7">
        <f>L98</f>
        <v>0.7299479055518413</v>
      </c>
      <c r="O98" s="7">
        <f>RANK(N98,$N$4:$N$122)</f>
        <v>27</v>
      </c>
      <c r="P98" s="7">
        <f>L98</f>
        <v>0.7299479055518413</v>
      </c>
      <c r="Q98" s="7">
        <f>RANK(P98,$P$4:$P$122)</f>
        <v>27</v>
      </c>
      <c r="R98">
        <v>95</v>
      </c>
      <c r="S98">
        <f>O98/(COUNT($R$4:$R$122)+1)-0.5</f>
        <v>-0.27500000000000002</v>
      </c>
      <c r="T98">
        <f>SUM($S$4:S98)/R98</f>
        <v>1.8771929824561395E-2</v>
      </c>
      <c r="U98">
        <f>(R98/11)*T98^2</f>
        <v>3.0433280170122246E-3</v>
      </c>
      <c r="W98">
        <f>Q98/(COUNT($R$4:$R$122)+1)-0.5</f>
        <v>-0.27500000000000002</v>
      </c>
      <c r="X98">
        <f>SUM($W$4:W98)/R98</f>
        <v>1.8947368421052629E-2</v>
      </c>
      <c r="Y98">
        <f>(R98/11)*X98^2</f>
        <v>3.100478468899521E-3</v>
      </c>
    </row>
    <row r="99" spans="1:25" ht="15.75" x14ac:dyDescent="0.25">
      <c r="A99" s="4">
        <v>41369</v>
      </c>
      <c r="B99">
        <v>41.37</v>
      </c>
      <c r="C99">
        <f>(B99-B98)/B98</f>
        <v>-1.5234467983813392E-2</v>
      </c>
      <c r="D99">
        <v>1.7128000000000001</v>
      </c>
      <c r="E99">
        <v>10.1241</v>
      </c>
      <c r="F99" s="15">
        <f>(((E99/100)+1)^(1/365)-1)</f>
        <v>2.6424785444834065E-4</v>
      </c>
      <c r="G99">
        <f>1+F99</f>
        <v>1.0002642478544483</v>
      </c>
      <c r="H99">
        <f>C99-F99</f>
        <v>-1.5498715838261732E-2</v>
      </c>
      <c r="I99" s="42">
        <f>H99^2</f>
        <v>2.4021019263518507E-4</v>
      </c>
      <c r="J99" s="7"/>
      <c r="K99" s="7"/>
      <c r="L99" s="7">
        <f>C99/$K$3</f>
        <v>-0.50224958755596449</v>
      </c>
      <c r="M99" s="7"/>
      <c r="N99" s="7">
        <f>L99</f>
        <v>-0.50224958755596449</v>
      </c>
      <c r="O99" s="7">
        <f>RANK(N99,$N$4:$N$122)</f>
        <v>99</v>
      </c>
      <c r="P99" s="7">
        <f>L99</f>
        <v>-0.50224958755596449</v>
      </c>
      <c r="Q99" s="7">
        <f>RANK(P99,$P$4:$P$122)</f>
        <v>99</v>
      </c>
      <c r="R99">
        <v>96</v>
      </c>
      <c r="S99">
        <f>O99/(COUNT($R$4:$R$122)+1)-0.5</f>
        <v>0.32499999999999996</v>
      </c>
      <c r="T99">
        <f>SUM($S$4:S99)/R99</f>
        <v>2.1961805555555547E-2</v>
      </c>
      <c r="U99">
        <f>(R99/11)*T99^2</f>
        <v>4.2093460648148107E-3</v>
      </c>
      <c r="W99">
        <f>Q99/(COUNT($R$4:$R$122)+1)-0.5</f>
        <v>0.32499999999999996</v>
      </c>
      <c r="X99">
        <f>SUM($W$4:W99)/R99</f>
        <v>2.2135416666666668E-2</v>
      </c>
      <c r="Y99">
        <f>(R99/11)*X99^2</f>
        <v>4.276160037878788E-3</v>
      </c>
    </row>
    <row r="100" spans="1:25" ht="15.75" x14ac:dyDescent="0.25">
      <c r="A100" s="4">
        <v>41372</v>
      </c>
      <c r="B100">
        <v>41.83</v>
      </c>
      <c r="C100">
        <f>(B100-B99)/B99</f>
        <v>1.1119168479574592E-2</v>
      </c>
      <c r="D100">
        <v>1.746</v>
      </c>
      <c r="E100">
        <v>10.112299999999999</v>
      </c>
      <c r="F100" s="15">
        <f>(((E100/100)+1)^(1/365)-1)</f>
        <v>2.6395419449731783E-4</v>
      </c>
      <c r="G100">
        <f>1+F100</f>
        <v>1.0002639541944973</v>
      </c>
      <c r="H100">
        <f>C100-F100</f>
        <v>1.0855214285077274E-2</v>
      </c>
      <c r="I100" s="42">
        <f>H100^2</f>
        <v>1.1783567717494573E-4</v>
      </c>
      <c r="J100" s="7"/>
      <c r="K100" s="7"/>
      <c r="L100" s="7">
        <f>C100/$K$3</f>
        <v>0.36657648883868149</v>
      </c>
      <c r="M100" s="7"/>
      <c r="N100" s="7">
        <f>L100</f>
        <v>0.36657648883868149</v>
      </c>
      <c r="O100" s="7">
        <f>RANK(N100,$N$4:$N$122)</f>
        <v>44</v>
      </c>
      <c r="P100" s="7">
        <f>L100</f>
        <v>0.36657648883868149</v>
      </c>
      <c r="Q100" s="7">
        <f>RANK(P100,$P$4:$P$122)</f>
        <v>44</v>
      </c>
      <c r="R100">
        <v>97</v>
      </c>
      <c r="S100">
        <f>O100/(COUNT($R$4:$R$122)+1)-0.5</f>
        <v>-0.13333333333333336</v>
      </c>
      <c r="T100">
        <f>SUM($S$4:S100)/R100</f>
        <v>2.0360824742268031E-2</v>
      </c>
      <c r="U100">
        <f>(R100/11)*T100^2</f>
        <v>3.6556935332708491E-3</v>
      </c>
      <c r="W100">
        <f>Q100/(COUNT($R$4:$R$122)+1)-0.5</f>
        <v>-0.13333333333333336</v>
      </c>
      <c r="X100">
        <f>SUM($W$4:W100)/R100</f>
        <v>2.0532646048109966E-2</v>
      </c>
      <c r="Y100">
        <f>(R100/11)*X100^2</f>
        <v>3.7176533374986983E-3</v>
      </c>
    </row>
    <row r="101" spans="1:25" ht="15.75" x14ac:dyDescent="0.25">
      <c r="A101" s="4">
        <v>41373</v>
      </c>
      <c r="B101">
        <v>40.5</v>
      </c>
      <c r="C101">
        <f>(B101-B100)/B100</f>
        <v>-3.1795362180253368E-2</v>
      </c>
      <c r="D101">
        <v>1.7502</v>
      </c>
      <c r="E101">
        <v>10.1075</v>
      </c>
      <c r="F101" s="15">
        <f>(((E101/100)+1)^(1/365)-1)</f>
        <v>2.6383473062230323E-4</v>
      </c>
      <c r="G101">
        <f>1+F101</f>
        <v>1.0002638347306223</v>
      </c>
      <c r="H101">
        <f>C101-F101</f>
        <v>-3.2059196910875672E-2</v>
      </c>
      <c r="I101" s="42">
        <f>H101^2</f>
        <v>1.0277921065703001E-3</v>
      </c>
      <c r="J101" s="7"/>
      <c r="K101" s="7"/>
      <c r="L101" s="7">
        <f>C101/$K$3</f>
        <v>-1.048228763760706</v>
      </c>
      <c r="M101" s="7"/>
      <c r="N101" s="7">
        <f>L101</f>
        <v>-1.048228763760706</v>
      </c>
      <c r="O101" s="7">
        <f>RANK(N101,$N$4:$N$122)</f>
        <v>111</v>
      </c>
      <c r="P101" s="7">
        <f>L101</f>
        <v>-1.048228763760706</v>
      </c>
      <c r="Q101" s="7">
        <f>RANK(P101,$P$4:$P$122)</f>
        <v>111</v>
      </c>
      <c r="R101">
        <v>98</v>
      </c>
      <c r="S101">
        <f>O101/(COUNT($R$4:$R$122)+1)-0.5</f>
        <v>0.42500000000000004</v>
      </c>
      <c r="T101">
        <f>SUM($S$4:S101)/R101</f>
        <v>2.4489795918367342E-2</v>
      </c>
      <c r="U101">
        <f>(R101/11)*T101^2</f>
        <v>5.343228200371055E-3</v>
      </c>
      <c r="W101">
        <f>Q101/(COUNT($R$4:$R$122)+1)-0.5</f>
        <v>0.42500000000000004</v>
      </c>
      <c r="X101">
        <f>SUM($W$4:W101)/R101</f>
        <v>2.4659863945578234E-2</v>
      </c>
      <c r="Y101">
        <f>(R101/11)*X101^2</f>
        <v>5.417697381983097E-3</v>
      </c>
    </row>
    <row r="102" spans="1:25" ht="15.75" x14ac:dyDescent="0.25">
      <c r="A102" s="4">
        <v>41374</v>
      </c>
      <c r="B102">
        <v>41.86</v>
      </c>
      <c r="C102">
        <f>(B102-B101)/B101</f>
        <v>3.3580246913580233E-2</v>
      </c>
      <c r="D102">
        <v>1.8033999999999999</v>
      </c>
      <c r="E102">
        <v>10.0838</v>
      </c>
      <c r="F102" s="15">
        <f>(((E102/100)+1)^(1/365)-1)</f>
        <v>2.6324480160022645E-4</v>
      </c>
      <c r="G102">
        <f>1+F102</f>
        <v>1.0002632448016002</v>
      </c>
      <c r="H102">
        <f>C102-F102</f>
        <v>3.3317002111980007E-2</v>
      </c>
      <c r="I102" s="42">
        <f>H102^2</f>
        <v>1.1100226297296803E-3</v>
      </c>
      <c r="J102" s="7"/>
      <c r="K102" s="7"/>
      <c r="L102" s="7">
        <f>C102/$K$3</f>
        <v>1.1070728022988974</v>
      </c>
      <c r="M102" s="7"/>
      <c r="N102" s="7">
        <f>L102</f>
        <v>1.1070728022988974</v>
      </c>
      <c r="O102" s="7">
        <f>RANK(N102,$N$4:$N$122)</f>
        <v>12</v>
      </c>
      <c r="P102" s="7">
        <f>L102</f>
        <v>1.1070728022988974</v>
      </c>
      <c r="Q102" s="7">
        <f>RANK(P102,$P$4:$P$122)</f>
        <v>12</v>
      </c>
      <c r="R102">
        <v>99</v>
      </c>
      <c r="S102">
        <f>O102/(COUNT($R$4:$R$122)+1)-0.5</f>
        <v>-0.4</v>
      </c>
      <c r="T102">
        <f>SUM($S$4:S102)/R102</f>
        <v>2.0202020202020197E-2</v>
      </c>
      <c r="U102">
        <f>(R102/11)*T102^2</f>
        <v>3.6730945821854891E-3</v>
      </c>
      <c r="W102">
        <f>Q102/(COUNT($R$4:$R$122)+1)-0.5</f>
        <v>-0.4</v>
      </c>
      <c r="X102">
        <f>SUM($W$4:W102)/R102</f>
        <v>2.0370370370370375E-2</v>
      </c>
      <c r="Y102">
        <f>(R102/11)*X102^2</f>
        <v>3.7345679012345699E-3</v>
      </c>
    </row>
    <row r="103" spans="1:25" ht="15.75" x14ac:dyDescent="0.25">
      <c r="A103" s="4">
        <v>41375</v>
      </c>
      <c r="B103">
        <v>43.59</v>
      </c>
      <c r="C103">
        <f>(B103-B102)/B102</f>
        <v>4.1328236980410986E-2</v>
      </c>
      <c r="D103">
        <v>1.7887</v>
      </c>
      <c r="E103">
        <v>10.069599999999999</v>
      </c>
      <c r="F103" s="15">
        <f>(((E103/100)+1)^(1/365)-1)</f>
        <v>2.6289128133605288E-4</v>
      </c>
      <c r="G103">
        <f>1+F103</f>
        <v>1.0002628912813361</v>
      </c>
      <c r="H103">
        <f>C103-F103</f>
        <v>4.1065345699074933E-2</v>
      </c>
      <c r="I103" s="42">
        <f>H103^2</f>
        <v>1.686362617384532E-3</v>
      </c>
      <c r="J103" s="7"/>
      <c r="K103" s="7"/>
      <c r="L103" s="7">
        <f>C103/$K$3</f>
        <v>1.3625083593257716</v>
      </c>
      <c r="M103" s="7"/>
      <c r="N103" s="7">
        <f>L103</f>
        <v>1.3625083593257716</v>
      </c>
      <c r="O103" s="7">
        <f>RANK(N103,$N$4:$N$122)</f>
        <v>9</v>
      </c>
      <c r="P103" s="7">
        <f>L103</f>
        <v>1.3625083593257716</v>
      </c>
      <c r="Q103" s="7">
        <f>RANK(P103,$P$4:$P$122)</f>
        <v>9</v>
      </c>
      <c r="R103">
        <v>100</v>
      </c>
      <c r="S103">
        <f>O103/(COUNT($R$4:$R$122)+1)-0.5</f>
        <v>-0.42499999999999999</v>
      </c>
      <c r="T103">
        <f>SUM($S$4:S103)/R103</f>
        <v>1.5749999999999997E-2</v>
      </c>
      <c r="U103">
        <f>(R103/11)*T103^2</f>
        <v>2.2551136363636358E-3</v>
      </c>
      <c r="W103">
        <f>Q103/(COUNT($R$4:$R$122)+1)-0.5</f>
        <v>-0.42499999999999999</v>
      </c>
      <c r="X103">
        <f>SUM($W$4:W103)/R103</f>
        <v>1.5916666666666669E-2</v>
      </c>
      <c r="Y103">
        <f>(R103/11)*X103^2</f>
        <v>2.3030934343434353E-3</v>
      </c>
    </row>
    <row r="104" spans="1:25" ht="15.75" x14ac:dyDescent="0.25">
      <c r="A104" s="4">
        <v>41376</v>
      </c>
      <c r="B104">
        <v>43.75</v>
      </c>
      <c r="C104">
        <f>(B104-B103)/B103</f>
        <v>3.6705666437255465E-3</v>
      </c>
      <c r="D104">
        <v>1.7208000000000001</v>
      </c>
      <c r="E104">
        <v>10.1136</v>
      </c>
      <c r="F104" s="15">
        <f>(((E104/100)+1)^(1/365)-1)</f>
        <v>2.639865484028725E-4</v>
      </c>
      <c r="G104">
        <f>1+F104</f>
        <v>1.0002639865484029</v>
      </c>
      <c r="H104">
        <f>C104-F104</f>
        <v>3.406580095322674E-3</v>
      </c>
      <c r="I104" s="42">
        <f>H104^2</f>
        <v>1.1604787945848638E-5</v>
      </c>
      <c r="J104" s="7"/>
      <c r="K104" s="7"/>
      <c r="L104" s="7">
        <f>C104/$K$3</f>
        <v>0.12101115607493461</v>
      </c>
      <c r="M104" s="7"/>
      <c r="N104" s="7">
        <f>L104</f>
        <v>0.12101115607493461</v>
      </c>
      <c r="O104" s="7">
        <f>RANK(N104,$N$4:$N$122)</f>
        <v>63</v>
      </c>
      <c r="P104" s="7">
        <f>L104</f>
        <v>0.12101115607493461</v>
      </c>
      <c r="Q104" s="7">
        <f>RANK(P104,$P$4:$P$122)</f>
        <v>63</v>
      </c>
      <c r="R104">
        <v>101</v>
      </c>
      <c r="S104">
        <f>O104/(COUNT($R$4:$R$122)+1)-0.5</f>
        <v>2.5000000000000022E-2</v>
      </c>
      <c r="T104">
        <f>SUM($S$4:S104)/R104</f>
        <v>1.5841584158415838E-2</v>
      </c>
      <c r="U104">
        <f>(R104/11)*T104^2</f>
        <v>2.304230423042303E-3</v>
      </c>
      <c r="W104">
        <f>Q104/(COUNT($R$4:$R$122)+1)-0.5</f>
        <v>2.5000000000000022E-2</v>
      </c>
      <c r="X104">
        <f>SUM($W$4:W104)/R104</f>
        <v>1.6006600660066012E-2</v>
      </c>
      <c r="Y104">
        <f>(R104/11)*X104^2</f>
        <v>2.352485248524854E-3</v>
      </c>
    </row>
    <row r="105" spans="1:25" ht="15.75" x14ac:dyDescent="0.25">
      <c r="A105" s="4">
        <v>41379</v>
      </c>
      <c r="B105">
        <v>43.3</v>
      </c>
      <c r="C105">
        <f>(B105-B104)/B104</f>
        <v>-1.0285714285714351E-2</v>
      </c>
      <c r="D105">
        <v>1.6798</v>
      </c>
      <c r="E105">
        <v>10.2897</v>
      </c>
      <c r="F105" s="15">
        <f>(((E105/100)+1)^(1/365)-1)</f>
        <v>2.6836574124611268E-4</v>
      </c>
      <c r="G105">
        <f>1+F105</f>
        <v>1.0002683657412461</v>
      </c>
      <c r="H105">
        <f>C105-F105</f>
        <v>-1.0554080026960464E-2</v>
      </c>
      <c r="I105" s="42">
        <f>H105^2</f>
        <v>1.1138860521548578E-4</v>
      </c>
      <c r="J105" s="7"/>
      <c r="K105" s="7"/>
      <c r="L105" s="7">
        <f>C105/$K$3</f>
        <v>-0.33909919028399227</v>
      </c>
      <c r="M105" s="7"/>
      <c r="N105" s="7">
        <f>L105</f>
        <v>-0.33909919028399227</v>
      </c>
      <c r="O105" s="7">
        <f>RANK(N105,$N$4:$N$122)</f>
        <v>89</v>
      </c>
      <c r="P105" s="7">
        <f>L105</f>
        <v>-0.33909919028399227</v>
      </c>
      <c r="Q105" s="7">
        <f>RANK(P105,$P$4:$P$122)</f>
        <v>89</v>
      </c>
      <c r="R105">
        <v>102</v>
      </c>
      <c r="S105">
        <f>O105/(COUNT($R$4:$R$122)+1)-0.5</f>
        <v>0.2416666666666667</v>
      </c>
      <c r="T105">
        <f>SUM($S$4:S105)/R105</f>
        <v>1.8055555555555554E-2</v>
      </c>
      <c r="U105">
        <f>(R105/11)*T105^2</f>
        <v>3.0229377104377102E-3</v>
      </c>
      <c r="W105">
        <f>Q105/(COUNT($R$4:$R$122)+1)-0.5</f>
        <v>0.2416666666666667</v>
      </c>
      <c r="X105">
        <f>SUM($W$4:W105)/R105</f>
        <v>1.8218954248366018E-2</v>
      </c>
      <c r="Y105">
        <f>(R105/11)*X105^2</f>
        <v>3.0778990889285024E-3</v>
      </c>
    </row>
    <row r="106" spans="1:25" ht="15.75" x14ac:dyDescent="0.25">
      <c r="A106" s="4">
        <v>41380</v>
      </c>
      <c r="B106">
        <v>45.59</v>
      </c>
      <c r="C106">
        <f>(B106-B105)/B105</f>
        <v>5.2886836027713775E-2</v>
      </c>
      <c r="D106">
        <v>1.7223999999999999</v>
      </c>
      <c r="E106">
        <v>10.234500000000001</v>
      </c>
      <c r="F106" s="15">
        <f>(((E106/100)+1)^(1/365)-1)</f>
        <v>2.6699379783279298E-4</v>
      </c>
      <c r="G106">
        <f>1+F106</f>
        <v>1.0002669937978328</v>
      </c>
      <c r="H106">
        <f>C106-F106</f>
        <v>5.2619842229880982E-2</v>
      </c>
      <c r="I106" s="42">
        <f>H106^2</f>
        <v>2.7688477962975661E-3</v>
      </c>
      <c r="J106" s="7"/>
      <c r="K106" s="7"/>
      <c r="L106" s="7">
        <f>C106/$K$3</f>
        <v>1.7435719849411011</v>
      </c>
      <c r="M106" s="7"/>
      <c r="N106" s="7">
        <f>L106</f>
        <v>1.7435719849411011</v>
      </c>
      <c r="O106" s="7">
        <f>RANK(N106,$N$4:$N$122)</f>
        <v>5</v>
      </c>
      <c r="P106" s="7">
        <f>L106</f>
        <v>1.7435719849411011</v>
      </c>
      <c r="Q106" s="7">
        <f>RANK(P106,$P$4:$P$122)</f>
        <v>6</v>
      </c>
      <c r="R106">
        <v>103</v>
      </c>
      <c r="S106">
        <f>O106/(COUNT($R$4:$R$122)+1)-0.5</f>
        <v>-0.45833333333333331</v>
      </c>
      <c r="T106">
        <f>SUM($S$4:S106)/R106</f>
        <v>1.3430420711974108E-2</v>
      </c>
      <c r="U106">
        <f>(R106/11)*T106^2</f>
        <v>1.6889771501421983E-3</v>
      </c>
      <c r="W106">
        <f>Q106/(COUNT($R$4:$R$122)+1)-0.5</f>
        <v>-0.45</v>
      </c>
      <c r="X106">
        <f>SUM($W$4:W106)/R106</f>
        <v>1.3673139158576058E-2</v>
      </c>
      <c r="Y106">
        <f>(R106/11)*X106^2</f>
        <v>1.750576149847996E-3</v>
      </c>
    </row>
    <row r="107" spans="1:25" ht="15.75" x14ac:dyDescent="0.25">
      <c r="A107" s="4">
        <v>41381</v>
      </c>
      <c r="B107">
        <v>45.45</v>
      </c>
      <c r="C107">
        <f>(B107-B106)/B106</f>
        <v>-3.0708488703663208E-3</v>
      </c>
      <c r="D107">
        <v>1.6949999999999998</v>
      </c>
      <c r="E107">
        <v>10.2775</v>
      </c>
      <c r="F107" s="15">
        <f>(((E107/100)+1)^(1/365)-1)</f>
        <v>2.6806258082578971E-4</v>
      </c>
      <c r="G107">
        <f>1+F107</f>
        <v>1.0002680625808258</v>
      </c>
      <c r="H107">
        <f>C107-F107</f>
        <v>-3.3389114511921105E-3</v>
      </c>
      <c r="I107" s="42">
        <f>H107^2</f>
        <v>1.1148329678901805E-5</v>
      </c>
      <c r="J107" s="7"/>
      <c r="K107" s="7"/>
      <c r="L107" s="7">
        <f>C107/$K$3</f>
        <v>-0.10123967441638994</v>
      </c>
      <c r="M107" s="7"/>
      <c r="N107" s="7">
        <f>L107</f>
        <v>-0.10123967441638994</v>
      </c>
      <c r="O107" s="7">
        <f>RANK(N107,$N$4:$N$122)</f>
        <v>77</v>
      </c>
      <c r="P107" s="7">
        <f>L107</f>
        <v>-0.10123967441638994</v>
      </c>
      <c r="Q107" s="7">
        <f>RANK(P107,$P$4:$P$122)</f>
        <v>77</v>
      </c>
      <c r="R107">
        <v>104</v>
      </c>
      <c r="S107">
        <f>O107/(COUNT($R$4:$R$122)+1)-0.5</f>
        <v>0.14166666666666672</v>
      </c>
      <c r="T107">
        <f>SUM($S$4:S107)/R107</f>
        <v>1.4663461538461538E-2</v>
      </c>
      <c r="U107">
        <f>(R107/11)*T107^2</f>
        <v>2.0328889860139862E-3</v>
      </c>
      <c r="W107">
        <f>Q107/(COUNT($R$4:$R$122)+1)-0.5</f>
        <v>0.14166666666666672</v>
      </c>
      <c r="X107">
        <f>SUM($W$4:W107)/R107</f>
        <v>1.490384615384616E-2</v>
      </c>
      <c r="Y107">
        <f>(R107/11)*X107^2</f>
        <v>2.1000874125874144E-3</v>
      </c>
    </row>
    <row r="108" spans="1:25" ht="15.75" x14ac:dyDescent="0.25">
      <c r="A108" s="4">
        <v>41382</v>
      </c>
      <c r="B108">
        <v>46.97</v>
      </c>
      <c r="C108">
        <f>(B108-B107)/B107</f>
        <v>3.3443344334433356E-2</v>
      </c>
      <c r="D108">
        <v>1.6846999999999999</v>
      </c>
      <c r="E108">
        <v>10.2851</v>
      </c>
      <c r="F108" s="15">
        <f>(((E108/100)+1)^(1/365)-1)</f>
        <v>2.6825143878594915E-4</v>
      </c>
      <c r="G108">
        <f>1+F108</f>
        <v>1.0002682514387859</v>
      </c>
      <c r="H108">
        <f>C108-F108</f>
        <v>3.3175092895647407E-2</v>
      </c>
      <c r="I108" s="42">
        <f>H108^2</f>
        <v>1.1005867886348351E-3</v>
      </c>
      <c r="J108" s="7"/>
      <c r="K108" s="7"/>
      <c r="L108" s="7">
        <f>C108/$K$3</f>
        <v>1.1025594012411823</v>
      </c>
      <c r="M108" s="7"/>
      <c r="N108" s="7">
        <f>L108</f>
        <v>1.1025594012411823</v>
      </c>
      <c r="O108" s="7">
        <f>RANK(N108,$N$4:$N$122)</f>
        <v>13</v>
      </c>
      <c r="P108" s="7">
        <f>L108</f>
        <v>1.1025594012411823</v>
      </c>
      <c r="Q108" s="7">
        <f>RANK(P108,$P$4:$P$122)</f>
        <v>13</v>
      </c>
      <c r="R108">
        <v>105</v>
      </c>
      <c r="S108">
        <f>O108/(COUNT($R$4:$R$122)+1)-0.5</f>
        <v>-0.39166666666666666</v>
      </c>
      <c r="T108">
        <f>SUM($S$4:S108)/R108</f>
        <v>1.0793650793650793E-2</v>
      </c>
      <c r="U108">
        <f>(R108/11)*T108^2</f>
        <v>1.112073112073112E-3</v>
      </c>
      <c r="W108">
        <f>Q108/(COUNT($R$4:$R$122)+1)-0.5</f>
        <v>-0.39166666666666666</v>
      </c>
      <c r="X108">
        <f>SUM($W$4:W108)/R108</f>
        <v>1.1031746031746038E-2</v>
      </c>
      <c r="Y108">
        <f>(R108/11)*X108^2</f>
        <v>1.1616762866762881E-3</v>
      </c>
    </row>
    <row r="109" spans="1:25" ht="15.75" x14ac:dyDescent="0.25">
      <c r="A109" s="4">
        <v>41383</v>
      </c>
      <c r="B109">
        <v>47.83</v>
      </c>
      <c r="C109">
        <f>(B109-B108)/B108</f>
        <v>1.8309559293165838E-2</v>
      </c>
      <c r="D109">
        <v>1.7048999999999999</v>
      </c>
      <c r="E109">
        <v>10.200900000000001</v>
      </c>
      <c r="F109" s="15">
        <f>(((E109/100)+1)^(1/365)-1)</f>
        <v>2.6615836636545431E-4</v>
      </c>
      <c r="G109">
        <f>1+F109</f>
        <v>1.0002661583663655</v>
      </c>
      <c r="H109">
        <f>C109-F109</f>
        <v>1.8043400926800384E-2</v>
      </c>
      <c r="I109" s="42">
        <f>H109^2</f>
        <v>3.2556431700526094E-4</v>
      </c>
      <c r="J109" s="7"/>
      <c r="K109" s="7"/>
      <c r="L109" s="7">
        <f>C109/$K$3</f>
        <v>0.60362912660256518</v>
      </c>
      <c r="M109" s="7"/>
      <c r="N109" s="7">
        <f>L109</f>
        <v>0.60362912660256518</v>
      </c>
      <c r="O109" s="7">
        <f>RANK(N109,$N$4:$N$122)</f>
        <v>34</v>
      </c>
      <c r="P109" s="7">
        <f>L109</f>
        <v>0.60362912660256518</v>
      </c>
      <c r="Q109" s="7">
        <f>RANK(P109,$P$4:$P$122)</f>
        <v>34</v>
      </c>
      <c r="R109">
        <v>106</v>
      </c>
      <c r="S109">
        <f>O109/(COUNT($R$4:$R$122)+1)-0.5</f>
        <v>-0.21666666666666667</v>
      </c>
      <c r="T109">
        <f>SUM($S$4:S109)/R109</f>
        <v>8.6477987421383646E-3</v>
      </c>
      <c r="U109">
        <f>(R109/11)*T109^2</f>
        <v>7.2064989517819705E-4</v>
      </c>
      <c r="W109">
        <f>Q109/(COUNT($R$4:$R$122)+1)-0.5</f>
        <v>-0.21666666666666667</v>
      </c>
      <c r="X109">
        <f>SUM($W$4:W109)/R109</f>
        <v>8.8836477987421451E-3</v>
      </c>
      <c r="Y109">
        <f>(R109/11)*X109^2</f>
        <v>7.6049409186201757E-4</v>
      </c>
    </row>
    <row r="110" spans="1:25" ht="15.75" x14ac:dyDescent="0.25">
      <c r="A110" s="4">
        <v>41386</v>
      </c>
      <c r="B110">
        <v>50.19</v>
      </c>
      <c r="C110">
        <f>(B110-B109)/B109</f>
        <v>4.9341417520384685E-2</v>
      </c>
      <c r="D110">
        <v>1.6928999999999998</v>
      </c>
      <c r="E110">
        <v>10.163</v>
      </c>
      <c r="F110" s="15">
        <f>(((E110/100)+1)^(1/365)-1)</f>
        <v>2.6521571464033222E-4</v>
      </c>
      <c r="G110">
        <f>1+F110</f>
        <v>1.0002652157146403</v>
      </c>
      <c r="H110">
        <f>C110-F110</f>
        <v>4.9076201805744353E-2</v>
      </c>
      <c r="I110" s="42">
        <f>H110^2</f>
        <v>2.4084735836781453E-3</v>
      </c>
      <c r="J110" s="7"/>
      <c r="K110" s="7"/>
      <c r="L110" s="7">
        <f>C110/$K$3</f>
        <v>1.6266867097275988</v>
      </c>
      <c r="M110" s="7"/>
      <c r="N110" s="7">
        <f>L110</f>
        <v>1.6266867097275988</v>
      </c>
      <c r="O110" s="7">
        <f>RANK(N110,$N$4:$N$122)</f>
        <v>6</v>
      </c>
      <c r="P110" s="7">
        <f>L110</f>
        <v>1.6266867097275988</v>
      </c>
      <c r="Q110" s="7">
        <f>RANK(P110,$P$4:$P$122)</f>
        <v>7</v>
      </c>
      <c r="R110">
        <v>107</v>
      </c>
      <c r="S110">
        <f>O110/(COUNT($R$4:$R$122)+1)-0.5</f>
        <v>-0.45</v>
      </c>
      <c r="T110">
        <f>SUM($S$4:S110)/R110</f>
        <v>4.3613707165109034E-3</v>
      </c>
      <c r="U110">
        <f>(R110/11)*T110^2</f>
        <v>1.8502784857925045E-4</v>
      </c>
      <c r="W110">
        <f>Q110/(COUNT($R$4:$R$122)+1)-0.5</f>
        <v>-0.44166666666666665</v>
      </c>
      <c r="X110">
        <f>SUM($W$4:W110)/R110</f>
        <v>4.6728971962616897E-3</v>
      </c>
      <c r="Y110">
        <f>(R110/11)*X110^2</f>
        <v>2.124044180118953E-4</v>
      </c>
    </row>
    <row r="111" spans="1:25" ht="15.75" x14ac:dyDescent="0.25">
      <c r="A111" s="4">
        <v>41387</v>
      </c>
      <c r="B111">
        <v>51.01</v>
      </c>
      <c r="C111">
        <f>(B111-B110)/B110</f>
        <v>1.6337915919505883E-2</v>
      </c>
      <c r="D111">
        <v>1.7065000000000001</v>
      </c>
      <c r="E111">
        <v>10.133100000000001</v>
      </c>
      <c r="F111" s="15">
        <f>(((E111/100)+1)^(1/365)-1)</f>
        <v>2.6447181128341768E-4</v>
      </c>
      <c r="G111">
        <f>1+F111</f>
        <v>1.0002644718112834</v>
      </c>
      <c r="H111">
        <f>C111-F111</f>
        <v>1.6073444108222465E-2</v>
      </c>
      <c r="I111" s="42">
        <f>H111^2</f>
        <v>2.5835560550015147E-4</v>
      </c>
      <c r="J111" s="7"/>
      <c r="K111" s="7"/>
      <c r="L111" s="7">
        <f>C111/$K$3</f>
        <v>0.53862803353647914</v>
      </c>
      <c r="M111" s="7"/>
      <c r="N111" s="7">
        <f>L111</f>
        <v>0.53862803353647914</v>
      </c>
      <c r="O111" s="7">
        <f>RANK(N111,$N$4:$N$122)</f>
        <v>38</v>
      </c>
      <c r="P111" s="7">
        <f>L111</f>
        <v>0.53862803353647914</v>
      </c>
      <c r="Q111" s="7">
        <f>RANK(P111,$P$4:$P$122)</f>
        <v>38</v>
      </c>
      <c r="R111">
        <v>108</v>
      </c>
      <c r="S111">
        <f>O111/(COUNT($R$4:$R$122)+1)-0.5</f>
        <v>-0.18333333333333335</v>
      </c>
      <c r="T111">
        <f>SUM($S$4:S111)/R111</f>
        <v>2.6234567901234564E-3</v>
      </c>
      <c r="U111">
        <f>(R111/11)*T111^2</f>
        <v>6.7573887018331451E-5</v>
      </c>
      <c r="W111">
        <f>Q111/(COUNT($R$4:$R$122)+1)-0.5</f>
        <v>-0.18333333333333335</v>
      </c>
      <c r="X111">
        <f>SUM($W$4:W111)/R111</f>
        <v>2.9320987654321059E-3</v>
      </c>
      <c r="Y111">
        <f>(R111/11)*X111^2</f>
        <v>8.4408903853348702E-5</v>
      </c>
    </row>
    <row r="112" spans="1:25" ht="15.75" x14ac:dyDescent="0.25">
      <c r="A112" s="4">
        <v>41388</v>
      </c>
      <c r="B112">
        <v>50.43</v>
      </c>
      <c r="C112">
        <f>(B112-B111)/B111</f>
        <v>-1.1370319545187186E-2</v>
      </c>
      <c r="D112">
        <v>1.7046999999999999</v>
      </c>
      <c r="E112">
        <v>10.132</v>
      </c>
      <c r="F112" s="15">
        <f>(((E112/100)+1)^(1/365)-1)</f>
        <v>2.6444443976036958E-4</v>
      </c>
      <c r="G112">
        <f>1+F112</f>
        <v>1.0002644444397604</v>
      </c>
      <c r="H112">
        <f>C112-F112</f>
        <v>-1.1634763984947555E-2</v>
      </c>
      <c r="I112" s="42">
        <f>H112^2</f>
        <v>1.3536773298543272E-4</v>
      </c>
      <c r="J112" s="7"/>
      <c r="K112" s="7"/>
      <c r="L112" s="7">
        <f>C112/$K$3</f>
        <v>-0.37485643135142233</v>
      </c>
      <c r="M112" s="7"/>
      <c r="N112" s="7">
        <f>L112</f>
        <v>-0.37485643135142233</v>
      </c>
      <c r="O112" s="7">
        <f>RANK(N112,$N$4:$N$122)</f>
        <v>93</v>
      </c>
      <c r="P112" s="7">
        <f>L112</f>
        <v>-0.37485643135142233</v>
      </c>
      <c r="Q112" s="7">
        <f>RANK(P112,$P$4:$P$122)</f>
        <v>93</v>
      </c>
      <c r="R112">
        <v>109</v>
      </c>
      <c r="S112">
        <f>O112/(COUNT($R$4:$R$122)+1)-0.5</f>
        <v>0.27500000000000002</v>
      </c>
      <c r="T112">
        <f>SUM($S$4:S112)/R112</f>
        <v>5.1223241590214064E-3</v>
      </c>
      <c r="U112">
        <f>(R112/11)*T112^2</f>
        <v>2.5999675655638955E-4</v>
      </c>
      <c r="W112">
        <f>Q112/(COUNT($R$4:$R$122)+1)-0.5</f>
        <v>0.27500000000000002</v>
      </c>
      <c r="X112">
        <f>SUM($W$4:W112)/R112</f>
        <v>5.4281345565749305E-3</v>
      </c>
      <c r="Y112">
        <f>(R112/11)*X112^2</f>
        <v>2.9196784357334889E-4</v>
      </c>
    </row>
    <row r="113" spans="1:26" ht="15.75" x14ac:dyDescent="0.25">
      <c r="A113" s="4">
        <v>41389</v>
      </c>
      <c r="B113">
        <v>52</v>
      </c>
      <c r="C113">
        <f>(B113-B112)/B112</f>
        <v>3.1132262542137624E-2</v>
      </c>
      <c r="D113">
        <v>1.708</v>
      </c>
      <c r="E113">
        <v>10.081300000000001</v>
      </c>
      <c r="F113" s="15">
        <f>(((E113/100)+1)^(1/365)-1)</f>
        <v>2.6318256541557616E-4</v>
      </c>
      <c r="G113">
        <f>1+F113</f>
        <v>1.0002631825654156</v>
      </c>
      <c r="H113">
        <f>C113-F113</f>
        <v>3.0869079976722048E-2</v>
      </c>
      <c r="I113" s="42">
        <f>H113^2</f>
        <v>9.5290009860926205E-4</v>
      </c>
      <c r="J113" s="7"/>
      <c r="K113" s="7"/>
      <c r="L113" s="7">
        <f>C113/$K$3</f>
        <v>1.0263677102532256</v>
      </c>
      <c r="M113" s="7"/>
      <c r="N113" s="7">
        <f>L113</f>
        <v>1.0263677102532256</v>
      </c>
      <c r="O113" s="7">
        <f>RANK(N113,$N$4:$N$122)</f>
        <v>15</v>
      </c>
      <c r="P113" s="7">
        <f>L113</f>
        <v>1.0263677102532256</v>
      </c>
      <c r="Q113" s="7">
        <f>RANK(P113,$P$4:$P$122)</f>
        <v>15</v>
      </c>
      <c r="R113">
        <v>110</v>
      </c>
      <c r="S113">
        <f>O113/(COUNT($R$4:$R$122)+1)-0.5</f>
        <v>-0.375</v>
      </c>
      <c r="T113">
        <f>SUM($S$4:S113)/R113</f>
        <v>1.6666666666666668E-3</v>
      </c>
      <c r="U113">
        <f>(R113/11)*T113^2</f>
        <v>2.7777777777777782E-5</v>
      </c>
      <c r="W113">
        <f>Q113/(COUNT($R$4:$R$122)+1)-0.5</f>
        <v>-0.375</v>
      </c>
      <c r="X113">
        <f>SUM($W$4:W113)/R113</f>
        <v>1.9696969696969767E-3</v>
      </c>
      <c r="Y113">
        <f>(R113/11)*X113^2</f>
        <v>3.8797061524334524E-5</v>
      </c>
    </row>
    <row r="114" spans="1:26" ht="15.75" x14ac:dyDescent="0.25">
      <c r="A114" s="4">
        <v>41390</v>
      </c>
      <c r="B114">
        <v>51.2</v>
      </c>
      <c r="C114">
        <f>(B114-B113)/B113</f>
        <v>-1.538461538461533E-2</v>
      </c>
      <c r="D114">
        <v>1.6633</v>
      </c>
      <c r="E114">
        <v>10.0707</v>
      </c>
      <c r="F114" s="15">
        <f>(((E114/100)+1)^(1/365)-1)</f>
        <v>2.6291866833383359E-4</v>
      </c>
      <c r="G114">
        <f>1+F114</f>
        <v>1.0002629186683338</v>
      </c>
      <c r="H114">
        <f>C114-F114</f>
        <v>-1.5647534052949164E-2</v>
      </c>
      <c r="I114" s="42">
        <f>H114^2</f>
        <v>2.4484532193820368E-4</v>
      </c>
      <c r="J114" s="7"/>
      <c r="K114" s="7"/>
      <c r="L114" s="7">
        <f>C114/$K$3</f>
        <v>-0.50719964358716285</v>
      </c>
      <c r="M114" s="7"/>
      <c r="N114" s="7">
        <f>L114</f>
        <v>-0.50719964358716285</v>
      </c>
      <c r="O114" s="7">
        <f>RANK(N114,$N$4:$N$122)</f>
        <v>100</v>
      </c>
      <c r="P114" s="7">
        <f>L114</f>
        <v>-0.50719964358716285</v>
      </c>
      <c r="Q114" s="7">
        <f>RANK(P114,$P$4:$P$122)</f>
        <v>100</v>
      </c>
      <c r="R114">
        <v>111</v>
      </c>
      <c r="S114">
        <f>O114/(COUNT($R$4:$R$122)+1)-0.5</f>
        <v>0.33333333333333337</v>
      </c>
      <c r="T114">
        <f>SUM($S$4:S114)/R114</f>
        <v>4.6546546546546554E-3</v>
      </c>
      <c r="U114">
        <f>(R114/11)*T114^2</f>
        <v>2.1862771862771871E-4</v>
      </c>
      <c r="W114">
        <f>Q114/(COUNT($R$4:$R$122)+1)-0.5</f>
        <v>0.33333333333333337</v>
      </c>
      <c r="X114">
        <f>SUM($W$4:W114)/R114</f>
        <v>4.9549549549549625E-3</v>
      </c>
      <c r="Y114">
        <f>(R114/11)*X114^2</f>
        <v>2.4774774774774852E-4</v>
      </c>
    </row>
    <row r="115" spans="1:26" ht="15.75" x14ac:dyDescent="0.25">
      <c r="A115" s="4">
        <v>41393</v>
      </c>
      <c r="B115">
        <v>54.94</v>
      </c>
      <c r="C115">
        <f>(B115-B114)/B114</f>
        <v>7.30468749999999E-2</v>
      </c>
      <c r="D115">
        <v>1.6701000000000001</v>
      </c>
      <c r="E115">
        <v>10.120799999999999</v>
      </c>
      <c r="F115" s="15">
        <f>(((E115/100)+1)^(1/365)-1)</f>
        <v>2.6416573236853758E-4</v>
      </c>
      <c r="G115">
        <f>1+F115</f>
        <v>1.0002641657323685</v>
      </c>
      <c r="H115">
        <f>C115-F115</f>
        <v>7.2782709267631363E-2</v>
      </c>
      <c r="I115" s="42">
        <f>H115^2</f>
        <v>5.2973227683365525E-3</v>
      </c>
      <c r="J115" s="7"/>
      <c r="K115" s="7"/>
      <c r="L115" s="7">
        <f>C115/$K$3</f>
        <v>2.408207682735148</v>
      </c>
      <c r="M115" s="7"/>
      <c r="N115" s="7">
        <f>L115</f>
        <v>2.408207682735148</v>
      </c>
      <c r="O115" s="7">
        <f>RANK(N115,$N$4:$N$122)</f>
        <v>3</v>
      </c>
      <c r="P115" s="7">
        <f>L115</f>
        <v>2.408207682735148</v>
      </c>
      <c r="Q115" s="7">
        <f>RANK(P115,$P$4:$P$122)</f>
        <v>4</v>
      </c>
      <c r="R115">
        <v>112</v>
      </c>
      <c r="S115">
        <f>O115/(COUNT($R$4:$R$122)+1)-0.5</f>
        <v>-0.47499999999999998</v>
      </c>
      <c r="T115">
        <f>SUM($S$4:S115)/R115</f>
        <v>3.7202380952381021E-4</v>
      </c>
      <c r="U115">
        <f>(R115/11)*T115^2</f>
        <v>1.4091810966811018E-6</v>
      </c>
      <c r="W115">
        <f>Q115/(COUNT($R$4:$R$122)+1)-0.5</f>
        <v>-0.46666666666666667</v>
      </c>
      <c r="X115">
        <f>SUM($W$4:W115)/R115</f>
        <v>7.4404761904762627E-4</v>
      </c>
      <c r="Y115">
        <f>(R115/11)*X115^2</f>
        <v>5.636724386724496E-6</v>
      </c>
    </row>
    <row r="116" spans="1:26" ht="15.75" x14ac:dyDescent="0.25">
      <c r="A116" s="4">
        <v>41394</v>
      </c>
      <c r="B116">
        <v>53.99</v>
      </c>
      <c r="C116">
        <f>(B116-B115)/B115</f>
        <v>-1.7291590826355948E-2</v>
      </c>
      <c r="D116">
        <v>1.6717</v>
      </c>
      <c r="E116">
        <v>10.0938</v>
      </c>
      <c r="F116" s="15">
        <f>(((E116/100)+1)^(1/365)-1)</f>
        <v>2.6349373224432426E-4</v>
      </c>
      <c r="G116">
        <f>1+F116</f>
        <v>1.0002634937322443</v>
      </c>
      <c r="H116">
        <f>C116-F116</f>
        <v>-1.7555084558600272E-2</v>
      </c>
      <c r="I116" s="42">
        <f>H116^2</f>
        <v>3.0818099385960569E-4</v>
      </c>
      <c r="J116" s="7"/>
      <c r="K116" s="7"/>
      <c r="L116" s="7">
        <f>C116/$K$3</f>
        <v>-0.57006876577188348</v>
      </c>
      <c r="M116" s="7"/>
      <c r="N116" s="7">
        <f>L116</f>
        <v>-0.57006876577188348</v>
      </c>
      <c r="O116" s="7">
        <f>RANK(N116,$N$4:$N$122)</f>
        <v>103</v>
      </c>
      <c r="P116" s="7">
        <f>L116</f>
        <v>-0.57006876577188348</v>
      </c>
      <c r="Q116" s="7">
        <f>RANK(P116,$P$4:$P$122)</f>
        <v>103</v>
      </c>
      <c r="R116">
        <v>113</v>
      </c>
      <c r="S116">
        <f>O116/(COUNT($R$4:$R$122)+1)-0.5</f>
        <v>0.35833333333333328</v>
      </c>
      <c r="T116">
        <f>SUM($S$4:S116)/R116</f>
        <v>3.5398230088495579E-3</v>
      </c>
      <c r="U116">
        <f>(R116/11)*T116^2</f>
        <v>1.2872083668543849E-4</v>
      </c>
      <c r="W116">
        <f>Q116/(COUNT($R$4:$R$122)+1)-0.5</f>
        <v>0.35833333333333328</v>
      </c>
      <c r="X116">
        <f>SUM($W$4:W116)/R116</f>
        <v>3.9085545722713933E-3</v>
      </c>
      <c r="Y116">
        <f>(R116/11)*X116^2</f>
        <v>1.5693438812907896E-4</v>
      </c>
    </row>
    <row r="117" spans="1:26" ht="15.75" x14ac:dyDescent="0.25">
      <c r="A117" s="4">
        <v>41395</v>
      </c>
      <c r="B117">
        <v>53.28</v>
      </c>
      <c r="C117">
        <f>(B117-B116)/B116</f>
        <v>-1.3150583441378049E-2</v>
      </c>
      <c r="D117">
        <v>1.629</v>
      </c>
      <c r="E117">
        <v>10.137700000000001</v>
      </c>
      <c r="F117" s="15">
        <f>(((E117/100)+1)^(1/365)-1)</f>
        <v>2.645862710621838E-4</v>
      </c>
      <c r="G117">
        <f>1+F117</f>
        <v>1.0002645862710622</v>
      </c>
      <c r="H117">
        <f>C117-F117</f>
        <v>-1.3415169712440233E-2</v>
      </c>
      <c r="I117" s="42">
        <f>H117^2</f>
        <v>1.7996677841357377E-4</v>
      </c>
      <c r="J117" s="7"/>
      <c r="K117" s="7"/>
      <c r="L117" s="7">
        <f>C117/$K$3</f>
        <v>-0.43354813023796407</v>
      </c>
      <c r="M117" s="7"/>
      <c r="N117" s="7">
        <f>L117</f>
        <v>-0.43354813023796407</v>
      </c>
      <c r="O117" s="7">
        <f>RANK(N117,$N$4:$N$122)</f>
        <v>95</v>
      </c>
      <c r="P117" s="7">
        <f>L117</f>
        <v>-0.43354813023796407</v>
      </c>
      <c r="Q117" s="7">
        <f>RANK(P117,$P$4:$P$122)</f>
        <v>95</v>
      </c>
      <c r="R117">
        <v>114</v>
      </c>
      <c r="S117">
        <f>O117/(COUNT($R$4:$R$122)+1)-0.5</f>
        <v>0.29166666666666663</v>
      </c>
      <c r="T117">
        <f>SUM($S$4:S117)/R117</f>
        <v>6.0672514619883036E-3</v>
      </c>
      <c r="U117">
        <f>(R117/11)*T117^2</f>
        <v>3.8150141768562818E-4</v>
      </c>
      <c r="W117">
        <f>Q117/(COUNT($R$4:$R$122)+1)-0.5</f>
        <v>0.29166666666666663</v>
      </c>
      <c r="X117">
        <f>SUM($W$4:W117)/R117</f>
        <v>6.4327485380117023E-3</v>
      </c>
      <c r="Y117">
        <f>(R117/11)*X117^2</f>
        <v>4.2884990253411393E-4</v>
      </c>
    </row>
    <row r="118" spans="1:26" ht="15.75" x14ac:dyDescent="0.25">
      <c r="A118" s="4">
        <v>41396</v>
      </c>
      <c r="B118">
        <v>54.11</v>
      </c>
      <c r="C118">
        <f>(B118-B117)/B117</f>
        <v>1.5578078078078046E-2</v>
      </c>
      <c r="D118">
        <v>1.6254999999999999</v>
      </c>
      <c r="E118">
        <v>10.108599999999999</v>
      </c>
      <c r="F118" s="15">
        <f>(((E118/100)+1)^(1/365)-1)</f>
        <v>2.6386210821893741E-4</v>
      </c>
      <c r="G118">
        <f>1+F118</f>
        <v>1.0002638621082189</v>
      </c>
      <c r="H118">
        <f>C118-F118</f>
        <v>1.5314215969859109E-2</v>
      </c>
      <c r="I118" s="42">
        <f>H118^2</f>
        <v>2.3452521077148777E-4</v>
      </c>
      <c r="J118" s="7"/>
      <c r="K118" s="7"/>
      <c r="L118" s="7">
        <f>C118/$K$3</f>
        <v>0.51357771718332357</v>
      </c>
      <c r="M118" s="7"/>
      <c r="N118" s="7">
        <f>L118</f>
        <v>0.51357771718332357</v>
      </c>
      <c r="O118" s="7">
        <f>RANK(N118,$N$4:$N$122)</f>
        <v>39</v>
      </c>
      <c r="P118" s="7">
        <f>L118</f>
        <v>0.51357771718332357</v>
      </c>
      <c r="Q118" s="7">
        <f>RANK(P118,$P$4:$P$122)</f>
        <v>39</v>
      </c>
      <c r="R118">
        <v>115</v>
      </c>
      <c r="S118">
        <f>O118/(COUNT($R$4:$R$122)+1)-0.5</f>
        <v>-0.17499999999999999</v>
      </c>
      <c r="T118">
        <f>SUM($S$4:S118)/R118</f>
        <v>4.4927536231884049E-3</v>
      </c>
      <c r="U118">
        <f>(R118/11)*T118^2</f>
        <v>2.1102327624066748E-4</v>
      </c>
      <c r="W118">
        <f>Q118/(COUNT($R$4:$R$122)+1)-0.5</f>
        <v>-0.17499999999999999</v>
      </c>
      <c r="X118">
        <f>SUM($W$4:W118)/R118</f>
        <v>4.8550724637681222E-3</v>
      </c>
      <c r="Y118">
        <f>(R118/11)*X118^2</f>
        <v>2.4643170838823075E-4</v>
      </c>
    </row>
    <row r="119" spans="1:26" ht="15.75" x14ac:dyDescent="0.25">
      <c r="A119" s="4">
        <v>41397</v>
      </c>
      <c r="B119">
        <v>54.55</v>
      </c>
      <c r="C119">
        <f>(B119-B118)/B118</f>
        <v>8.1315838107558266E-3</v>
      </c>
      <c r="D119">
        <v>1.7382</v>
      </c>
      <c r="E119">
        <v>10.068099999999999</v>
      </c>
      <c r="F119" s="15">
        <f>(((E119/100)+1)^(1/365)-1)</f>
        <v>2.6285393499025922E-4</v>
      </c>
      <c r="G119">
        <f>1+F119</f>
        <v>1.0002628539349903</v>
      </c>
      <c r="H119">
        <f>C119-F119</f>
        <v>7.8687298757655674E-3</v>
      </c>
      <c r="I119" s="42">
        <f>H119^2</f>
        <v>6.1916909857765595E-5</v>
      </c>
      <c r="J119" s="7"/>
      <c r="K119" s="7"/>
      <c r="L119" s="7">
        <f>C119/$K$3</f>
        <v>0.26808186668994338</v>
      </c>
      <c r="M119" s="7"/>
      <c r="N119" s="7">
        <f>L119</f>
        <v>0.26808186668994338</v>
      </c>
      <c r="O119" s="7">
        <f>RANK(N119,$N$4:$N$122)</f>
        <v>51</v>
      </c>
      <c r="P119" s="7">
        <f>L119</f>
        <v>0.26808186668994338</v>
      </c>
      <c r="Q119" s="7">
        <f>RANK(P119,$P$4:$P$122)</f>
        <v>51</v>
      </c>
      <c r="R119">
        <v>116</v>
      </c>
      <c r="S119">
        <f>O119/(COUNT($R$4:$R$122)+1)-0.5</f>
        <v>-7.5000000000000011E-2</v>
      </c>
      <c r="T119">
        <f>SUM($S$4:S119)/R119</f>
        <v>3.8074712643678156E-3</v>
      </c>
      <c r="U119">
        <f>(R119/11)*T119^2</f>
        <v>1.5287574016022287E-4</v>
      </c>
      <c r="W119">
        <f>Q119/(COUNT($R$4:$R$122)+1)-0.5</f>
        <v>-7.5000000000000011E-2</v>
      </c>
      <c r="X119">
        <f>SUM($W$4:W119)/R119</f>
        <v>4.1666666666666727E-3</v>
      </c>
      <c r="Y119">
        <f>(R119/11)*X119^2</f>
        <v>1.8308080808080861E-4</v>
      </c>
    </row>
    <row r="120" spans="1:26" ht="15.75" x14ac:dyDescent="0.25">
      <c r="A120" s="4">
        <v>41400</v>
      </c>
      <c r="B120">
        <v>59.5</v>
      </c>
      <c r="C120">
        <f>(B120-B119)/B119</f>
        <v>9.0742438130155881E-2</v>
      </c>
      <c r="D120">
        <v>1.7587999999999999</v>
      </c>
      <c r="E120">
        <v>10.0037</v>
      </c>
      <c r="F120" s="15">
        <f>(((E120/100)+1)^(1/365)-1)</f>
        <v>2.6125005300969839E-4</v>
      </c>
      <c r="G120">
        <f>1+F120</f>
        <v>1.0002612500530097</v>
      </c>
      <c r="H120">
        <f>C120-F120</f>
        <v>9.0481188077146182E-2</v>
      </c>
      <c r="I120" s="42">
        <f>H120^2</f>
        <v>8.1868453958518998E-3</v>
      </c>
      <c r="J120" s="7"/>
      <c r="K120" s="7"/>
      <c r="L120" s="7">
        <f>C120/$K$3</f>
        <v>2.9915945980599514</v>
      </c>
      <c r="M120" s="7"/>
      <c r="N120" s="7">
        <f>L120</f>
        <v>2.9915945980599514</v>
      </c>
      <c r="O120" s="7">
        <f>RANK(N120,$N$4:$N$122)</f>
        <v>2</v>
      </c>
      <c r="P120" s="7">
        <f>L120</f>
        <v>2.9915945980599514</v>
      </c>
      <c r="Q120" s="7">
        <f>RANK(P120,$P$4:$P$122)</f>
        <v>3</v>
      </c>
      <c r="R120">
        <v>117</v>
      </c>
      <c r="S120">
        <f>O120/(COUNT($R$4:$R$122)+1)-0.5</f>
        <v>-0.48333333333333334</v>
      </c>
      <c r="T120">
        <f>SUM($S$4:S120)/R120</f>
        <v>-3.5612535612535674E-4</v>
      </c>
      <c r="U120">
        <f>(R120/11)*T120^2</f>
        <v>1.3489596822930204E-6</v>
      </c>
      <c r="W120">
        <f>Q120/(COUNT($R$4:$R$122)+1)-0.5</f>
        <v>-0.47499999999999998</v>
      </c>
      <c r="X120">
        <f>SUM($W$4:W120)/R120</f>
        <v>7.1225071225077143E-5</v>
      </c>
      <c r="Y120">
        <f>(R120/11)*X120^2</f>
        <v>5.3958387291729595E-8</v>
      </c>
    </row>
    <row r="121" spans="1:26" s="27" customFormat="1" ht="16.5" thickBot="1" x14ac:dyDescent="0.3">
      <c r="A121" s="26">
        <v>41401</v>
      </c>
      <c r="B121" s="27">
        <v>55.51</v>
      </c>
      <c r="C121" s="27">
        <f>(B121-B120)/B120</f>
        <v>-6.7058823529411796E-2</v>
      </c>
      <c r="D121" s="27">
        <v>1.7778</v>
      </c>
      <c r="E121" s="27">
        <v>9.9704999999999995</v>
      </c>
      <c r="F121" s="35">
        <f>(((E121/100)+1)^(1/365)-1)</f>
        <v>2.6042284118021897E-4</v>
      </c>
      <c r="G121" s="27">
        <f>1+F121</f>
        <v>1.0002604228411802</v>
      </c>
      <c r="H121" s="27">
        <f>C121-F121</f>
        <v>-6.7319246370592015E-2</v>
      </c>
      <c r="I121" s="43">
        <f>H121^2</f>
        <v>4.5318809319044662E-3</v>
      </c>
      <c r="L121" s="27">
        <f>C121/$K$3</f>
        <v>-2.2107937405769955</v>
      </c>
      <c r="N121" s="7">
        <f>L121</f>
        <v>-2.2107937405769955</v>
      </c>
      <c r="O121" s="7">
        <f>RANK(N121,$N$4:$N$122)</f>
        <v>117</v>
      </c>
      <c r="P121" s="7">
        <f>L121</f>
        <v>-2.2107937405769955</v>
      </c>
      <c r="Q121" s="7">
        <f>RANK(P121,$P$4:$P$122)</f>
        <v>117</v>
      </c>
      <c r="R121">
        <v>118</v>
      </c>
      <c r="S121">
        <f>O121/(COUNT($R$4:$R$122)+1)-0.5</f>
        <v>0.47499999999999998</v>
      </c>
      <c r="T121">
        <f>SUM($S$4:S121)/R121</f>
        <v>3.6723163841807902E-3</v>
      </c>
      <c r="U121">
        <f>(R121/11)*T121^2</f>
        <v>1.4466700907378867E-4</v>
      </c>
      <c r="W121">
        <f>Q121/(COUNT($R$4:$R$122)+1)-0.5</f>
        <v>0.47499999999999998</v>
      </c>
      <c r="X121">
        <f>SUM($W$4:W121)/R121</f>
        <v>4.096045197740119E-3</v>
      </c>
      <c r="Y121">
        <f>(R121/11)*X121^2</f>
        <v>1.7997774353706609E-4</v>
      </c>
    </row>
    <row r="122" spans="1:26" ht="16.5" thickBot="1" x14ac:dyDescent="0.3">
      <c r="A122" s="4">
        <v>41402</v>
      </c>
      <c r="B122">
        <v>55.786999999999999</v>
      </c>
      <c r="C122">
        <f>(B122-B121)/B121</f>
        <v>4.9900918753377956E-3</v>
      </c>
      <c r="D122">
        <v>1.7665</v>
      </c>
      <c r="E122">
        <v>9.9913000000000007</v>
      </c>
      <c r="F122" s="15">
        <f>(((E122/100)+1)^(1/365)-1)</f>
        <v>2.6094112350771859E-4</v>
      </c>
      <c r="G122">
        <f>1+F122</f>
        <v>1.0002609411235077</v>
      </c>
      <c r="H122">
        <f>C122-F122</f>
        <v>4.729150751830077E-3</v>
      </c>
      <c r="I122" s="42">
        <f>H122^2</f>
        <v>2.2364866833534983E-5</v>
      </c>
      <c r="J122" s="7"/>
      <c r="K122" s="7"/>
      <c r="L122" s="7">
        <f>C122/$K$3</f>
        <v>0.16451323334150486</v>
      </c>
      <c r="M122" s="29" t="s">
        <v>62</v>
      </c>
      <c r="N122" s="11">
        <f>'[1]Market Adj Return'!$L$19</f>
        <v>1.4124347078522057</v>
      </c>
      <c r="O122" s="7">
        <f>RANK(N122,$N$4:$N$122)</f>
        <v>8</v>
      </c>
      <c r="P122" s="11">
        <f>'[1]Market Adj Return'!$L$20</f>
        <v>3.4537185913137245</v>
      </c>
      <c r="Q122" s="7">
        <f>RANK(P122,$P$4:$P$122)</f>
        <v>2</v>
      </c>
      <c r="R122">
        <v>119</v>
      </c>
      <c r="S122">
        <f>O122/(COUNT($R$4:$R$122)+1)-0.5</f>
        <v>-0.43333333333333335</v>
      </c>
      <c r="T122">
        <f>SUM($S$4:S122)/R122</f>
        <v>0</v>
      </c>
      <c r="U122">
        <f>(R122/11)*T122^2</f>
        <v>0</v>
      </c>
      <c r="V122" s="7" t="s">
        <v>71</v>
      </c>
      <c r="W122">
        <f>Q122/(COUNT($R$4:$R$122)+1)-0.5</f>
        <v>-0.48333333333333334</v>
      </c>
      <c r="X122">
        <f>SUM($W$4:W122)/R122</f>
        <v>5.5977631493705373E-18</v>
      </c>
      <c r="Y122">
        <f>(R122/11)*X122^2</f>
        <v>3.3898721099069454E-34</v>
      </c>
      <c r="Z122" s="7" t="s">
        <v>71</v>
      </c>
    </row>
    <row r="123" spans="1:26" ht="15.75" x14ac:dyDescent="0.25">
      <c r="A123" s="4">
        <v>41403</v>
      </c>
      <c r="B123">
        <v>69.400000000000006</v>
      </c>
      <c r="C123">
        <f>(B123-B122)/B122</f>
        <v>0.24401742341405716</v>
      </c>
      <c r="D123">
        <v>1.8109</v>
      </c>
      <c r="E123">
        <v>10.007</v>
      </c>
      <c r="F123" s="15">
        <f>(((E123/100)+1)^(1/365)-1)</f>
        <v>2.6133226226798811E-4</v>
      </c>
      <c r="G123">
        <f>1+F123</f>
        <v>1.000261332262268</v>
      </c>
      <c r="H123">
        <f>C123-F123</f>
        <v>0.24375609115178917</v>
      </c>
      <c r="I123" s="42">
        <f>H123^2</f>
        <v>5.9417031973599349E-2</v>
      </c>
      <c r="J123" s="7"/>
      <c r="K123" s="7"/>
      <c r="L123" s="7">
        <f>C123/$K$3</f>
        <v>8.0447607620034223</v>
      </c>
      <c r="M123" s="7"/>
      <c r="N123" s="7"/>
      <c r="O123" s="7"/>
      <c r="P123" s="7"/>
      <c r="Q123" s="7"/>
      <c r="U123">
        <f>SUM(U4:U122)</f>
        <v>0.37939640566961769</v>
      </c>
      <c r="V123">
        <f>SQRT(U123/R122)</f>
        <v>5.6464192986889074E-2</v>
      </c>
      <c r="Y123">
        <f>SUM(Y4:Y122)</f>
        <v>0.38442070342594686</v>
      </c>
      <c r="Z123">
        <f>SQRT(Y123/R122)</f>
        <v>5.6836837343483826E-2</v>
      </c>
    </row>
    <row r="124" spans="1:26" ht="15.75" x14ac:dyDescent="0.25">
      <c r="A124" s="4">
        <v>41404</v>
      </c>
      <c r="B124">
        <v>76.763999999999996</v>
      </c>
      <c r="C124">
        <f>(B124-B123)/B123</f>
        <v>0.10610951008645518</v>
      </c>
      <c r="D124">
        <v>1.8973</v>
      </c>
      <c r="E124">
        <v>9.9737000000000009</v>
      </c>
      <c r="F124" s="15">
        <f>(((E124/100)+1)^(1/365)-1)</f>
        <v>2.6050258328580433E-4</v>
      </c>
      <c r="G124">
        <f>1+F124</f>
        <v>1.0002605025832858</v>
      </c>
      <c r="H124">
        <f>C124-F124</f>
        <v>0.10584900750316938</v>
      </c>
      <c r="I124" s="42">
        <f>H124^2</f>
        <v>1.1204012389406007E-2</v>
      </c>
      <c r="J124" s="7"/>
      <c r="K124" s="7"/>
      <c r="L124" s="7">
        <f>C124/$K$3</f>
        <v>3.4982158703088171</v>
      </c>
      <c r="M124" s="7"/>
      <c r="N124" s="7"/>
      <c r="O124" s="7"/>
      <c r="P124" s="7"/>
      <c r="Q124" s="7"/>
    </row>
    <row r="125" spans="1:26" ht="15.75" x14ac:dyDescent="0.25">
      <c r="A125" s="4">
        <v>41407</v>
      </c>
      <c r="B125">
        <v>87.8</v>
      </c>
      <c r="C125">
        <f>(B125-B124)/B124</f>
        <v>0.14376530665416082</v>
      </c>
      <c r="D125">
        <v>1.9199000000000002</v>
      </c>
      <c r="E125">
        <v>9.9772999999999996</v>
      </c>
      <c r="F125" s="15">
        <f>(((E125/100)+1)^(1/365)-1)</f>
        <v>2.6059229038843945E-4</v>
      </c>
      <c r="G125">
        <f>1+F125</f>
        <v>1.0002605922903884</v>
      </c>
      <c r="H125">
        <f>C125-F125</f>
        <v>0.14350471436377238</v>
      </c>
      <c r="I125" s="42">
        <f>H125^2</f>
        <v>2.0593603044627897E-2</v>
      </c>
      <c r="J125" s="7"/>
      <c r="K125" s="7"/>
      <c r="L125" s="7">
        <f>C125/$K$3</f>
        <v>4.7396512991873374</v>
      </c>
      <c r="M125" s="7"/>
      <c r="N125" s="7"/>
      <c r="O125" s="7"/>
      <c r="P125" s="7"/>
      <c r="Q125" s="7"/>
      <c r="S125" s="7" t="s">
        <v>68</v>
      </c>
      <c r="T125">
        <f>T122</f>
        <v>0</v>
      </c>
      <c r="W125" s="7" t="s">
        <v>68</v>
      </c>
      <c r="X125">
        <f>X122</f>
        <v>5.5977631493705373E-18</v>
      </c>
    </row>
    <row r="126" spans="1:26" ht="15.75" x14ac:dyDescent="0.25">
      <c r="A126" s="4">
        <v>41408</v>
      </c>
      <c r="B126">
        <v>83.24</v>
      </c>
      <c r="C126">
        <f>(B126-B125)/B125</f>
        <v>-5.1936218678815517E-2</v>
      </c>
      <c r="D126">
        <v>1.974</v>
      </c>
      <c r="E126">
        <v>9.9276999999999997</v>
      </c>
      <c r="F126" s="15">
        <f>(((E126/100)+1)^(1/365)-1)</f>
        <v>2.5935606800819855E-4</v>
      </c>
      <c r="G126">
        <f>1+F126</f>
        <v>1.0002593560680082</v>
      </c>
      <c r="H126">
        <f>C126-F126</f>
        <v>-5.2195574746823716E-2</v>
      </c>
      <c r="I126" s="42">
        <f>H126^2</f>
        <v>2.7243780231512617E-3</v>
      </c>
      <c r="J126" s="7"/>
      <c r="K126" s="7"/>
      <c r="L126" s="7">
        <f>C126/$K$3</f>
        <v>-1.7122320542054179</v>
      </c>
      <c r="M126" s="7"/>
      <c r="N126" s="7"/>
      <c r="O126" s="7"/>
      <c r="P126" s="7"/>
      <c r="Q126" s="7"/>
      <c r="S126" s="7" t="s">
        <v>69</v>
      </c>
      <c r="T126">
        <f>U123</f>
        <v>0.37939640566961769</v>
      </c>
      <c r="W126" s="7" t="s">
        <v>69</v>
      </c>
      <c r="X126">
        <f>Y123</f>
        <v>0.38442070342594686</v>
      </c>
    </row>
    <row r="127" spans="1:26" ht="15.75" x14ac:dyDescent="0.25">
      <c r="A127" s="4">
        <v>41409</v>
      </c>
      <c r="B127">
        <v>84.841999999999999</v>
      </c>
      <c r="C127">
        <f>(B127-B126)/B126</f>
        <v>1.9245555021624266E-2</v>
      </c>
      <c r="D127">
        <v>1.9346999999999999</v>
      </c>
      <c r="E127">
        <v>9.8895</v>
      </c>
      <c r="F127" s="15">
        <f>(((E127/100)+1)^(1/365)-1)</f>
        <v>2.584035981467725E-4</v>
      </c>
      <c r="G127">
        <f>1+F127</f>
        <v>1.0002584035981468</v>
      </c>
      <c r="H127">
        <f>C127-F127</f>
        <v>1.8987151423477493E-2</v>
      </c>
      <c r="I127" s="42">
        <f>H127^2</f>
        <v>3.6051191917806341E-4</v>
      </c>
      <c r="J127" s="7"/>
      <c r="K127" s="7"/>
      <c r="L127" s="7">
        <f>C127/$K$3</f>
        <v>0.63448701209432468</v>
      </c>
      <c r="M127" s="7"/>
      <c r="N127" s="7"/>
      <c r="O127" s="7"/>
      <c r="P127" s="7"/>
      <c r="Q127" s="7"/>
      <c r="S127" s="7" t="s">
        <v>70</v>
      </c>
      <c r="T127">
        <f>V123</f>
        <v>5.6464192986889074E-2</v>
      </c>
      <c r="W127" s="7" t="s">
        <v>70</v>
      </c>
      <c r="X127">
        <f>Z123</f>
        <v>5.6836837343483826E-2</v>
      </c>
    </row>
    <row r="128" spans="1:26" ht="15.75" x14ac:dyDescent="0.25">
      <c r="A128" s="4">
        <v>41410</v>
      </c>
      <c r="B128">
        <v>92.248000000000005</v>
      </c>
      <c r="C128">
        <f>(B128-B127)/B127</f>
        <v>8.7291671577756372E-2</v>
      </c>
      <c r="D128">
        <v>1.8809</v>
      </c>
      <c r="E128">
        <v>9.9170999999999996</v>
      </c>
      <c r="F128" s="15">
        <f>(((E128/100)+1)^(1/365)-1)</f>
        <v>2.5909180318084424E-4</v>
      </c>
      <c r="G128">
        <f>1+F128</f>
        <v>1.0002590918031808</v>
      </c>
      <c r="H128">
        <f>C128-F128</f>
        <v>8.7032579774575528E-2</v>
      </c>
      <c r="I128" s="42">
        <f>H128^2</f>
        <v>7.5746699422178532E-3</v>
      </c>
      <c r="J128" s="7"/>
      <c r="K128" s="7"/>
      <c r="L128" s="7">
        <f>C128/$K$3</f>
        <v>2.8778298063037813</v>
      </c>
      <c r="M128" s="7"/>
      <c r="N128" s="7"/>
      <c r="O128" s="7"/>
      <c r="P128" s="7"/>
      <c r="Q128" s="7"/>
    </row>
    <row r="129" spans="1:18" ht="15.75" x14ac:dyDescent="0.25">
      <c r="A129" s="4">
        <v>41411</v>
      </c>
      <c r="B129">
        <v>91.5</v>
      </c>
      <c r="C129">
        <f>(B129-B128)/B128</f>
        <v>-8.1085768797156E-3</v>
      </c>
      <c r="D129">
        <v>1.9506000000000001</v>
      </c>
      <c r="E129">
        <v>9.8831000000000007</v>
      </c>
      <c r="F129" s="15">
        <f>(((E129/100)+1)^(1/365)-1)</f>
        <v>2.5824398975071716E-4</v>
      </c>
      <c r="G129">
        <f>1+F129</f>
        <v>1.0002582439897507</v>
      </c>
      <c r="H129">
        <f>C129-F129</f>
        <v>-8.3668208694663172E-3</v>
      </c>
      <c r="I129" s="42">
        <f>H129^2</f>
        <v>7.0003691461737098E-5</v>
      </c>
      <c r="J129" s="7"/>
      <c r="K129" s="7"/>
      <c r="L129" s="7">
        <f>C129/$K$3</f>
        <v>-0.26732337472040696</v>
      </c>
      <c r="M129" s="7"/>
      <c r="N129" s="7"/>
      <c r="O129" s="7"/>
      <c r="P129" s="7"/>
      <c r="Q129" s="7"/>
    </row>
    <row r="130" spans="1:18" ht="15.75" x14ac:dyDescent="0.25">
      <c r="A130" s="4">
        <v>41414</v>
      </c>
      <c r="B130">
        <v>89.94</v>
      </c>
      <c r="C130">
        <f>(B130-B129)/B129</f>
        <v>-1.7049180327868878E-2</v>
      </c>
      <c r="D130">
        <v>1.9647000000000001</v>
      </c>
      <c r="E130">
        <v>9.8940000000000001</v>
      </c>
      <c r="F130" s="15">
        <f>(((E130/100)+1)^(1/365)-1)</f>
        <v>2.5851581724967154E-4</v>
      </c>
      <c r="G130">
        <f>1+F130</f>
        <v>1.0002585158172497</v>
      </c>
      <c r="H130">
        <f>C130-F130</f>
        <v>-1.730769614511855E-2</v>
      </c>
      <c r="I130" s="42">
        <f>H130^2</f>
        <v>2.9955634585175151E-4</v>
      </c>
      <c r="J130" s="7"/>
      <c r="K130" s="7"/>
      <c r="L130" s="7">
        <f>C130/$K$3</f>
        <v>-0.56207698207364565</v>
      </c>
      <c r="M130" s="7"/>
      <c r="N130" s="7"/>
      <c r="O130" s="7"/>
      <c r="P130" s="7"/>
      <c r="Q130" s="7"/>
      <c r="R130" s="7"/>
    </row>
    <row r="131" spans="1:18" ht="15.75" x14ac:dyDescent="0.25">
      <c r="A131" s="4">
        <v>41415</v>
      </c>
      <c r="B131">
        <v>87.59</v>
      </c>
      <c r="C131">
        <f>(B131-B130)/B130</f>
        <v>-2.6128530131198514E-2</v>
      </c>
      <c r="D131">
        <v>1.9262999999999999</v>
      </c>
      <c r="E131">
        <v>9.8851999999999993</v>
      </c>
      <c r="F131" s="15">
        <f>(((E131/100)+1)^(1/365)-1)</f>
        <v>2.5829636227747699E-4</v>
      </c>
      <c r="G131">
        <f>1+F131</f>
        <v>1.0002582963622775</v>
      </c>
      <c r="H131">
        <f>C131-F131</f>
        <v>-2.6386826493475991E-2</v>
      </c>
      <c r="I131" s="42">
        <f>H131^2</f>
        <v>6.9626461239680648E-4</v>
      </c>
      <c r="J131" s="7"/>
      <c r="K131" s="7"/>
      <c r="L131" s="7">
        <f>C131/$K$3</f>
        <v>-0.86140477605002475</v>
      </c>
      <c r="M131" s="7"/>
      <c r="N131" s="7"/>
      <c r="O131" s="7"/>
      <c r="P131" s="7"/>
      <c r="Q131" s="7"/>
      <c r="R131" s="7"/>
    </row>
    <row r="132" spans="1:18" ht="15.75" x14ac:dyDescent="0.25">
      <c r="A132" s="4">
        <v>41416</v>
      </c>
      <c r="B132">
        <v>87.24</v>
      </c>
      <c r="C132">
        <f>(B132-B131)/B131</f>
        <v>-3.9958899417742721E-3</v>
      </c>
      <c r="D132">
        <v>2.0394999999999999</v>
      </c>
      <c r="E132">
        <v>9.9271999999999991</v>
      </c>
      <c r="F132" s="15">
        <f>(((E132/100)+1)^(1/365)-1)</f>
        <v>2.5934360325718941E-4</v>
      </c>
      <c r="G132">
        <f>1+F132</f>
        <v>1.0002593436032572</v>
      </c>
      <c r="H132">
        <f>C132-F132</f>
        <v>-4.2552335450314616E-3</v>
      </c>
      <c r="I132" s="42">
        <f>H132^2</f>
        <v>1.8107012522761021E-5</v>
      </c>
      <c r="J132" s="7"/>
      <c r="K132" s="7"/>
      <c r="L132" s="7">
        <f>C132/$K$3</f>
        <v>-0.13173640702829406</v>
      </c>
      <c r="M132" s="10"/>
      <c r="N132" s="7"/>
      <c r="O132" s="7"/>
      <c r="P132" s="7"/>
      <c r="Q132" s="7"/>
      <c r="R132" s="7"/>
    </row>
    <row r="133" spans="1:18" ht="16.5" thickBot="1" x14ac:dyDescent="0.3">
      <c r="A133" s="4">
        <v>41417</v>
      </c>
      <c r="B133">
        <v>92.73</v>
      </c>
      <c r="C133">
        <f>(B133-B132)/B132</f>
        <v>6.2929848693260085E-2</v>
      </c>
      <c r="D133">
        <v>2.0156999999999998</v>
      </c>
      <c r="E133">
        <v>9.9458000000000002</v>
      </c>
      <c r="F133" s="15">
        <f>(((E133/100)+1)^(1/365)-1)</f>
        <v>2.5980725392749093E-4</v>
      </c>
      <c r="G133">
        <f>1+F133</f>
        <v>1.0002598072539275</v>
      </c>
      <c r="H133">
        <f>C133-F133</f>
        <v>6.2670041439332594E-2</v>
      </c>
      <c r="I133" s="42">
        <f>H133^2</f>
        <v>3.9275340940076644E-3</v>
      </c>
      <c r="J133" s="13"/>
      <c r="K133" s="13"/>
      <c r="L133" s="7">
        <f>C133/$K$3</f>
        <v>2.0746697938340217</v>
      </c>
      <c r="M133" s="14"/>
      <c r="N133" s="7"/>
      <c r="O133" s="7"/>
      <c r="P133" s="7"/>
      <c r="Q133" s="7"/>
      <c r="R133" s="7"/>
    </row>
    <row r="134" spans="1:18" ht="15.75" x14ac:dyDescent="0.25">
      <c r="A134" s="4">
        <v>41418</v>
      </c>
      <c r="B134">
        <v>97.08</v>
      </c>
      <c r="C134">
        <f>(B134-B133)/B133</f>
        <v>4.6910384988676737E-2</v>
      </c>
      <c r="D134">
        <v>2.0081000000000002</v>
      </c>
      <c r="E134">
        <v>9.952</v>
      </c>
      <c r="F134" s="15">
        <f>(((E134/100)+1)^(1/365)-1)</f>
        <v>2.5996178676823689E-4</v>
      </c>
      <c r="G134">
        <f>1+F134</f>
        <v>1.0002599617867682</v>
      </c>
      <c r="H134">
        <f>C134-F134</f>
        <v>4.66504232019085E-2</v>
      </c>
      <c r="I134" s="42">
        <f>H134^2</f>
        <v>2.1762619849171631E-3</v>
      </c>
      <c r="J134" s="7"/>
      <c r="K134" s="7"/>
      <c r="L134" s="7">
        <f>C134/$K$3</f>
        <v>1.546540485541579</v>
      </c>
      <c r="M134" s="7"/>
      <c r="N134" s="7"/>
      <c r="O134" s="7"/>
      <c r="P134" s="7"/>
      <c r="Q134" s="7"/>
      <c r="R134" s="7"/>
    </row>
    <row r="135" spans="1:18" ht="15.75" x14ac:dyDescent="0.25">
      <c r="A135" s="4">
        <v>41422</v>
      </c>
      <c r="B135">
        <v>110.334</v>
      </c>
      <c r="C135">
        <f>(B135-B134)/B134</f>
        <v>0.13652657601977755</v>
      </c>
      <c r="D135">
        <v>2.1652</v>
      </c>
      <c r="E135">
        <v>9.9315999999999995</v>
      </c>
      <c r="F135" s="15">
        <f>(((E135/100)+1)^(1/365)-1)</f>
        <v>2.5945329112531113E-4</v>
      </c>
      <c r="G135">
        <f>1+F135</f>
        <v>1.0002594532911253</v>
      </c>
      <c r="H135">
        <f>C135-F135</f>
        <v>0.13626712272865224</v>
      </c>
      <c r="I135" s="42">
        <f>H135^2</f>
        <v>1.856872873674557E-2</v>
      </c>
      <c r="J135" s="7"/>
      <c r="K135" s="7"/>
      <c r="L135" s="7">
        <f>C135/$K$3</f>
        <v>4.5010049953314626</v>
      </c>
      <c r="M135" s="7"/>
      <c r="N135" s="7"/>
      <c r="O135" s="7"/>
      <c r="P135" s="7"/>
      <c r="Q135" s="7"/>
      <c r="R135" s="7"/>
    </row>
    <row r="136" spans="1:18" ht="15.75" x14ac:dyDescent="0.25">
      <c r="A136" s="4">
        <v>41423</v>
      </c>
      <c r="B136">
        <v>104.629</v>
      </c>
      <c r="C136">
        <f>(B136-B135)/B135</f>
        <v>-5.170663621367845E-2</v>
      </c>
      <c r="D136">
        <v>2.1153</v>
      </c>
      <c r="E136">
        <v>9.9745000000000008</v>
      </c>
      <c r="F136" s="15">
        <f>(((E136/100)+1)^(1/365)-1)</f>
        <v>2.605225184504345E-4</v>
      </c>
      <c r="G136">
        <f>1+F136</f>
        <v>1.0002605225184504</v>
      </c>
      <c r="H136">
        <f>C136-F136</f>
        <v>-5.1967158732128885E-2</v>
      </c>
      <c r="I136" s="42">
        <f>H136^2</f>
        <v>2.7005855866902794E-3</v>
      </c>
      <c r="J136" s="7"/>
      <c r="K136" s="7"/>
      <c r="L136" s="7">
        <f>C136/$K$3</f>
        <v>-1.7046631848134781</v>
      </c>
      <c r="M136" s="7"/>
      <c r="N136" s="7"/>
      <c r="O136" s="7"/>
      <c r="P136" s="7"/>
      <c r="Q136" s="7"/>
      <c r="R136" s="7"/>
    </row>
    <row r="137" spans="1:18" ht="15.75" x14ac:dyDescent="0.25">
      <c r="A137" s="4">
        <v>41424</v>
      </c>
      <c r="B137">
        <v>104.95</v>
      </c>
      <c r="C137">
        <f>(B137-B136)/B136</f>
        <v>3.0679830639688608E-3</v>
      </c>
      <c r="D137">
        <v>2.1110000000000002</v>
      </c>
      <c r="E137">
        <v>9.9774999999999991</v>
      </c>
      <c r="F137" s="15">
        <f>(((E137/100)+1)^(1/365)-1)</f>
        <v>2.6059727403060506E-4</v>
      </c>
      <c r="G137">
        <f>1+F137</f>
        <v>1.0002605972740306</v>
      </c>
      <c r="H137">
        <f>C137-F137</f>
        <v>2.8073857899382558E-3</v>
      </c>
      <c r="I137" s="42">
        <f>H137^2</f>
        <v>7.8814149735472439E-6</v>
      </c>
      <c r="L137" s="7">
        <f>C137/$K$3</f>
        <v>0.10114519457747013</v>
      </c>
    </row>
    <row r="138" spans="1:18" ht="15.75" x14ac:dyDescent="0.25">
      <c r="A138" s="4">
        <v>41425</v>
      </c>
      <c r="B138">
        <v>97.76</v>
      </c>
      <c r="C138">
        <f>(B138-B137)/B137</f>
        <v>-6.850881372081942E-2</v>
      </c>
      <c r="D138">
        <v>2.1282000000000001</v>
      </c>
      <c r="E138">
        <v>10.045199999999999</v>
      </c>
      <c r="F138" s="15">
        <f>(((E138/100)+1)^(1/365)-1)</f>
        <v>2.6228371774528192E-4</v>
      </c>
      <c r="G138">
        <f>1+F138</f>
        <v>1.0002622837177453</v>
      </c>
      <c r="H138">
        <f>C138-F138</f>
        <v>-6.8771097438564702E-2</v>
      </c>
      <c r="I138" s="42">
        <f>H138^2</f>
        <v>4.7294638429045601E-3</v>
      </c>
      <c r="L138" s="7">
        <f>C138/$K$3</f>
        <v>-2.2585969836156394</v>
      </c>
    </row>
    <row r="139" spans="1:18" ht="15.75" x14ac:dyDescent="0.25">
      <c r="A139" s="4">
        <v>41428</v>
      </c>
      <c r="B139">
        <v>92.59</v>
      </c>
      <c r="C139">
        <f>(B139-B138)/B138</f>
        <v>-5.2884615384615398E-2</v>
      </c>
      <c r="D139">
        <v>2.1193</v>
      </c>
      <c r="E139">
        <v>10.024800000000001</v>
      </c>
      <c r="F139" s="15">
        <f>(((E139/100)+1)^(1/365)-1)</f>
        <v>2.6177565162011085E-4</v>
      </c>
      <c r="G139">
        <f>1+F139</f>
        <v>1.0002617756516201</v>
      </c>
      <c r="H139">
        <f>C139-F139</f>
        <v>-5.3146391036235509E-2</v>
      </c>
      <c r="I139" s="42">
        <f>H139^2</f>
        <v>2.824538880176454E-3</v>
      </c>
      <c r="L139" s="7">
        <f>C139/$K$3</f>
        <v>-1.743498774830879</v>
      </c>
    </row>
    <row r="140" spans="1:18" ht="15.75" x14ac:dyDescent="0.25">
      <c r="A140" s="4">
        <v>41429</v>
      </c>
      <c r="B140">
        <v>94.84</v>
      </c>
      <c r="C140">
        <f>(B140-B139)/B139</f>
        <v>2.4300680419051732E-2</v>
      </c>
      <c r="D140">
        <v>2.1461999999999999</v>
      </c>
      <c r="E140">
        <v>10.0466</v>
      </c>
      <c r="F140" s="15">
        <f>(((E140/100)+1)^(1/365)-1)</f>
        <v>2.623185815839868E-4</v>
      </c>
      <c r="G140">
        <f>1+F140</f>
        <v>1.000262318581584</v>
      </c>
      <c r="H140">
        <f>C140-F140</f>
        <v>2.4038361837467746E-2</v>
      </c>
      <c r="I140" s="42">
        <f>H140^2</f>
        <v>5.7784283982902573E-4</v>
      </c>
      <c r="L140" s="7">
        <f>C140/$K$3</f>
        <v>0.80114426908546099</v>
      </c>
    </row>
    <row r="141" spans="1:18" ht="15.75" x14ac:dyDescent="0.25">
      <c r="A141" s="4">
        <v>41430</v>
      </c>
      <c r="B141">
        <v>95.37</v>
      </c>
      <c r="C141">
        <f>(B141-B140)/B140</f>
        <v>5.5883593420497802E-3</v>
      </c>
      <c r="D141">
        <v>2.0891999999999999</v>
      </c>
      <c r="E141">
        <v>10.115500000000001</v>
      </c>
      <c r="F141" s="15">
        <f>(((E141/100)+1)^(1/365)-1)</f>
        <v>2.6403383419548732E-4</v>
      </c>
      <c r="G141">
        <f>1+F141</f>
        <v>1.0002640338341955</v>
      </c>
      <c r="H141">
        <f>C141-F141</f>
        <v>5.3243255078542929E-3</v>
      </c>
      <c r="I141" s="42">
        <f>H141^2</f>
        <v>2.8348442113587873E-5</v>
      </c>
      <c r="L141" s="7">
        <f>C141/$K$3</f>
        <v>0.18423690132410228</v>
      </c>
    </row>
    <row r="142" spans="1:18" ht="15.75" x14ac:dyDescent="0.25">
      <c r="A142" s="4">
        <v>41431</v>
      </c>
      <c r="B142">
        <v>97.35</v>
      </c>
      <c r="C142">
        <f>(B142-B141)/B141</f>
        <v>2.0761245674740376E-2</v>
      </c>
      <c r="D142">
        <v>2.0769000000000002</v>
      </c>
      <c r="E142">
        <v>10.083299999999999</v>
      </c>
      <c r="F142" s="15">
        <f>(((E142/100)+1)^(1/365)-1)</f>
        <v>2.6323235447600624E-4</v>
      </c>
      <c r="G142">
        <f>1+F142</f>
        <v>1.000263232354476</v>
      </c>
      <c r="H142">
        <f>C142-F142</f>
        <v>2.049801332026437E-2</v>
      </c>
      <c r="I142" s="42">
        <f>H142^2</f>
        <v>4.2016855007773554E-4</v>
      </c>
      <c r="L142" s="7">
        <f>C142/$K$3</f>
        <v>0.68445626643250235</v>
      </c>
    </row>
    <row r="143" spans="1:18" ht="15.75" x14ac:dyDescent="0.25">
      <c r="A143" s="4">
        <v>41432</v>
      </c>
      <c r="B143">
        <v>102.04</v>
      </c>
      <c r="C143">
        <f>(B143-B142)/B142</f>
        <v>4.8176682074987286E-2</v>
      </c>
      <c r="D143">
        <v>2.1718000000000002</v>
      </c>
      <c r="E143">
        <v>10.025</v>
      </c>
      <c r="F143" s="15">
        <f>(((E143/100)+1)^(1/365)-1)</f>
        <v>2.6178063311665944E-4</v>
      </c>
      <c r="G143">
        <f>1+F143</f>
        <v>1.0002617806331167</v>
      </c>
      <c r="H143">
        <f>C143-F143</f>
        <v>4.7914901441870626E-2</v>
      </c>
      <c r="I143" s="42">
        <f>H143^2</f>
        <v>2.2958377801841757E-3</v>
      </c>
      <c r="L143" s="7">
        <f>C143/$K$3</f>
        <v>1.5882877385469703</v>
      </c>
    </row>
    <row r="144" spans="1:18" ht="15.75" x14ac:dyDescent="0.25">
      <c r="A144" s="4">
        <v>41435</v>
      </c>
      <c r="B144">
        <v>100.05</v>
      </c>
      <c r="C144">
        <f>(B144-B143)/B143</f>
        <v>-1.9502156017248227E-2</v>
      </c>
      <c r="D144">
        <v>2.2096999999999998</v>
      </c>
      <c r="E144">
        <v>10.022600000000001</v>
      </c>
      <c r="F144" s="15">
        <f>(((E144/100)+1)^(1/365)-1)</f>
        <v>2.617208545636629E-4</v>
      </c>
      <c r="G144">
        <f>1+F144</f>
        <v>1.0002617208545637</v>
      </c>
      <c r="H144">
        <f>C144-F144</f>
        <v>-1.976387687181189E-2</v>
      </c>
      <c r="I144" s="42">
        <f>H144^2</f>
        <v>3.9061082900414094E-4</v>
      </c>
      <c r="L144" s="7">
        <f>C144/$K$3</f>
        <v>-0.64294662777342271</v>
      </c>
    </row>
    <row r="145" spans="1:12" ht="15.75" x14ac:dyDescent="0.25">
      <c r="A145" s="4">
        <v>41436</v>
      </c>
      <c r="B145">
        <v>94.47</v>
      </c>
      <c r="C145">
        <f>(B145-B144)/B144</f>
        <v>-5.5772113943028473E-2</v>
      </c>
      <c r="D145">
        <v>2.1846000000000001</v>
      </c>
      <c r="E145">
        <v>10.035600000000001</v>
      </c>
      <c r="F145" s="15">
        <f>(((E145/100)+1)^(1/365)-1)</f>
        <v>2.6204463950518786E-4</v>
      </c>
      <c r="G145">
        <f>1+F145</f>
        <v>1.0002620446395052</v>
      </c>
      <c r="H145">
        <f>C145-F145</f>
        <v>-5.6034158582533661E-2</v>
      </c>
      <c r="I145" s="42">
        <f>H145^2</f>
        <v>3.1398269280525307E-3</v>
      </c>
      <c r="L145" s="7">
        <f>C145/$K$3</f>
        <v>-1.8386937604104407</v>
      </c>
    </row>
    <row r="146" spans="1:12" ht="15.75" x14ac:dyDescent="0.25">
      <c r="A146" s="4">
        <v>41437</v>
      </c>
      <c r="B146">
        <v>97.73</v>
      </c>
      <c r="C146">
        <f>(B146-B145)/B145</f>
        <v>3.45083095162486E-2</v>
      </c>
      <c r="D146">
        <v>2.2280000000000002</v>
      </c>
      <c r="E146">
        <v>10.076000000000001</v>
      </c>
      <c r="F146" s="15">
        <f>(((E146/100)+1)^(1/365)-1)</f>
        <v>2.6305062004250424E-4</v>
      </c>
      <c r="G146">
        <f>1+F146</f>
        <v>1.0002630506200425</v>
      </c>
      <c r="H146">
        <f>C146-F146</f>
        <v>3.4245258896206096E-2</v>
      </c>
      <c r="I146" s="42">
        <f>H146^2</f>
        <v>1.1727377568681828E-3</v>
      </c>
      <c r="L146" s="7">
        <f>C146/$K$3</f>
        <v>1.1376691486833954</v>
      </c>
    </row>
    <row r="147" spans="1:12" ht="15.75" x14ac:dyDescent="0.25">
      <c r="A147" s="4">
        <v>41438</v>
      </c>
      <c r="B147">
        <v>98.18</v>
      </c>
      <c r="C147">
        <f>(B147-B146)/B146</f>
        <v>4.6045226644838106E-3</v>
      </c>
      <c r="D147">
        <v>2.1488999999999998</v>
      </c>
      <c r="E147">
        <v>10.0143</v>
      </c>
      <c r="F147" s="15">
        <f>(((E147/100)+1)^(1/365)-1)</f>
        <v>2.615141103752272E-4</v>
      </c>
      <c r="G147">
        <f>1+F147</f>
        <v>1.0002615141103752</v>
      </c>
      <c r="H147">
        <f>C147-F147</f>
        <v>4.3430085541085834E-3</v>
      </c>
      <c r="I147" s="42">
        <f>H147^2</f>
        <v>1.886172330106033E-5</v>
      </c>
      <c r="L147" s="7">
        <f>C147/$K$3</f>
        <v>0.1518017965304887</v>
      </c>
    </row>
    <row r="148" spans="1:12" ht="15.75" x14ac:dyDescent="0.25">
      <c r="A148" s="4">
        <v>41439</v>
      </c>
      <c r="B148">
        <v>100.3</v>
      </c>
      <c r="C148">
        <f>(B148-B147)/B147</f>
        <v>2.1592992462823285E-2</v>
      </c>
      <c r="D148">
        <v>2.1295000000000002</v>
      </c>
      <c r="E148">
        <v>10.021000000000001</v>
      </c>
      <c r="F148" s="15">
        <f>(((E148/100)+1)^(1/365)-1)</f>
        <v>2.6168100147239137E-4</v>
      </c>
      <c r="G148">
        <f>1+F148</f>
        <v>1.0002616810014724</v>
      </c>
      <c r="H148">
        <f>C148-F148</f>
        <v>2.1331311461350894E-2</v>
      </c>
      <c r="I148" s="42">
        <f>H148^2</f>
        <v>4.5502484866116001E-4</v>
      </c>
      <c r="L148" s="7">
        <f>C148/$K$3</f>
        <v>0.71187727527307976</v>
      </c>
    </row>
    <row r="149" spans="1:12" ht="15.75" x14ac:dyDescent="0.25">
      <c r="A149" s="4">
        <v>41442</v>
      </c>
      <c r="B149">
        <v>102.2</v>
      </c>
      <c r="C149">
        <f>(B149-B148)/B148</f>
        <v>1.8943170488534455E-2</v>
      </c>
      <c r="D149">
        <v>2.1817000000000002</v>
      </c>
      <c r="E149">
        <v>10.003299999999999</v>
      </c>
      <c r="F149" s="15">
        <f>(((E149/100)+1)^(1/365)-1)</f>
        <v>2.6124008808392496E-4</v>
      </c>
      <c r="G149">
        <f>1+F149</f>
        <v>1.0002612400880839</v>
      </c>
      <c r="H149">
        <f>C149-F149</f>
        <v>1.868193040045053E-2</v>
      </c>
      <c r="I149" s="42">
        <f>H149^2</f>
        <v>3.490145234872777E-4</v>
      </c>
      <c r="L149" s="7">
        <f>C149/$K$3</f>
        <v>0.62451800581271222</v>
      </c>
    </row>
    <row r="150" spans="1:12" ht="15.75" x14ac:dyDescent="0.25">
      <c r="A150" s="4">
        <v>41443</v>
      </c>
      <c r="B150">
        <v>103.39</v>
      </c>
      <c r="C150">
        <f>(B150-B149)/B149</f>
        <v>1.1643835616438334E-2</v>
      </c>
      <c r="D150">
        <v>2.1854</v>
      </c>
      <c r="E150">
        <v>9.9863</v>
      </c>
      <c r="F150" s="15">
        <f>(((E150/100)+1)^(1/365)-1)</f>
        <v>2.6081654533416376E-4</v>
      </c>
      <c r="G150">
        <f>1+F150</f>
        <v>1.0002608165453342</v>
      </c>
      <c r="H150">
        <f>C150-F150</f>
        <v>1.1383019071104171E-2</v>
      </c>
      <c r="I150" s="42">
        <f>H150^2</f>
        <v>1.2957312317312127E-4</v>
      </c>
      <c r="L150" s="7">
        <f>C150/$K$3</f>
        <v>0.38387370285192873</v>
      </c>
    </row>
    <row r="151" spans="1:12" ht="15.75" x14ac:dyDescent="0.25">
      <c r="A151" s="4">
        <v>41444</v>
      </c>
      <c r="B151">
        <v>104.68</v>
      </c>
      <c r="C151">
        <f>(B151-B150)/B150</f>
        <v>1.2477028726182476E-2</v>
      </c>
      <c r="D151">
        <v>2.3527</v>
      </c>
      <c r="E151">
        <v>10.055300000000001</v>
      </c>
      <c r="F151" s="15">
        <f>(((E151/100)+1)^(1/365)-1)</f>
        <v>2.6253522552543984E-4</v>
      </c>
      <c r="G151">
        <f>1+F151</f>
        <v>1.0002625352255254</v>
      </c>
      <c r="H151">
        <f>C151-F151</f>
        <v>1.2214493500657037E-2</v>
      </c>
      <c r="I151" s="42">
        <f>H151^2</f>
        <v>1.4919385147759299E-4</v>
      </c>
      <c r="L151" s="7">
        <f>C151/$K$3</f>
        <v>0.41134239399152689</v>
      </c>
    </row>
    <row r="152" spans="1:12" ht="15.75" x14ac:dyDescent="0.25">
      <c r="A152" s="4">
        <v>41445</v>
      </c>
      <c r="B152">
        <v>100.65</v>
      </c>
      <c r="C152">
        <f>(B152-B151)/B151</f>
        <v>-3.8498280473824996E-2</v>
      </c>
      <c r="D152">
        <v>2.4144000000000001</v>
      </c>
      <c r="E152">
        <v>10.3094</v>
      </c>
      <c r="F152" s="15">
        <f>(((E152/100)+1)^(1/365)-1)</f>
        <v>2.6885520018327114E-4</v>
      </c>
      <c r="G152">
        <f>1+F152</f>
        <v>1.0002688552001833</v>
      </c>
      <c r="H152">
        <f>C152-F152</f>
        <v>-3.8767135674008267E-2</v>
      </c>
      <c r="I152" s="42">
        <f>H152^2</f>
        <v>1.5028908083669645E-3</v>
      </c>
      <c r="L152" s="7">
        <f>C152/$K$3</f>
        <v>-1.2692104187777782</v>
      </c>
    </row>
    <row r="153" spans="1:12" ht="15.75" x14ac:dyDescent="0.25">
      <c r="A153" s="4">
        <v>41446</v>
      </c>
      <c r="B153">
        <v>99.55</v>
      </c>
      <c r="C153">
        <f>(B153-B152)/B152</f>
        <v>-1.0928961748633963E-2</v>
      </c>
      <c r="D153">
        <v>2.5310000000000001</v>
      </c>
      <c r="E153">
        <v>10.3202</v>
      </c>
      <c r="F153" s="15">
        <f>(((E153/100)+1)^(1/365)-1)</f>
        <v>2.6912349600793917E-4</v>
      </c>
      <c r="G153">
        <f>1+F153</f>
        <v>1.0002691234960079</v>
      </c>
      <c r="H153">
        <f>C153-F153</f>
        <v>-1.1198085244641902E-2</v>
      </c>
      <c r="I153" s="42">
        <f>H153^2</f>
        <v>1.2539711314626668E-4</v>
      </c>
      <c r="L153" s="7">
        <f>C153/$K$3</f>
        <v>-0.36030575773951862</v>
      </c>
    </row>
    <row r="154" spans="1:12" ht="15.75" x14ac:dyDescent="0.25">
      <c r="A154" s="4">
        <v>41449</v>
      </c>
      <c r="B154">
        <v>101.49</v>
      </c>
      <c r="C154">
        <f>(B154-B153)/B153</f>
        <v>1.9487694625816152E-2</v>
      </c>
      <c r="D154">
        <v>2.5367999999999999</v>
      </c>
      <c r="E154">
        <v>10.3649</v>
      </c>
      <c r="F154" s="15">
        <f>(((E154/100)+1)^(1/365)-1)</f>
        <v>2.7023366412981531E-4</v>
      </c>
      <c r="G154">
        <f>1+F154</f>
        <v>1.0002702336641298</v>
      </c>
      <c r="H154">
        <f>C154-F154</f>
        <v>1.9217460961686337E-2</v>
      </c>
      <c r="I154" s="42">
        <f>H154^2</f>
        <v>3.6931080581393833E-4</v>
      </c>
      <c r="L154" s="7">
        <f>C154/$K$3</f>
        <v>0.64246986495571468</v>
      </c>
    </row>
    <row r="155" spans="1:12" ht="15.75" x14ac:dyDescent="0.25">
      <c r="A155" s="4">
        <v>41450</v>
      </c>
      <c r="B155">
        <v>102.4</v>
      </c>
      <c r="C155">
        <f>(B155-B154)/B154</f>
        <v>8.9664006306041065E-3</v>
      </c>
      <c r="D155">
        <v>2.6082000000000001</v>
      </c>
      <c r="E155">
        <v>10.3339</v>
      </c>
      <c r="F155" s="15">
        <f>(((E155/100)+1)^(1/365)-1)</f>
        <v>2.6946379654502195E-4</v>
      </c>
      <c r="G155">
        <f>1+F155</f>
        <v>1.000269463796545</v>
      </c>
      <c r="H155">
        <f>C155-F155</f>
        <v>8.6969368340590845E-3</v>
      </c>
      <c r="I155" s="42">
        <f>H155^2</f>
        <v>7.5636710295613659E-5</v>
      </c>
      <c r="L155" s="7">
        <f>C155/$K$3</f>
        <v>0.29560408826663853</v>
      </c>
    </row>
    <row r="156" spans="1:12" ht="15.75" x14ac:dyDescent="0.25">
      <c r="A156" s="4">
        <v>41451</v>
      </c>
      <c r="B156">
        <v>105.72</v>
      </c>
      <c r="C156">
        <f>(B156-B155)/B155</f>
        <v>3.2421874999999933E-2</v>
      </c>
      <c r="D156">
        <v>2.5352999999999999</v>
      </c>
      <c r="E156">
        <v>10.2844</v>
      </c>
      <c r="F156" s="15">
        <f>(((E156/100)+1)^(1/365)-1)</f>
        <v>2.6823404451659094E-4</v>
      </c>
      <c r="G156">
        <f>1+F156</f>
        <v>1.0002682340445166</v>
      </c>
      <c r="H156">
        <f>C156-F156</f>
        <v>3.2153640955483342E-2</v>
      </c>
      <c r="I156" s="42">
        <f>H156^2</f>
        <v>1.0338566266941357E-3</v>
      </c>
      <c r="L156" s="7">
        <f>C156/$K$3</f>
        <v>1.0688836238877921</v>
      </c>
    </row>
    <row r="157" spans="1:12" ht="15.75" x14ac:dyDescent="0.25">
      <c r="A157" s="4">
        <v>41452</v>
      </c>
      <c r="B157">
        <v>109.25</v>
      </c>
      <c r="C157">
        <f>(B157-B156)/B156</f>
        <v>3.3390087022323128E-2</v>
      </c>
      <c r="D157">
        <v>2.4721000000000002</v>
      </c>
      <c r="E157">
        <v>10.250500000000001</v>
      </c>
      <c r="F157" s="15">
        <f>(((E157/100)+1)^(1/365)-1)</f>
        <v>2.6739153308974473E-4</v>
      </c>
      <c r="G157">
        <f>1+F157</f>
        <v>1.0002673915330897</v>
      </c>
      <c r="H157">
        <f>C157-F157</f>
        <v>3.3122695489233384E-2</v>
      </c>
      <c r="I157" s="42">
        <f>H157^2</f>
        <v>1.0971129564724816E-3</v>
      </c>
      <c r="L157" s="7">
        <f>C157/$K$3</f>
        <v>1.1008036154093357</v>
      </c>
    </row>
    <row r="158" spans="1:12" ht="15.75" x14ac:dyDescent="0.25">
      <c r="A158" s="4">
        <v>41453</v>
      </c>
      <c r="B158">
        <v>107.36</v>
      </c>
      <c r="C158">
        <f>(B158-B157)/B157</f>
        <v>-1.7299771167048061E-2</v>
      </c>
      <c r="D158">
        <v>2.4857</v>
      </c>
      <c r="E158">
        <v>10.2684</v>
      </c>
      <c r="F158" s="15">
        <f>(((E158/100)+1)^(1/365)-1)</f>
        <v>2.6783643119210332E-4</v>
      </c>
      <c r="G158">
        <f>1+F158</f>
        <v>1.0002678364311921</v>
      </c>
      <c r="H158">
        <f>C158-F158</f>
        <v>-1.7567607598240165E-2</v>
      </c>
      <c r="I158" s="42">
        <f>H158^2</f>
        <v>3.0862083672574556E-4</v>
      </c>
      <c r="L158" s="7">
        <f>C158/$K$3</f>
        <v>-0.57033845505430847</v>
      </c>
    </row>
    <row r="159" spans="1:12" ht="15.75" x14ac:dyDescent="0.25">
      <c r="A159" s="4">
        <v>41456</v>
      </c>
      <c r="B159">
        <v>117.179</v>
      </c>
      <c r="C159">
        <f>(B159-B158)/B158</f>
        <v>9.1458643815201218E-2</v>
      </c>
      <c r="D159">
        <v>2.4765000000000001</v>
      </c>
      <c r="E159">
        <v>10.2719</v>
      </c>
      <c r="F159" s="15">
        <f>(((E159/100)+1)^(1/365)-1)</f>
        <v>2.6792341402304132E-4</v>
      </c>
      <c r="G159">
        <f>1+F159</f>
        <v>1.000267923414023</v>
      </c>
      <c r="H159">
        <f>C159-F159</f>
        <v>9.1190720401178177E-2</v>
      </c>
      <c r="I159" s="42">
        <f>H159^2</f>
        <v>8.3157474872858541E-3</v>
      </c>
      <c r="L159" s="7">
        <f>C159/$K$3</f>
        <v>3.0152064504923075</v>
      </c>
    </row>
    <row r="160" spans="1:12" ht="15.75" x14ac:dyDescent="0.25">
      <c r="A160" s="4">
        <v>41457</v>
      </c>
      <c r="B160">
        <v>117.82</v>
      </c>
      <c r="C160">
        <f>(B160-B159)/B159</f>
        <v>5.4702634431083308E-3</v>
      </c>
      <c r="D160">
        <v>2.4693000000000001</v>
      </c>
      <c r="E160">
        <v>10.266400000000001</v>
      </c>
      <c r="F160" s="15">
        <f>(((E160/100)+1)^(1/365)-1)</f>
        <v>2.6778672548122273E-4</v>
      </c>
      <c r="G160">
        <f>1+F160</f>
        <v>1.0002677867254812</v>
      </c>
      <c r="H160">
        <f>C160-F160</f>
        <v>5.2024767176271081E-3</v>
      </c>
      <c r="I160" s="42">
        <f>H160^2</f>
        <v>2.7065763997452127E-5</v>
      </c>
      <c r="L160" s="7">
        <f>C160/$K$3</f>
        <v>0.18034351846370872</v>
      </c>
    </row>
    <row r="161" spans="1:12" ht="15.75" x14ac:dyDescent="0.25">
      <c r="A161" s="4">
        <v>41458</v>
      </c>
      <c r="B161">
        <v>115.24</v>
      </c>
      <c r="C161">
        <f>(B161-B160)/B160</f>
        <v>-2.1897810218978089E-2</v>
      </c>
      <c r="D161">
        <v>2.5032000000000001</v>
      </c>
      <c r="E161">
        <v>10.2814</v>
      </c>
      <c r="F161" s="15">
        <f>(((E161/100)+1)^(1/365)-1)</f>
        <v>2.6815949640046632E-4</v>
      </c>
      <c r="G161">
        <f>1+F161</f>
        <v>1.0002681594964005</v>
      </c>
      <c r="H161">
        <f>C161-F161</f>
        <v>-2.2165969715378556E-2</v>
      </c>
      <c r="I161" s="42">
        <f>H161^2</f>
        <v>4.9133021342307934E-4</v>
      </c>
      <c r="L161" s="7">
        <f>C161/$K$3</f>
        <v>-0.72192649999632885</v>
      </c>
    </row>
    <row r="162" spans="1:12" ht="15.75" x14ac:dyDescent="0.25">
      <c r="A162" s="4">
        <v>41460</v>
      </c>
      <c r="B162">
        <v>120.09</v>
      </c>
      <c r="C162">
        <f>(B162-B161)/B161</f>
        <v>4.2086081221798063E-2</v>
      </c>
      <c r="D162">
        <v>2.7391000000000001</v>
      </c>
      <c r="E162">
        <v>10.2524</v>
      </c>
      <c r="F162" s="15">
        <f>(((E162/100)+1)^(1/365)-1)</f>
        <v>2.6743876032786496E-4</v>
      </c>
      <c r="G162">
        <f>1+F162</f>
        <v>1.0002674387603279</v>
      </c>
      <c r="H162">
        <f>C162-F162</f>
        <v>4.1818642461470198E-2</v>
      </c>
      <c r="I162" s="42">
        <f>H162^2</f>
        <v>1.7487988573202783E-3</v>
      </c>
      <c r="L162" s="7">
        <f>C162/$K$3</f>
        <v>1.3874929507189688</v>
      </c>
    </row>
    <row r="163" spans="1:12" ht="15.75" x14ac:dyDescent="0.25">
      <c r="A163" s="4">
        <v>41463</v>
      </c>
      <c r="B163">
        <v>121.61</v>
      </c>
      <c r="C163">
        <f>(B163-B162)/B162</f>
        <v>1.2657173786326888E-2</v>
      </c>
      <c r="D163">
        <v>2.6356000000000002</v>
      </c>
      <c r="E163">
        <v>10.244300000000001</v>
      </c>
      <c r="F163" s="15">
        <f>(((E163/100)+1)^(1/365)-1)</f>
        <v>2.6723741750922514E-4</v>
      </c>
      <c r="G163">
        <f>1+F163</f>
        <v>1.0002672374175092</v>
      </c>
      <c r="H163">
        <f>C163-F163</f>
        <v>1.2389936368817663E-2</v>
      </c>
      <c r="I163" s="42">
        <f>H163^2</f>
        <v>1.5351052322335062E-4</v>
      </c>
      <c r="L163" s="7">
        <f>C163/$K$3</f>
        <v>0.41728141216097708</v>
      </c>
    </row>
    <row r="164" spans="1:12" ht="15.75" x14ac:dyDescent="0.25">
      <c r="A164" s="4">
        <v>41464</v>
      </c>
      <c r="B164">
        <v>123.45</v>
      </c>
      <c r="C164">
        <f>(B164-B163)/B163</f>
        <v>1.5130334676424665E-2</v>
      </c>
      <c r="D164">
        <v>2.6339999999999999</v>
      </c>
      <c r="E164">
        <v>10.1884</v>
      </c>
      <c r="F164" s="15">
        <f>(((E164/100)+1)^(1/365)-1)</f>
        <v>2.6584750113678446E-4</v>
      </c>
      <c r="G164">
        <f>1+F164</f>
        <v>1.0002658475011368</v>
      </c>
      <c r="H164">
        <f>C164-F164</f>
        <v>1.4864487175287881E-2</v>
      </c>
      <c r="I164" s="42">
        <f>H164^2</f>
        <v>2.2095297898429788E-4</v>
      </c>
      <c r="L164" s="7">
        <f>C164/$K$3</f>
        <v>0.49881652309041208</v>
      </c>
    </row>
    <row r="165" spans="1:12" ht="15.75" x14ac:dyDescent="0.25">
      <c r="A165" s="4">
        <v>41465</v>
      </c>
      <c r="B165">
        <v>122.27</v>
      </c>
      <c r="C165">
        <f>(B165-B164)/B164</f>
        <v>-9.5585257189145945E-3</v>
      </c>
      <c r="D165">
        <v>2.6238000000000001</v>
      </c>
      <c r="E165">
        <v>10.170500000000001</v>
      </c>
      <c r="F165" s="15">
        <f>(((E165/100)+1)^(1/365)-1)</f>
        <v>2.6540228088434148E-4</v>
      </c>
      <c r="G165">
        <f>1+F165</f>
        <v>1.0002654022808843</v>
      </c>
      <c r="H165">
        <f>C165-F165</f>
        <v>-9.823927999798936E-3</v>
      </c>
      <c r="I165" s="42">
        <f>H165^2</f>
        <v>9.6509561345233528E-5</v>
      </c>
      <c r="L165" s="7">
        <f>C165/$K$3</f>
        <v>-0.31512525446039491</v>
      </c>
    </row>
    <row r="166" spans="1:12" ht="15.75" x14ac:dyDescent="0.25">
      <c r="A166" s="4">
        <v>41466</v>
      </c>
      <c r="B166">
        <v>125.61</v>
      </c>
      <c r="C166">
        <f>(B166-B165)/B165</f>
        <v>2.731659442218045E-2</v>
      </c>
      <c r="D166">
        <v>2.5720999999999998</v>
      </c>
      <c r="E166">
        <v>10.094200000000001</v>
      </c>
      <c r="F166" s="15">
        <f>(((E166/100)+1)^(1/365)-1)</f>
        <v>2.6350368900107668E-4</v>
      </c>
      <c r="G166">
        <f>1+F166</f>
        <v>1.0002635036890011</v>
      </c>
      <c r="H166">
        <f>C166-F166</f>
        <v>2.7053090733179373E-2</v>
      </c>
      <c r="I166" s="42">
        <f>H166^2</f>
        <v>7.3186971821763566E-4</v>
      </c>
      <c r="L166" s="7">
        <f>C166/$K$3</f>
        <v>0.90057285207142856</v>
      </c>
    </row>
    <row r="167" spans="1:12" ht="15.75" x14ac:dyDescent="0.25">
      <c r="A167" s="4">
        <v>41467</v>
      </c>
      <c r="B167">
        <v>129.9</v>
      </c>
      <c r="C167">
        <f>(B167-B166)/B166</f>
        <v>3.4153331741103465E-2</v>
      </c>
      <c r="D167">
        <v>2.5821000000000001</v>
      </c>
      <c r="E167">
        <v>10.061500000000001</v>
      </c>
      <c r="F167" s="15">
        <f>(((E167/100)+1)^(1/365)-1)</f>
        <v>2.6268960503839089E-4</v>
      </c>
      <c r="G167">
        <f>1+F167</f>
        <v>1.0002626896050384</v>
      </c>
      <c r="H167">
        <f>C167-F167</f>
        <v>3.3890642136065074E-2</v>
      </c>
      <c r="I167" s="42">
        <f>H167^2</f>
        <v>1.1485756243948294E-3</v>
      </c>
      <c r="L167" s="7">
        <f>C167/$K$3</f>
        <v>1.125966249616122</v>
      </c>
    </row>
    <row r="168" spans="1:12" ht="15.75" x14ac:dyDescent="0.25">
      <c r="A168" s="4">
        <v>41470</v>
      </c>
      <c r="B168">
        <v>127.26</v>
      </c>
      <c r="C168">
        <f>(B168-B167)/B167</f>
        <v>-2.0323325635103931E-2</v>
      </c>
      <c r="D168">
        <v>2.5371999999999999</v>
      </c>
      <c r="E168">
        <v>10.007999999999999</v>
      </c>
      <c r="F168" s="15">
        <f>(((E168/100)+1)^(1/365)-1)</f>
        <v>2.6135717367892219E-4</v>
      </c>
      <c r="G168">
        <f>1+F168</f>
        <v>1.0002613571736789</v>
      </c>
      <c r="H168">
        <f>C168-F168</f>
        <v>-2.0584682808782853E-2</v>
      </c>
      <c r="I168" s="42">
        <f>H168^2</f>
        <v>4.2372916633820034E-4</v>
      </c>
      <c r="L168" s="7">
        <f>C168/$K$3</f>
        <v>-0.67001892871098911</v>
      </c>
    </row>
    <row r="169" spans="1:12" ht="15.75" x14ac:dyDescent="0.25">
      <c r="A169" s="4">
        <v>41471</v>
      </c>
      <c r="B169">
        <v>109.05</v>
      </c>
      <c r="C169">
        <f>(B169-B168)/B168</f>
        <v>-0.14309288071664314</v>
      </c>
      <c r="D169">
        <v>2.5316999999999998</v>
      </c>
      <c r="E169">
        <v>10.0471</v>
      </c>
      <c r="F169" s="15">
        <f>(((E169/100)+1)^(1/365)-1)</f>
        <v>2.6233103284800663E-4</v>
      </c>
      <c r="G169">
        <f>1+F169</f>
        <v>1.000262331032848</v>
      </c>
      <c r="H169">
        <f>C169-F169</f>
        <v>-0.14335521174949115</v>
      </c>
      <c r="I169" s="42">
        <f>H169^2</f>
        <v>2.0550716735741444E-2</v>
      </c>
      <c r="L169" s="7">
        <f>C169/$K$3</f>
        <v>-4.7174827764572349</v>
      </c>
    </row>
    <row r="170" spans="1:12" ht="15.75" x14ac:dyDescent="0.25">
      <c r="A170" s="4">
        <v>41472</v>
      </c>
      <c r="B170">
        <v>120.25</v>
      </c>
      <c r="C170">
        <f>(B170-B169)/B169</f>
        <v>0.10270518110958279</v>
      </c>
      <c r="D170">
        <v>2.4887999999999999</v>
      </c>
      <c r="E170">
        <v>10.0748</v>
      </c>
      <c r="F170" s="15">
        <f>(((E170/100)+1)^(1/365)-1)</f>
        <v>2.6302074473871784E-4</v>
      </c>
      <c r="G170">
        <f>1+F170</f>
        <v>1.0002630207447387</v>
      </c>
      <c r="H170">
        <f>C170-F170</f>
        <v>0.10244216036484408</v>
      </c>
      <c r="I170" s="42">
        <f>H170^2</f>
        <v>1.049439622021643E-2</v>
      </c>
      <c r="L170" s="7">
        <f>C170/$K$3</f>
        <v>3.3859820314668134</v>
      </c>
    </row>
    <row r="171" spans="1:12" ht="15.75" x14ac:dyDescent="0.25">
      <c r="A171" s="4">
        <v>41473</v>
      </c>
      <c r="B171">
        <v>119.03</v>
      </c>
      <c r="C171">
        <f>(B171-B170)/B170</f>
        <v>-1.0145530145530136E-2</v>
      </c>
      <c r="D171">
        <v>2.5284</v>
      </c>
      <c r="E171">
        <v>10.0404</v>
      </c>
      <c r="F171" s="15">
        <f>(((E171/100)+1)^(1/365)-1)</f>
        <v>2.6216418122526619E-4</v>
      </c>
      <c r="G171">
        <f>1+F171</f>
        <v>1.0002621641812253</v>
      </c>
      <c r="H171">
        <f>C171-F171</f>
        <v>-1.0407694326755403E-2</v>
      </c>
      <c r="I171" s="42">
        <f>H171^2</f>
        <v>1.083201011991766E-4</v>
      </c>
      <c r="L171" s="7">
        <f>C171/$K$3</f>
        <v>-0.3344776027980218</v>
      </c>
    </row>
    <row r="172" spans="1:12" ht="15.75" x14ac:dyDescent="0.25">
      <c r="A172" s="4">
        <v>41474</v>
      </c>
      <c r="B172">
        <v>119.68</v>
      </c>
      <c r="C172">
        <f>(B172-B171)/B171</f>
        <v>5.4608081996135906E-3</v>
      </c>
      <c r="D172">
        <v>2.4839000000000002</v>
      </c>
      <c r="E172">
        <v>10.0381</v>
      </c>
      <c r="F172" s="15">
        <f>(((E172/100)+1)^(1/365)-1)</f>
        <v>2.6210690146677429E-4</v>
      </c>
      <c r="G172">
        <f>1+F172</f>
        <v>1.0002621069014668</v>
      </c>
      <c r="H172">
        <f>C172-F172</f>
        <v>5.1987012981468163E-3</v>
      </c>
      <c r="I172" s="42">
        <f>H172^2</f>
        <v>2.7026495187353394E-5</v>
      </c>
      <c r="L172" s="7">
        <f>C172/$K$3</f>
        <v>0.18003179821522217</v>
      </c>
    </row>
    <row r="173" spans="1:12" ht="15.75" x14ac:dyDescent="0.25">
      <c r="A173" s="4">
        <v>41477</v>
      </c>
      <c r="B173">
        <v>122.43</v>
      </c>
      <c r="C173">
        <f>(B173-B172)/B172</f>
        <v>2.2977941176470586E-2</v>
      </c>
      <c r="D173">
        <v>2.4803999999999999</v>
      </c>
      <c r="E173">
        <v>10.013999999999999</v>
      </c>
      <c r="F173" s="15">
        <f>(((E173/100)+1)^(1/365)-1)</f>
        <v>2.615066374025421E-4</v>
      </c>
      <c r="G173">
        <f>1+F173</f>
        <v>1.0002615066374025</v>
      </c>
      <c r="H173">
        <f>C173-F173</f>
        <v>2.2716434539068044E-2</v>
      </c>
      <c r="I173" s="42">
        <f>H173^2</f>
        <v>5.1603639816776362E-4</v>
      </c>
      <c r="L173" s="7">
        <f>C173/$K$3</f>
        <v>0.75753623237972656</v>
      </c>
    </row>
    <row r="174" spans="1:12" ht="15.75" x14ac:dyDescent="0.25">
      <c r="A174" s="4">
        <v>41478</v>
      </c>
      <c r="B174">
        <v>122.74</v>
      </c>
      <c r="C174">
        <f>(B174-B173)/B173</f>
        <v>2.5320591358326231E-3</v>
      </c>
      <c r="D174">
        <v>2.5049000000000001</v>
      </c>
      <c r="E174">
        <v>10.011100000000001</v>
      </c>
      <c r="F174" s="15">
        <f>(((E174/100)+1)^(1/365)-1)</f>
        <v>2.6143439761772136E-4</v>
      </c>
      <c r="G174">
        <f>1+F174</f>
        <v>1.0002614343976177</v>
      </c>
      <c r="H174">
        <f>C174-F174</f>
        <v>2.2706247382149017E-3</v>
      </c>
      <c r="I174" s="42">
        <f>H174^2</f>
        <v>5.1557367017934908E-6</v>
      </c>
      <c r="L174" s="7">
        <f>C174/$K$3</f>
        <v>8.3476866930335486E-2</v>
      </c>
    </row>
    <row r="175" spans="1:12" ht="15.75" x14ac:dyDescent="0.25">
      <c r="A175" s="4">
        <v>41479</v>
      </c>
      <c r="B175">
        <v>121.7</v>
      </c>
      <c r="C175">
        <f>(B175-B174)/B174</f>
        <v>-8.4731953723316943E-3</v>
      </c>
      <c r="D175">
        <v>2.5880000000000001</v>
      </c>
      <c r="E175">
        <v>10.0169</v>
      </c>
      <c r="F175" s="15">
        <f>(((E175/100)+1)^(1/365)-1)</f>
        <v>2.6157887528799328E-4</v>
      </c>
      <c r="G175">
        <f>1+F175</f>
        <v>1.000261578875288</v>
      </c>
      <c r="H175">
        <f>C175-F175</f>
        <v>-8.7347742476196876E-3</v>
      </c>
      <c r="I175" s="42">
        <f>H175^2</f>
        <v>7.6296281156880075E-5</v>
      </c>
      <c r="L175" s="7">
        <f>C175/$K$3</f>
        <v>-0.27934410873791815</v>
      </c>
    </row>
    <row r="176" spans="1:12" ht="15.75" x14ac:dyDescent="0.25">
      <c r="A176" s="4">
        <v>41480</v>
      </c>
      <c r="B176">
        <v>124.07</v>
      </c>
      <c r="C176">
        <f>(B176-B175)/B175</f>
        <v>1.9474116680361465E-2</v>
      </c>
      <c r="D176">
        <v>2.5712000000000002</v>
      </c>
      <c r="E176">
        <v>9.9725000000000001</v>
      </c>
      <c r="F176" s="15">
        <f>(((E176/100)+1)^(1/365)-1)</f>
        <v>2.6047268026729853E-4</v>
      </c>
      <c r="G176">
        <f>1+F176</f>
        <v>1.0002604726802673</v>
      </c>
      <c r="H176">
        <f>C176-F176</f>
        <v>1.9213644000094166E-2</v>
      </c>
      <c r="I176" s="42">
        <f>H176^2</f>
        <v>3.6916411576235457E-4</v>
      </c>
      <c r="L176" s="7">
        <f>C176/$K$3</f>
        <v>0.64202222756452254</v>
      </c>
    </row>
    <row r="177" spans="1:12" ht="15.75" x14ac:dyDescent="0.25">
      <c r="A177" s="4">
        <v>41481</v>
      </c>
      <c r="B177">
        <v>129.38999999999999</v>
      </c>
      <c r="C177">
        <f>(B177-B176)/B176</f>
        <v>4.2879019908116336E-2</v>
      </c>
      <c r="D177">
        <v>2.5624000000000002</v>
      </c>
      <c r="E177">
        <v>9.9442000000000004</v>
      </c>
      <c r="F177" s="15">
        <f>(((E177/100)+1)^(1/365)-1)</f>
        <v>2.5976737307398245E-4</v>
      </c>
      <c r="G177">
        <f>1+F177</f>
        <v>1.000259767373074</v>
      </c>
      <c r="H177">
        <f>C177-F177</f>
        <v>4.2619252535042354E-2</v>
      </c>
      <c r="I177" s="42">
        <f>H177^2</f>
        <v>1.8164006866457142E-3</v>
      </c>
      <c r="L177" s="7">
        <f>C177/$K$3</f>
        <v>1.4136345349596304</v>
      </c>
    </row>
    <row r="178" spans="1:12" ht="15.75" x14ac:dyDescent="0.25">
      <c r="A178" s="4">
        <v>41484</v>
      </c>
      <c r="B178">
        <v>134.62</v>
      </c>
      <c r="C178">
        <f>(B178-B177)/B177</f>
        <v>4.0420434345776482E-2</v>
      </c>
      <c r="D178">
        <v>2.6023000000000001</v>
      </c>
      <c r="E178">
        <v>9.9712999999999994</v>
      </c>
      <c r="F178" s="15">
        <f>(((E178/100)+1)^(1/365)-1)</f>
        <v>2.6044277692349738E-4</v>
      </c>
      <c r="G178">
        <f>1+F178</f>
        <v>1.0002604427769235</v>
      </c>
      <c r="H178">
        <f>C178-F178</f>
        <v>4.0159991568852985E-2</v>
      </c>
      <c r="I178" s="42">
        <f>H178^2</f>
        <v>1.6128249228103428E-3</v>
      </c>
      <c r="L178" s="7">
        <f>C178/$K$3</f>
        <v>1.3325799430980545</v>
      </c>
    </row>
    <row r="179" spans="1:12" ht="15.75" x14ac:dyDescent="0.25">
      <c r="A179" s="4">
        <v>41485</v>
      </c>
      <c r="B179">
        <v>131.74</v>
      </c>
      <c r="C179">
        <f>(B179-B178)/B178</f>
        <v>-2.1393552221066672E-2</v>
      </c>
      <c r="D179">
        <v>2.6101000000000001</v>
      </c>
      <c r="E179">
        <v>9.9724000000000004</v>
      </c>
      <c r="F179" s="15">
        <f>(((E179/100)+1)^(1/365)-1)</f>
        <v>2.6047018833441626E-4</v>
      </c>
      <c r="G179">
        <f>1+F179</f>
        <v>1.0002604701883344</v>
      </c>
      <c r="H179">
        <f>C179-F179</f>
        <v>-2.1654022409401088E-2</v>
      </c>
      <c r="I179" s="42">
        <f>H179^2</f>
        <v>4.6889668650684449E-4</v>
      </c>
      <c r="L179" s="7">
        <f>C179/$K$3</f>
        <v>-0.70530213400324671</v>
      </c>
    </row>
    <row r="180" spans="1:12" ht="15.75" x14ac:dyDescent="0.25">
      <c r="A180" s="4">
        <v>41486</v>
      </c>
      <c r="B180">
        <v>134.28</v>
      </c>
      <c r="C180">
        <f>(B180-B179)/B179</f>
        <v>1.9280400789433671E-2</v>
      </c>
      <c r="D180">
        <v>2.5762</v>
      </c>
      <c r="E180">
        <v>9.9809999999999999</v>
      </c>
      <c r="F180" s="15">
        <f>(((E180/100)+1)^(1/365)-1)</f>
        <v>2.6068448630378604E-4</v>
      </c>
      <c r="G180">
        <f>1+F180</f>
        <v>1.0002606844863038</v>
      </c>
      <c r="H180">
        <f>C180-F180</f>
        <v>1.9019716303129885E-2</v>
      </c>
      <c r="I180" s="42">
        <f>H180^2</f>
        <v>3.6174960825154475E-4</v>
      </c>
      <c r="L180" s="7">
        <f>C180/$K$3</f>
        <v>0.63563580656019902</v>
      </c>
    </row>
    <row r="181" spans="1:12" ht="15.75" x14ac:dyDescent="0.25">
      <c r="A181" s="4">
        <v>41487</v>
      </c>
      <c r="B181">
        <v>135.55000000000001</v>
      </c>
      <c r="C181">
        <f>(B181-B180)/B180</f>
        <v>9.4578492701817857E-3</v>
      </c>
      <c r="D181">
        <v>2.706</v>
      </c>
      <c r="E181">
        <v>9.8935999999999993</v>
      </c>
      <c r="F181" s="15">
        <f>(((E181/100)+1)^(1/365)-1)</f>
        <v>2.5850584240383334E-4</v>
      </c>
      <c r="G181">
        <f>1+F181</f>
        <v>1.0002585058424038</v>
      </c>
      <c r="H181">
        <f>C181-F181</f>
        <v>9.1993434277779524E-3</v>
      </c>
      <c r="I181" s="42">
        <f>H181^2</f>
        <v>8.4627919502201405E-5</v>
      </c>
      <c r="L181" s="7">
        <f>C181/$K$3</f>
        <v>0.31180615563092628</v>
      </c>
    </row>
    <row r="182" spans="1:12" ht="15.75" x14ac:dyDescent="0.25">
      <c r="A182" s="4">
        <v>41488</v>
      </c>
      <c r="B182">
        <v>138</v>
      </c>
      <c r="C182">
        <f>(B182-B181)/B181</f>
        <v>1.8074511250461001E-2</v>
      </c>
      <c r="D182">
        <v>2.5960000000000001</v>
      </c>
      <c r="E182">
        <v>9.8646999999999991</v>
      </c>
      <c r="F182" s="15">
        <f>(((E182/100)+1)^(1/365)-1)</f>
        <v>2.5778506396578749E-4</v>
      </c>
      <c r="G182">
        <f>1+F182</f>
        <v>1.0002577850639658</v>
      </c>
      <c r="H182">
        <f>C182-F182</f>
        <v>1.7816726186495213E-2</v>
      </c>
      <c r="I182" s="42">
        <f>H182^2</f>
        <v>3.1743573200454425E-4</v>
      </c>
      <c r="L182" s="7">
        <f>C182/$K$3</f>
        <v>0.59588006817599115</v>
      </c>
    </row>
    <row r="183" spans="1:12" ht="15.75" x14ac:dyDescent="0.25">
      <c r="A183" s="4">
        <v>41491</v>
      </c>
      <c r="B183">
        <v>144.68</v>
      </c>
      <c r="C183">
        <f>(B183-B182)/B182</f>
        <v>4.8405797101449322E-2</v>
      </c>
      <c r="D183">
        <v>2.6333000000000002</v>
      </c>
      <c r="E183">
        <v>9.8763000000000005</v>
      </c>
      <c r="F183" s="15">
        <f>(((E183/100)+1)^(1/365)-1)</f>
        <v>2.580743956714926E-4</v>
      </c>
      <c r="G183">
        <f>1+F183</f>
        <v>1.0002580743956715</v>
      </c>
      <c r="H183">
        <f>C183-F183</f>
        <v>4.8147722705777829E-2</v>
      </c>
      <c r="I183" s="42">
        <f>H183^2</f>
        <v>2.3182032017524741E-3</v>
      </c>
      <c r="L183" s="7">
        <f>C183/$K$3</f>
        <v>1.5958411974315008</v>
      </c>
    </row>
    <row r="184" spans="1:12" ht="15.75" x14ac:dyDescent="0.25">
      <c r="A184" s="4">
        <v>41492</v>
      </c>
      <c r="B184">
        <v>142.15</v>
      </c>
      <c r="C184">
        <f>(B184-B183)/B183</f>
        <v>-1.7486867569809241E-2</v>
      </c>
      <c r="D184">
        <v>2.6421000000000001</v>
      </c>
      <c r="E184">
        <v>9.8996999999999993</v>
      </c>
      <c r="F184" s="15">
        <f>(((E184/100)+1)^(1/365)-1)</f>
        <v>2.5865795486845755E-4</v>
      </c>
      <c r="G184">
        <f>1+F184</f>
        <v>1.0002586579548685</v>
      </c>
      <c r="H184">
        <f>C184-F184</f>
        <v>-1.7745525524677699E-2</v>
      </c>
      <c r="I184" s="42">
        <f>H184^2</f>
        <v>3.1490367614698769E-4</v>
      </c>
      <c r="L184" s="7">
        <f>C184/$K$3</f>
        <v>-0.5765066449261077</v>
      </c>
    </row>
    <row r="185" spans="1:12" ht="15.75" x14ac:dyDescent="0.25">
      <c r="A185" s="4">
        <v>41493</v>
      </c>
      <c r="B185">
        <v>134.22999999999999</v>
      </c>
      <c r="C185">
        <f>(B185-B184)/B184</f>
        <v>-5.5715793176222411E-2</v>
      </c>
      <c r="D185">
        <v>2.5986000000000002</v>
      </c>
      <c r="E185">
        <v>9.9220000000000006</v>
      </c>
      <c r="F185" s="15">
        <f>(((E185/100)+1)^(1/365)-1)</f>
        <v>2.5921396649564166E-4</v>
      </c>
      <c r="G185">
        <f>1+F185</f>
        <v>1.0002592139664956</v>
      </c>
      <c r="H185">
        <f>C185-F185</f>
        <v>-5.5975007142718053E-2</v>
      </c>
      <c r="I185" s="42">
        <f>H185^2</f>
        <v>3.1332014246273372E-3</v>
      </c>
      <c r="L185" s="7">
        <f>C185/$K$3</f>
        <v>-1.8368369786751524</v>
      </c>
    </row>
    <row r="186" spans="1:12" ht="15.75" x14ac:dyDescent="0.25">
      <c r="A186" s="4">
        <v>41494</v>
      </c>
      <c r="B186">
        <v>153.47999999999999</v>
      </c>
      <c r="C186">
        <f>(B186-B185)/B185</f>
        <v>0.14341056395738658</v>
      </c>
      <c r="D186">
        <v>2.5891999999999999</v>
      </c>
      <c r="E186">
        <v>9.9269999999999996</v>
      </c>
      <c r="F186" s="15">
        <f>(((E186/100)+1)^(1/365)-1)</f>
        <v>2.59338617341065E-4</v>
      </c>
      <c r="G186">
        <f>1+F186</f>
        <v>1.0002593386173411</v>
      </c>
      <c r="H186">
        <f>C186-F186</f>
        <v>0.14315122534004551</v>
      </c>
      <c r="I186" s="42">
        <f>H186^2</f>
        <v>2.0492273316356488E-2</v>
      </c>
      <c r="L186" s="7">
        <f>C186/$K$3</f>
        <v>4.7279561501783496</v>
      </c>
    </row>
    <row r="187" spans="1:12" ht="15.75" x14ac:dyDescent="0.25">
      <c r="A187" s="4">
        <v>41495</v>
      </c>
      <c r="B187">
        <v>153</v>
      </c>
      <c r="C187">
        <f>(B187-B186)/B186</f>
        <v>-3.1274433150898476E-3</v>
      </c>
      <c r="D187">
        <v>2.5784000000000002</v>
      </c>
      <c r="E187">
        <v>9.9495000000000005</v>
      </c>
      <c r="F187" s="15">
        <f>(((E187/100)+1)^(1/365)-1)</f>
        <v>2.598994761844331E-4</v>
      </c>
      <c r="G187">
        <f>1+F187</f>
        <v>1.0002598994761844</v>
      </c>
      <c r="H187">
        <f>C187-F187</f>
        <v>-3.3873427912742807E-3</v>
      </c>
      <c r="I187" s="42">
        <f>H187^2</f>
        <v>1.1474091185597836E-5</v>
      </c>
      <c r="L187" s="7">
        <f>C187/$K$3</f>
        <v>-0.10310547875892105</v>
      </c>
    </row>
    <row r="188" spans="1:12" ht="15.75" x14ac:dyDescent="0.25">
      <c r="A188" s="4">
        <v>41498</v>
      </c>
      <c r="B188">
        <v>147.38</v>
      </c>
      <c r="C188">
        <f>(B188-B187)/B187</f>
        <v>-3.6732026143790876E-2</v>
      </c>
      <c r="D188">
        <v>2.6206</v>
      </c>
      <c r="E188">
        <v>9.9446999999999992</v>
      </c>
      <c r="F188" s="15">
        <f>(((E188/100)+1)^(1/365)-1)</f>
        <v>2.5977983590297349E-4</v>
      </c>
      <c r="G188">
        <f>1+F188</f>
        <v>1.000259779835903</v>
      </c>
      <c r="H188">
        <f>C188-F188</f>
        <v>-3.6991805979693849E-2</v>
      </c>
      <c r="I188" s="42">
        <f>H188^2</f>
        <v>1.3683937096393135E-3</v>
      </c>
      <c r="L188" s="7">
        <f>C188/$K$3</f>
        <v>-1.2109805869437347</v>
      </c>
    </row>
    <row r="189" spans="1:12" ht="15.75" x14ac:dyDescent="0.25">
      <c r="A189" s="4">
        <v>41499</v>
      </c>
      <c r="B189">
        <v>145.43</v>
      </c>
      <c r="C189">
        <f>(B189-B188)/B188</f>
        <v>-1.3231103270457244E-2</v>
      </c>
      <c r="D189">
        <v>2.7189999999999999</v>
      </c>
      <c r="E189">
        <v>9.9500999999999991</v>
      </c>
      <c r="F189" s="15">
        <f>(((E189/100)+1)^(1/365)-1)</f>
        <v>2.5991443085349175E-4</v>
      </c>
      <c r="G189">
        <f>1+F189</f>
        <v>1.0002599144308535</v>
      </c>
      <c r="H189">
        <f>C189-F189</f>
        <v>-1.3491017701310736E-2</v>
      </c>
      <c r="I189" s="42">
        <f>H189^2</f>
        <v>1.8200755861707963E-4</v>
      </c>
      <c r="L189" s="7">
        <f>C189/$K$3</f>
        <v>-0.43620270609765743</v>
      </c>
    </row>
    <row r="190" spans="1:12" ht="15.75" x14ac:dyDescent="0.25">
      <c r="A190" s="4">
        <v>41500</v>
      </c>
      <c r="B190">
        <v>139.36000000000001</v>
      </c>
      <c r="C190">
        <f>(B190-B189)/B189</f>
        <v>-4.1738293337000569E-2</v>
      </c>
      <c r="D190">
        <v>2.7136</v>
      </c>
      <c r="E190">
        <v>9.9735999999999994</v>
      </c>
      <c r="F190" s="15">
        <f>(((E190/100)+1)^(1/365)-1)</f>
        <v>2.6050009138001151E-4</v>
      </c>
      <c r="G190">
        <f>1+F190</f>
        <v>1.00026050009138</v>
      </c>
      <c r="H190">
        <f>C190-F190</f>
        <v>-4.1998793428380581E-2</v>
      </c>
      <c r="I190" s="42">
        <f>H190^2</f>
        <v>1.7638986494397839E-3</v>
      </c>
      <c r="L190" s="7">
        <f>C190/$K$3</f>
        <v>-1.3760270877901093</v>
      </c>
    </row>
    <row r="191" spans="1:12" ht="15.75" x14ac:dyDescent="0.25">
      <c r="A191" s="4">
        <v>41501</v>
      </c>
      <c r="B191">
        <v>139.66999999999999</v>
      </c>
      <c r="C191">
        <f>(B191-B190)/B190</f>
        <v>2.2244546498275965E-3</v>
      </c>
      <c r="D191">
        <v>2.7664</v>
      </c>
      <c r="E191">
        <v>10.0731</v>
      </c>
      <c r="F191" s="15">
        <f>(((E191/100)+1)^(1/365)-1)</f>
        <v>2.6297842083589096E-4</v>
      </c>
      <c r="G191">
        <f>1+F191</f>
        <v>1.0002629784208359</v>
      </c>
      <c r="H191">
        <f>C191-F191</f>
        <v>1.9614762289917056E-3</v>
      </c>
      <c r="I191" s="42">
        <f>H191^2</f>
        <v>3.847388996899522E-6</v>
      </c>
      <c r="L191" s="7">
        <f>C191/$K$3</f>
        <v>7.3335769361943928E-2</v>
      </c>
    </row>
    <row r="192" spans="1:12" ht="15.75" x14ac:dyDescent="0.25">
      <c r="A192" s="4">
        <v>41502</v>
      </c>
      <c r="B192">
        <v>142</v>
      </c>
      <c r="C192">
        <f>(B192-B191)/B191</f>
        <v>1.6682179422925558E-2</v>
      </c>
      <c r="D192">
        <v>2.8250999999999999</v>
      </c>
      <c r="E192">
        <v>10.104699999999999</v>
      </c>
      <c r="F192" s="15">
        <f>(((E192/100)+1)^(1/365)-1)</f>
        <v>2.6376504096337072E-4</v>
      </c>
      <c r="G192">
        <f>1+F192</f>
        <v>1.0002637650409634</v>
      </c>
      <c r="H192">
        <f>C192-F192</f>
        <v>1.6418414381962187E-2</v>
      </c>
      <c r="I192" s="42">
        <f>H192^2</f>
        <v>2.6956433081782276E-4</v>
      </c>
      <c r="L192" s="7">
        <f>C192/$K$3</f>
        <v>0.54997770474172336</v>
      </c>
    </row>
    <row r="193" spans="1:12" ht="15.75" x14ac:dyDescent="0.25">
      <c r="A193" s="4">
        <v>41505</v>
      </c>
      <c r="B193">
        <v>144.9</v>
      </c>
      <c r="C193">
        <f>(B193-B192)/B192</f>
        <v>2.0422535211267644E-2</v>
      </c>
      <c r="D193">
        <v>2.8803999999999998</v>
      </c>
      <c r="E193">
        <v>10.1496</v>
      </c>
      <c r="F193" s="15">
        <f>(((E193/100)+1)^(1/365)-1)</f>
        <v>2.6488235141575167E-4</v>
      </c>
      <c r="G193">
        <f>1+F193</f>
        <v>1.0002648823514158</v>
      </c>
      <c r="H193">
        <f>C193-F193</f>
        <v>2.0157652859851893E-2</v>
      </c>
      <c r="I193" s="42">
        <f>H193^2</f>
        <v>4.0633096881829517E-4</v>
      </c>
      <c r="L193" s="7">
        <f>C193/$K$3</f>
        <v>0.67328966771958254</v>
      </c>
    </row>
    <row r="194" spans="1:12" ht="15.75" x14ac:dyDescent="0.25">
      <c r="A194" s="4">
        <v>41506</v>
      </c>
      <c r="B194">
        <v>149.58000000000001</v>
      </c>
      <c r="C194">
        <f>(B194-B193)/B193</f>
        <v>3.2298136645962781E-2</v>
      </c>
      <c r="D194">
        <v>2.8142</v>
      </c>
      <c r="E194">
        <v>10.1402</v>
      </c>
      <c r="F194" s="15">
        <f>(((E194/100)+1)^(1/365)-1)</f>
        <v>2.6464847546425752E-4</v>
      </c>
      <c r="G194">
        <f>1+F194</f>
        <v>1.0002646484754643</v>
      </c>
      <c r="H194">
        <f>C194-F194</f>
        <v>3.2033488170498524E-2</v>
      </c>
      <c r="I194" s="42">
        <f>H194^2</f>
        <v>1.0261443643694689E-3</v>
      </c>
      <c r="L194" s="7">
        <f>C194/$K$3</f>
        <v>1.0648042206985213</v>
      </c>
    </row>
    <row r="195" spans="1:12" ht="15.75" x14ac:dyDescent="0.25">
      <c r="A195" s="4">
        <v>41507</v>
      </c>
      <c r="B195">
        <v>147.86000000000001</v>
      </c>
      <c r="C195">
        <f>(B195-B194)/B194</f>
        <v>-1.1498863484423043E-2</v>
      </c>
      <c r="D195">
        <v>2.8935</v>
      </c>
      <c r="E195">
        <v>10.1722</v>
      </c>
      <c r="F195" s="15">
        <f>(((E195/100)+1)^(1/365)-1)</f>
        <v>2.6544456747212841E-4</v>
      </c>
      <c r="G195">
        <f>1+F195</f>
        <v>1.0002654445674721</v>
      </c>
      <c r="H195">
        <f>C195-F195</f>
        <v>-1.1764308051895172E-2</v>
      </c>
      <c r="I195" s="42">
        <f>H195^2</f>
        <v>1.3839894393988556E-4</v>
      </c>
      <c r="L195" s="7">
        <f>C195/$K$3</f>
        <v>-0.37909426496219395</v>
      </c>
    </row>
    <row r="196" spans="1:12" ht="15.75" x14ac:dyDescent="0.25">
      <c r="A196" s="4">
        <v>41508</v>
      </c>
      <c r="B196">
        <v>157.1</v>
      </c>
      <c r="C196">
        <f>(B196-B195)/B195</f>
        <v>6.2491546057080884E-2</v>
      </c>
      <c r="D196">
        <v>2.8843999999999999</v>
      </c>
      <c r="E196">
        <v>10.130599999999999</v>
      </c>
      <c r="F196" s="15">
        <f>(((E196/100)+1)^(1/365)-1)</f>
        <v>2.6440960288232063E-4</v>
      </c>
      <c r="G196">
        <f>1+F196</f>
        <v>1.0002644096028823</v>
      </c>
      <c r="H196">
        <f>C196-F196</f>
        <v>6.2227136454198563E-2</v>
      </c>
      <c r="I196" s="42">
        <f>H196^2</f>
        <v>3.8722165112894478E-3</v>
      </c>
      <c r="L196" s="7">
        <f>C196/$K$3</f>
        <v>2.0602198426785501</v>
      </c>
    </row>
    <row r="197" spans="1:12" ht="15.75" x14ac:dyDescent="0.25">
      <c r="A197" s="4">
        <v>41509</v>
      </c>
      <c r="B197">
        <v>161.839</v>
      </c>
      <c r="C197">
        <f>(B197-B196)/B196</f>
        <v>3.0165499681731409E-2</v>
      </c>
      <c r="D197">
        <v>2.8146</v>
      </c>
      <c r="E197">
        <v>10.097099999999999</v>
      </c>
      <c r="F197" s="15">
        <f>(((E197/100)+1)^(1/365)-1)</f>
        <v>2.6357587440850594E-4</v>
      </c>
      <c r="G197">
        <f>1+F197</f>
        <v>1.0002635758744085</v>
      </c>
      <c r="H197">
        <f>C197-F197</f>
        <v>2.9901923807322903E-2</v>
      </c>
      <c r="I197" s="42">
        <f>H197^2</f>
        <v>8.9412504737894426E-4</v>
      </c>
      <c r="L197" s="7">
        <f>C197/$K$3</f>
        <v>0.99449549466818854</v>
      </c>
    </row>
    <row r="198" spans="1:12" ht="15.75" x14ac:dyDescent="0.25">
      <c r="A198" s="4">
        <v>41512</v>
      </c>
      <c r="B198">
        <v>164.22</v>
      </c>
      <c r="C198">
        <f>(B198-B197)/B197</f>
        <v>1.4712152200643851E-2</v>
      </c>
      <c r="D198">
        <v>2.7852999999999999</v>
      </c>
      <c r="E198">
        <v>10.083299999999999</v>
      </c>
      <c r="F198" s="15">
        <f>(((E198/100)+1)^(1/365)-1)</f>
        <v>2.6323235447600624E-4</v>
      </c>
      <c r="G198">
        <f>1+F198</f>
        <v>1.000263232354476</v>
      </c>
      <c r="H198">
        <f>C198-F198</f>
        <v>1.4448919846167845E-2</v>
      </c>
      <c r="I198" s="42">
        <f>H198^2</f>
        <v>2.0877128472098302E-4</v>
      </c>
      <c r="L198" s="7">
        <f>C198/$K$3</f>
        <v>0.48502989291683435</v>
      </c>
    </row>
    <row r="199" spans="1:12" ht="15.75" x14ac:dyDescent="0.25">
      <c r="A199" s="4">
        <v>41513</v>
      </c>
      <c r="B199">
        <v>167.01</v>
      </c>
      <c r="C199">
        <f>(B199-B198)/B198</f>
        <v>1.69894044574351E-2</v>
      </c>
      <c r="D199">
        <v>2.7086999999999999</v>
      </c>
      <c r="E199">
        <v>10.186500000000001</v>
      </c>
      <c r="F199" s="15">
        <f>(((E199/100)+1)^(1/365)-1)</f>
        <v>2.6580024654299095E-4</v>
      </c>
      <c r="G199">
        <f>1+F199</f>
        <v>1.000265800246543</v>
      </c>
      <c r="H199">
        <f>C199-F199</f>
        <v>1.6723604210892109E-2</v>
      </c>
      <c r="I199" s="42">
        <f>H199^2</f>
        <v>2.796789378025683E-4</v>
      </c>
      <c r="L199" s="7">
        <f>C199/$K$3</f>
        <v>0.56010629256200251</v>
      </c>
    </row>
    <row r="200" spans="1:12" ht="15.75" x14ac:dyDescent="0.25">
      <c r="A200" s="4">
        <v>41514</v>
      </c>
      <c r="B200">
        <v>166.45</v>
      </c>
      <c r="C200">
        <f>(B200-B199)/B199</f>
        <v>-3.3530926291838949E-3</v>
      </c>
      <c r="D200">
        <v>2.7652999999999999</v>
      </c>
      <c r="E200">
        <v>10.192600000000001</v>
      </c>
      <c r="F200" s="15">
        <f>(((E200/100)+1)^(1/365)-1)</f>
        <v>2.6595195577638897E-4</v>
      </c>
      <c r="G200">
        <f>1+F200</f>
        <v>1.0002659519557764</v>
      </c>
      <c r="H200">
        <f>C200-F200</f>
        <v>-3.6190445849602839E-3</v>
      </c>
      <c r="I200" s="42">
        <f>H200^2</f>
        <v>1.3097483707930354E-5</v>
      </c>
      <c r="L200" s="7">
        <f>C200/$K$3</f>
        <v>-0.11054468011839333</v>
      </c>
    </row>
    <row r="201" spans="1:12" ht="15.75" x14ac:dyDescent="0.25">
      <c r="A201" s="4">
        <v>41515</v>
      </c>
      <c r="B201">
        <v>166.06</v>
      </c>
      <c r="C201">
        <f>(B201-B200)/B200</f>
        <v>-2.3430459597475902E-3</v>
      </c>
      <c r="D201">
        <v>2.7617000000000003</v>
      </c>
      <c r="E201">
        <v>10.183199999999999</v>
      </c>
      <c r="F201" s="15">
        <f>(((E201/100)+1)^(1/365)-1)</f>
        <v>2.6571817084342086E-4</v>
      </c>
      <c r="G201">
        <f>1+F201</f>
        <v>1.0002657181708434</v>
      </c>
      <c r="H201">
        <f>C201-F201</f>
        <v>-2.6087641305910111E-3</v>
      </c>
      <c r="I201" s="42">
        <f>H201^2</f>
        <v>6.8056502890582736E-6</v>
      </c>
      <c r="L201" s="7">
        <f>C201/$K$3</f>
        <v>-7.7245484920001051E-2</v>
      </c>
    </row>
    <row r="202" spans="1:12" ht="15.75" x14ac:dyDescent="0.25">
      <c r="A202" s="4">
        <v>41516</v>
      </c>
      <c r="B202">
        <v>169</v>
      </c>
      <c r="C202">
        <f>(B202-B201)/B201</f>
        <v>1.7704444176803551E-2</v>
      </c>
      <c r="D202">
        <v>2.7839</v>
      </c>
      <c r="E202">
        <v>10.1913</v>
      </c>
      <c r="F202" s="15">
        <f>(((E202/100)+1)^(1/365)-1)</f>
        <v>2.6591962500277511E-4</v>
      </c>
      <c r="G202">
        <f>1+F202</f>
        <v>1.0002659196250028</v>
      </c>
      <c r="H202">
        <f>C202-F202</f>
        <v>1.7438524551800776E-2</v>
      </c>
      <c r="I202" s="42">
        <f>H202^2</f>
        <v>3.0410213854375844E-4</v>
      </c>
      <c r="L202" s="7">
        <f>C202/$K$3</f>
        <v>0.58367970546493497</v>
      </c>
    </row>
    <row r="203" spans="1:12" ht="15.75" x14ac:dyDescent="0.25">
      <c r="A203" s="4">
        <v>41520</v>
      </c>
      <c r="B203">
        <v>168.94</v>
      </c>
      <c r="C203">
        <f>(B203-B202)/B202</f>
        <v>-3.5502958579883E-4</v>
      </c>
      <c r="D203">
        <v>2.8576000000000001</v>
      </c>
      <c r="E203">
        <v>10.192299999999999</v>
      </c>
      <c r="F203" s="15">
        <f>(((E203/100)+1)^(1/365)-1)</f>
        <v>2.6594449486250227E-4</v>
      </c>
      <c r="G203">
        <f>1+F203</f>
        <v>1.0002659444948625</v>
      </c>
      <c r="H203">
        <f>C203-F203</f>
        <v>-6.2097408066133226E-4</v>
      </c>
      <c r="I203" s="42">
        <f>H203^2</f>
        <v>3.8560880885318679E-7</v>
      </c>
      <c r="L203" s="7">
        <f>C203/$K$3</f>
        <v>-1.1704607159704243E-2</v>
      </c>
    </row>
    <row r="204" spans="1:12" ht="15.75" x14ac:dyDescent="0.25">
      <c r="A204" s="4">
        <v>41521</v>
      </c>
      <c r="B204">
        <v>170.62200000000001</v>
      </c>
      <c r="C204">
        <f>(B204-B203)/B203</f>
        <v>9.956197466556271E-3</v>
      </c>
      <c r="D204">
        <v>2.8965999999999998</v>
      </c>
      <c r="E204">
        <v>10.1477</v>
      </c>
      <c r="F204" s="15">
        <f>(((E204/100)+1)^(1/365)-1)</f>
        <v>2.648350802219035E-4</v>
      </c>
      <c r="G204">
        <f>1+F204</f>
        <v>1.0002648350802219</v>
      </c>
      <c r="H204">
        <f>C204-F204</f>
        <v>9.6913623863343675E-3</v>
      </c>
      <c r="I204" s="42">
        <f>H204^2</f>
        <v>9.392250490325656E-5</v>
      </c>
      <c r="L204" s="7">
        <f>C204/$K$3</f>
        <v>0.32823568742385023</v>
      </c>
    </row>
    <row r="205" spans="1:12" ht="15.75" x14ac:dyDescent="0.25">
      <c r="A205" s="4">
        <v>41522</v>
      </c>
      <c r="B205">
        <v>169.93</v>
      </c>
      <c r="C205">
        <f>(B205-B204)/B204</f>
        <v>-4.0557489655496199E-3</v>
      </c>
      <c r="D205">
        <v>2.9937</v>
      </c>
      <c r="E205">
        <v>10.1401</v>
      </c>
      <c r="F205" s="15">
        <f>(((E205/100)+1)^(1/365)-1)</f>
        <v>2.6464598731501532E-4</v>
      </c>
      <c r="G205">
        <f>1+F205</f>
        <v>1.000264645987315</v>
      </c>
      <c r="H205">
        <f>C205-F205</f>
        <v>-4.3203949528646353E-3</v>
      </c>
      <c r="I205" s="42">
        <f>H205^2</f>
        <v>1.8665812548738212E-5</v>
      </c>
      <c r="L205" s="7">
        <f>C205/$K$3</f>
        <v>-0.13370983793737565</v>
      </c>
    </row>
    <row r="206" spans="1:12" ht="15.75" x14ac:dyDescent="0.25">
      <c r="A206" s="4">
        <v>41523</v>
      </c>
      <c r="B206">
        <v>166.97</v>
      </c>
      <c r="C206">
        <f>(B206-B205)/B205</f>
        <v>-1.7418937209439225E-2</v>
      </c>
      <c r="D206">
        <v>2.9342000000000001</v>
      </c>
      <c r="E206">
        <v>10.130000000000001</v>
      </c>
      <c r="F206" s="15">
        <f>(((E206/100)+1)^(1/365)-1)</f>
        <v>2.6439467265637617E-4</v>
      </c>
      <c r="G206">
        <f>1+F206</f>
        <v>1.0002643946726564</v>
      </c>
      <c r="H206">
        <f>C206-F206</f>
        <v>-1.7683331882095601E-2</v>
      </c>
      <c r="I206" s="42">
        <f>H206^2</f>
        <v>3.1270022645233877E-4</v>
      </c>
      <c r="L206" s="7">
        <f>C206/$K$3</f>
        <v>-0.57426711837916045</v>
      </c>
    </row>
    <row r="207" spans="1:12" ht="15.75" x14ac:dyDescent="0.25">
      <c r="A207" s="4">
        <v>41526</v>
      </c>
      <c r="B207">
        <v>160.69999999999999</v>
      </c>
      <c r="C207">
        <f>(B207-B206)/B206</f>
        <v>-3.7551655986105346E-2</v>
      </c>
      <c r="D207">
        <v>2.9119999999999999</v>
      </c>
      <c r="E207">
        <v>10.1051</v>
      </c>
      <c r="F207" s="15">
        <f>(((E207/100)+1)^(1/365)-1)</f>
        <v>2.6377499673713167E-4</v>
      </c>
      <c r="G207">
        <f>1+F207</f>
        <v>1.0002637749967371</v>
      </c>
      <c r="H207">
        <f>C207-F207</f>
        <v>-3.7815430982842478E-2</v>
      </c>
      <c r="I207" s="42">
        <f>H207^2</f>
        <v>1.4300068204181229E-3</v>
      </c>
      <c r="L207" s="7">
        <f>C207/$K$3</f>
        <v>-1.2380021245969293</v>
      </c>
    </row>
    <row r="208" spans="1:12" ht="15.75" x14ac:dyDescent="0.25">
      <c r="A208" s="4">
        <v>41527</v>
      </c>
      <c r="B208">
        <v>166.37</v>
      </c>
      <c r="C208">
        <f>(B208-B207)/B207</f>
        <v>3.5283136278780436E-2</v>
      </c>
      <c r="D208">
        <v>2.9643000000000002</v>
      </c>
      <c r="E208">
        <v>10.075200000000001</v>
      </c>
      <c r="F208" s="15">
        <f>(((E208/100)+1)^(1/365)-1)</f>
        <v>2.6303070320943256E-4</v>
      </c>
      <c r="G208">
        <f>1+F208</f>
        <v>1.0002630307032094</v>
      </c>
      <c r="H208">
        <f>C208-F208</f>
        <v>3.5020105575571003E-2</v>
      </c>
      <c r="I208" s="42">
        <f>H208^2</f>
        <v>1.2264077945241393E-3</v>
      </c>
      <c r="L208" s="7">
        <f>C208/$K$3</f>
        <v>1.1632136194402618</v>
      </c>
    </row>
    <row r="209" spans="1:12" ht="15.75" x14ac:dyDescent="0.25">
      <c r="A209" s="4">
        <v>41528</v>
      </c>
      <c r="B209">
        <v>163.52000000000001</v>
      </c>
      <c r="C209">
        <f>(B209-B208)/B208</f>
        <v>-1.7130492276251692E-2</v>
      </c>
      <c r="D209">
        <v>2.9121999999999999</v>
      </c>
      <c r="E209">
        <v>10.0655</v>
      </c>
      <c r="F209" s="15">
        <f>(((E209/100)+1)^(1/365)-1)</f>
        <v>2.627892001216825E-4</v>
      </c>
      <c r="G209">
        <f>1+F209</f>
        <v>1.0002627892001217</v>
      </c>
      <c r="H209">
        <f>C209-F209</f>
        <v>-1.7393281476373375E-2</v>
      </c>
      <c r="I209" s="42">
        <f>H209^2</f>
        <v>3.0252624051635315E-4</v>
      </c>
      <c r="L209" s="7">
        <f>C209/$K$3</f>
        <v>-0.56475767250418984</v>
      </c>
    </row>
    <row r="210" spans="1:12" ht="15.75" x14ac:dyDescent="0.25">
      <c r="A210" s="4">
        <v>41529</v>
      </c>
      <c r="B210">
        <v>164.93</v>
      </c>
      <c r="C210">
        <f>(B210-B209)/B209</f>
        <v>8.6227984344422488E-3</v>
      </c>
      <c r="D210">
        <v>2.9095</v>
      </c>
      <c r="E210">
        <v>10.082000000000001</v>
      </c>
      <c r="F210" s="15">
        <f>(((E210/100)+1)^(1/365)-1)</f>
        <v>2.631999916893335E-4</v>
      </c>
      <c r="G210">
        <f>1+F210</f>
        <v>1.0002631999916893</v>
      </c>
      <c r="H210">
        <f>C210-F210</f>
        <v>8.3595984427529153E-3</v>
      </c>
      <c r="I210" s="42">
        <f>H210^2</f>
        <v>6.9882886124076967E-5</v>
      </c>
      <c r="L210" s="7">
        <f>C210/$K$3</f>
        <v>0.28427621902374955</v>
      </c>
    </row>
    <row r="211" spans="1:12" ht="15.75" x14ac:dyDescent="0.25">
      <c r="A211" s="4">
        <v>41530</v>
      </c>
      <c r="B211">
        <v>165.54</v>
      </c>
      <c r="C211">
        <f>(B211-B210)/B210</f>
        <v>3.6985387740252544E-3</v>
      </c>
      <c r="D211">
        <v>2.8845999999999998</v>
      </c>
      <c r="E211">
        <v>10.0589</v>
      </c>
      <c r="F211" s="15">
        <f>(((E211/100)+1)^(1/365)-1)</f>
        <v>2.6262486629846649E-4</v>
      </c>
      <c r="G211">
        <f>1+F211</f>
        <v>1.0002626248662985</v>
      </c>
      <c r="H211">
        <f>C211-F211</f>
        <v>3.4359139077267879E-3</v>
      </c>
      <c r="I211" s="42">
        <f>H211^2</f>
        <v>1.1805504381310367E-5</v>
      </c>
      <c r="L211" s="7">
        <f>C211/$K$3</f>
        <v>0.12193334061862968</v>
      </c>
    </row>
    <row r="212" spans="1:12" ht="15.75" x14ac:dyDescent="0.25">
      <c r="A212" s="4">
        <v>41533</v>
      </c>
      <c r="B212">
        <v>166.58</v>
      </c>
      <c r="C212">
        <f>(B212-B211)/B211</f>
        <v>6.2824694937780624E-3</v>
      </c>
      <c r="D212">
        <v>2.8643000000000001</v>
      </c>
      <c r="E212">
        <v>10.0152</v>
      </c>
      <c r="F212" s="15">
        <f>(((E212/100)+1)^(1/365)-1)</f>
        <v>2.6153652917160208E-4</v>
      </c>
      <c r="G212">
        <f>1+F212</f>
        <v>1.0002615365291716</v>
      </c>
      <c r="H212">
        <f>C212-F212</f>
        <v>6.0209329646064604E-3</v>
      </c>
      <c r="I212" s="42">
        <f>H212^2</f>
        <v>3.6251633764284741E-5</v>
      </c>
      <c r="L212" s="7">
        <f>C212/$K$3</f>
        <v>0.20712030872594545</v>
      </c>
    </row>
    <row r="213" spans="1:12" ht="15.75" x14ac:dyDescent="0.25">
      <c r="A213" s="4">
        <v>41534</v>
      </c>
      <c r="B213">
        <v>166.23</v>
      </c>
      <c r="C213">
        <f>(B213-B212)/B212</f>
        <v>-2.101092568135567E-3</v>
      </c>
      <c r="D213">
        <v>2.8468</v>
      </c>
      <c r="E213">
        <v>9.9917999999999996</v>
      </c>
      <c r="F213" s="15">
        <f>(((E213/100)+1)^(1/365)-1)</f>
        <v>2.6095358101452248E-4</v>
      </c>
      <c r="G213">
        <f>1+F213</f>
        <v>1.0002609535810145</v>
      </c>
      <c r="H213">
        <f>C213-F213</f>
        <v>-2.3620461491500894E-3</v>
      </c>
      <c r="I213" s="42">
        <f>H213^2</f>
        <v>5.5792620107147664E-6</v>
      </c>
      <c r="L213" s="7">
        <f>C213/$K$3</f>
        <v>-6.9268771110630012E-2</v>
      </c>
    </row>
    <row r="214" spans="1:12" ht="15.75" x14ac:dyDescent="0.25">
      <c r="A214" s="4">
        <v>41535</v>
      </c>
      <c r="B214">
        <v>166.21799999999999</v>
      </c>
      <c r="C214">
        <f>(B214-B213)/B213</f>
        <v>-7.2189135535104701E-5</v>
      </c>
      <c r="D214">
        <v>2.6878000000000002</v>
      </c>
      <c r="E214">
        <v>9.9235000000000007</v>
      </c>
      <c r="F214" s="15">
        <f>(((E214/100)+1)^(1/365)-1)</f>
        <v>2.5925136234294932E-4</v>
      </c>
      <c r="G214">
        <f>1+F214</f>
        <v>1.0002592513623429</v>
      </c>
      <c r="H214">
        <f>C214-F214</f>
        <v>-3.3144049787805401E-4</v>
      </c>
      <c r="I214" s="42">
        <f>H214^2</f>
        <v>1.0985280363365232E-7</v>
      </c>
      <c r="L214" s="7">
        <f>C214/$K$3</f>
        <v>-2.3799297479275908E-3</v>
      </c>
    </row>
    <row r="215" spans="1:12" ht="15.75" x14ac:dyDescent="0.25">
      <c r="A215" s="4">
        <v>41536</v>
      </c>
      <c r="B215">
        <v>177.92</v>
      </c>
      <c r="C215">
        <f>(B215-B214)/B214</f>
        <v>7.040152089424731E-2</v>
      </c>
      <c r="D215">
        <v>2.7519</v>
      </c>
      <c r="E215">
        <v>9.9284999999999997</v>
      </c>
      <c r="F215" s="15">
        <f>(((E215/100)+1)^(1/365)-1)</f>
        <v>2.5937601149217393E-4</v>
      </c>
      <c r="G215">
        <f>1+F215</f>
        <v>1.0002593760114922</v>
      </c>
      <c r="H215">
        <f>C215-F215</f>
        <v>7.0142144882755136E-2</v>
      </c>
      <c r="I215" s="42">
        <f>H215^2</f>
        <v>4.9199204887534122E-3</v>
      </c>
      <c r="L215" s="7">
        <f>C215/$K$3</f>
        <v>2.3209957098611764</v>
      </c>
    </row>
    <row r="216" spans="1:12" ht="15.75" x14ac:dyDescent="0.25">
      <c r="A216" s="4">
        <v>41537</v>
      </c>
      <c r="B216">
        <v>183.39</v>
      </c>
      <c r="C216">
        <f>(B216-B215)/B215</f>
        <v>3.0744154676258989E-2</v>
      </c>
      <c r="D216">
        <v>2.7336999999999998</v>
      </c>
      <c r="E216">
        <v>9.9649000000000001</v>
      </c>
      <c r="F216" s="15">
        <f>(((E216/100)+1)^(1/365)-1)</f>
        <v>2.6028328692739855E-4</v>
      </c>
      <c r="G216">
        <f>1+F216</f>
        <v>1.0002602832869274</v>
      </c>
      <c r="H216">
        <f>C216-F216</f>
        <v>3.048387138933159E-2</v>
      </c>
      <c r="I216" s="42">
        <f>H216^2</f>
        <v>9.2926641488130909E-4</v>
      </c>
      <c r="L216" s="7">
        <f>C216/$K$3</f>
        <v>1.0135725791221695</v>
      </c>
    </row>
    <row r="217" spans="1:12" ht="15.75" x14ac:dyDescent="0.25">
      <c r="A217" s="4">
        <v>41540</v>
      </c>
      <c r="B217">
        <v>181.11</v>
      </c>
      <c r="C217">
        <f>(B217-B216)/B216</f>
        <v>-1.2432520857189449E-2</v>
      </c>
      <c r="D217">
        <v>2.6999</v>
      </c>
      <c r="E217">
        <v>10.001099999999999</v>
      </c>
      <c r="F217" s="15">
        <f>(((E217/100)+1)^(1/365)-1)</f>
        <v>2.6118528034646538E-4</v>
      </c>
      <c r="G217">
        <f>1+F217</f>
        <v>1.0002611852803465</v>
      </c>
      <c r="H217">
        <f>C217-F217</f>
        <v>-1.2693706137535914E-2</v>
      </c>
      <c r="I217" s="42">
        <f>H217^2</f>
        <v>1.6113017550611693E-4</v>
      </c>
      <c r="L217" s="7">
        <f>C217/$K$3</f>
        <v>-0.40987505959767118</v>
      </c>
    </row>
    <row r="218" spans="1:12" ht="15.75" x14ac:dyDescent="0.25">
      <c r="A218" s="4">
        <v>41541</v>
      </c>
      <c r="B218">
        <v>182.33</v>
      </c>
      <c r="C218">
        <f>(B218-B217)/B217</f>
        <v>6.7362376456297206E-3</v>
      </c>
      <c r="D218">
        <v>2.6551999999999998</v>
      </c>
      <c r="E218">
        <v>10.052199999999999</v>
      </c>
      <c r="F218" s="15">
        <f>(((E218/100)+1)^(1/365)-1)</f>
        <v>2.6245803251656596E-4</v>
      </c>
      <c r="G218">
        <f>1+F218</f>
        <v>1.0002624580325166</v>
      </c>
      <c r="H218">
        <f>C218-F218</f>
        <v>6.4737796131131547E-3</v>
      </c>
      <c r="I218" s="42">
        <f>H218^2</f>
        <v>4.1909822479159508E-5</v>
      </c>
      <c r="L218" s="7">
        <f>C218/$K$3</f>
        <v>0.22208012664381932</v>
      </c>
    </row>
    <row r="219" spans="1:12" ht="15.75" x14ac:dyDescent="0.25">
      <c r="A219" s="4">
        <v>41542</v>
      </c>
      <c r="B219">
        <v>185.238</v>
      </c>
      <c r="C219">
        <f>(B219-B218)/B218</f>
        <v>1.5949103274282821E-2</v>
      </c>
      <c r="D219">
        <v>2.6280000000000001</v>
      </c>
      <c r="E219">
        <v>10.0791</v>
      </c>
      <c r="F219" s="15">
        <f>(((E219/100)+1)^(1/365)-1)</f>
        <v>2.6312779640713657E-4</v>
      </c>
      <c r="G219">
        <f>1+F219</f>
        <v>1.0002631277964071</v>
      </c>
      <c r="H219">
        <f>C219-F219</f>
        <v>1.5685975477875685E-2</v>
      </c>
      <c r="I219" s="42">
        <f>H219^2</f>
        <v>2.4604982669251731E-4</v>
      </c>
      <c r="L219" s="7">
        <f>C219/$K$3</f>
        <v>0.52580966725632339</v>
      </c>
    </row>
    <row r="220" spans="1:12" ht="15.75" x14ac:dyDescent="0.25">
      <c r="A220" s="4">
        <v>41543</v>
      </c>
      <c r="B220">
        <v>188.64</v>
      </c>
      <c r="C220">
        <f>(B220-B219)/B219</f>
        <v>1.8365562141677123E-2</v>
      </c>
      <c r="D220">
        <v>2.6497999999999999</v>
      </c>
      <c r="E220">
        <v>10.0547</v>
      </c>
      <c r="F220" s="15">
        <f>(((E220/100)+1)^(1/365)-1)</f>
        <v>2.6252028511231096E-4</v>
      </c>
      <c r="G220">
        <f>1+F220</f>
        <v>1.0002625202851123</v>
      </c>
      <c r="H220">
        <f>C220-F220</f>
        <v>1.8103041856564812E-2</v>
      </c>
      <c r="I220" s="42">
        <f>H220^2</f>
        <v>3.2772012446053757E-4</v>
      </c>
      <c r="L220" s="7">
        <f>C220/$K$3</f>
        <v>0.60547542721487657</v>
      </c>
    </row>
    <row r="221" spans="1:12" ht="15.75" x14ac:dyDescent="0.25">
      <c r="A221" s="4">
        <v>41544</v>
      </c>
      <c r="B221">
        <v>190.9</v>
      </c>
      <c r="C221">
        <f>(B221-B220)/B220</f>
        <v>1.1980491942324107E-2</v>
      </c>
      <c r="D221">
        <v>2.6245000000000003</v>
      </c>
      <c r="E221">
        <v>10.055</v>
      </c>
      <c r="F221" s="15">
        <f>(((E221/100)+1)^(1/365)-1)</f>
        <v>2.6252775532897843E-4</v>
      </c>
      <c r="G221">
        <f>1+F221</f>
        <v>1.000262527755329</v>
      </c>
      <c r="H221">
        <f>C221-F221</f>
        <v>1.1717964186995129E-2</v>
      </c>
      <c r="I221" s="42">
        <f>H221^2</f>
        <v>1.3731068468770041E-4</v>
      </c>
      <c r="L221" s="7">
        <f>C221/$K$3</f>
        <v>0.39497258080446956</v>
      </c>
    </row>
    <row r="222" spans="1:12" ht="15.75" x14ac:dyDescent="0.25">
      <c r="A222" s="4">
        <v>41547</v>
      </c>
      <c r="B222">
        <v>193.37</v>
      </c>
      <c r="C222">
        <f>(B222-B221)/B221</f>
        <v>1.2938711367207955E-2</v>
      </c>
      <c r="D222">
        <v>2.61</v>
      </c>
      <c r="E222">
        <v>10.115</v>
      </c>
      <c r="F222" s="15">
        <f>(((E222/100)+1)^(1/365)-1)</f>
        <v>2.6402139064463093E-4</v>
      </c>
      <c r="G222">
        <f>1+F222</f>
        <v>1.0002640213906446</v>
      </c>
      <c r="H222">
        <f>C222-F222</f>
        <v>1.2674689976563324E-2</v>
      </c>
      <c r="I222" s="42">
        <f>H222^2</f>
        <v>1.6064776600199481E-4</v>
      </c>
      <c r="L222" s="7">
        <f>C222/$K$3</f>
        <v>0.42656313660512962</v>
      </c>
    </row>
    <row r="223" spans="1:12" ht="15.75" x14ac:dyDescent="0.25">
      <c r="A223" s="4">
        <v>41548</v>
      </c>
      <c r="B223">
        <v>193</v>
      </c>
      <c r="C223">
        <f>(B223-B222)/B222</f>
        <v>-1.9134302115116333E-3</v>
      </c>
      <c r="D223">
        <v>2.65</v>
      </c>
      <c r="E223">
        <v>10.0748</v>
      </c>
      <c r="F223" s="15">
        <f>(((E223/100)+1)^(1/365)-1)</f>
        <v>2.6302074473871784E-4</v>
      </c>
      <c r="G223">
        <f>1+F223</f>
        <v>1.0002630207447387</v>
      </c>
      <c r="H223">
        <f>C223-F223</f>
        <v>-2.1764509562503514E-3</v>
      </c>
      <c r="I223" s="42">
        <f>H223^2</f>
        <v>4.7369387649630688E-6</v>
      </c>
      <c r="L223" s="7">
        <f>C223/$K$3</f>
        <v>-6.3081922884994882E-2</v>
      </c>
    </row>
    <row r="224" spans="1:12" ht="15.75" x14ac:dyDescent="0.25">
      <c r="A224" s="4">
        <v>41549</v>
      </c>
      <c r="B224">
        <v>180.95</v>
      </c>
      <c r="C224">
        <f>(B224-B223)/B223</f>
        <v>-6.2435233160621821E-2</v>
      </c>
      <c r="D224">
        <v>2.6173000000000002</v>
      </c>
      <c r="E224">
        <v>10.1073</v>
      </c>
      <c r="F224" s="15">
        <f>(((E224/100)+1)^(1/365)-1)</f>
        <v>2.6382975284811039E-4</v>
      </c>
      <c r="G224">
        <f>1+F224</f>
        <v>1.0002638297528481</v>
      </c>
      <c r="H224">
        <f>C224-F224</f>
        <v>-6.2699062913469938E-2</v>
      </c>
      <c r="I224" s="42">
        <f>H224^2</f>
        <v>3.9311724902272617E-3</v>
      </c>
      <c r="L224" s="7">
        <f>C224/$K$3</f>
        <v>-2.0583633204126794</v>
      </c>
    </row>
    <row r="225" spans="1:12" ht="15.75" x14ac:dyDescent="0.25">
      <c r="A225" s="4">
        <v>41550</v>
      </c>
      <c r="B225">
        <v>173.31</v>
      </c>
      <c r="C225">
        <f>(B225-B224)/B224</f>
        <v>-4.2221608179054917E-2</v>
      </c>
      <c r="D225">
        <v>2.6046</v>
      </c>
      <c r="E225">
        <v>10.155099999999999</v>
      </c>
      <c r="F225" s="15">
        <f>(((E225/100)+1)^(1/365)-1)</f>
        <v>2.6501918449794992E-4</v>
      </c>
      <c r="G225">
        <f>1+F225</f>
        <v>1.0002650191844979</v>
      </c>
      <c r="H225">
        <f>C225-F225</f>
        <v>-4.2486627363552867E-2</v>
      </c>
      <c r="I225" s="42">
        <f>H225^2</f>
        <v>1.8051135047293992E-3</v>
      </c>
      <c r="L225" s="7">
        <f>C225/$K$3</f>
        <v>-1.3919610003060821</v>
      </c>
    </row>
    <row r="226" spans="1:12" ht="15.75" x14ac:dyDescent="0.25">
      <c r="A226" s="4">
        <v>41551</v>
      </c>
      <c r="B226">
        <v>180.98</v>
      </c>
      <c r="C226">
        <f>(B226-B225)/B225</f>
        <v>4.4255957532744722E-2</v>
      </c>
      <c r="D226">
        <v>2.6447000000000003</v>
      </c>
      <c r="E226">
        <v>10.130800000000001</v>
      </c>
      <c r="F226" s="15">
        <f>(((E226/100)+1)^(1/365)-1)</f>
        <v>2.6441457960624248E-4</v>
      </c>
      <c r="G226">
        <f>1+F226</f>
        <v>1.0002644145796062</v>
      </c>
      <c r="H226">
        <f>C226-F226</f>
        <v>4.3991542953138479E-2</v>
      </c>
      <c r="I226" s="42">
        <f>H226^2</f>
        <v>1.9352558513978278E-3</v>
      </c>
      <c r="L226" s="7">
        <f>C226/$K$3</f>
        <v>1.4590293826690932</v>
      </c>
    </row>
    <row r="227" spans="1:12" ht="15.75" x14ac:dyDescent="0.25">
      <c r="A227" s="4">
        <v>41554</v>
      </c>
      <c r="B227">
        <v>183.07</v>
      </c>
      <c r="C227">
        <f>(B227-B226)/B226</f>
        <v>1.1548237374295521E-2</v>
      </c>
      <c r="D227">
        <v>2.6265000000000001</v>
      </c>
      <c r="E227">
        <v>10.152699999999999</v>
      </c>
      <c r="F227" s="15">
        <f>(((E227/100)+1)^(1/365)-1)</f>
        <v>2.6495947635440942E-4</v>
      </c>
      <c r="G227">
        <f>1+F227</f>
        <v>1.0002649594763544</v>
      </c>
      <c r="H227">
        <f>C227-F227</f>
        <v>1.1283277897941112E-2</v>
      </c>
      <c r="I227" s="42">
        <f>H227^2</f>
        <v>1.2731236012216638E-4</v>
      </c>
      <c r="L227" s="7">
        <f>C227/$K$3</f>
        <v>0.38072202221967311</v>
      </c>
    </row>
    <row r="228" spans="1:12" ht="15.75" x14ac:dyDescent="0.25">
      <c r="A228" s="4">
        <v>41555</v>
      </c>
      <c r="B228">
        <v>174.73</v>
      </c>
      <c r="C228">
        <f>(B228-B227)/B227</f>
        <v>-4.5556344567651737E-2</v>
      </c>
      <c r="D228">
        <v>2.6320000000000001</v>
      </c>
      <c r="E228">
        <v>10.1694</v>
      </c>
      <c r="F228" s="15">
        <f>(((E228/100)+1)^(1/365)-1)</f>
        <v>2.6537491862788087E-4</v>
      </c>
      <c r="G228">
        <f>1+F228</f>
        <v>1.0002653749186279</v>
      </c>
      <c r="H228">
        <f>C228-F228</f>
        <v>-4.5821719486279618E-2</v>
      </c>
      <c r="I228" s="42">
        <f>H228^2</f>
        <v>2.0996299766792973E-3</v>
      </c>
      <c r="L228" s="7">
        <f>C228/$K$3</f>
        <v>-1.5019005123100568</v>
      </c>
    </row>
    <row r="229" spans="1:12" ht="15.75" x14ac:dyDescent="0.25">
      <c r="A229" s="4">
        <v>41556</v>
      </c>
      <c r="B229">
        <v>168.78</v>
      </c>
      <c r="C229">
        <f>(B229-B228)/B228</f>
        <v>-3.4052538201796996E-2</v>
      </c>
      <c r="D229">
        <v>2.6631</v>
      </c>
      <c r="E229">
        <v>10.196199999999999</v>
      </c>
      <c r="F229" s="15">
        <f>(((E229/100)+1)^(1/365)-1)</f>
        <v>2.6604148516473636E-4</v>
      </c>
      <c r="G229">
        <f>1+F229</f>
        <v>1.0002660414851647</v>
      </c>
      <c r="H229">
        <f>C229-F229</f>
        <v>-3.4318579686961732E-2</v>
      </c>
      <c r="I229" s="42">
        <f>H229^2</f>
        <v>1.1777649117303425E-3</v>
      </c>
      <c r="L229" s="7">
        <f>C229/$K$3</f>
        <v>-1.1226432905473336</v>
      </c>
    </row>
    <row r="230" spans="1:12" ht="15.75" x14ac:dyDescent="0.25">
      <c r="A230" s="4">
        <v>41557</v>
      </c>
      <c r="B230">
        <v>172.93</v>
      </c>
      <c r="C230">
        <f>(B230-B229)/B229</f>
        <v>2.458822135324094E-2</v>
      </c>
      <c r="D230">
        <v>2.6814</v>
      </c>
      <c r="E230">
        <v>10.065300000000001</v>
      </c>
      <c r="F230" s="15">
        <f>(((E230/100)+1)^(1/365)-1)</f>
        <v>2.6278422045322714E-4</v>
      </c>
      <c r="G230">
        <f>1+F230</f>
        <v>1.0002627842204532</v>
      </c>
      <c r="H230">
        <f>C230-F230</f>
        <v>2.4325437132787713E-2</v>
      </c>
      <c r="I230" s="42">
        <f>H230^2</f>
        <v>5.9172689170120733E-4</v>
      </c>
      <c r="L230" s="7">
        <f>C230/$K$3</f>
        <v>0.81062391194239758</v>
      </c>
    </row>
    <row r="231" spans="1:12" ht="15.75" x14ac:dyDescent="0.25">
      <c r="A231" s="4">
        <v>41558</v>
      </c>
      <c r="B231">
        <v>178.7</v>
      </c>
      <c r="C231">
        <f>(B231-B230)/B230</f>
        <v>3.3366101890938422E-2</v>
      </c>
      <c r="D231">
        <v>2.6871</v>
      </c>
      <c r="E231">
        <v>10.0379</v>
      </c>
      <c r="F231" s="15">
        <f>(((E231/100)+1)^(1/365)-1)</f>
        <v>2.6210192056175252E-4</v>
      </c>
      <c r="G231">
        <f>1+F231</f>
        <v>1.0002621019205618</v>
      </c>
      <c r="H231">
        <f>C231-F231</f>
        <v>3.310399997037667E-2</v>
      </c>
      <c r="I231" s="42">
        <f>H231^2</f>
        <v>1.0958748140386986E-3</v>
      </c>
      <c r="L231" s="7">
        <f>C231/$K$3</f>
        <v>1.1000128741535042</v>
      </c>
    </row>
    <row r="232" spans="1:12" ht="15.75" x14ac:dyDescent="0.25">
      <c r="A232" s="4">
        <v>41561</v>
      </c>
      <c r="B232">
        <v>179.72</v>
      </c>
      <c r="C232">
        <f>(B232-B231)/B231</f>
        <v>5.7078903189703989E-3</v>
      </c>
      <c r="D232">
        <v>2.6871</v>
      </c>
      <c r="E232">
        <v>9.9725999999999999</v>
      </c>
      <c r="F232" s="15">
        <f>(((E232/100)+1)^(1/365)-1)</f>
        <v>2.6047517219796035E-4</v>
      </c>
      <c r="G232">
        <f>1+F232</f>
        <v>1.000260475172198</v>
      </c>
      <c r="H232">
        <f>C232-F232</f>
        <v>5.4474151467724385E-3</v>
      </c>
      <c r="I232" s="42">
        <f>H232^2</f>
        <v>2.9674331781285789E-5</v>
      </c>
      <c r="L232" s="7">
        <f>C232/$K$3</f>
        <v>0.18817759580206692</v>
      </c>
    </row>
    <row r="233" spans="1:12" ht="15.75" x14ac:dyDescent="0.25">
      <c r="A233" s="4">
        <v>41562</v>
      </c>
      <c r="B233">
        <v>183.94</v>
      </c>
      <c r="C233">
        <f>(B233-B232)/B232</f>
        <v>2.3480970398397499E-2</v>
      </c>
      <c r="D233">
        <v>2.7275999999999998</v>
      </c>
      <c r="E233">
        <v>9.9893000000000001</v>
      </c>
      <c r="F233" s="15">
        <f>(((E233/100)+1)^(1/365)-1)</f>
        <v>2.6089129291606561E-4</v>
      </c>
      <c r="G233">
        <f>1+F233</f>
        <v>1.0002608912929161</v>
      </c>
      <c r="H233">
        <f>C233-F233</f>
        <v>2.3220079105481434E-2</v>
      </c>
      <c r="I233" s="42">
        <f>H233^2</f>
        <v>5.3917207366481544E-4</v>
      </c>
      <c r="L233" s="7">
        <f>C233/$K$3</f>
        <v>0.77412008811461841</v>
      </c>
    </row>
    <row r="234" spans="1:12" ht="15.75" x14ac:dyDescent="0.25">
      <c r="A234" s="4">
        <v>41563</v>
      </c>
      <c r="B234">
        <v>183.56</v>
      </c>
      <c r="C234">
        <f>(B234-B233)/B233</f>
        <v>-2.0658910514297895E-3</v>
      </c>
      <c r="D234">
        <v>2.6633</v>
      </c>
      <c r="E234">
        <v>9.9701000000000004</v>
      </c>
      <c r="F234" s="15">
        <f>(((E234/100)+1)^(1/365)-1)</f>
        <v>2.6041287325440088E-4</v>
      </c>
      <c r="G234">
        <f>1+F234</f>
        <v>1.0002604128732544</v>
      </c>
      <c r="H234">
        <f>C234-F234</f>
        <v>-2.3263039246841904E-3</v>
      </c>
      <c r="I234" s="42">
        <f>H234^2</f>
        <v>5.4116899500010677E-6</v>
      </c>
      <c r="L234" s="7">
        <f>C234/$K$3</f>
        <v>-6.8108248323381637E-2</v>
      </c>
    </row>
    <row r="235" spans="1:12" ht="15.75" x14ac:dyDescent="0.25">
      <c r="A235" s="4">
        <v>41564</v>
      </c>
      <c r="B235">
        <v>182.80199999999999</v>
      </c>
      <c r="C235">
        <f>(B235-B234)/B234</f>
        <v>-4.1294399651340694E-3</v>
      </c>
      <c r="D235">
        <v>2.5893999999999999</v>
      </c>
      <c r="E235">
        <v>9.8617000000000008</v>
      </c>
      <c r="F235" s="15">
        <f>(((E235/100)+1)^(1/365)-1)</f>
        <v>2.5771023184240072E-4</v>
      </c>
      <c r="G235">
        <f>1+F235</f>
        <v>1.0002577102318424</v>
      </c>
      <c r="H235">
        <f>C235-F235</f>
        <v>-4.3871501969764701E-3</v>
      </c>
      <c r="I235" s="42">
        <f>H235^2</f>
        <v>1.924708685083068E-5</v>
      </c>
      <c r="L235" s="7">
        <f>C235/$K$3</f>
        <v>-0.13613928110448859</v>
      </c>
    </row>
    <row r="236" spans="1:12" ht="15.75" x14ac:dyDescent="0.25">
      <c r="A236" s="4">
        <v>41565</v>
      </c>
      <c r="B236">
        <v>183.4</v>
      </c>
      <c r="C236">
        <f>(B236-B235)/B235</f>
        <v>3.2712990011050931E-3</v>
      </c>
      <c r="D236">
        <v>2.5777000000000001</v>
      </c>
      <c r="E236">
        <v>9.8420000000000005</v>
      </c>
      <c r="F236" s="15">
        <f>(((E236/100)+1)^(1/365)-1)</f>
        <v>2.5721878359719064E-4</v>
      </c>
      <c r="G236">
        <f>1+F236</f>
        <v>1.0002572187835972</v>
      </c>
      <c r="H236">
        <f>C236-F236</f>
        <v>3.0140802175079025E-3</v>
      </c>
      <c r="I236" s="42">
        <f>H236^2</f>
        <v>9.084679557572484E-6</v>
      </c>
      <c r="L236" s="7">
        <f>C236/$K$3</f>
        <v>0.10784810968279082</v>
      </c>
    </row>
    <row r="237" spans="1:12" ht="15.75" x14ac:dyDescent="0.25">
      <c r="A237" s="4">
        <v>41568</v>
      </c>
      <c r="B237">
        <v>172.6</v>
      </c>
      <c r="C237">
        <f>(B237-B236)/B236</f>
        <v>-5.8887677208287956E-2</v>
      </c>
      <c r="D237">
        <v>2.6013999999999999</v>
      </c>
      <c r="E237">
        <v>9.8528000000000002</v>
      </c>
      <c r="F237" s="15">
        <f>(((E237/100)+1)^(1/365)-1)</f>
        <v>2.5748821788473819E-4</v>
      </c>
      <c r="G237">
        <f>1+F237</f>
        <v>1.0002574882178847</v>
      </c>
      <c r="H237">
        <f>C237-F237</f>
        <v>-5.9145165426172694E-2</v>
      </c>
      <c r="I237" s="42">
        <f>H237^2</f>
        <v>3.4981505932893337E-3</v>
      </c>
      <c r="L237" s="7">
        <f>C237/$K$3</f>
        <v>-1.9414075779617774</v>
      </c>
    </row>
    <row r="238" spans="1:12" ht="15.75" x14ac:dyDescent="0.25">
      <c r="A238" s="4">
        <v>41569</v>
      </c>
      <c r="B238">
        <v>171.54</v>
      </c>
      <c r="C238">
        <f>(B238-B237)/B237</f>
        <v>-6.1413673232908594E-3</v>
      </c>
      <c r="D238">
        <v>2.5124</v>
      </c>
      <c r="E238">
        <v>9.8254000000000001</v>
      </c>
      <c r="F238" s="15">
        <f>(((E238/100)+1)^(1/365)-1)</f>
        <v>2.568046016029335E-4</v>
      </c>
      <c r="G238">
        <f>1+F238</f>
        <v>1.0002568046016029</v>
      </c>
      <c r="H238">
        <f>C238-F238</f>
        <v>-6.3981719248937929E-3</v>
      </c>
      <c r="I238" s="42">
        <f>H238^2</f>
        <v>4.0936603980499141E-5</v>
      </c>
      <c r="L238" s="7">
        <f>C238/$K$3</f>
        <v>-0.20246845563821392</v>
      </c>
    </row>
    <row r="239" spans="1:12" ht="15.75" x14ac:dyDescent="0.25">
      <c r="A239" s="4">
        <v>41570</v>
      </c>
      <c r="B239">
        <v>164.5</v>
      </c>
      <c r="C239">
        <f>(B239-B238)/B238</f>
        <v>-4.103999067272935E-2</v>
      </c>
      <c r="D239">
        <v>2.5015999999999998</v>
      </c>
      <c r="E239">
        <v>9.8313000000000006</v>
      </c>
      <c r="F239" s="15">
        <f>(((E239/100)+1)^(1/365)-1)</f>
        <v>2.5695181801688172E-4</v>
      </c>
      <c r="G239">
        <f>1+F239</f>
        <v>1.0002569518180169</v>
      </c>
      <c r="H239">
        <f>C239-F239</f>
        <v>-4.1296942490746232E-2</v>
      </c>
      <c r="I239" s="42">
        <f>H239^2</f>
        <v>1.7054374590840015E-3</v>
      </c>
      <c r="L239" s="7">
        <f>C239/$K$3</f>
        <v>-1.3530054617318779</v>
      </c>
    </row>
    <row r="240" spans="1:12" ht="15.75" x14ac:dyDescent="0.25">
      <c r="A240" s="4">
        <v>41571</v>
      </c>
      <c r="B240">
        <v>173.15</v>
      </c>
      <c r="C240">
        <f>(B240-B239)/B239</f>
        <v>5.258358662613985E-2</v>
      </c>
      <c r="D240">
        <v>2.5197000000000003</v>
      </c>
      <c r="E240">
        <v>9.8203999999999994</v>
      </c>
      <c r="F240" s="15">
        <f>(((E240/100)+1)^(1/365)-1)</f>
        <v>2.5667983575572428E-4</v>
      </c>
      <c r="G240">
        <f>1+F240</f>
        <v>1.0002566798357557</v>
      </c>
      <c r="H240">
        <f>C240-F240</f>
        <v>5.2326906790384126E-2</v>
      </c>
      <c r="I240" s="42">
        <f>H240^2</f>
        <v>2.7381051742495482E-3</v>
      </c>
      <c r="L240" s="7">
        <f>C240/$K$3</f>
        <v>1.7335744656953405</v>
      </c>
    </row>
    <row r="241" spans="1:12" ht="15.75" x14ac:dyDescent="0.25">
      <c r="A241" s="4">
        <v>41572</v>
      </c>
      <c r="B241">
        <v>169.66</v>
      </c>
      <c r="C241">
        <f>(B241-B240)/B240</f>
        <v>-2.0155934161132018E-2</v>
      </c>
      <c r="D241">
        <v>2.5087999999999999</v>
      </c>
      <c r="E241">
        <v>9.6483000000000008</v>
      </c>
      <c r="F241" s="15">
        <f>(((E241/100)+1)^(1/365)-1)</f>
        <v>2.5238193852450408E-4</v>
      </c>
      <c r="G241">
        <f>1+F241</f>
        <v>1.0002523819385245</v>
      </c>
      <c r="H241">
        <f>C241-F241</f>
        <v>-2.0408316099656522E-2</v>
      </c>
      <c r="I241" s="42">
        <f>H241^2</f>
        <v>4.1649936602349957E-4</v>
      </c>
      <c r="L241" s="7">
        <f>C241/$K$3</f>
        <v>-0.66450037047501354</v>
      </c>
    </row>
    <row r="242" spans="1:12" ht="15.75" x14ac:dyDescent="0.25">
      <c r="A242" s="4">
        <v>41575</v>
      </c>
      <c r="B242">
        <v>162.86000000000001</v>
      </c>
      <c r="C242">
        <f>(B242-B241)/B241</f>
        <v>-4.0080160320641184E-2</v>
      </c>
      <c r="D242">
        <v>2.5232999999999999</v>
      </c>
      <c r="E242">
        <v>9.7636000000000003</v>
      </c>
      <c r="F242" s="15">
        <f>(((E242/100)+1)^(1/365)-1)</f>
        <v>2.5526209789594745E-4</v>
      </c>
      <c r="G242">
        <f>1+F242</f>
        <v>1.0002552620978959</v>
      </c>
      <c r="H242">
        <f>C242-F242</f>
        <v>-4.0335422418537131E-2</v>
      </c>
      <c r="I242" s="42">
        <f>H242^2</f>
        <v>1.6269463016818277E-3</v>
      </c>
      <c r="L242" s="7">
        <f>C242/$K$3</f>
        <v>-1.3213617969204658</v>
      </c>
    </row>
    <row r="243" spans="1:12" x14ac:dyDescent="0.25">
      <c r="A243" s="4"/>
    </row>
    <row r="244" spans="1:12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K1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2" max="12" width="10.7109375" style="41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7" ht="15.75" thickBot="1" x14ac:dyDescent="0.3">
      <c r="A1" t="s">
        <v>76</v>
      </c>
      <c r="Q1" s="22"/>
    </row>
    <row r="2" spans="1:27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65</v>
      </c>
      <c r="H2" t="s">
        <v>66</v>
      </c>
      <c r="I2" t="s">
        <v>35</v>
      </c>
      <c r="J2" t="s">
        <v>36</v>
      </c>
      <c r="K2" t="s">
        <v>64</v>
      </c>
      <c r="L2" s="42" t="s">
        <v>63</v>
      </c>
      <c r="M2" s="5" t="s">
        <v>46</v>
      </c>
      <c r="N2" s="7">
        <f>SUM(L4:L121)/(COUNT(F4:F121)-2)</f>
        <v>9.1889873584928691E-4</v>
      </c>
      <c r="O2" s="11"/>
      <c r="P2" s="5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17" t="s">
        <v>41</v>
      </c>
      <c r="V2" s="18" t="s">
        <v>42</v>
      </c>
      <c r="W2" s="7" t="s">
        <v>26</v>
      </c>
      <c r="X2">
        <f>SUM(T3:T8)</f>
        <v>0.46394188004146247</v>
      </c>
    </row>
    <row r="3" spans="1:27" ht="15.75" x14ac:dyDescent="0.25">
      <c r="A3" s="40">
        <v>41227</v>
      </c>
      <c r="B3">
        <v>31.38</v>
      </c>
      <c r="C3">
        <v>0</v>
      </c>
      <c r="D3">
        <v>1.2285999999999999</v>
      </c>
      <c r="E3">
        <v>1.5911</v>
      </c>
      <c r="F3">
        <v>10.6412</v>
      </c>
      <c r="G3">
        <f>F3+E3</f>
        <v>12.232299999999999</v>
      </c>
      <c r="H3">
        <f>E3+D3*(G3-E3)</f>
        <v>14.664878319999996</v>
      </c>
      <c r="I3" s="15">
        <f>(((H3/100)+1)^(1/365)-1)</f>
        <v>3.7498422476422988E-4</v>
      </c>
      <c r="J3">
        <f>1+I3</f>
        <v>1.0003749842247642</v>
      </c>
      <c r="L3" s="42"/>
      <c r="M3" s="19" t="s">
        <v>47</v>
      </c>
      <c r="N3" s="7">
        <f>SQRT(N2)</f>
        <v>3.031334253838212E-2</v>
      </c>
      <c r="O3" s="7"/>
      <c r="P3" s="9">
        <v>41402</v>
      </c>
      <c r="Q3" s="7">
        <v>55.786999999999999</v>
      </c>
      <c r="R3" s="7">
        <v>4.9900918753377956E-3</v>
      </c>
      <c r="S3" s="7">
        <f>1+R3</f>
        <v>1.0049900918753378</v>
      </c>
      <c r="T3" s="7">
        <f>R3-I122</f>
        <v>4.6131884796624858E-3</v>
      </c>
      <c r="W3" s="7" t="s">
        <v>27</v>
      </c>
      <c r="X3">
        <f>PRODUCT(S3:S8)-PRODUCT(J122:J127)</f>
        <v>0.52615739727206345</v>
      </c>
      <c r="AA3">
        <f>1+I3</f>
        <v>1.0003749842247642</v>
      </c>
    </row>
    <row r="4" spans="1:27" ht="15.75" x14ac:dyDescent="0.25">
      <c r="A4" s="4">
        <v>41228</v>
      </c>
      <c r="B4">
        <v>30.82</v>
      </c>
      <c r="C4">
        <f>(B4-B3)/B3</f>
        <v>-1.7845761631612451E-2</v>
      </c>
      <c r="D4">
        <v>1.2291000000000001</v>
      </c>
      <c r="E4">
        <v>1.5928</v>
      </c>
      <c r="F4">
        <v>10.6287</v>
      </c>
      <c r="G4">
        <f>F4+E4</f>
        <v>12.221500000000001</v>
      </c>
      <c r="H4">
        <f>E4+D4*(G4-E4)</f>
        <v>14.656535170000002</v>
      </c>
      <c r="I4" s="15">
        <f>(((H4/100)+1)^(1/365)-1)</f>
        <v>3.7478479712294011E-4</v>
      </c>
      <c r="J4">
        <f>1+I4</f>
        <v>1.0003747847971229</v>
      </c>
      <c r="K4">
        <f>C4-I4</f>
        <v>-1.8220546428735392E-2</v>
      </c>
      <c r="L4" s="42">
        <f>K4^2</f>
        <v>3.3198831216170205E-4</v>
      </c>
      <c r="M4" s="19" t="s">
        <v>48</v>
      </c>
      <c r="N4" s="7">
        <f>X2</f>
        <v>0.46394188004146247</v>
      </c>
      <c r="O4" s="7"/>
      <c r="P4" s="9">
        <v>41403</v>
      </c>
      <c r="Q4" s="7">
        <v>69.400000000000006</v>
      </c>
      <c r="R4" s="7">
        <v>0.24401742341405716</v>
      </c>
      <c r="S4" s="7">
        <f>1+R4</f>
        <v>1.2440174234140571</v>
      </c>
      <c r="T4" s="7">
        <f>R4-I123</f>
        <v>0.24364248671271835</v>
      </c>
      <c r="W4" s="7" t="s">
        <v>29</v>
      </c>
      <c r="X4">
        <f>X2/6</f>
        <v>7.7323646673577079E-2</v>
      </c>
    </row>
    <row r="5" spans="1:27" ht="15.75" x14ac:dyDescent="0.25">
      <c r="A5" s="4">
        <v>41229</v>
      </c>
      <c r="B5">
        <v>31.84</v>
      </c>
      <c r="C5">
        <f>(B5-B4)/B4</f>
        <v>3.3095392602206349E-2</v>
      </c>
      <c r="D5">
        <v>1.2307999999999999</v>
      </c>
      <c r="E5">
        <v>1.58</v>
      </c>
      <c r="F5">
        <v>10.6015</v>
      </c>
      <c r="G5">
        <f>F5+E5</f>
        <v>12.1815</v>
      </c>
      <c r="H5">
        <f>E5+D5*(G5-E5)</f>
        <v>14.628326199999998</v>
      </c>
      <c r="I5" s="15">
        <f>(((H5/100)+1)^(1/365)-1)</f>
        <v>3.7411040642498783E-4</v>
      </c>
      <c r="J5">
        <f>1+I5</f>
        <v>1.000374110406425</v>
      </c>
      <c r="K5">
        <f>C5-I5</f>
        <v>3.2721282195781361E-2</v>
      </c>
      <c r="L5" s="42">
        <f>K5^2</f>
        <v>1.0706823085359582E-3</v>
      </c>
      <c r="M5" s="19" t="s">
        <v>49</v>
      </c>
      <c r="N5" s="7">
        <f>X12</f>
        <v>1.1616172647669989</v>
      </c>
      <c r="O5" s="7"/>
      <c r="P5" s="9">
        <v>41404</v>
      </c>
      <c r="Q5" s="7">
        <v>76.763999999999996</v>
      </c>
      <c r="R5" s="7">
        <v>0.10610951008645518</v>
      </c>
      <c r="S5" s="7">
        <f>1+R5</f>
        <v>1.1061095100864551</v>
      </c>
      <c r="T5" s="7">
        <f>R5-I124</f>
        <v>0.1057322917185911</v>
      </c>
      <c r="W5" s="11" t="s">
        <v>30</v>
      </c>
      <c r="X5">
        <f>X3/6</f>
        <v>8.7692899545343914E-2</v>
      </c>
    </row>
    <row r="6" spans="1:27" ht="15.75" x14ac:dyDescent="0.25">
      <c r="A6" s="4">
        <v>41232</v>
      </c>
      <c r="B6">
        <v>32.92</v>
      </c>
      <c r="C6">
        <f>(B6-B5)/B5</f>
        <v>3.3919597989949805E-2</v>
      </c>
      <c r="D6">
        <v>1.2295</v>
      </c>
      <c r="E6">
        <v>1.6131</v>
      </c>
      <c r="F6">
        <v>10.4992</v>
      </c>
      <c r="G6">
        <f>F6+E6</f>
        <v>12.112299999999999</v>
      </c>
      <c r="H6">
        <f>E6+D6*(G6-E6)</f>
        <v>14.5218664</v>
      </c>
      <c r="I6" s="15">
        <f>(((H6/100)+1)^(1/365)-1)</f>
        <v>3.7156378450631244E-4</v>
      </c>
      <c r="J6">
        <f>1+I6</f>
        <v>1.0003715637845063</v>
      </c>
      <c r="K6">
        <f>C6-I6</f>
        <v>3.3548034205443493E-2</v>
      </c>
      <c r="L6" s="42">
        <f>K6^2</f>
        <v>1.1254705990496065E-3</v>
      </c>
      <c r="M6" s="19" t="s">
        <v>50</v>
      </c>
      <c r="N6" s="7">
        <f>SQRT(N2*6)</f>
        <v>7.4252221617239988E-2</v>
      </c>
      <c r="O6" s="7"/>
      <c r="P6" s="9">
        <v>41407</v>
      </c>
      <c r="Q6" s="7">
        <v>87.8</v>
      </c>
      <c r="R6" s="7">
        <v>0.14376530665416082</v>
      </c>
      <c r="S6" s="7">
        <f>1+R6</f>
        <v>1.1437653066541609</v>
      </c>
      <c r="T6" s="7">
        <f>R6-I125</f>
        <v>0.14338901051033986</v>
      </c>
      <c r="W6" s="11" t="s">
        <v>37</v>
      </c>
      <c r="X6">
        <f>SUM(U3:U8)/6</f>
        <v>0</v>
      </c>
    </row>
    <row r="7" spans="1:27" ht="15.75" x14ac:dyDescent="0.25">
      <c r="A7" s="4">
        <v>41233</v>
      </c>
      <c r="B7">
        <v>33</v>
      </c>
      <c r="C7">
        <f>(B7-B6)/B6</f>
        <v>2.4301336573511025E-3</v>
      </c>
      <c r="D7">
        <v>1.2317</v>
      </c>
      <c r="E7">
        <v>1.6659000000000002</v>
      </c>
      <c r="F7">
        <v>10.4802</v>
      </c>
      <c r="G7">
        <f>F7+E7</f>
        <v>12.146100000000001</v>
      </c>
      <c r="H7">
        <f>E7+D7*(G7-E7)</f>
        <v>14.57436234</v>
      </c>
      <c r="I7" s="15">
        <f>(((H7/100)+1)^(1/365)-1)</f>
        <v>3.7281983334458424E-4</v>
      </c>
      <c r="J7">
        <f>1+I7</f>
        <v>1.0003728198333446</v>
      </c>
      <c r="K7">
        <f>C7-I7</f>
        <v>2.0573138240065183E-3</v>
      </c>
      <c r="L7" s="42">
        <f>K7^2</f>
        <v>4.2325401704483231E-6</v>
      </c>
      <c r="M7" s="19" t="s">
        <v>51</v>
      </c>
      <c r="N7" s="7">
        <f>SQRT(N2*121)</f>
        <v>0.33344676792220329</v>
      </c>
      <c r="O7" s="7"/>
      <c r="P7" s="9">
        <v>41408</v>
      </c>
      <c r="Q7" s="7">
        <v>83.24</v>
      </c>
      <c r="R7" s="7">
        <v>-5.1936218678815517E-2</v>
      </c>
      <c r="S7" s="7">
        <f>1+R7</f>
        <v>0.94806378132118452</v>
      </c>
      <c r="T7" s="7">
        <f>R7-I126</f>
        <v>-5.2309415454985499E-2</v>
      </c>
      <c r="W7" s="11" t="s">
        <v>38</v>
      </c>
      <c r="X7">
        <f>SQRT(X6)</f>
        <v>0</v>
      </c>
    </row>
    <row r="8" spans="1:27" ht="16.5" thickBot="1" x14ac:dyDescent="0.3">
      <c r="A8" s="4">
        <v>41234</v>
      </c>
      <c r="B8">
        <v>32.47</v>
      </c>
      <c r="C8">
        <f>(B8-B7)/B7</f>
        <v>-1.6060606060606095E-2</v>
      </c>
      <c r="D8">
        <v>1.2311000000000001</v>
      </c>
      <c r="E8">
        <v>1.6796</v>
      </c>
      <c r="F8">
        <v>10.4621</v>
      </c>
      <c r="G8">
        <f>F8+E8</f>
        <v>12.1417</v>
      </c>
      <c r="H8">
        <f>E8+D8*(G8-E8)</f>
        <v>14.55949131</v>
      </c>
      <c r="I8" s="15">
        <f>(((H8/100)+1)^(1/365)-1)</f>
        <v>3.7246407857738362E-4</v>
      </c>
      <c r="J8">
        <f>1+I8</f>
        <v>1.0003724640785774</v>
      </c>
      <c r="K8">
        <f>C8-I8</f>
        <v>-1.6433070139183478E-2</v>
      </c>
      <c r="L8" s="42">
        <f>K8^2</f>
        <v>2.7004579419932372E-4</v>
      </c>
      <c r="M8" s="19" t="s">
        <v>52</v>
      </c>
      <c r="N8" s="7">
        <f>N4/N6</f>
        <v>6.2481885381560591</v>
      </c>
      <c r="O8" s="7"/>
      <c r="P8" s="12">
        <v>41409</v>
      </c>
      <c r="Q8" s="13">
        <v>84.841999999999999</v>
      </c>
      <c r="R8" s="13">
        <v>1.9245555021624266E-2</v>
      </c>
      <c r="S8" s="13">
        <f>1+R8</f>
        <v>1.0192455550216242</v>
      </c>
      <c r="T8" s="7">
        <f>R8-I127</f>
        <v>1.8874318075136159E-2</v>
      </c>
      <c r="W8" s="11" t="s">
        <v>39</v>
      </c>
      <c r="X8">
        <f>SUM(V3:V8)/6</f>
        <v>0</v>
      </c>
    </row>
    <row r="9" spans="1:27" ht="16.5" thickBot="1" x14ac:dyDescent="0.3">
      <c r="A9" s="4">
        <v>41236</v>
      </c>
      <c r="B9">
        <v>32.130000000000003</v>
      </c>
      <c r="C9">
        <f>(B9-B8)/B8</f>
        <v>-1.0471204188481562E-2</v>
      </c>
      <c r="D9">
        <v>1.2374000000000001</v>
      </c>
      <c r="E9">
        <v>1.6899</v>
      </c>
      <c r="F9">
        <v>10.3939</v>
      </c>
      <c r="G9">
        <f>F9+E9</f>
        <v>12.0838</v>
      </c>
      <c r="H9">
        <f>E9+D9*(G9-E9)</f>
        <v>14.55131186</v>
      </c>
      <c r="I9" s="15">
        <f>(((H9/100)+1)^(1/365)-1)</f>
        <v>3.7226838464854417E-4</v>
      </c>
      <c r="J9">
        <f>1+I9</f>
        <v>1.0003722683846485</v>
      </c>
      <c r="K9">
        <f>C9-I9</f>
        <v>-1.0843472573130106E-2</v>
      </c>
      <c r="L9" s="42">
        <f>K9^2</f>
        <v>1.1758089744422483E-4</v>
      </c>
      <c r="M9" s="20" t="s">
        <v>53</v>
      </c>
      <c r="N9" s="7">
        <f>N5/N7</f>
        <v>3.4836662895410542</v>
      </c>
      <c r="O9" s="7"/>
      <c r="T9" s="7"/>
      <c r="W9" s="11" t="s">
        <v>40</v>
      </c>
      <c r="X9">
        <f>SQRT(X8)</f>
        <v>0</v>
      </c>
    </row>
    <row r="10" spans="1:27" ht="15.75" x14ac:dyDescent="0.25">
      <c r="A10" s="4">
        <v>41239</v>
      </c>
      <c r="B10">
        <v>32.270000000000003</v>
      </c>
      <c r="C10">
        <f>(B10-B9)/B9</f>
        <v>4.3572984749455515E-3</v>
      </c>
      <c r="D10">
        <v>1.2361</v>
      </c>
      <c r="E10">
        <v>1.6625000000000001</v>
      </c>
      <c r="F10">
        <v>10.3902</v>
      </c>
      <c r="G10">
        <f>F10+E10</f>
        <v>12.0527</v>
      </c>
      <c r="H10">
        <f>E10+D10*(G10-E10)</f>
        <v>14.505826219999999</v>
      </c>
      <c r="I10" s="15">
        <f>(((H10/100)+1)^(1/365)-1)</f>
        <v>3.7117988316759387E-4</v>
      </c>
      <c r="J10">
        <f>1+I10</f>
        <v>1.0003711798831676</v>
      </c>
      <c r="K10">
        <f>C10-I10</f>
        <v>3.9861185917779577E-3</v>
      </c>
      <c r="L10" s="42">
        <f>K10^2</f>
        <v>1.5889141427717888E-5</v>
      </c>
      <c r="M10" s="7"/>
      <c r="N10" s="7"/>
      <c r="O10" s="7"/>
      <c r="P10" s="5" t="s">
        <v>31</v>
      </c>
      <c r="Q10" s="6" t="s">
        <v>22</v>
      </c>
      <c r="R10" s="6" t="s">
        <v>23</v>
      </c>
      <c r="S10" s="6" t="s">
        <v>24</v>
      </c>
      <c r="T10" s="6" t="s">
        <v>25</v>
      </c>
      <c r="U10" s="17" t="s">
        <v>41</v>
      </c>
      <c r="V10" s="18" t="s">
        <v>42</v>
      </c>
    </row>
    <row r="11" spans="1:27" ht="15.75" x14ac:dyDescent="0.25">
      <c r="A11" s="4">
        <v>41240</v>
      </c>
      <c r="B11">
        <v>32.15</v>
      </c>
      <c r="C11">
        <f>(B11-B10)/B10</f>
        <v>-3.718624109079781E-3</v>
      </c>
      <c r="D11">
        <v>1.2352000000000001</v>
      </c>
      <c r="E11">
        <v>1.6369</v>
      </c>
      <c r="F11">
        <v>10.4123</v>
      </c>
      <c r="G11">
        <f>F11+E11</f>
        <v>12.049200000000001</v>
      </c>
      <c r="H11">
        <f>E11+D11*(G11-E11)</f>
        <v>14.498172960000002</v>
      </c>
      <c r="I11" s="15">
        <f>(((H11/100)+1)^(1/365)-1)</f>
        <v>3.7099669320928008E-4</v>
      </c>
      <c r="J11">
        <f>1+I11</f>
        <v>1.0003709966932093</v>
      </c>
      <c r="K11">
        <f>C11-I11</f>
        <v>-4.0896208022890611E-3</v>
      </c>
      <c r="L11" s="42">
        <f>K11^2</f>
        <v>1.6724998306515424E-5</v>
      </c>
      <c r="M11" s="7"/>
      <c r="N11" s="7"/>
      <c r="O11" s="7"/>
      <c r="P11" s="9">
        <v>41402</v>
      </c>
      <c r="Q11" s="7">
        <v>55.786999999999999</v>
      </c>
      <c r="R11" s="7">
        <v>4.9900918753377956E-3</v>
      </c>
      <c r="S11" s="7">
        <f>1+R11</f>
        <v>1.0049900918753378</v>
      </c>
      <c r="T11" s="7">
        <f>R11-I130</f>
        <v>4.6209371997267459E-3</v>
      </c>
    </row>
    <row r="12" spans="1:27" ht="15.75" x14ac:dyDescent="0.25">
      <c r="A12" s="4">
        <v>41241</v>
      </c>
      <c r="B12">
        <v>33.229999999999997</v>
      </c>
      <c r="C12">
        <f>(B12-B11)/B11</f>
        <v>3.3592534992223901E-2</v>
      </c>
      <c r="D12">
        <v>1.2378</v>
      </c>
      <c r="E12">
        <v>1.6284000000000001</v>
      </c>
      <c r="F12">
        <v>10.3786</v>
      </c>
      <c r="G12">
        <f>F12+E12</f>
        <v>12.007000000000001</v>
      </c>
      <c r="H12">
        <f>E12+D12*(G12-E12)</f>
        <v>14.475031080000004</v>
      </c>
      <c r="I12" s="15">
        <f>(((H12/100)+1)^(1/365)-1)</f>
        <v>3.7044269025532373E-4</v>
      </c>
      <c r="J12">
        <f>1+I12</f>
        <v>1.0003704426902553</v>
      </c>
      <c r="K12">
        <f>C12-I12</f>
        <v>3.3222092301968577E-2</v>
      </c>
      <c r="L12" s="42">
        <f>K12^2</f>
        <v>1.1037074169205198E-3</v>
      </c>
      <c r="M12" s="7"/>
      <c r="N12" s="7"/>
      <c r="O12" s="7"/>
      <c r="P12" s="9">
        <v>41403</v>
      </c>
      <c r="Q12" s="7">
        <v>69.400000000000006</v>
      </c>
      <c r="R12" s="7">
        <v>0.24401742341405716</v>
      </c>
      <c r="S12" s="7">
        <f>1+R12</f>
        <v>1.2440174234140571</v>
      </c>
      <c r="T12" s="7">
        <f>R12-I131</f>
        <v>0.24365078103562463</v>
      </c>
      <c r="W12" s="7" t="s">
        <v>26</v>
      </c>
      <c r="X12">
        <f>SUM(T11:T131)</f>
        <v>1.1616172647669989</v>
      </c>
    </row>
    <row r="13" spans="1:27" ht="15.75" x14ac:dyDescent="0.25">
      <c r="A13" s="4">
        <v>41242</v>
      </c>
      <c r="B13">
        <v>33.69</v>
      </c>
      <c r="C13">
        <f>(B13-B12)/B12</f>
        <v>1.384291303039425E-2</v>
      </c>
      <c r="D13">
        <v>1.2383</v>
      </c>
      <c r="E13">
        <v>1.6147</v>
      </c>
      <c r="F13">
        <v>10.3111</v>
      </c>
      <c r="G13">
        <f>F13+E13</f>
        <v>11.925799999999999</v>
      </c>
      <c r="H13">
        <f>E13+D13*(G13-E13)</f>
        <v>14.38293513</v>
      </c>
      <c r="I13" s="15">
        <f>(((H13/100)+1)^(1/365)-1)</f>
        <v>3.6823686032527725E-4</v>
      </c>
      <c r="J13">
        <f>1+I13</f>
        <v>1.0003682368603253</v>
      </c>
      <c r="K13">
        <f>C13-I13</f>
        <v>1.3474676170068972E-2</v>
      </c>
      <c r="L13" s="42">
        <f>K13^2</f>
        <v>1.8156689788822463E-4</v>
      </c>
      <c r="M13" s="7"/>
      <c r="N13" s="7"/>
      <c r="O13" s="7"/>
      <c r="P13" s="9">
        <v>41404</v>
      </c>
      <c r="Q13" s="7">
        <v>76.763999999999996</v>
      </c>
      <c r="R13" s="7">
        <v>0.10610951008645518</v>
      </c>
      <c r="S13" s="7">
        <f>1+R13</f>
        <v>1.1061095100864551</v>
      </c>
      <c r="T13" s="7">
        <f>R13-I132</f>
        <v>0.10573901334088319</v>
      </c>
      <c r="W13" s="7" t="s">
        <v>27</v>
      </c>
      <c r="X13">
        <f>PRODUCT(S11:S131)-PRODUCT(J122:J242)</f>
        <v>1.8850795953482886</v>
      </c>
    </row>
    <row r="14" spans="1:27" ht="15.75" x14ac:dyDescent="0.25">
      <c r="A14" s="4">
        <v>41243</v>
      </c>
      <c r="B14">
        <v>33.82</v>
      </c>
      <c r="C14">
        <f>(B14-B13)/B13</f>
        <v>3.8587117839122163E-3</v>
      </c>
      <c r="D14">
        <v>1.2417</v>
      </c>
      <c r="E14">
        <v>1.6156000000000001</v>
      </c>
      <c r="F14">
        <v>10.3041</v>
      </c>
      <c r="G14">
        <f>F14+E14</f>
        <v>11.919700000000001</v>
      </c>
      <c r="H14">
        <f>E14+D14*(G14-E14)</f>
        <v>14.410200970000002</v>
      </c>
      <c r="I14" s="15">
        <f>(((H14/100)+1)^(1/365)-1)</f>
        <v>3.6889010076035511E-4</v>
      </c>
      <c r="J14">
        <f>1+I14</f>
        <v>1.0003688901007604</v>
      </c>
      <c r="K14">
        <f>C14-I14</f>
        <v>3.4898216831518612E-3</v>
      </c>
      <c r="L14" s="42">
        <f>K14^2</f>
        <v>1.2178855380196889E-5</v>
      </c>
      <c r="M14" s="7"/>
      <c r="N14" s="7"/>
      <c r="O14" s="7"/>
      <c r="P14" s="9">
        <v>41407</v>
      </c>
      <c r="Q14" s="7">
        <v>87.8</v>
      </c>
      <c r="R14" s="7">
        <v>0.14376530665416082</v>
      </c>
      <c r="S14" s="7">
        <f>1+R14</f>
        <v>1.1437653066541609</v>
      </c>
      <c r="T14" s="7">
        <f>R14-I133</f>
        <v>0.14339558386478574</v>
      </c>
      <c r="W14" s="7" t="s">
        <v>29</v>
      </c>
      <c r="X14">
        <f>X12/121</f>
        <v>9.6001426840247837E-3</v>
      </c>
    </row>
    <row r="15" spans="1:27" ht="15.75" x14ac:dyDescent="0.25">
      <c r="A15" s="4">
        <v>41246</v>
      </c>
      <c r="B15">
        <v>34.619999999999997</v>
      </c>
      <c r="C15">
        <f>(B15-B14)/B14</f>
        <v>2.3654642223536283E-2</v>
      </c>
      <c r="D15">
        <v>1.2705</v>
      </c>
      <c r="E15">
        <v>1.6207</v>
      </c>
      <c r="F15">
        <v>10.3291</v>
      </c>
      <c r="G15">
        <f>F15+E15</f>
        <v>11.9498</v>
      </c>
      <c r="H15">
        <f>E15+D15*(G15-E15)</f>
        <v>14.74382155</v>
      </c>
      <c r="I15" s="15">
        <f>(((H15/100)+1)^(1/365)-1)</f>
        <v>3.7687050141554934E-4</v>
      </c>
      <c r="J15">
        <f>1+I15</f>
        <v>1.0003768705014155</v>
      </c>
      <c r="K15">
        <f>C15-I15</f>
        <v>2.3277771722120734E-2</v>
      </c>
      <c r="L15" s="42">
        <f>K15^2</f>
        <v>5.4185465634716372E-4</v>
      </c>
      <c r="M15" s="7"/>
      <c r="N15" s="7"/>
      <c r="O15" s="7"/>
      <c r="P15" s="9">
        <v>41408</v>
      </c>
      <c r="Q15" s="7">
        <v>83.24</v>
      </c>
      <c r="R15" s="7">
        <v>-5.1936218678815517E-2</v>
      </c>
      <c r="S15" s="7">
        <f>1+R15</f>
        <v>0.94806378132118452</v>
      </c>
      <c r="T15" s="7">
        <f>R15-I134</f>
        <v>-5.2305754344334855E-2</v>
      </c>
      <c r="W15" s="11" t="s">
        <v>30</v>
      </c>
      <c r="X15">
        <f>X13/121</f>
        <v>1.5579170209489989E-2</v>
      </c>
    </row>
    <row r="16" spans="1:27" ht="15.75" x14ac:dyDescent="0.25">
      <c r="A16" s="4">
        <v>41247</v>
      </c>
      <c r="B16">
        <v>33.9</v>
      </c>
      <c r="C16">
        <f>(B16-B15)/B15</f>
        <v>-2.0797227036395118E-2</v>
      </c>
      <c r="D16">
        <v>1.2702</v>
      </c>
      <c r="E16">
        <v>1.6028</v>
      </c>
      <c r="F16">
        <v>10.3428</v>
      </c>
      <c r="G16">
        <f>F16+E16</f>
        <v>11.945600000000001</v>
      </c>
      <c r="H16">
        <f>E16+D16*(G16-E16)</f>
        <v>14.740224560000001</v>
      </c>
      <c r="I16" s="15">
        <f>(((H16/100)+1)^(1/365)-1)</f>
        <v>3.7678458275736126E-4</v>
      </c>
      <c r="J16">
        <f>1+I16</f>
        <v>1.0003767845827574</v>
      </c>
      <c r="K16">
        <f>C16-I16</f>
        <v>-2.1174011619152479E-2</v>
      </c>
      <c r="L16" s="42">
        <f>K16^2</f>
        <v>4.4833876804800416E-4</v>
      </c>
      <c r="M16" s="7"/>
      <c r="N16" s="7"/>
      <c r="O16" s="7"/>
      <c r="P16" s="9">
        <v>41409</v>
      </c>
      <c r="Q16" s="7">
        <v>84.841999999999999</v>
      </c>
      <c r="R16" s="7">
        <v>1.9245555021624266E-2</v>
      </c>
      <c r="S16" s="7">
        <f>1+R16</f>
        <v>1.0192455550216242</v>
      </c>
      <c r="T16" s="7">
        <f>R16-I135</f>
        <v>1.887125372715746E-2</v>
      </c>
      <c r="W16" s="11" t="s">
        <v>37</v>
      </c>
      <c r="X16">
        <f>SUM(U11:U131)/121</f>
        <v>0</v>
      </c>
    </row>
    <row r="17" spans="1:24" ht="15.75" x14ac:dyDescent="0.25">
      <c r="A17" s="4">
        <v>41248</v>
      </c>
      <c r="B17">
        <v>33.71</v>
      </c>
      <c r="C17">
        <f>(B17-B16)/B16</f>
        <v>-5.6047197640117325E-3</v>
      </c>
      <c r="D17">
        <v>1.2701</v>
      </c>
      <c r="E17">
        <v>1.5874999999999999</v>
      </c>
      <c r="F17">
        <v>10.3284</v>
      </c>
      <c r="G17">
        <f>F17+E17</f>
        <v>11.915900000000001</v>
      </c>
      <c r="H17">
        <f>E17+D17*(G17-E17)</f>
        <v>14.705600840000001</v>
      </c>
      <c r="I17" s="15">
        <f>(((H17/100)+1)^(1/365)-1)</f>
        <v>3.7595741399298888E-4</v>
      </c>
      <c r="J17">
        <f>1+I17</f>
        <v>1.000375957413993</v>
      </c>
      <c r="K17">
        <f>C17-I17</f>
        <v>-5.9806771780047214E-3</v>
      </c>
      <c r="L17" s="42">
        <f>K17^2</f>
        <v>3.5768499507506518E-5</v>
      </c>
      <c r="M17" s="7"/>
      <c r="N17" s="7"/>
      <c r="O17" s="7"/>
      <c r="P17" s="9">
        <v>41410</v>
      </c>
      <c r="Q17" s="7">
        <v>92.248000000000005</v>
      </c>
      <c r="R17" s="7">
        <v>8.7291671577756372E-2</v>
      </c>
      <c r="S17" s="7">
        <f>1+R17</f>
        <v>1.0872916715777563</v>
      </c>
      <c r="T17" s="7">
        <f>R17-I136</f>
        <v>8.691610715312155E-2</v>
      </c>
      <c r="W17" s="11" t="s">
        <v>38</v>
      </c>
      <c r="X17">
        <f>SQRT(X16)</f>
        <v>0</v>
      </c>
    </row>
    <row r="18" spans="1:24" ht="15.75" x14ac:dyDescent="0.25">
      <c r="A18" s="4">
        <v>41249</v>
      </c>
      <c r="B18">
        <v>33.9</v>
      </c>
      <c r="C18">
        <f>(B18-B17)/B17</f>
        <v>5.636309700385575E-3</v>
      </c>
      <c r="D18">
        <v>1.2701</v>
      </c>
      <c r="E18">
        <v>1.5857000000000001</v>
      </c>
      <c r="F18">
        <v>10.3139</v>
      </c>
      <c r="G18">
        <f>F18+E18</f>
        <v>11.8996</v>
      </c>
      <c r="H18">
        <f>E18+D18*(G18-E18)</f>
        <v>14.685384389999999</v>
      </c>
      <c r="I18" s="15">
        <f>(((H18/100)+1)^(1/365)-1)</f>
        <v>3.7547432313123075E-4</v>
      </c>
      <c r="J18">
        <f>1+I18</f>
        <v>1.0003754743231312</v>
      </c>
      <c r="K18">
        <f>C18-I18</f>
        <v>5.2608353772543442E-3</v>
      </c>
      <c r="L18" s="42">
        <f>K18^2</f>
        <v>2.7676388866570859E-5</v>
      </c>
      <c r="M18" s="7"/>
      <c r="N18" s="7"/>
      <c r="O18" s="7"/>
      <c r="P18" s="9">
        <v>41411</v>
      </c>
      <c r="Q18" s="7">
        <v>91.5</v>
      </c>
      <c r="R18" s="7">
        <v>-8.1085768797156E-3</v>
      </c>
      <c r="S18" s="7">
        <f>1+R18</f>
        <v>0.99189142312028444</v>
      </c>
      <c r="T18" s="7">
        <f>R18-I137</f>
        <v>-8.4840812331859351E-3</v>
      </c>
      <c r="W18" s="11" t="s">
        <v>39</v>
      </c>
      <c r="X18">
        <f>SUM(V11:V131)/121</f>
        <v>0</v>
      </c>
    </row>
    <row r="19" spans="1:24" ht="15.75" x14ac:dyDescent="0.25">
      <c r="A19" s="4">
        <v>41250</v>
      </c>
      <c r="B19">
        <v>34.17</v>
      </c>
      <c r="C19">
        <f>(B19-B18)/B18</f>
        <v>7.9646017699115963E-3</v>
      </c>
      <c r="D19">
        <v>1.2702</v>
      </c>
      <c r="E19">
        <v>1.6215000000000002</v>
      </c>
      <c r="F19">
        <v>10.3042</v>
      </c>
      <c r="G19">
        <f>F19+E19</f>
        <v>11.925699999999999</v>
      </c>
      <c r="H19">
        <f>E19+D19*(G19-E19)</f>
        <v>14.709894839999997</v>
      </c>
      <c r="I19" s="15">
        <f>(((H19/100)+1)^(1/365)-1)</f>
        <v>3.7606001218093432E-4</v>
      </c>
      <c r="J19">
        <f>1+I19</f>
        <v>1.0003760600121809</v>
      </c>
      <c r="K19">
        <f>C19-I19</f>
        <v>7.5885417577306619E-3</v>
      </c>
      <c r="L19" s="42">
        <f>K19^2</f>
        <v>5.7585966008821964E-5</v>
      </c>
      <c r="M19" s="7"/>
      <c r="N19" s="7"/>
      <c r="O19" s="7"/>
      <c r="P19" s="9">
        <v>41414</v>
      </c>
      <c r="Q19" s="7">
        <v>89.94</v>
      </c>
      <c r="R19" s="7">
        <v>-1.7049180327868878E-2</v>
      </c>
      <c r="S19" s="7">
        <f>1+R19</f>
        <v>0.98295081967213116</v>
      </c>
      <c r="T19" s="7">
        <f>R19-I138</f>
        <v>-1.7429842708083381E-2</v>
      </c>
      <c r="W19" s="11" t="s">
        <v>40</v>
      </c>
      <c r="X19">
        <f>SQRT(X18)</f>
        <v>0</v>
      </c>
    </row>
    <row r="20" spans="1:24" ht="15.75" x14ac:dyDescent="0.25">
      <c r="A20" s="4">
        <v>41253</v>
      </c>
      <c r="B20">
        <v>34.57</v>
      </c>
      <c r="C20">
        <f>(B20-B19)/B19</f>
        <v>1.1706175007316317E-2</v>
      </c>
      <c r="D20">
        <v>1.272</v>
      </c>
      <c r="E20">
        <v>1.6164000000000001</v>
      </c>
      <c r="F20">
        <v>10.3162</v>
      </c>
      <c r="G20">
        <f>F20+E20</f>
        <v>11.932600000000001</v>
      </c>
      <c r="H20">
        <f>E20+D20*(G20-E20)</f>
        <v>14.738606400000002</v>
      </c>
      <c r="I20" s="15">
        <f>(((H20/100)+1)^(1/365)-1)</f>
        <v>3.7674593008185653E-4</v>
      </c>
      <c r="J20">
        <f>1+I20</f>
        <v>1.0003767459300819</v>
      </c>
      <c r="K20">
        <f>C20-I20</f>
        <v>1.132942907723446E-2</v>
      </c>
      <c r="L20" s="42">
        <f>K20^2</f>
        <v>1.2835596321608567E-4</v>
      </c>
      <c r="M20" s="7"/>
      <c r="N20" s="7"/>
      <c r="O20" s="7"/>
      <c r="P20" s="9">
        <v>41415</v>
      </c>
      <c r="Q20" s="7">
        <v>87.59</v>
      </c>
      <c r="R20" s="7">
        <v>-2.6128530131198514E-2</v>
      </c>
      <c r="S20" s="7">
        <f>1+R20</f>
        <v>0.97387146986880146</v>
      </c>
      <c r="T20" s="7">
        <f>R20-I139</f>
        <v>-2.6507069336309065E-2</v>
      </c>
    </row>
    <row r="21" spans="1:24" ht="15.75" x14ac:dyDescent="0.25">
      <c r="A21" s="4">
        <v>41254</v>
      </c>
      <c r="B21">
        <v>35.28</v>
      </c>
      <c r="C21">
        <f>(B21-B20)/B20</f>
        <v>2.0538038761932335E-2</v>
      </c>
      <c r="D21">
        <v>1.2728999999999999</v>
      </c>
      <c r="E21">
        <v>1.6541000000000001</v>
      </c>
      <c r="F21">
        <v>10.2911</v>
      </c>
      <c r="G21">
        <f>F21+E21</f>
        <v>11.9452</v>
      </c>
      <c r="H21">
        <f>E21+D21*(G21-E21)</f>
        <v>14.75364119</v>
      </c>
      <c r="I21" s="15">
        <f>(((H21/100)+1)^(1/365)-1)</f>
        <v>3.7710504226962094E-4</v>
      </c>
      <c r="J21">
        <f>1+I21</f>
        <v>1.0003771050422696</v>
      </c>
      <c r="K21">
        <f>C21-I21</f>
        <v>2.0160933719662714E-2</v>
      </c>
      <c r="L21" s="42">
        <f>K21^2</f>
        <v>4.0646324844863301E-4</v>
      </c>
      <c r="M21" s="7"/>
      <c r="N21" s="7"/>
      <c r="O21" s="7"/>
      <c r="P21" s="9">
        <v>41416</v>
      </c>
      <c r="Q21" s="7">
        <v>87.24</v>
      </c>
      <c r="R21" s="7">
        <v>-3.9958899417742721E-3</v>
      </c>
      <c r="S21" s="7">
        <f>1+R21</f>
        <v>0.99600411005822576</v>
      </c>
      <c r="T21" s="7">
        <f>R21-I140</f>
        <v>-4.3736916424493011E-3</v>
      </c>
    </row>
    <row r="22" spans="1:24" ht="15.75" x14ac:dyDescent="0.25">
      <c r="A22" s="4">
        <v>41255</v>
      </c>
      <c r="B22">
        <v>35.26</v>
      </c>
      <c r="C22">
        <f>(B22-B21)/B21</f>
        <v>-5.6689342403636977E-4</v>
      </c>
      <c r="D22">
        <v>1.2728999999999999</v>
      </c>
      <c r="E22">
        <v>1.698</v>
      </c>
      <c r="F22">
        <v>10.3009</v>
      </c>
      <c r="G22">
        <f>F22+E22</f>
        <v>11.998900000000001</v>
      </c>
      <c r="H22">
        <f>E22+D22*(G22-E22)</f>
        <v>14.810015610000001</v>
      </c>
      <c r="I22" s="15">
        <f>(((H22/100)+1)^(1/365)-1)</f>
        <v>3.7845115096146742E-4</v>
      </c>
      <c r="J22">
        <f>1+I22</f>
        <v>1.0003784511509615</v>
      </c>
      <c r="K22">
        <f>C22-I22</f>
        <v>-9.4534457499783719E-4</v>
      </c>
      <c r="L22" s="42">
        <f>K22^2</f>
        <v>8.936763654778414E-7</v>
      </c>
      <c r="M22" s="7"/>
      <c r="N22" s="7"/>
      <c r="O22" s="7"/>
      <c r="P22" s="9">
        <v>41417</v>
      </c>
      <c r="Q22" s="7">
        <v>92.73</v>
      </c>
      <c r="R22" s="7">
        <v>6.2929848693260085E-2</v>
      </c>
      <c r="S22" s="7">
        <f>1+R22</f>
        <v>1.0629298486932601</v>
      </c>
      <c r="T22" s="7">
        <f>R22-I141</f>
        <v>6.2552377343420409E-2</v>
      </c>
    </row>
    <row r="23" spans="1:24" ht="15.75" x14ac:dyDescent="0.25">
      <c r="A23" s="4">
        <v>41256</v>
      </c>
      <c r="B23">
        <v>33.61</v>
      </c>
      <c r="C23">
        <f>(B23-B22)/B22</f>
        <v>-4.6795235394214367E-2</v>
      </c>
      <c r="D23">
        <v>1.2766</v>
      </c>
      <c r="E23">
        <v>1.7299</v>
      </c>
      <c r="F23">
        <v>10.338699999999999</v>
      </c>
      <c r="G23">
        <f>F23+E23</f>
        <v>12.0686</v>
      </c>
      <c r="H23">
        <f>E23+D23*(G23-E23)</f>
        <v>14.928284419999999</v>
      </c>
      <c r="I23" s="15">
        <f>(((H23/100)+1)^(1/365)-1)</f>
        <v>3.812730335126524E-4</v>
      </c>
      <c r="J23">
        <f>1+I23</f>
        <v>1.0003812730335127</v>
      </c>
      <c r="K23">
        <f>C23-I23</f>
        <v>-4.7176508427727019E-2</v>
      </c>
      <c r="L23" s="42">
        <f>K23^2</f>
        <v>2.2256229474313985E-3</v>
      </c>
      <c r="M23" s="7"/>
      <c r="N23" s="7"/>
      <c r="O23" s="7"/>
      <c r="P23" s="9">
        <v>41418</v>
      </c>
      <c r="Q23" s="7">
        <v>97.08</v>
      </c>
      <c r="R23" s="7">
        <v>4.6910384988676737E-2</v>
      </c>
      <c r="S23" s="7">
        <f>1+R23</f>
        <v>1.0469103849886767</v>
      </c>
      <c r="T23" s="7">
        <f>R23-I142</f>
        <v>4.6533954740231045E-2</v>
      </c>
    </row>
    <row r="24" spans="1:24" ht="15.75" x14ac:dyDescent="0.25">
      <c r="A24" s="4">
        <v>41257</v>
      </c>
      <c r="B24">
        <v>33.81</v>
      </c>
      <c r="C24">
        <f>(B24-B23)/B23</f>
        <v>5.9506099375186807E-3</v>
      </c>
      <c r="D24">
        <v>1.2765</v>
      </c>
      <c r="E24">
        <v>1.7015</v>
      </c>
      <c r="F24">
        <v>10.3375</v>
      </c>
      <c r="G24">
        <f>F24+E24</f>
        <v>12.039</v>
      </c>
      <c r="H24">
        <f>E24+D24*(G24-E24)</f>
        <v>14.89731875</v>
      </c>
      <c r="I24" s="15">
        <f>(((H24/100)+1)^(1/365)-1)</f>
        <v>3.8053447552521824E-4</v>
      </c>
      <c r="J24">
        <f>1+I24</f>
        <v>1.0003805344755252</v>
      </c>
      <c r="K24">
        <f>C24-I24</f>
        <v>5.5700754619934624E-3</v>
      </c>
      <c r="L24" s="42">
        <f>K24^2</f>
        <v>3.1025740652301685E-5</v>
      </c>
      <c r="M24" s="7"/>
      <c r="N24" s="7"/>
      <c r="O24" s="7"/>
      <c r="P24" s="9">
        <v>41422</v>
      </c>
      <c r="Q24" s="7">
        <v>110.334</v>
      </c>
      <c r="R24" s="7">
        <v>0.13652657601977755</v>
      </c>
      <c r="S24" s="7">
        <f>1+R24</f>
        <v>1.1365265760197776</v>
      </c>
      <c r="T24" s="7">
        <f>R24-I143</f>
        <v>0.13614842879275899</v>
      </c>
    </row>
    <row r="25" spans="1:24" ht="15.75" x14ac:dyDescent="0.25">
      <c r="A25" s="4">
        <v>41260</v>
      </c>
      <c r="B25">
        <v>34.4</v>
      </c>
      <c r="C25">
        <f>(B25-B24)/B24</f>
        <v>1.7450458444247155E-2</v>
      </c>
      <c r="D25">
        <v>1.2774000000000001</v>
      </c>
      <c r="E25">
        <v>1.7717000000000001</v>
      </c>
      <c r="F25">
        <v>10.290699999999999</v>
      </c>
      <c r="G25">
        <f>F25+E25</f>
        <v>12.0624</v>
      </c>
      <c r="H25">
        <f>E25+D25*(G25-E25)</f>
        <v>14.917040180000001</v>
      </c>
      <c r="I25" s="15">
        <f>(((H25/100)+1)^(1/365)-1)</f>
        <v>3.8100487162173735E-4</v>
      </c>
      <c r="J25">
        <f>1+I25</f>
        <v>1.0003810048716217</v>
      </c>
      <c r="K25">
        <f>C25-I25</f>
        <v>1.7069453572625418E-2</v>
      </c>
      <c r="L25" s="42">
        <f>K25^2</f>
        <v>2.9136624526801465E-4</v>
      </c>
      <c r="M25" s="7"/>
      <c r="N25" s="7"/>
      <c r="O25" s="7"/>
      <c r="P25" s="9">
        <v>41423</v>
      </c>
      <c r="Q25" s="7">
        <v>104.629</v>
      </c>
      <c r="R25" s="7">
        <v>-5.170663621367845E-2</v>
      </c>
      <c r="S25" s="7">
        <f>1+R25</f>
        <v>0.94829336378632156</v>
      </c>
      <c r="T25" s="7">
        <f>R25-I144</f>
        <v>-5.208604655983852E-2</v>
      </c>
    </row>
    <row r="26" spans="1:24" ht="15.75" x14ac:dyDescent="0.25">
      <c r="A26" s="4">
        <v>41261</v>
      </c>
      <c r="B26">
        <v>34.590000000000003</v>
      </c>
      <c r="C26">
        <f>(B26-B25)/B25</f>
        <v>5.5232558139536288E-3</v>
      </c>
      <c r="D26">
        <v>1.2757000000000001</v>
      </c>
      <c r="E26">
        <v>1.8169999999999999</v>
      </c>
      <c r="F26">
        <v>10.249700000000001</v>
      </c>
      <c r="G26">
        <f>F26+E26</f>
        <v>12.066700000000001</v>
      </c>
      <c r="H26">
        <f>E26+D26*(G26-E26)</f>
        <v>14.892542290000002</v>
      </c>
      <c r="I26" s="15">
        <f>(((H26/100)+1)^(1/365)-1)</f>
        <v>3.8042053515607854E-4</v>
      </c>
      <c r="J26">
        <f>1+I26</f>
        <v>1.0003804205351561</v>
      </c>
      <c r="K26">
        <f>C26-I26</f>
        <v>5.1428352787975503E-3</v>
      </c>
      <c r="L26" s="42">
        <f>K26^2</f>
        <v>2.6448754704844678E-5</v>
      </c>
      <c r="M26" s="7"/>
      <c r="N26" s="7"/>
      <c r="O26" s="7"/>
      <c r="P26" s="9">
        <v>41424</v>
      </c>
      <c r="Q26" s="7">
        <v>104.95</v>
      </c>
      <c r="R26" s="7">
        <v>3.0679830639688608E-3</v>
      </c>
      <c r="S26" s="7">
        <f>1+R26</f>
        <v>1.0030679830639688</v>
      </c>
      <c r="T26" s="7">
        <f>R26-I145</f>
        <v>2.6871044155761035E-3</v>
      </c>
    </row>
    <row r="27" spans="1:24" ht="15.75" x14ac:dyDescent="0.25">
      <c r="A27" s="4">
        <v>41262</v>
      </c>
      <c r="B27">
        <v>34.61</v>
      </c>
      <c r="C27">
        <f>(B27-B26)/B26</f>
        <v>5.7820179242544143E-4</v>
      </c>
      <c r="D27">
        <v>1.2745</v>
      </c>
      <c r="E27">
        <v>1.8014000000000001</v>
      </c>
      <c r="F27">
        <v>10.324299999999999</v>
      </c>
      <c r="G27">
        <f>F27+E27</f>
        <v>12.125699999999998</v>
      </c>
      <c r="H27">
        <f>E27+D27*(G27-E27)</f>
        <v>14.959720349999998</v>
      </c>
      <c r="I27" s="15">
        <f>(((H27/100)+1)^(1/365)-1)</f>
        <v>3.8202260464381688E-4</v>
      </c>
      <c r="J27">
        <f>1+I27</f>
        <v>1.0003820226046438</v>
      </c>
      <c r="K27">
        <f>C27-I27</f>
        <v>1.9617918778162455E-4</v>
      </c>
      <c r="L27" s="42">
        <f>K27^2</f>
        <v>3.8486273718657907E-8</v>
      </c>
      <c r="M27" s="7"/>
      <c r="N27" s="7"/>
      <c r="O27" s="7"/>
      <c r="P27" s="9">
        <v>41425</v>
      </c>
      <c r="Q27" s="7">
        <v>97.76</v>
      </c>
      <c r="R27" s="7">
        <v>-6.850881372081942E-2</v>
      </c>
      <c r="S27" s="7">
        <f>1+R27</f>
        <v>0.93149118627918059</v>
      </c>
      <c r="T27" s="7">
        <f>R27-I146</f>
        <v>-6.8890627584636391E-2</v>
      </c>
    </row>
    <row r="28" spans="1:24" ht="15.75" x14ac:dyDescent="0.25">
      <c r="A28" s="4">
        <v>41263</v>
      </c>
      <c r="B28">
        <v>34.43</v>
      </c>
      <c r="C28">
        <f>(B28-B27)/B27</f>
        <v>-5.2008090147356171E-3</v>
      </c>
      <c r="D28">
        <v>1.2736000000000001</v>
      </c>
      <c r="E28">
        <v>1.7962</v>
      </c>
      <c r="F28">
        <v>10.3134</v>
      </c>
      <c r="G28">
        <f>F28+E28</f>
        <v>12.1096</v>
      </c>
      <c r="H28">
        <f>E28+D28*(G28-E28)</f>
        <v>14.931346240000002</v>
      </c>
      <c r="I28" s="15">
        <f>(((H28/100)+1)^(1/365)-1)</f>
        <v>3.8134604978390385E-4</v>
      </c>
      <c r="J28">
        <f>1+I28</f>
        <v>1.0003813460497839</v>
      </c>
      <c r="K28">
        <f>C28-I28</f>
        <v>-5.5821550645195209E-3</v>
      </c>
      <c r="L28" s="42">
        <f>K28^2</f>
        <v>3.1160455164340937E-5</v>
      </c>
      <c r="M28" s="7"/>
      <c r="N28" s="7"/>
      <c r="O28" s="7"/>
      <c r="P28" s="9">
        <v>41428</v>
      </c>
      <c r="Q28" s="7">
        <v>92.59</v>
      </c>
      <c r="R28" s="7">
        <v>-5.2884615384615398E-2</v>
      </c>
      <c r="S28" s="7">
        <f>1+R28</f>
        <v>0.94711538461538458</v>
      </c>
      <c r="T28" s="7">
        <f>R28-I147</f>
        <v>-5.3261894014745771E-2</v>
      </c>
    </row>
    <row r="29" spans="1:24" ht="15.75" x14ac:dyDescent="0.25">
      <c r="A29" s="4">
        <v>41264</v>
      </c>
      <c r="B29">
        <v>34</v>
      </c>
      <c r="C29">
        <f>(B29-B28)/B28</f>
        <v>-1.2489108335753694E-2</v>
      </c>
      <c r="D29">
        <v>1.2728999999999999</v>
      </c>
      <c r="E29">
        <v>1.7623</v>
      </c>
      <c r="F29">
        <v>10.353999999999999</v>
      </c>
      <c r="G29">
        <f>F29+E29</f>
        <v>12.116299999999999</v>
      </c>
      <c r="H29">
        <f>E29+D29*(G29-E29)</f>
        <v>14.941906599999998</v>
      </c>
      <c r="I29" s="15">
        <f>(((H29/100)+1)^(1/365)-1)</f>
        <v>3.8159787142699741E-4</v>
      </c>
      <c r="J29">
        <f>1+I29</f>
        <v>1.000381597871427</v>
      </c>
      <c r="K29">
        <f>C29-I29</f>
        <v>-1.2870706207180692E-2</v>
      </c>
      <c r="L29" s="42">
        <f>K29^2</f>
        <v>1.656550782715596E-4</v>
      </c>
      <c r="M29" s="7"/>
      <c r="N29" s="7"/>
      <c r="O29" s="7"/>
      <c r="P29" s="9">
        <v>41429</v>
      </c>
      <c r="Q29" s="7">
        <v>94.84</v>
      </c>
      <c r="R29" s="7">
        <v>2.4300680419051732E-2</v>
      </c>
      <c r="S29" s="7">
        <f>1+R29</f>
        <v>1.0243006804190518</v>
      </c>
      <c r="T29" s="7">
        <f>R29-I148</f>
        <v>2.3923759340919146E-2</v>
      </c>
    </row>
    <row r="30" spans="1:24" ht="15.75" x14ac:dyDescent="0.25">
      <c r="A30" s="4">
        <v>41267</v>
      </c>
      <c r="B30">
        <v>34.28</v>
      </c>
      <c r="C30">
        <f>(B30-B29)/B29</f>
        <v>8.2352941176470924E-3</v>
      </c>
      <c r="D30">
        <v>1.2706999999999999</v>
      </c>
      <c r="E30">
        <v>1.7737000000000001</v>
      </c>
      <c r="F30">
        <v>10.3933</v>
      </c>
      <c r="G30">
        <f>F30+E30</f>
        <v>12.167</v>
      </c>
      <c r="H30">
        <f>E30+D30*(G30-E30)</f>
        <v>14.980466309999999</v>
      </c>
      <c r="I30" s="15">
        <f>(((H30/100)+1)^(1/365)-1)</f>
        <v>3.8251716781800837E-4</v>
      </c>
      <c r="J30">
        <f>1+I30</f>
        <v>1.000382517167818</v>
      </c>
      <c r="K30">
        <f>C30-I30</f>
        <v>7.852776949829084E-3</v>
      </c>
      <c r="L30" s="42">
        <f>K30^2</f>
        <v>6.1666105823766974E-5</v>
      </c>
      <c r="M30" s="7"/>
      <c r="N30" s="7"/>
      <c r="O30" s="7"/>
      <c r="P30" s="9">
        <v>41430</v>
      </c>
      <c r="Q30" s="7">
        <v>95.37</v>
      </c>
      <c r="R30" s="7">
        <v>5.5883593420497802E-3</v>
      </c>
      <c r="S30" s="7">
        <f>1+R30</f>
        <v>1.0055883593420498</v>
      </c>
      <c r="T30" s="7">
        <f>R30-I149</f>
        <v>5.2119184225651472E-3</v>
      </c>
    </row>
    <row r="31" spans="1:24" ht="15.75" x14ac:dyDescent="0.25">
      <c r="A31" s="4">
        <v>41269</v>
      </c>
      <c r="B31">
        <v>33.590000000000003</v>
      </c>
      <c r="C31">
        <f>(B31-B30)/B30</f>
        <v>-2.0128354725787563E-2</v>
      </c>
      <c r="D31">
        <v>1.2717000000000001</v>
      </c>
      <c r="E31">
        <v>1.7511000000000001</v>
      </c>
      <c r="F31">
        <v>10.4194</v>
      </c>
      <c r="G31">
        <f>F31+E31</f>
        <v>12.170500000000001</v>
      </c>
      <c r="H31">
        <f>E31+D31*(G31-E31)</f>
        <v>15.001450980000001</v>
      </c>
      <c r="I31" s="15">
        <f>(((H31/100)+1)^(1/365)-1)</f>
        <v>3.8301733107903857E-4</v>
      </c>
      <c r="J31">
        <f>1+I31</f>
        <v>1.000383017331079</v>
      </c>
      <c r="K31">
        <f>C31-I31</f>
        <v>-2.0511372056866602E-2</v>
      </c>
      <c r="L31" s="42">
        <f>K31^2</f>
        <v>4.2071638365520804E-4</v>
      </c>
      <c r="M31" s="7"/>
      <c r="N31" s="7"/>
      <c r="O31" s="7"/>
      <c r="P31" s="9">
        <v>41431</v>
      </c>
      <c r="Q31" s="7">
        <v>97.35</v>
      </c>
      <c r="R31" s="7">
        <v>2.0761245674740376E-2</v>
      </c>
      <c r="S31" s="7">
        <f>1+R31</f>
        <v>1.0207612456747404</v>
      </c>
      <c r="T31" s="7">
        <f>R31-I150</f>
        <v>2.0384796218549956E-2</v>
      </c>
    </row>
    <row r="32" spans="1:24" ht="15.75" x14ac:dyDescent="0.25">
      <c r="A32" s="4">
        <v>41270</v>
      </c>
      <c r="B32">
        <v>33.69</v>
      </c>
      <c r="C32">
        <f>(B32-B31)/B31</f>
        <v>2.9770765108661596E-3</v>
      </c>
      <c r="D32">
        <v>1.2717000000000001</v>
      </c>
      <c r="E32">
        <v>1.7364000000000002</v>
      </c>
      <c r="F32">
        <v>10.4292</v>
      </c>
      <c r="G32">
        <f>F32+E32</f>
        <v>12.1656</v>
      </c>
      <c r="H32">
        <f>E32+D32*(G32-E32)</f>
        <v>14.999213640000001</v>
      </c>
      <c r="I32" s="15">
        <f>(((H32/100)+1)^(1/365)-1)</f>
        <v>3.8296400909199058E-4</v>
      </c>
      <c r="J32">
        <f>1+I32</f>
        <v>1.000382964009092</v>
      </c>
      <c r="K32">
        <f>C32-I32</f>
        <v>2.5941125017741691E-3</v>
      </c>
      <c r="L32" s="42">
        <f>K32^2</f>
        <v>6.729419671861038E-6</v>
      </c>
      <c r="M32" s="7"/>
      <c r="N32" s="7"/>
      <c r="O32" s="7"/>
      <c r="P32" s="9">
        <v>41432</v>
      </c>
      <c r="Q32" s="7">
        <v>102.04</v>
      </c>
      <c r="R32" s="7">
        <v>4.8176682074987286E-2</v>
      </c>
      <c r="S32" s="7">
        <f>1+R32</f>
        <v>1.0481766820749874</v>
      </c>
      <c r="T32" s="7">
        <f>R32-I151</f>
        <v>4.77955151264974E-2</v>
      </c>
    </row>
    <row r="33" spans="1:20" ht="15.75" x14ac:dyDescent="0.25">
      <c r="A33" s="4">
        <v>41271</v>
      </c>
      <c r="B33">
        <v>33.22</v>
      </c>
      <c r="C33">
        <f>(B33-B32)/B32</f>
        <v>-1.3950727218759243E-2</v>
      </c>
      <c r="D33">
        <v>1.2715000000000001</v>
      </c>
      <c r="E33">
        <v>1.7008999999999999</v>
      </c>
      <c r="F33">
        <v>10.4861</v>
      </c>
      <c r="G33">
        <f>F33+E33</f>
        <v>12.187000000000001</v>
      </c>
      <c r="H33">
        <f>E33+D33*(G33-E33)</f>
        <v>15.033976150000001</v>
      </c>
      <c r="I33" s="15">
        <f>(((H33/100)+1)^(1/365)-1)</f>
        <v>3.8379237883345851E-4</v>
      </c>
      <c r="J33">
        <f>1+I33</f>
        <v>1.0003837923788335</v>
      </c>
      <c r="K33">
        <f>C33-I33</f>
        <v>-1.4334519597592701E-2</v>
      </c>
      <c r="L33" s="42">
        <f>K33^2</f>
        <v>2.0547845209376923E-4</v>
      </c>
      <c r="M33" s="7"/>
      <c r="N33" s="7"/>
      <c r="O33" s="7"/>
      <c r="P33" s="9">
        <v>41435</v>
      </c>
      <c r="Q33" s="7">
        <v>100.05</v>
      </c>
      <c r="R33" s="7">
        <v>-1.9502156017248227E-2</v>
      </c>
      <c r="S33" s="7">
        <f>1+R33</f>
        <v>0.98049784398275175</v>
      </c>
      <c r="T33" s="7">
        <f>R33-I152</f>
        <v>-1.9893237747018986E-2</v>
      </c>
    </row>
    <row r="34" spans="1:20" ht="15.75" x14ac:dyDescent="0.25">
      <c r="A34" s="4">
        <v>41274</v>
      </c>
      <c r="B34">
        <v>33.869999999999997</v>
      </c>
      <c r="C34">
        <f>(B34-B33)/B33</f>
        <v>1.9566526189042702E-2</v>
      </c>
      <c r="D34">
        <v>1.2692999999999999</v>
      </c>
      <c r="E34">
        <v>1.7574000000000001</v>
      </c>
      <c r="F34">
        <v>10.509399999999999</v>
      </c>
      <c r="G34">
        <f>F34+E34</f>
        <v>12.2668</v>
      </c>
      <c r="H34">
        <f>E34+D34*(G34-E34)</f>
        <v>15.096981419999999</v>
      </c>
      <c r="I34" s="15">
        <f>(((H34/100)+1)^(1/365)-1)</f>
        <v>3.8529312052348885E-4</v>
      </c>
      <c r="J34">
        <f>1+I34</f>
        <v>1.0003852931205235</v>
      </c>
      <c r="K34">
        <f>C34-I34</f>
        <v>1.9181233068519214E-2</v>
      </c>
      <c r="L34" s="42">
        <f>K34^2</f>
        <v>3.67919702028855E-4</v>
      </c>
      <c r="M34" s="7"/>
      <c r="N34" s="7"/>
      <c r="O34" s="7"/>
      <c r="P34" s="9">
        <v>41436</v>
      </c>
      <c r="Q34" s="7">
        <v>94.47</v>
      </c>
      <c r="R34" s="7">
        <v>-5.5772113943028473E-2</v>
      </c>
      <c r="S34" s="7">
        <f>1+R34</f>
        <v>0.9442278860569715</v>
      </c>
      <c r="T34" s="7">
        <f>R34-I153</f>
        <v>-5.6164375082789125E-2</v>
      </c>
    </row>
    <row r="35" spans="1:20" ht="15.75" x14ac:dyDescent="0.25">
      <c r="A35" s="4">
        <v>41276</v>
      </c>
      <c r="B35">
        <v>35.36</v>
      </c>
      <c r="C35">
        <f>(B35-B34)/B34</f>
        <v>4.3991733097136172E-2</v>
      </c>
      <c r="D35">
        <v>1.2757000000000001</v>
      </c>
      <c r="E35">
        <v>1.8371</v>
      </c>
      <c r="F35">
        <v>10.701499999999999</v>
      </c>
      <c r="G35">
        <f>F35+E35</f>
        <v>12.538599999999999</v>
      </c>
      <c r="H35">
        <f>E35+D35*(G35-E35)</f>
        <v>15.48900355</v>
      </c>
      <c r="I35" s="15">
        <f>(((H35/100)+1)^(1/365)-1)</f>
        <v>3.9461244745875312E-4</v>
      </c>
      <c r="J35">
        <f>1+I35</f>
        <v>1.0003946124474588</v>
      </c>
      <c r="K35">
        <f>C35-I35</f>
        <v>4.3597120649677419E-2</v>
      </c>
      <c r="L35" s="42">
        <f>K35^2</f>
        <v>1.9007089289425293E-3</v>
      </c>
      <c r="M35" s="7"/>
      <c r="N35" s="7"/>
      <c r="O35" s="7"/>
      <c r="P35" s="9">
        <v>41437</v>
      </c>
      <c r="Q35" s="7">
        <v>97.73</v>
      </c>
      <c r="R35" s="7">
        <v>3.45083095162486E-2</v>
      </c>
      <c r="S35" s="7">
        <f>1+R35</f>
        <v>1.0345083095162486</v>
      </c>
      <c r="T35" s="7">
        <f>R35-I154</f>
        <v>3.4115646344169845E-2</v>
      </c>
    </row>
    <row r="36" spans="1:20" ht="15.75" x14ac:dyDescent="0.25">
      <c r="A36" s="4">
        <v>41277</v>
      </c>
      <c r="B36">
        <v>34.770000000000003</v>
      </c>
      <c r="C36">
        <f>(B36-B35)/B35</f>
        <v>-1.6685520361990846E-2</v>
      </c>
      <c r="D36">
        <v>1.2762</v>
      </c>
      <c r="E36">
        <v>1.9121000000000001</v>
      </c>
      <c r="F36">
        <v>10.7293</v>
      </c>
      <c r="G36">
        <f>F36+E36</f>
        <v>12.641400000000001</v>
      </c>
      <c r="H36">
        <f>E36+D36*(G36-E36)</f>
        <v>15.604832660000001</v>
      </c>
      <c r="I36" s="15">
        <f>(((H36/100)+1)^(1/365)-1)</f>
        <v>3.9735995229439602E-4</v>
      </c>
      <c r="J36">
        <f>1+I36</f>
        <v>1.0003973599522944</v>
      </c>
      <c r="K36">
        <f>C36-I36</f>
        <v>-1.7082880314285242E-2</v>
      </c>
      <c r="L36" s="42">
        <f>K36^2</f>
        <v>2.9182479983219423E-4</v>
      </c>
      <c r="M36" s="7"/>
      <c r="N36" s="7"/>
      <c r="O36" s="7"/>
      <c r="P36" s="9">
        <v>41438</v>
      </c>
      <c r="Q36" s="7">
        <v>98.18</v>
      </c>
      <c r="R36" s="7">
        <v>4.6045226644838106E-3</v>
      </c>
      <c r="S36" s="7">
        <f>1+R36</f>
        <v>1.0046045226644837</v>
      </c>
      <c r="T36" s="7">
        <f>R36-I155</f>
        <v>4.210710086195067E-3</v>
      </c>
    </row>
    <row r="37" spans="1:20" ht="15.75" x14ac:dyDescent="0.25">
      <c r="A37" s="4">
        <v>41278</v>
      </c>
      <c r="B37">
        <v>34.4</v>
      </c>
      <c r="C37">
        <f>(B37-B36)/B36</f>
        <v>-1.0641357492091013E-2</v>
      </c>
      <c r="D37">
        <v>1.2751000000000001</v>
      </c>
      <c r="E37">
        <v>1.8991</v>
      </c>
      <c r="F37">
        <v>10.669700000000001</v>
      </c>
      <c r="G37">
        <f>F37+E37</f>
        <v>12.568800000000001</v>
      </c>
      <c r="H37">
        <f>E37+D37*(G37-E37)</f>
        <v>15.504034470000002</v>
      </c>
      <c r="I37" s="15">
        <f>(((H37/100)+1)^(1/365)-1)</f>
        <v>3.94969140983914E-4</v>
      </c>
      <c r="J37">
        <f>1+I37</f>
        <v>1.0003949691409839</v>
      </c>
      <c r="K37">
        <f>C37-I37</f>
        <v>-1.1036326633074927E-2</v>
      </c>
      <c r="L37" s="42">
        <f>K37^2</f>
        <v>1.2180050555191895E-4</v>
      </c>
      <c r="M37" s="7"/>
      <c r="N37" s="7"/>
      <c r="O37" s="7"/>
      <c r="P37" s="9">
        <v>41439</v>
      </c>
      <c r="Q37" s="7">
        <v>100.3</v>
      </c>
      <c r="R37" s="7">
        <v>2.1592992462823285E-2</v>
      </c>
      <c r="S37" s="7">
        <f>1+R37</f>
        <v>1.0215929924628233</v>
      </c>
      <c r="T37" s="7">
        <f>R37-I156</f>
        <v>2.1201786625176994E-2</v>
      </c>
    </row>
    <row r="38" spans="1:20" ht="15.75" x14ac:dyDescent="0.25">
      <c r="A38" s="4">
        <v>41281</v>
      </c>
      <c r="B38">
        <v>34.340000000000003</v>
      </c>
      <c r="C38">
        <f>(B38-B37)/B37</f>
        <v>-1.7441860465114876E-3</v>
      </c>
      <c r="D38">
        <v>1.2770000000000001</v>
      </c>
      <c r="E38">
        <v>1.8974</v>
      </c>
      <c r="F38">
        <v>10.705</v>
      </c>
      <c r="G38">
        <f>F38+E38</f>
        <v>12.602399999999999</v>
      </c>
      <c r="H38">
        <f>E38+D38*(G38-E38)</f>
        <v>15.567685000000001</v>
      </c>
      <c r="I38" s="15">
        <f>(((H38/100)+1)^(1/365)-1)</f>
        <v>3.964790966537457E-4</v>
      </c>
      <c r="J38">
        <f>1+I38</f>
        <v>1.0003964790966537</v>
      </c>
      <c r="K38">
        <f>C38-I38</f>
        <v>-2.1406651431652331E-3</v>
      </c>
      <c r="L38" s="42">
        <f>K38^2</f>
        <v>4.5824472551626282E-6</v>
      </c>
      <c r="M38" s="7"/>
      <c r="N38" s="7"/>
      <c r="O38" s="7"/>
      <c r="P38" s="9">
        <v>41442</v>
      </c>
      <c r="Q38" s="7">
        <v>102.2</v>
      </c>
      <c r="R38" s="7">
        <v>1.8943170488534455E-2</v>
      </c>
      <c r="S38" s="7">
        <f>1+R38</f>
        <v>1.0189431704885346</v>
      </c>
      <c r="T38" s="7">
        <f>R38-I157</f>
        <v>1.8554032094339489E-2</v>
      </c>
    </row>
    <row r="39" spans="1:20" ht="15.75" x14ac:dyDescent="0.25">
      <c r="A39" s="4">
        <v>41282</v>
      </c>
      <c r="B39">
        <v>33.68</v>
      </c>
      <c r="C39">
        <f>(B39-B38)/B38</f>
        <v>-1.9219569015725208E-2</v>
      </c>
      <c r="D39">
        <v>1.278</v>
      </c>
      <c r="E39">
        <v>1.8683000000000001</v>
      </c>
      <c r="F39">
        <v>10.721399999999999</v>
      </c>
      <c r="G39">
        <f>F39+E39</f>
        <v>12.589699999999999</v>
      </c>
      <c r="H39">
        <f>E39+D39*(G39-E39)</f>
        <v>15.570249199999999</v>
      </c>
      <c r="I39" s="15">
        <f>(((H39/100)+1)^(1/365)-1)</f>
        <v>3.9653990874910505E-4</v>
      </c>
      <c r="J39">
        <f>1+I39</f>
        <v>1.0003965399087491</v>
      </c>
      <c r="K39">
        <f>C39-I39</f>
        <v>-1.9616108924474313E-2</v>
      </c>
      <c r="L39" s="42">
        <f>K39^2</f>
        <v>3.8479172933684081E-4</v>
      </c>
      <c r="M39" s="7"/>
      <c r="N39" s="7"/>
      <c r="O39" s="7"/>
      <c r="P39" s="9">
        <v>41443</v>
      </c>
      <c r="Q39" s="7">
        <v>103.39</v>
      </c>
      <c r="R39" s="7">
        <v>1.1643835616438334E-2</v>
      </c>
      <c r="S39" s="7">
        <f>1+R39</f>
        <v>1.0116438356164383</v>
      </c>
      <c r="T39" s="7">
        <f>R39-I158</f>
        <v>1.1253794174025165E-2</v>
      </c>
    </row>
    <row r="40" spans="1:20" ht="15.75" x14ac:dyDescent="0.25">
      <c r="A40" s="4">
        <v>41283</v>
      </c>
      <c r="B40">
        <v>33.64</v>
      </c>
      <c r="C40">
        <f>(B40-B39)/B39</f>
        <v>-1.1876484560569818E-3</v>
      </c>
      <c r="D40">
        <v>1.2779</v>
      </c>
      <c r="E40">
        <v>1.8568</v>
      </c>
      <c r="F40">
        <v>10.6943</v>
      </c>
      <c r="G40">
        <f>F40+E40</f>
        <v>12.5511</v>
      </c>
      <c r="H40">
        <f>E40+D40*(G40-E40)</f>
        <v>15.52304597</v>
      </c>
      <c r="I40" s="15">
        <f>(((H40/100)+1)^(1/365)-1)</f>
        <v>3.9542022996985615E-4</v>
      </c>
      <c r="J40">
        <f>1+I40</f>
        <v>1.0003954202299699</v>
      </c>
      <c r="K40">
        <f>C40-I40</f>
        <v>-1.583068686026838E-3</v>
      </c>
      <c r="L40" s="42">
        <f>K40^2</f>
        <v>2.5061064646787391E-6</v>
      </c>
      <c r="M40" s="7"/>
      <c r="N40" s="7"/>
      <c r="O40" s="7"/>
      <c r="P40" s="9">
        <v>41444</v>
      </c>
      <c r="Q40" s="7">
        <v>104.68</v>
      </c>
      <c r="R40" s="7">
        <v>1.2477028726182476E-2</v>
      </c>
      <c r="S40" s="7">
        <f>1+R40</f>
        <v>1.0124770287261824</v>
      </c>
      <c r="T40" s="7">
        <f>R40-I159</f>
        <v>1.2084783351241496E-2</v>
      </c>
    </row>
    <row r="41" spans="1:20" ht="15.75" x14ac:dyDescent="0.25">
      <c r="A41" s="4">
        <v>41284</v>
      </c>
      <c r="B41">
        <v>33.53</v>
      </c>
      <c r="C41">
        <f>(B41-B40)/B40</f>
        <v>-3.2699167657550365E-3</v>
      </c>
      <c r="D41">
        <v>1.2765</v>
      </c>
      <c r="E41">
        <v>1.8957999999999999</v>
      </c>
      <c r="F41">
        <v>10.6531</v>
      </c>
      <c r="G41">
        <f>F41+E41</f>
        <v>12.5489</v>
      </c>
      <c r="H41">
        <f>E41+D41*(G41-E41)</f>
        <v>15.49448215</v>
      </c>
      <c r="I41" s="15">
        <f>(((H41/100)+1)^(1/365)-1)</f>
        <v>3.9474246356818732E-4</v>
      </c>
      <c r="J41">
        <f>1+I41</f>
        <v>1.0003947424635682</v>
      </c>
      <c r="K41">
        <f>C41-I41</f>
        <v>-3.6646592293232238E-3</v>
      </c>
      <c r="L41" s="42">
        <f>K41^2</f>
        <v>1.3429727267063884E-5</v>
      </c>
      <c r="M41" s="7"/>
      <c r="N41" s="7"/>
      <c r="O41" s="7"/>
      <c r="P41" s="9">
        <v>41445</v>
      </c>
      <c r="Q41" s="7">
        <v>100.65</v>
      </c>
      <c r="R41" s="7">
        <v>-3.8498280473824996E-2</v>
      </c>
      <c r="S41" s="7">
        <f>1+R41</f>
        <v>0.96150171952617502</v>
      </c>
      <c r="T41" s="7">
        <f>R41-I160</f>
        <v>-3.88902149706414E-2</v>
      </c>
    </row>
    <row r="42" spans="1:20" ht="15.75" x14ac:dyDescent="0.25">
      <c r="A42" s="4">
        <v>41285</v>
      </c>
      <c r="B42">
        <v>32.909999999999997</v>
      </c>
      <c r="C42">
        <f>(B42-B41)/B41</f>
        <v>-1.8490903668356831E-2</v>
      </c>
      <c r="D42">
        <v>1.2793000000000001</v>
      </c>
      <c r="E42">
        <v>1.8677000000000001</v>
      </c>
      <c r="F42">
        <v>10.6394</v>
      </c>
      <c r="G42">
        <f>F42+E42</f>
        <v>12.507100000000001</v>
      </c>
      <c r="H42">
        <f>E42+D42*(G42-E42)</f>
        <v>15.478684420000004</v>
      </c>
      <c r="I42" s="15">
        <f>(((H42/100)+1)^(1/365)-1)</f>
        <v>3.94367540976992E-4</v>
      </c>
      <c r="J42">
        <f>1+I42</f>
        <v>1.000394367540977</v>
      </c>
      <c r="K42">
        <f>C42-I42</f>
        <v>-1.8885271209333823E-2</v>
      </c>
      <c r="L42" s="42">
        <f>K42^2</f>
        <v>3.5665346865009298E-4</v>
      </c>
      <c r="M42" s="7"/>
      <c r="N42" s="7"/>
      <c r="O42" s="7"/>
      <c r="P42" s="9">
        <v>41446</v>
      </c>
      <c r="Q42" s="7">
        <v>99.55</v>
      </c>
      <c r="R42" s="7">
        <v>-1.0928961748633963E-2</v>
      </c>
      <c r="S42" s="7">
        <f>1+R42</f>
        <v>0.989071038251366</v>
      </c>
      <c r="T42" s="7">
        <f>R42-I161</f>
        <v>-1.1322100417561947E-2</v>
      </c>
    </row>
    <row r="43" spans="1:20" ht="15.75" x14ac:dyDescent="0.25">
      <c r="A43" s="4">
        <v>41288</v>
      </c>
      <c r="B43">
        <v>33.26</v>
      </c>
      <c r="C43">
        <f>(B43-B42)/B42</f>
        <v>1.063506532968707E-2</v>
      </c>
      <c r="D43">
        <v>1.2827</v>
      </c>
      <c r="E43">
        <v>1.8448</v>
      </c>
      <c r="F43">
        <v>10.6082</v>
      </c>
      <c r="G43">
        <f>F43+E43</f>
        <v>12.452999999999999</v>
      </c>
      <c r="H43">
        <f>E43+D43*(G43-E43)</f>
        <v>15.451938139999999</v>
      </c>
      <c r="I43" s="15">
        <f>(((H43/100)+1)^(1/365)-1)</f>
        <v>3.9373266324660428E-4</v>
      </c>
      <c r="J43">
        <f>1+I43</f>
        <v>1.0003937326632466</v>
      </c>
      <c r="K43">
        <f>C43-I43</f>
        <v>1.0241332666440466E-2</v>
      </c>
      <c r="L43" s="42">
        <f>K43^2</f>
        <v>1.0488489478470058E-4</v>
      </c>
      <c r="M43" s="7"/>
      <c r="N43" s="7"/>
      <c r="O43" s="7"/>
      <c r="P43" s="9">
        <v>41449</v>
      </c>
      <c r="Q43" s="7">
        <v>101.49</v>
      </c>
      <c r="R43" s="7">
        <v>1.9487694625816152E-2</v>
      </c>
      <c r="S43" s="7">
        <f>1+R43</f>
        <v>1.0194876946258162</v>
      </c>
      <c r="T43" s="7">
        <f>R43-I162</f>
        <v>1.9088925138763955E-2</v>
      </c>
    </row>
    <row r="44" spans="1:20" ht="15.75" x14ac:dyDescent="0.25">
      <c r="A44" s="4">
        <v>41289</v>
      </c>
      <c r="B44">
        <v>33.9</v>
      </c>
      <c r="C44">
        <f>(B44-B43)/B43</f>
        <v>1.9242333132892381E-2</v>
      </c>
      <c r="D44">
        <v>1.2829999999999999</v>
      </c>
      <c r="E44">
        <v>1.8359999999999999</v>
      </c>
      <c r="F44">
        <v>10.6061</v>
      </c>
      <c r="G44">
        <f>F44+E44</f>
        <v>12.4421</v>
      </c>
      <c r="H44">
        <f>E44+D44*(G44-E44)</f>
        <v>15.443626299999998</v>
      </c>
      <c r="I44" s="15">
        <f>(((H44/100)+1)^(1/365)-1)</f>
        <v>3.9353533482788805E-4</v>
      </c>
      <c r="J44">
        <f>1+I44</f>
        <v>1.0003935353348279</v>
      </c>
      <c r="K44">
        <f>C44-I44</f>
        <v>1.8848797798064493E-2</v>
      </c>
      <c r="L44" s="42">
        <f>K44^2</f>
        <v>3.5527717843232087E-4</v>
      </c>
      <c r="M44" s="7"/>
      <c r="N44" s="7"/>
      <c r="O44" s="7"/>
      <c r="P44" s="9">
        <v>41450</v>
      </c>
      <c r="Q44" s="7">
        <v>102.4</v>
      </c>
      <c r="R44" s="7">
        <v>8.9664006306041065E-3</v>
      </c>
      <c r="S44" s="7">
        <f>1+R44</f>
        <v>1.0089664006306041</v>
      </c>
      <c r="T44" s="7">
        <f>R44-I163</f>
        <v>8.5712748399469595E-3</v>
      </c>
    </row>
    <row r="45" spans="1:20" ht="15.75" x14ac:dyDescent="0.25">
      <c r="A45" s="4">
        <v>41290</v>
      </c>
      <c r="B45">
        <v>34.1</v>
      </c>
      <c r="C45">
        <f>(B45-B44)/B44</f>
        <v>5.8997050147493466E-3</v>
      </c>
      <c r="D45">
        <v>1.2829999999999999</v>
      </c>
      <c r="E45">
        <v>1.8185</v>
      </c>
      <c r="F45">
        <v>10.6127</v>
      </c>
      <c r="G45">
        <f>F45+E45</f>
        <v>12.4312</v>
      </c>
      <c r="H45">
        <f>E45+D45*(G45-E45)</f>
        <v>15.4345941</v>
      </c>
      <c r="I45" s="15">
        <f>(((H45/100)+1)^(1/365)-1)</f>
        <v>3.9332088853605285E-4</v>
      </c>
      <c r="J45">
        <f>1+I45</f>
        <v>1.0003933208885361</v>
      </c>
      <c r="K45">
        <f>C45-I45</f>
        <v>5.5063841262132937E-3</v>
      </c>
      <c r="L45" s="42">
        <f>K45^2</f>
        <v>3.032026614541374E-5</v>
      </c>
      <c r="M45" s="7"/>
      <c r="N45" s="7"/>
      <c r="O45" s="7"/>
      <c r="P45" s="9">
        <v>41451</v>
      </c>
      <c r="Q45" s="7">
        <v>105.72</v>
      </c>
      <c r="R45" s="7">
        <v>3.2421874999999933E-2</v>
      </c>
      <c r="S45" s="7">
        <f>1+R45</f>
        <v>1.0324218749999998</v>
      </c>
      <c r="T45" s="7">
        <f>R45-I164</f>
        <v>3.202814025002676E-2</v>
      </c>
    </row>
    <row r="46" spans="1:20" ht="15.75" x14ac:dyDescent="0.25">
      <c r="A46" s="4">
        <v>41291</v>
      </c>
      <c r="B46">
        <v>34.380000000000003</v>
      </c>
      <c r="C46">
        <f>(B46-B45)/B45</f>
        <v>8.2111436950146957E-3</v>
      </c>
      <c r="D46">
        <v>1.2829999999999999</v>
      </c>
      <c r="E46">
        <v>1.8794</v>
      </c>
      <c r="F46">
        <v>10.6044</v>
      </c>
      <c r="G46">
        <f>F46+E46</f>
        <v>12.4838</v>
      </c>
      <c r="H46">
        <f>E46+D46*(G46-E46)</f>
        <v>15.484845199999999</v>
      </c>
      <c r="I46" s="15">
        <f>(((H46/100)+1)^(1/365)-1)</f>
        <v>3.9451375892807228E-4</v>
      </c>
      <c r="J46">
        <f>1+I46</f>
        <v>1.0003945137589281</v>
      </c>
      <c r="K46">
        <f>C46-I46</f>
        <v>7.8166299360866234E-3</v>
      </c>
      <c r="L46" s="42">
        <f>K46^2</f>
        <v>6.1099703557725566E-5</v>
      </c>
      <c r="M46" s="7"/>
      <c r="N46" s="7"/>
      <c r="O46" s="7"/>
      <c r="P46" s="9">
        <v>41452</v>
      </c>
      <c r="Q46" s="7">
        <v>109.25</v>
      </c>
      <c r="R46" s="7">
        <v>3.3390087022323128E-2</v>
      </c>
      <c r="S46" s="7">
        <f>1+R46</f>
        <v>1.0333900870223232</v>
      </c>
      <c r="T46" s="7">
        <f>R46-I165</f>
        <v>3.2997104995980936E-2</v>
      </c>
    </row>
    <row r="47" spans="1:20" ht="15.75" x14ac:dyDescent="0.25">
      <c r="A47" s="4">
        <v>41292</v>
      </c>
      <c r="B47">
        <v>34.520000000000003</v>
      </c>
      <c r="C47">
        <f>(B47-B46)/B46</f>
        <v>4.0721349621873348E-3</v>
      </c>
      <c r="D47">
        <v>1.2828999999999999</v>
      </c>
      <c r="E47">
        <v>1.8416000000000001</v>
      </c>
      <c r="F47">
        <v>10.5631</v>
      </c>
      <c r="G47">
        <f>F47+E47</f>
        <v>12.4047</v>
      </c>
      <c r="H47">
        <f>E47+D47*(G47-E47)</f>
        <v>15.393000989999999</v>
      </c>
      <c r="I47" s="15">
        <f>(((H47/100)+1)^(1/365)-1)</f>
        <v>3.9233315142173097E-4</v>
      </c>
      <c r="J47">
        <f>1+I47</f>
        <v>1.0003923331514217</v>
      </c>
      <c r="K47">
        <f>C47-I47</f>
        <v>3.6798018107656039E-3</v>
      </c>
      <c r="L47" s="42">
        <f>K47^2</f>
        <v>1.3540941366513818E-5</v>
      </c>
      <c r="M47" s="7"/>
      <c r="N47" s="7"/>
      <c r="O47" s="7"/>
      <c r="P47" s="9">
        <v>41453</v>
      </c>
      <c r="Q47" s="7">
        <v>107.36</v>
      </c>
      <c r="R47" s="7">
        <v>-1.7299771167048061E-2</v>
      </c>
      <c r="S47" s="7">
        <f>1+R47</f>
        <v>0.98270022883295194</v>
      </c>
      <c r="T47" s="7">
        <f>R47-I166</f>
        <v>-1.7689579600833727E-2</v>
      </c>
    </row>
    <row r="48" spans="1:20" ht="15.75" x14ac:dyDescent="0.25">
      <c r="A48" s="4">
        <v>41296</v>
      </c>
      <c r="B48">
        <v>35.19</v>
      </c>
      <c r="C48">
        <f>(B48-B47)/B47</f>
        <v>1.9409038238702044E-2</v>
      </c>
      <c r="D48">
        <v>1.2701</v>
      </c>
      <c r="E48">
        <v>1.8416999999999999</v>
      </c>
      <c r="F48">
        <v>10.4893</v>
      </c>
      <c r="G48">
        <f>F48+E48</f>
        <v>12.331</v>
      </c>
      <c r="H48">
        <f>E48+D48*(G48-E48)</f>
        <v>15.16415993</v>
      </c>
      <c r="I48" s="15">
        <f>(((H48/100)+1)^(1/365)-1)</f>
        <v>3.8689236368805169E-4</v>
      </c>
      <c r="J48">
        <f>1+I48</f>
        <v>1.0003868923636881</v>
      </c>
      <c r="K48">
        <f>C48-I48</f>
        <v>1.9022145875013993E-2</v>
      </c>
      <c r="L48" s="42">
        <f>K48^2</f>
        <v>3.6184203369031185E-4</v>
      </c>
      <c r="M48" s="7"/>
      <c r="N48" s="7"/>
      <c r="O48" s="7"/>
      <c r="P48" s="9">
        <v>41456</v>
      </c>
      <c r="Q48" s="7">
        <v>117.179</v>
      </c>
      <c r="R48" s="7">
        <v>9.1458643815201218E-2</v>
      </c>
      <c r="S48" s="7">
        <f>1+R48</f>
        <v>1.0914586438152012</v>
      </c>
      <c r="T48" s="7">
        <f>R48-I167</f>
        <v>9.1069409478311575E-2</v>
      </c>
    </row>
    <row r="49" spans="1:20" ht="15.75" x14ac:dyDescent="0.25">
      <c r="A49" s="4">
        <v>41297</v>
      </c>
      <c r="B49">
        <v>36</v>
      </c>
      <c r="C49">
        <f>(B49-B48)/B48</f>
        <v>2.3017902813299299E-2</v>
      </c>
      <c r="D49">
        <v>1.2705</v>
      </c>
      <c r="E49">
        <v>1.8241000000000001</v>
      </c>
      <c r="F49">
        <v>10.503</v>
      </c>
      <c r="G49">
        <f>F49+E49</f>
        <v>12.3271</v>
      </c>
      <c r="H49">
        <f>E49+D49*(G49-E49)</f>
        <v>15.1681615</v>
      </c>
      <c r="I49" s="15">
        <f>(((H49/100)+1)^(1/365)-1)</f>
        <v>3.8698759519983916E-4</v>
      </c>
      <c r="J49">
        <f>1+I49</f>
        <v>1.0003869875951998</v>
      </c>
      <c r="K49">
        <f>C49-I49</f>
        <v>2.263091521809946E-2</v>
      </c>
      <c r="L49" s="42">
        <f>K49^2</f>
        <v>5.1215832360880574E-4</v>
      </c>
      <c r="M49" s="7"/>
      <c r="N49" s="7"/>
      <c r="O49" s="7"/>
      <c r="P49" s="9">
        <v>41457</v>
      </c>
      <c r="Q49" s="7">
        <v>117.82</v>
      </c>
      <c r="R49" s="7">
        <v>5.4702634431083308E-3</v>
      </c>
      <c r="S49" s="7">
        <f>1+R49</f>
        <v>1.0054702634431083</v>
      </c>
      <c r="T49" s="7">
        <f>R49-I168</f>
        <v>5.0844160883581069E-3</v>
      </c>
    </row>
    <row r="50" spans="1:20" ht="15.75" x14ac:dyDescent="0.25">
      <c r="A50" s="4">
        <v>41298</v>
      </c>
      <c r="B50">
        <v>36.99</v>
      </c>
      <c r="C50">
        <f>(B50-B49)/B49</f>
        <v>2.7500000000000056E-2</v>
      </c>
      <c r="D50">
        <v>1.2703</v>
      </c>
      <c r="E50">
        <v>1.8498000000000001</v>
      </c>
      <c r="F50">
        <v>10.4399</v>
      </c>
      <c r="G50">
        <f>F50+E50</f>
        <v>12.2897</v>
      </c>
      <c r="H50">
        <f>E50+D50*(G50-E50)</f>
        <v>15.11160497</v>
      </c>
      <c r="I50" s="15">
        <f>(((H50/100)+1)^(1/365)-1)</f>
        <v>3.8564132616425439E-4</v>
      </c>
      <c r="J50">
        <f>1+I50</f>
        <v>1.0003856413261643</v>
      </c>
      <c r="K50">
        <f>C50-I50</f>
        <v>2.7114358673835801E-2</v>
      </c>
      <c r="L50" s="42">
        <f>K50^2</f>
        <v>7.3518844629341478E-4</v>
      </c>
      <c r="M50" s="7"/>
      <c r="N50" s="7"/>
      <c r="O50" s="7"/>
      <c r="P50" s="9">
        <v>41458</v>
      </c>
      <c r="Q50" s="7">
        <v>115.24</v>
      </c>
      <c r="R50" s="7">
        <v>-2.1897810218978089E-2</v>
      </c>
      <c r="S50" s="7">
        <f>1+R50</f>
        <v>0.97810218978102192</v>
      </c>
      <c r="T50" s="7">
        <f>R50-I169</f>
        <v>-2.2286609066720989E-2</v>
      </c>
    </row>
    <row r="51" spans="1:20" ht="15.75" x14ac:dyDescent="0.25">
      <c r="A51" s="4">
        <v>41299</v>
      </c>
      <c r="B51">
        <v>36.979999999999997</v>
      </c>
      <c r="C51">
        <f>(B51-B50)/B50</f>
        <v>-2.7034333603690499E-4</v>
      </c>
      <c r="D51">
        <v>1.2698</v>
      </c>
      <c r="E51">
        <v>1.9487000000000001</v>
      </c>
      <c r="F51">
        <v>10.398300000000001</v>
      </c>
      <c r="G51">
        <f>F51+E51</f>
        <v>12.347000000000001</v>
      </c>
      <c r="H51">
        <f>E51+D51*(G51-E51)</f>
        <v>15.152461340000002</v>
      </c>
      <c r="I51" s="15">
        <f>(((H51/100)+1)^(1/365)-1)</f>
        <v>3.866139354342657E-4</v>
      </c>
      <c r="J51">
        <f>1+I51</f>
        <v>1.0003866139354343</v>
      </c>
      <c r="K51">
        <f>C51-I51</f>
        <v>-6.5695727147117074E-4</v>
      </c>
      <c r="L51" s="42">
        <f>K51^2</f>
        <v>4.3159285653884551E-7</v>
      </c>
      <c r="M51" s="7"/>
      <c r="N51" s="7"/>
      <c r="O51" s="7"/>
      <c r="P51" s="9">
        <v>41460</v>
      </c>
      <c r="Q51" s="7">
        <v>120.09</v>
      </c>
      <c r="R51" s="7">
        <v>4.2086081221798063E-2</v>
      </c>
      <c r="S51" s="7">
        <f>1+R51</f>
        <v>1.042086081221798</v>
      </c>
      <c r="T51" s="7">
        <f>R51-I170</f>
        <v>4.1696726380302793E-2</v>
      </c>
    </row>
    <row r="52" spans="1:20" ht="15.75" x14ac:dyDescent="0.25">
      <c r="A52" s="4">
        <v>41302</v>
      </c>
      <c r="B52">
        <v>38.03</v>
      </c>
      <c r="C52">
        <f>(B52-B51)/B51</f>
        <v>2.8393726338561503E-2</v>
      </c>
      <c r="D52">
        <v>1.2650999999999999</v>
      </c>
      <c r="E52">
        <v>1.9613</v>
      </c>
      <c r="F52">
        <v>10.3879</v>
      </c>
      <c r="G52">
        <f>F52+E52</f>
        <v>12.3492</v>
      </c>
      <c r="H52">
        <f>E52+D52*(G52-E52)</f>
        <v>15.103032289999998</v>
      </c>
      <c r="I52" s="15">
        <f>(((H52/100)+1)^(1/365)-1)</f>
        <v>3.8543720491546196E-4</v>
      </c>
      <c r="J52">
        <f>1+I52</f>
        <v>1.0003854372049155</v>
      </c>
      <c r="K52">
        <f>C52-I52</f>
        <v>2.8008289133646041E-2</v>
      </c>
      <c r="L52" s="42">
        <f>K52^2</f>
        <v>7.8446426019391493E-4</v>
      </c>
      <c r="M52" s="7"/>
      <c r="N52" s="7"/>
      <c r="O52" s="7"/>
      <c r="P52" s="9">
        <v>41463</v>
      </c>
      <c r="Q52" s="7">
        <v>121.61</v>
      </c>
      <c r="R52" s="7">
        <v>1.2657173786326888E-2</v>
      </c>
      <c r="S52" s="7">
        <f>1+R52</f>
        <v>1.0126571737863268</v>
      </c>
      <c r="T52" s="7">
        <f>R52-I171</f>
        <v>1.2268201350047555E-2</v>
      </c>
    </row>
    <row r="53" spans="1:20" ht="15.75" x14ac:dyDescent="0.25">
      <c r="A53" s="4">
        <v>41303</v>
      </c>
      <c r="B53">
        <v>37.950000000000003</v>
      </c>
      <c r="C53">
        <f>(B53-B52)/B52</f>
        <v>-2.103602419142737E-3</v>
      </c>
      <c r="D53">
        <v>1.2650999999999999</v>
      </c>
      <c r="E53">
        <v>1.9990999999999999</v>
      </c>
      <c r="F53">
        <v>10.3508</v>
      </c>
      <c r="G53">
        <f>F53+E53</f>
        <v>12.3499</v>
      </c>
      <c r="H53">
        <f>E53+D53*(G53-E53)</f>
        <v>15.093897079999998</v>
      </c>
      <c r="I53" s="15">
        <f>(((H53/100)+1)^(1/365)-1)</f>
        <v>3.8521967276450297E-4</v>
      </c>
      <c r="J53">
        <f>1+I53</f>
        <v>1.0003852196727645</v>
      </c>
      <c r="K53">
        <f>C53-I53</f>
        <v>-2.48882209190724E-3</v>
      </c>
      <c r="L53" s="42">
        <f>K53^2</f>
        <v>6.1942354051655301E-6</v>
      </c>
      <c r="M53" s="7"/>
      <c r="N53" s="7"/>
      <c r="O53" s="7"/>
      <c r="P53" s="9">
        <v>41464</v>
      </c>
      <c r="Q53" s="7">
        <v>123.45</v>
      </c>
      <c r="R53" s="7">
        <v>1.5130334676424665E-2</v>
      </c>
      <c r="S53" s="7">
        <f>1+R53</f>
        <v>1.0151303346764247</v>
      </c>
      <c r="T53" s="7">
        <f>R53-I172</f>
        <v>1.4742537797611147E-2</v>
      </c>
    </row>
    <row r="54" spans="1:20" ht="15.75" x14ac:dyDescent="0.25">
      <c r="A54" s="4">
        <v>41304</v>
      </c>
      <c r="B54">
        <v>37.520000000000003</v>
      </c>
      <c r="C54">
        <f>(B54-B53)/B53</f>
        <v>-1.1330698287220019E-2</v>
      </c>
      <c r="D54">
        <v>1.2656000000000001</v>
      </c>
      <c r="E54">
        <v>1.992</v>
      </c>
      <c r="F54">
        <v>10.3553</v>
      </c>
      <c r="G54">
        <f>F54+E54</f>
        <v>12.347300000000001</v>
      </c>
      <c r="H54">
        <f>E54+D54*(G54-E54)</f>
        <v>15.097667680000001</v>
      </c>
      <c r="I54" s="15">
        <f>(((H54/100)+1)^(1/365)-1)</f>
        <v>3.8530946224835105E-4</v>
      </c>
      <c r="J54">
        <f>1+I54</f>
        <v>1.0003853094622484</v>
      </c>
      <c r="K54">
        <f>C54-I54</f>
        <v>-1.171600774946837E-2</v>
      </c>
      <c r="L54" s="42">
        <f>K54^2</f>
        <v>1.372648375856029E-4</v>
      </c>
      <c r="M54" s="7"/>
      <c r="N54" s="7"/>
      <c r="O54" s="7"/>
      <c r="P54" s="9">
        <v>41465</v>
      </c>
      <c r="Q54" s="7">
        <v>122.27</v>
      </c>
      <c r="R54" s="7">
        <v>-9.5585257189145945E-3</v>
      </c>
      <c r="S54" s="7">
        <f>1+R54</f>
        <v>0.99044147428108542</v>
      </c>
      <c r="T54" s="7">
        <f>R54-I173</f>
        <v>-9.9465849607913871E-3</v>
      </c>
    </row>
    <row r="55" spans="1:20" ht="15.75" x14ac:dyDescent="0.25">
      <c r="A55" s="4">
        <v>41305</v>
      </c>
      <c r="B55">
        <v>37.51</v>
      </c>
      <c r="C55">
        <f>(B55-B54)/B54</f>
        <v>-2.6652452025599987E-4</v>
      </c>
      <c r="D55">
        <v>1.2655000000000001</v>
      </c>
      <c r="E55">
        <v>1.9849000000000001</v>
      </c>
      <c r="F55">
        <v>10.3622</v>
      </c>
      <c r="G55">
        <f>F55+E55</f>
        <v>12.347099999999999</v>
      </c>
      <c r="H55">
        <f>E55+D55*(G55-E55)</f>
        <v>15.0982641</v>
      </c>
      <c r="I55" s="15">
        <f>(((H55/100)+1)^(1/365)-1)</f>
        <v>3.8532366455856781E-4</v>
      </c>
      <c r="J55">
        <f>1+I55</f>
        <v>1.0003853236645586</v>
      </c>
      <c r="K55">
        <f>C55-I55</f>
        <v>-6.5184818481456774E-4</v>
      </c>
      <c r="L55" s="42">
        <f>K55^2</f>
        <v>4.2490605604604688E-7</v>
      </c>
      <c r="M55" s="7"/>
      <c r="N55" s="7"/>
      <c r="O55" s="7"/>
      <c r="P55" s="9">
        <v>41466</v>
      </c>
      <c r="Q55" s="7">
        <v>125.61</v>
      </c>
      <c r="R55" s="7">
        <v>2.731659442218045E-2</v>
      </c>
      <c r="S55" s="7">
        <f>1+R55</f>
        <v>1.0273165944221805</v>
      </c>
      <c r="T55" s="7">
        <f>R55-I174</f>
        <v>2.692854019166676E-2</v>
      </c>
    </row>
    <row r="56" spans="1:20" ht="15.75" x14ac:dyDescent="0.25">
      <c r="A56" s="4">
        <v>41306</v>
      </c>
      <c r="B56">
        <v>38.299999999999997</v>
      </c>
      <c r="C56">
        <f>(B56-B55)/B55</f>
        <v>2.106105038656356E-2</v>
      </c>
      <c r="D56">
        <v>1.2735000000000001</v>
      </c>
      <c r="E56">
        <v>2.0148999999999999</v>
      </c>
      <c r="F56">
        <v>10.380100000000001</v>
      </c>
      <c r="G56">
        <f>F56+E56</f>
        <v>12.395</v>
      </c>
      <c r="H56">
        <f>E56+D56*(G56-E56)</f>
        <v>15.233957350000001</v>
      </c>
      <c r="I56" s="15">
        <f>(((H56/100)+1)^(1/365)-1)</f>
        <v>3.8855296715922805E-4</v>
      </c>
      <c r="J56">
        <f>1+I56</f>
        <v>1.0003885529671592</v>
      </c>
      <c r="K56">
        <f>C56-I56</f>
        <v>2.0672497419404332E-2</v>
      </c>
      <c r="L56" s="42">
        <f>K56^2</f>
        <v>4.2735214955527879E-4</v>
      </c>
      <c r="M56" s="7"/>
      <c r="N56" s="7"/>
      <c r="O56" s="7"/>
      <c r="P56" s="9">
        <v>41467</v>
      </c>
      <c r="Q56" s="7">
        <v>129.9</v>
      </c>
      <c r="R56" s="7">
        <v>3.4153331741103465E-2</v>
      </c>
      <c r="S56" s="7">
        <f>1+R56</f>
        <v>1.0341533317411034</v>
      </c>
      <c r="T56" s="7">
        <f>R56-I175</f>
        <v>3.3763031109573016E-2</v>
      </c>
    </row>
    <row r="57" spans="1:20" ht="15.75" x14ac:dyDescent="0.25">
      <c r="A57" s="4">
        <v>41309</v>
      </c>
      <c r="B57">
        <v>37.74</v>
      </c>
      <c r="C57">
        <f>(B57-B56)/B56</f>
        <v>-1.4621409921670893E-2</v>
      </c>
      <c r="D57">
        <v>1.2747999999999999</v>
      </c>
      <c r="E57">
        <v>1.9548000000000001</v>
      </c>
      <c r="F57">
        <v>10.427099999999999</v>
      </c>
      <c r="G57">
        <f>F57+E57</f>
        <v>12.3819</v>
      </c>
      <c r="H57">
        <f>E57+D57*(G57-E57)</f>
        <v>15.247267079999999</v>
      </c>
      <c r="I57" s="15">
        <f>(((H57/100)+1)^(1/365)-1)</f>
        <v>3.8886951518346535E-4</v>
      </c>
      <c r="J57">
        <f>1+I57</f>
        <v>1.0003888695151835</v>
      </c>
      <c r="K57">
        <f>C57-I57</f>
        <v>-1.5010279436854358E-2</v>
      </c>
      <c r="L57" s="42">
        <f>K57^2</f>
        <v>2.2530848877245279E-4</v>
      </c>
      <c r="M57" s="7"/>
      <c r="N57" s="7"/>
      <c r="O57" s="7"/>
      <c r="P57" s="9">
        <v>41470</v>
      </c>
      <c r="Q57" s="7">
        <v>127.26</v>
      </c>
      <c r="R57" s="7">
        <v>-2.0323325635103931E-2</v>
      </c>
      <c r="S57" s="7">
        <f>1+R57</f>
        <v>0.97967667436489603</v>
      </c>
      <c r="T57" s="7">
        <f>R57-I176</f>
        <v>-2.0711981162999063E-2</v>
      </c>
    </row>
    <row r="58" spans="1:20" ht="15.75" x14ac:dyDescent="0.25">
      <c r="A58" s="4">
        <v>41310</v>
      </c>
      <c r="B58">
        <v>38.130000000000003</v>
      </c>
      <c r="C58">
        <f>(B58-B57)/B57</f>
        <v>1.033386327503976E-2</v>
      </c>
      <c r="D58">
        <v>1.2764</v>
      </c>
      <c r="E58">
        <v>1.998</v>
      </c>
      <c r="F58">
        <v>10.3811</v>
      </c>
      <c r="G58">
        <f>F58+E58</f>
        <v>12.379099999999999</v>
      </c>
      <c r="H58">
        <f>E58+D58*(G58-E58)</f>
        <v>15.24843604</v>
      </c>
      <c r="I58" s="15">
        <f>(((H58/100)+1)^(1/365)-1)</f>
        <v>3.8889731505609149E-4</v>
      </c>
      <c r="J58">
        <f>1+I58</f>
        <v>1.0003888973150561</v>
      </c>
      <c r="K58">
        <f>C58-I58</f>
        <v>9.944965959983669E-3</v>
      </c>
      <c r="L58" s="42">
        <f>K58^2</f>
        <v>9.89023479452339E-5</v>
      </c>
      <c r="M58" s="7"/>
      <c r="N58" s="7"/>
      <c r="O58" s="7"/>
      <c r="P58" s="9">
        <v>41471</v>
      </c>
      <c r="Q58" s="7">
        <v>109.05</v>
      </c>
      <c r="R58" s="7">
        <v>-0.14309288071664314</v>
      </c>
      <c r="S58" s="7">
        <f>1+R58</f>
        <v>0.85690711928335683</v>
      </c>
      <c r="T58" s="7">
        <f>R58-I177</f>
        <v>-0.14348025884844515</v>
      </c>
    </row>
    <row r="59" spans="1:20" ht="15.75" x14ac:dyDescent="0.25">
      <c r="A59" s="4">
        <v>41311</v>
      </c>
      <c r="B59">
        <v>39.17</v>
      </c>
      <c r="C59">
        <f>(B59-B58)/B58</f>
        <v>2.7275111460792003E-2</v>
      </c>
      <c r="D59">
        <v>1.2764</v>
      </c>
      <c r="E59">
        <v>1.9603000000000002</v>
      </c>
      <c r="F59">
        <v>10.3522</v>
      </c>
      <c r="G59">
        <f>F59+E59</f>
        <v>12.3125</v>
      </c>
      <c r="H59">
        <f>E59+D59*(G59-E59)</f>
        <v>15.173848079999999</v>
      </c>
      <c r="I59" s="15">
        <f>(((H59/100)+1)^(1/365)-1)</f>
        <v>3.871229218079808E-4</v>
      </c>
      <c r="J59">
        <f>1+I59</f>
        <v>1.000387122921808</v>
      </c>
      <c r="K59">
        <f>C59-I59</f>
        <v>2.6887988538984022E-2</v>
      </c>
      <c r="L59" s="42">
        <f>K59^2</f>
        <v>7.2296392767253609E-4</v>
      </c>
      <c r="M59" s="7"/>
      <c r="N59" s="7"/>
      <c r="O59" s="7"/>
      <c r="P59" s="9">
        <v>41472</v>
      </c>
      <c r="Q59" s="7">
        <v>120.25</v>
      </c>
      <c r="R59" s="7">
        <v>0.10270518110958279</v>
      </c>
      <c r="S59" s="7">
        <f>1+R59</f>
        <v>1.1027051811095827</v>
      </c>
      <c r="T59" s="7">
        <f>R59-I178</f>
        <v>0.10231553775351795</v>
      </c>
    </row>
    <row r="60" spans="1:20" ht="15.75" x14ac:dyDescent="0.25">
      <c r="A60" s="4">
        <v>41312</v>
      </c>
      <c r="B60">
        <v>39.479999999999997</v>
      </c>
      <c r="C60">
        <f>(B60-B59)/B59</f>
        <v>7.9142200663772054E-3</v>
      </c>
      <c r="D60">
        <v>1.2761</v>
      </c>
      <c r="E60">
        <v>1.9567999999999999</v>
      </c>
      <c r="F60">
        <v>10.3591</v>
      </c>
      <c r="G60">
        <f>F60+E60</f>
        <v>12.315899999999999</v>
      </c>
      <c r="H60">
        <f>E60+D60*(G60-E60)</f>
        <v>15.17604751</v>
      </c>
      <c r="I60" s="15">
        <f>(((H60/100)+1)^(1/365)-1)</f>
        <v>3.8717526104159461E-4</v>
      </c>
      <c r="J60">
        <f>1+I60</f>
        <v>1.0003871752610416</v>
      </c>
      <c r="K60">
        <f>C60-I60</f>
        <v>7.5270448053356108E-3</v>
      </c>
      <c r="L60" s="42">
        <f>K60^2</f>
        <v>5.6656403501529804E-5</v>
      </c>
      <c r="M60" s="7"/>
      <c r="N60" s="7"/>
      <c r="O60" s="7"/>
      <c r="P60" s="9">
        <v>41473</v>
      </c>
      <c r="Q60" s="7">
        <v>119.03</v>
      </c>
      <c r="R60" s="7">
        <v>-1.0145530145530136E-2</v>
      </c>
      <c r="S60" s="7">
        <f>1+R60</f>
        <v>0.9898544698544699</v>
      </c>
      <c r="T60" s="7">
        <f>R60-I179</f>
        <v>-1.0535795189679099E-2</v>
      </c>
    </row>
    <row r="61" spans="1:20" ht="15.75" x14ac:dyDescent="0.25">
      <c r="A61" s="4">
        <v>41313</v>
      </c>
      <c r="B61">
        <v>39.24</v>
      </c>
      <c r="C61">
        <f>(B61-B60)/B60</f>
        <v>-6.079027355622971E-3</v>
      </c>
      <c r="D61">
        <v>1.272</v>
      </c>
      <c r="E61">
        <v>1.9499</v>
      </c>
      <c r="F61">
        <v>10.337300000000001</v>
      </c>
      <c r="G61">
        <f>F61+E61</f>
        <v>12.2872</v>
      </c>
      <c r="H61">
        <f>E61+D61*(G61-E61)</f>
        <v>15.0989456</v>
      </c>
      <c r="I61" s="15">
        <f>(((H61/100)+1)^(1/365)-1)</f>
        <v>3.8533989275468805E-4</v>
      </c>
      <c r="J61">
        <f>1+I61</f>
        <v>1.0003853398927547</v>
      </c>
      <c r="K61">
        <f>C61-I61</f>
        <v>-6.4643672483776591E-3</v>
      </c>
      <c r="L61" s="42">
        <f>K61^2</f>
        <v>4.1788043921897749E-5</v>
      </c>
      <c r="M61" s="7"/>
      <c r="N61" s="7"/>
      <c r="O61" s="7"/>
      <c r="P61" s="9">
        <v>41474</v>
      </c>
      <c r="Q61" s="7">
        <v>119.68</v>
      </c>
      <c r="R61" s="7">
        <v>5.4608081996135906E-3</v>
      </c>
      <c r="S61" s="7">
        <f>1+R61</f>
        <v>1.0054608081996137</v>
      </c>
      <c r="T61" s="7">
        <f>R61-I180</f>
        <v>5.0711362165284414E-3</v>
      </c>
    </row>
    <row r="62" spans="1:20" ht="15.75" x14ac:dyDescent="0.25">
      <c r="A62" s="4">
        <v>41316</v>
      </c>
      <c r="B62">
        <v>38.42</v>
      </c>
      <c r="C62">
        <f>(B62-B61)/B61</f>
        <v>-2.0897043832823654E-2</v>
      </c>
      <c r="D62">
        <v>1.2706</v>
      </c>
      <c r="E62">
        <v>1.9635</v>
      </c>
      <c r="F62">
        <v>10.334099999999999</v>
      </c>
      <c r="G62">
        <f>F62+E62</f>
        <v>12.297599999999999</v>
      </c>
      <c r="H62">
        <f>E62+D62*(G62-E62)</f>
        <v>15.094007459999998</v>
      </c>
      <c r="I62" s="15">
        <f>(((H62/100)+1)^(1/365)-1)</f>
        <v>3.8522230129056645E-4</v>
      </c>
      <c r="J62">
        <f>1+I62</f>
        <v>1.0003852223012906</v>
      </c>
      <c r="K62">
        <f>C62-I62</f>
        <v>-2.1282266134114221E-2</v>
      </c>
      <c r="L62" s="42">
        <f>K62^2</f>
        <v>4.5293485180326507E-4</v>
      </c>
      <c r="M62" s="7"/>
      <c r="N62" s="7"/>
      <c r="O62" s="7"/>
      <c r="P62" s="9">
        <v>41477</v>
      </c>
      <c r="Q62" s="7">
        <v>122.43</v>
      </c>
      <c r="R62" s="7">
        <v>2.2977941176470586E-2</v>
      </c>
      <c r="S62" s="7">
        <f>1+R62</f>
        <v>1.0229779411764706</v>
      </c>
      <c r="T62" s="7">
        <f>R62-I181</f>
        <v>2.2588228076920094E-2</v>
      </c>
    </row>
    <row r="63" spans="1:20" ht="15.75" x14ac:dyDescent="0.25">
      <c r="A63" s="4">
        <v>41317</v>
      </c>
      <c r="B63">
        <v>37.89</v>
      </c>
      <c r="C63">
        <f>(B63-B62)/B62</f>
        <v>-1.3794898490369628E-2</v>
      </c>
      <c r="D63">
        <v>1.2706</v>
      </c>
      <c r="E63">
        <v>1.9769999999999999</v>
      </c>
      <c r="F63">
        <v>10.318099999999999</v>
      </c>
      <c r="G63">
        <f>F63+E63</f>
        <v>12.2951</v>
      </c>
      <c r="H63">
        <f>E63+D63*(G63-E63)</f>
        <v>15.087177859999999</v>
      </c>
      <c r="I63" s="15">
        <f>(((H63/100)+1)^(1/365)-1)</f>
        <v>3.8505966037516437E-4</v>
      </c>
      <c r="J63">
        <f>1+I63</f>
        <v>1.0003850596603752</v>
      </c>
      <c r="K63">
        <f>C63-I63</f>
        <v>-1.4179958150744793E-2</v>
      </c>
      <c r="L63" s="42">
        <f>K63^2</f>
        <v>2.0107121315687368E-4</v>
      </c>
      <c r="M63" s="7"/>
      <c r="N63" s="7"/>
      <c r="O63" s="7"/>
      <c r="P63" s="9">
        <v>41478</v>
      </c>
      <c r="Q63" s="7">
        <v>122.74</v>
      </c>
      <c r="R63" s="7">
        <v>2.5320591358326231E-3</v>
      </c>
      <c r="S63" s="7">
        <f>1+R63</f>
        <v>1.0025320591358327</v>
      </c>
      <c r="T63" s="7">
        <f>R63-I182</f>
        <v>2.1476221355251871E-3</v>
      </c>
    </row>
    <row r="64" spans="1:20" ht="15.75" x14ac:dyDescent="0.25">
      <c r="A64" s="4">
        <v>41318</v>
      </c>
      <c r="B64">
        <v>38.450000000000003</v>
      </c>
      <c r="C64">
        <f>(B64-B63)/B63</f>
        <v>1.4779625230931704E-2</v>
      </c>
      <c r="D64">
        <v>1.2706999999999999</v>
      </c>
      <c r="E64">
        <v>2.0276999999999998</v>
      </c>
      <c r="F64">
        <v>10.3246</v>
      </c>
      <c r="G64">
        <f>F64+E64</f>
        <v>12.3523</v>
      </c>
      <c r="H64">
        <f>E64+D64*(G64-E64)</f>
        <v>15.147169219999999</v>
      </c>
      <c r="I64" s="15">
        <f>(((H64/100)+1)^(1/365)-1)</f>
        <v>3.8648797289186909E-4</v>
      </c>
      <c r="J64">
        <f>1+I64</f>
        <v>1.0003864879728919</v>
      </c>
      <c r="K64">
        <f>C64-I64</f>
        <v>1.4393137258039835E-2</v>
      </c>
      <c r="L64" s="42">
        <f>K64^2</f>
        <v>2.0716240012877445E-4</v>
      </c>
      <c r="M64" s="7"/>
      <c r="N64" s="7"/>
      <c r="O64" s="7"/>
      <c r="P64" s="9">
        <v>41479</v>
      </c>
      <c r="Q64" s="7">
        <v>121.7</v>
      </c>
      <c r="R64" s="7">
        <v>-8.4731953723316943E-3</v>
      </c>
      <c r="S64" s="7">
        <f>1+R64</f>
        <v>0.99152680462766829</v>
      </c>
      <c r="T64" s="7">
        <f>R64-I183</f>
        <v>-8.8528433031768005E-3</v>
      </c>
    </row>
    <row r="65" spans="1:20" ht="15.75" x14ac:dyDescent="0.25">
      <c r="A65" s="4">
        <v>41319</v>
      </c>
      <c r="B65">
        <v>38.299999999999997</v>
      </c>
      <c r="C65">
        <f>(B65-B64)/B64</f>
        <v>-3.9011703511054791E-3</v>
      </c>
      <c r="D65">
        <v>1.2706</v>
      </c>
      <c r="E65">
        <v>1.9973999999999998</v>
      </c>
      <c r="F65">
        <v>10.329700000000001</v>
      </c>
      <c r="G65">
        <f>F65+E65</f>
        <v>12.327100000000002</v>
      </c>
      <c r="H65">
        <f>E65+D65*(G65-E65)</f>
        <v>15.122316820000002</v>
      </c>
      <c r="I65" s="15">
        <f>(((H65/100)+1)^(1/365)-1)</f>
        <v>3.8589636117736248E-4</v>
      </c>
      <c r="J65">
        <f>1+I65</f>
        <v>1.0003858963611774</v>
      </c>
      <c r="K65">
        <f>C65-I65</f>
        <v>-4.2870667122828412E-3</v>
      </c>
      <c r="L65" s="42">
        <f>K65^2</f>
        <v>1.8378940995563607E-5</v>
      </c>
      <c r="M65" s="7"/>
      <c r="N65" s="7"/>
      <c r="O65" s="7"/>
      <c r="P65" s="9">
        <v>41480</v>
      </c>
      <c r="Q65" s="7">
        <v>124.07</v>
      </c>
      <c r="R65" s="7">
        <v>1.9474116680361465E-2</v>
      </c>
      <c r="S65" s="7">
        <f>1+R65</f>
        <v>1.0194741166803614</v>
      </c>
      <c r="T65" s="7">
        <f>R65-I184</f>
        <v>1.9078918433201076E-2</v>
      </c>
    </row>
    <row r="66" spans="1:20" ht="15.75" x14ac:dyDescent="0.25">
      <c r="A66" s="4">
        <v>41320</v>
      </c>
      <c r="B66">
        <v>37.04</v>
      </c>
      <c r="C66">
        <f>(B66-B65)/B65</f>
        <v>-3.2898172323759745E-2</v>
      </c>
      <c r="D66">
        <v>1.2708999999999999</v>
      </c>
      <c r="E66">
        <v>2.0017</v>
      </c>
      <c r="F66">
        <v>10.297000000000001</v>
      </c>
      <c r="G66">
        <f>F66+E66</f>
        <v>12.2987</v>
      </c>
      <c r="H66">
        <f>E66+D66*(G66-E66)</f>
        <v>15.088157299999999</v>
      </c>
      <c r="I66" s="15">
        <f>(((H66/100)+1)^(1/365)-1)</f>
        <v>3.8508298546813258E-4</v>
      </c>
      <c r="J66">
        <f>1+I66</f>
        <v>1.0003850829854681</v>
      </c>
      <c r="K66">
        <f>C66-I66</f>
        <v>-3.3283255309227877E-2</v>
      </c>
      <c r="L66" s="42">
        <f>K66^2</f>
        <v>1.1077750839792457E-3</v>
      </c>
      <c r="M66" s="7"/>
      <c r="N66" s="7"/>
      <c r="O66" s="7"/>
      <c r="P66" s="9">
        <v>41481</v>
      </c>
      <c r="Q66" s="7">
        <v>129.38999999999999</v>
      </c>
      <c r="R66" s="7">
        <v>4.2879019908116336E-2</v>
      </c>
      <c r="S66" s="7">
        <f>1+R66</f>
        <v>1.0428790199081164</v>
      </c>
      <c r="T66" s="7">
        <f>R66-I185</f>
        <v>4.2483200681458791E-2</v>
      </c>
    </row>
    <row r="67" spans="1:20" ht="15.75" x14ac:dyDescent="0.25">
      <c r="A67" s="4">
        <v>41324</v>
      </c>
      <c r="B67">
        <v>39.28</v>
      </c>
      <c r="C67">
        <f>(B67-B66)/B66</f>
        <v>6.0475161987041094E-2</v>
      </c>
      <c r="D67">
        <v>1.2626999999999999</v>
      </c>
      <c r="E67">
        <v>2.0278</v>
      </c>
      <c r="F67">
        <v>10.259399999999999</v>
      </c>
      <c r="G67">
        <f>F67+E67</f>
        <v>12.287199999999999</v>
      </c>
      <c r="H67">
        <f>E67+D67*(G67-E67)</f>
        <v>14.982344379999997</v>
      </c>
      <c r="I67" s="15">
        <f>(((H67/100)+1)^(1/365)-1)</f>
        <v>3.8256193475705302E-4</v>
      </c>
      <c r="J67">
        <f>1+I67</f>
        <v>1.0003825619347571</v>
      </c>
      <c r="K67">
        <f>C67-I67</f>
        <v>6.0092600052284041E-2</v>
      </c>
      <c r="L67" s="42">
        <f>K67^2</f>
        <v>3.611120581043768E-3</v>
      </c>
      <c r="M67" s="7"/>
      <c r="N67" s="7"/>
      <c r="O67" s="7"/>
      <c r="P67" s="9">
        <v>41484</v>
      </c>
      <c r="Q67" s="7">
        <v>134.62</v>
      </c>
      <c r="R67" s="7">
        <v>4.0420434345776482E-2</v>
      </c>
      <c r="S67" s="7">
        <f>1+R67</f>
        <v>1.0404204343457766</v>
      </c>
      <c r="T67" s="7">
        <f>R67-I186</f>
        <v>4.0023106060130723E-2</v>
      </c>
    </row>
    <row r="68" spans="1:20" ht="15.75" x14ac:dyDescent="0.25">
      <c r="A68" s="4">
        <v>41325</v>
      </c>
      <c r="B68">
        <v>38.54</v>
      </c>
      <c r="C68">
        <f>(B68-B67)/B67</f>
        <v>-1.8839103869653817E-2</v>
      </c>
      <c r="D68">
        <v>1.2635000000000001</v>
      </c>
      <c r="E68">
        <v>2.0087000000000002</v>
      </c>
      <c r="F68">
        <v>10.2887</v>
      </c>
      <c r="G68">
        <f>F68+E68</f>
        <v>12.2974</v>
      </c>
      <c r="H68">
        <f>E68+D68*(G68-E68)</f>
        <v>15.008472449999999</v>
      </c>
      <c r="I68" s="15">
        <f>(((H68/100)+1)^(1/365)-1)</f>
        <v>3.8318466537057283E-4</v>
      </c>
      <c r="J68">
        <f>1+I68</f>
        <v>1.0003831846653706</v>
      </c>
      <c r="K68">
        <f>C68-I68</f>
        <v>-1.922228853502439E-2</v>
      </c>
      <c r="L68" s="42">
        <f>K68^2</f>
        <v>3.6949637652373008E-4</v>
      </c>
      <c r="M68" s="7"/>
      <c r="N68" s="7"/>
      <c r="O68" s="7"/>
      <c r="P68" s="9">
        <v>41485</v>
      </c>
      <c r="Q68" s="7">
        <v>131.74</v>
      </c>
      <c r="R68" s="7">
        <v>-2.1393552221066672E-2</v>
      </c>
      <c r="S68" s="7">
        <f>1+R68</f>
        <v>0.97860644777893335</v>
      </c>
      <c r="T68" s="7">
        <f>R68-I187</f>
        <v>-2.1792361319079603E-2</v>
      </c>
    </row>
    <row r="69" spans="1:20" ht="15.75" x14ac:dyDescent="0.25">
      <c r="A69" s="4">
        <v>41326</v>
      </c>
      <c r="B69">
        <v>35.159999999999997</v>
      </c>
      <c r="C69">
        <f>(B69-B68)/B68</f>
        <v>-8.7701089776855284E-2</v>
      </c>
      <c r="D69">
        <v>1.2711999999999999</v>
      </c>
      <c r="E69">
        <v>1.9765999999999999</v>
      </c>
      <c r="F69">
        <v>10.3186</v>
      </c>
      <c r="G69">
        <f>F69+E69</f>
        <v>12.295199999999999</v>
      </c>
      <c r="H69">
        <f>E69+D69*(G69-E69)</f>
        <v>15.093604319999999</v>
      </c>
      <c r="I69" s="15">
        <f>(((H69/100)+1)^(1/365)-1)</f>
        <v>3.8521270113345274E-4</v>
      </c>
      <c r="J69">
        <f>1+I69</f>
        <v>1.0003852127011335</v>
      </c>
      <c r="K69">
        <f>C69-I69</f>
        <v>-8.8086302477988737E-2</v>
      </c>
      <c r="L69" s="42">
        <f>K69^2</f>
        <v>7.7591966842437245E-3</v>
      </c>
      <c r="M69" s="7"/>
      <c r="N69" s="7"/>
      <c r="O69" s="7"/>
      <c r="P69" s="9">
        <v>41486</v>
      </c>
      <c r="Q69" s="7">
        <v>134.28</v>
      </c>
      <c r="R69" s="7">
        <v>1.9280400789433671E-2</v>
      </c>
      <c r="S69" s="7">
        <f>1+R69</f>
        <v>1.0192804007894336</v>
      </c>
      <c r="T69" s="7">
        <f>R69-I188</f>
        <v>1.8879563836764101E-2</v>
      </c>
    </row>
    <row r="70" spans="1:20" ht="15.75" x14ac:dyDescent="0.25">
      <c r="A70" s="4">
        <v>41327</v>
      </c>
      <c r="B70">
        <v>36.11</v>
      </c>
      <c r="C70">
        <f>(B70-B69)/B69</f>
        <v>2.7019340159271984E-2</v>
      </c>
      <c r="D70">
        <v>1.2730000000000001</v>
      </c>
      <c r="E70">
        <v>1.9619</v>
      </c>
      <c r="F70">
        <v>10.2864</v>
      </c>
      <c r="G70">
        <f>F70+E70</f>
        <v>12.2483</v>
      </c>
      <c r="H70">
        <f>E70+D70*(G70-E70)</f>
        <v>15.056487200000001</v>
      </c>
      <c r="I70" s="15">
        <f>(((H70/100)+1)^(1/365)-1)</f>
        <v>3.8432867047699659E-4</v>
      </c>
      <c r="J70">
        <f>1+I70</f>
        <v>1.000384328670477</v>
      </c>
      <c r="K70">
        <f>C70-I70</f>
        <v>2.6635011488794987E-2</v>
      </c>
      <c r="L70" s="42">
        <f>K70^2</f>
        <v>7.0942383700824097E-4</v>
      </c>
      <c r="M70" s="7"/>
      <c r="N70" s="7"/>
      <c r="O70" s="7"/>
      <c r="P70" s="9">
        <v>41487</v>
      </c>
      <c r="Q70" s="7">
        <v>135.55000000000001</v>
      </c>
      <c r="R70" s="7">
        <v>9.4578492701817857E-3</v>
      </c>
      <c r="S70" s="7">
        <f>1+R70</f>
        <v>1.0094578492701818</v>
      </c>
      <c r="T70" s="7">
        <f>R70-I189</f>
        <v>9.0514798087104626E-3</v>
      </c>
    </row>
    <row r="71" spans="1:20" ht="15.75" x14ac:dyDescent="0.25">
      <c r="A71" s="4">
        <v>41330</v>
      </c>
      <c r="B71">
        <v>34.380000000000003</v>
      </c>
      <c r="C71">
        <f>(B71-B70)/B70</f>
        <v>-4.7909166435890251E-2</v>
      </c>
      <c r="D71">
        <v>1.2759</v>
      </c>
      <c r="E71">
        <v>1.8637000000000001</v>
      </c>
      <c r="F71">
        <v>10.360200000000001</v>
      </c>
      <c r="G71">
        <f>F71+E71</f>
        <v>12.2239</v>
      </c>
      <c r="H71">
        <f>E71+D71*(G71-E71)</f>
        <v>15.08227918</v>
      </c>
      <c r="I71" s="15">
        <f>(((H71/100)+1)^(1/365)-1)</f>
        <v>3.8494299669267207E-4</v>
      </c>
      <c r="J71">
        <f>1+I71</f>
        <v>1.0003849429966927</v>
      </c>
      <c r="K71">
        <f>C71-I71</f>
        <v>-4.8294109432582923E-2</v>
      </c>
      <c r="L71" s="42">
        <f>K71^2</f>
        <v>2.332321005886295E-3</v>
      </c>
      <c r="M71" s="7"/>
      <c r="N71" s="7"/>
      <c r="O71" s="7"/>
      <c r="P71" s="9">
        <v>41488</v>
      </c>
      <c r="Q71" s="7">
        <v>138</v>
      </c>
      <c r="R71" s="7">
        <v>1.8074511250461001E-2</v>
      </c>
      <c r="S71" s="7">
        <f>1+R71</f>
        <v>1.018074511250461</v>
      </c>
      <c r="T71" s="7">
        <f>R71-I190</f>
        <v>1.7666563124823842E-2</v>
      </c>
    </row>
    <row r="72" spans="1:20" ht="15.75" x14ac:dyDescent="0.25">
      <c r="A72" s="4">
        <v>41331</v>
      </c>
      <c r="B72">
        <v>34.43</v>
      </c>
      <c r="C72">
        <f>(B72-B71)/B71</f>
        <v>1.4543339150668165E-3</v>
      </c>
      <c r="D72">
        <v>1.2751000000000001</v>
      </c>
      <c r="E72">
        <v>1.8808</v>
      </c>
      <c r="F72">
        <v>10.3522</v>
      </c>
      <c r="G72">
        <f>F72+E72</f>
        <v>12.233000000000001</v>
      </c>
      <c r="H72">
        <f>E72+D72*(G72-E72)</f>
        <v>15.080890220000002</v>
      </c>
      <c r="I72" s="15">
        <f>(((H72/100)+1)^(1/365)-1)</f>
        <v>3.849099172503756E-4</v>
      </c>
      <c r="J72">
        <f>1+I72</f>
        <v>1.0003849099172504</v>
      </c>
      <c r="K72">
        <f>C72-I72</f>
        <v>1.0694239978164409E-3</v>
      </c>
      <c r="L72" s="42">
        <f>K72^2</f>
        <v>1.1436676871056991E-6</v>
      </c>
      <c r="M72" s="7"/>
      <c r="N72" s="7"/>
      <c r="O72" s="7"/>
      <c r="P72" s="9">
        <v>41491</v>
      </c>
      <c r="Q72" s="7">
        <v>144.68</v>
      </c>
      <c r="R72" s="7">
        <v>4.8405797101449322E-2</v>
      </c>
      <c r="S72" s="7">
        <f>1+R72</f>
        <v>1.0484057971014493</v>
      </c>
      <c r="T72" s="7">
        <f>R72-I191</f>
        <v>4.7994650554286533E-2</v>
      </c>
    </row>
    <row r="73" spans="1:20" ht="15.75" x14ac:dyDescent="0.25">
      <c r="A73" s="4">
        <v>41332</v>
      </c>
      <c r="B73">
        <v>35.1</v>
      </c>
      <c r="C73">
        <f>(B73-B72)/B72</f>
        <v>1.9459773453383726E-2</v>
      </c>
      <c r="D73">
        <v>1.2755000000000001</v>
      </c>
      <c r="E73">
        <v>1.9014</v>
      </c>
      <c r="F73">
        <v>10.3042</v>
      </c>
      <c r="G73">
        <f>F73+E73</f>
        <v>12.2056</v>
      </c>
      <c r="H73">
        <f>E73+D73*(G73-E73)</f>
        <v>15.044407100000001</v>
      </c>
      <c r="I73" s="15">
        <f>(((H73/100)+1)^(1/365)-1)</f>
        <v>3.8404089341681491E-4</v>
      </c>
      <c r="J73">
        <f>1+I73</f>
        <v>1.0003840408934168</v>
      </c>
      <c r="K73">
        <f>C73-I73</f>
        <v>1.9075732559966911E-2</v>
      </c>
      <c r="L73" s="42">
        <f>K73^2</f>
        <v>3.6388357269938175E-4</v>
      </c>
      <c r="M73" s="7"/>
      <c r="N73" s="7"/>
      <c r="O73" s="7"/>
      <c r="P73" s="9">
        <v>41492</v>
      </c>
      <c r="Q73" s="7">
        <v>142.15</v>
      </c>
      <c r="R73" s="7">
        <v>-1.7486867569809241E-2</v>
      </c>
      <c r="S73" s="7">
        <f>1+R73</f>
        <v>0.98251313243019078</v>
      </c>
      <c r="T73" s="7">
        <f>R73-I192</f>
        <v>-1.7900295769507604E-2</v>
      </c>
    </row>
    <row r="74" spans="1:20" ht="15.75" x14ac:dyDescent="0.25">
      <c r="A74" s="4">
        <v>41333</v>
      </c>
      <c r="B74">
        <v>34.83</v>
      </c>
      <c r="C74">
        <f>(B74-B73)/B73</f>
        <v>-7.6923076923077812E-3</v>
      </c>
      <c r="D74">
        <v>1.2756000000000001</v>
      </c>
      <c r="E74">
        <v>1.8755999999999999</v>
      </c>
      <c r="F74">
        <v>10.3004</v>
      </c>
      <c r="G74">
        <f>F74+E74</f>
        <v>12.176</v>
      </c>
      <c r="H74">
        <f>E74+D74*(G74-E74)</f>
        <v>15.01479024</v>
      </c>
      <c r="I74" s="15">
        <f>(((H74/100)+1)^(1/365)-1)</f>
        <v>3.8333522099143202E-4</v>
      </c>
      <c r="J74">
        <f>1+I74</f>
        <v>1.0003833352209914</v>
      </c>
      <c r="K74">
        <f>C74-I74</f>
        <v>-8.0756429132992132E-3</v>
      </c>
      <c r="L74" s="42">
        <f>K74^2</f>
        <v>6.5216008463119806E-5</v>
      </c>
      <c r="M74" s="7"/>
      <c r="N74" s="7"/>
      <c r="O74" s="7"/>
      <c r="P74" s="9">
        <v>41493</v>
      </c>
      <c r="Q74" s="7">
        <v>134.22999999999999</v>
      </c>
      <c r="R74" s="7">
        <v>-5.5715793176222411E-2</v>
      </c>
      <c r="S74" s="7">
        <f>1+R74</f>
        <v>0.94428420682377756</v>
      </c>
      <c r="T74" s="7">
        <f>R74-I193</f>
        <v>-5.6125544606405925E-2</v>
      </c>
    </row>
    <row r="75" spans="1:20" ht="15.75" x14ac:dyDescent="0.25">
      <c r="A75" s="4">
        <v>41334</v>
      </c>
      <c r="B75">
        <v>34.65</v>
      </c>
      <c r="C75">
        <f>(B75-B74)/B74</f>
        <v>-5.1679586563307418E-3</v>
      </c>
      <c r="D75">
        <v>1.2803</v>
      </c>
      <c r="E75">
        <v>1.8411999999999999</v>
      </c>
      <c r="F75">
        <v>10.2745</v>
      </c>
      <c r="G75">
        <f>F75+E75</f>
        <v>12.1157</v>
      </c>
      <c r="H75">
        <f>E75+D75*(G75-E75)</f>
        <v>14.995642350000001</v>
      </c>
      <c r="I75" s="15">
        <f>(((H75/100)+1)^(1/365)-1)</f>
        <v>3.8287889325094859E-4</v>
      </c>
      <c r="J75">
        <f>1+I75</f>
        <v>1.0003828788932509</v>
      </c>
      <c r="K75">
        <f>C75-I75</f>
        <v>-5.5508375495816904E-3</v>
      </c>
      <c r="L75" s="42">
        <f>K75^2</f>
        <v>3.0811797501846063E-5</v>
      </c>
      <c r="M75" s="7"/>
      <c r="N75" s="7"/>
      <c r="O75" s="7"/>
      <c r="P75" s="9">
        <v>41494</v>
      </c>
      <c r="Q75" s="7">
        <v>153.47999999999999</v>
      </c>
      <c r="R75" s="7">
        <v>0.14341056395738658</v>
      </c>
      <c r="S75" s="7">
        <f>1+R75</f>
        <v>1.1434105639573866</v>
      </c>
      <c r="T75" s="7">
        <f>R75-I194</f>
        <v>0.14300237781115618</v>
      </c>
    </row>
    <row r="76" spans="1:20" ht="15.75" x14ac:dyDescent="0.25">
      <c r="A76" s="4">
        <v>41337</v>
      </c>
      <c r="B76">
        <v>35.58</v>
      </c>
      <c r="C76">
        <f>(B76-B75)/B75</f>
        <v>2.6839826839826834E-2</v>
      </c>
      <c r="D76">
        <v>1.2871999999999999</v>
      </c>
      <c r="E76">
        <v>1.8754999999999999</v>
      </c>
      <c r="F76">
        <v>10.2376</v>
      </c>
      <c r="G76">
        <f>F76+E76</f>
        <v>12.113100000000001</v>
      </c>
      <c r="H76">
        <f>E76+D76*(G76-E76)</f>
        <v>15.053338720000001</v>
      </c>
      <c r="I76" s="15">
        <f>(((H76/100)+1)^(1/365)-1)</f>
        <v>3.8425366900796121E-4</v>
      </c>
      <c r="J76">
        <f>1+I76</f>
        <v>1.000384253669008</v>
      </c>
      <c r="K76">
        <f>C76-I76</f>
        <v>2.6455573170818873E-2</v>
      </c>
      <c r="L76" s="42">
        <f>K76^2</f>
        <v>6.9989735179655131E-4</v>
      </c>
      <c r="M76" s="7"/>
      <c r="N76" s="7"/>
      <c r="O76" s="7"/>
      <c r="P76" s="9">
        <v>41495</v>
      </c>
      <c r="Q76" s="7">
        <v>153</v>
      </c>
      <c r="R76" s="7">
        <v>-3.1274433150898476E-3</v>
      </c>
      <c r="S76" s="7">
        <f>1+R76</f>
        <v>0.99687255668491015</v>
      </c>
      <c r="T76" s="7">
        <f>R76-I195</f>
        <v>-3.5387039366137044E-3</v>
      </c>
    </row>
    <row r="77" spans="1:20" ht="15.75" x14ac:dyDescent="0.25">
      <c r="A77" s="4">
        <v>41338</v>
      </c>
      <c r="B77">
        <v>36.65</v>
      </c>
      <c r="C77">
        <f>(B77-B76)/B76</f>
        <v>3.0073074761101753E-2</v>
      </c>
      <c r="D77">
        <v>1.2907</v>
      </c>
      <c r="E77">
        <v>1.8978000000000002</v>
      </c>
      <c r="F77">
        <v>10.1883</v>
      </c>
      <c r="G77">
        <f>F77+E77</f>
        <v>12.0861</v>
      </c>
      <c r="H77">
        <f>E77+D77*(G77-E77)</f>
        <v>15.04783881</v>
      </c>
      <c r="I77" s="15">
        <f>(((H77/100)+1)^(1/365)-1)</f>
        <v>3.841226480738591E-4</v>
      </c>
      <c r="J77">
        <f>1+I77</f>
        <v>1.0003841226480739</v>
      </c>
      <c r="K77">
        <f>C77-I77</f>
        <v>2.9688952113027894E-2</v>
      </c>
      <c r="L77" s="42">
        <f>K77^2</f>
        <v>8.8143387756966347E-4</v>
      </c>
      <c r="M77" s="7"/>
      <c r="N77" s="7"/>
      <c r="O77" s="7"/>
      <c r="P77" s="9">
        <v>41498</v>
      </c>
      <c r="Q77" s="7">
        <v>147.38</v>
      </c>
      <c r="R77" s="7">
        <v>-3.6732026143790876E-2</v>
      </c>
      <c r="S77" s="7">
        <f>1+R77</f>
        <v>0.9632679738562091</v>
      </c>
      <c r="T77" s="7">
        <f>R77-I196</f>
        <v>-3.7143509729578007E-2</v>
      </c>
    </row>
    <row r="78" spans="1:20" ht="15.75" x14ac:dyDescent="0.25">
      <c r="A78" s="4">
        <v>41339</v>
      </c>
      <c r="B78">
        <v>37.69</v>
      </c>
      <c r="C78">
        <f>(B78-B77)/B77</f>
        <v>2.8376534788540225E-2</v>
      </c>
      <c r="D78">
        <v>1.2908999999999999</v>
      </c>
      <c r="E78">
        <v>1.9375</v>
      </c>
      <c r="F78">
        <v>10.1951</v>
      </c>
      <c r="G78">
        <f>F78+E78</f>
        <v>12.1326</v>
      </c>
      <c r="H78">
        <f>E78+D78*(G78-E78)</f>
        <v>15.09835459</v>
      </c>
      <c r="I78" s="15">
        <f>(((H78/100)+1)^(1/365)-1)</f>
        <v>3.8532581935424304E-4</v>
      </c>
      <c r="J78">
        <f>1+I78</f>
        <v>1.0003853258193542</v>
      </c>
      <c r="K78">
        <f>C78-I78</f>
        <v>2.7991208969185982E-2</v>
      </c>
      <c r="L78" s="42">
        <f>K78^2</f>
        <v>7.8350777955663769E-4</v>
      </c>
      <c r="M78" s="7"/>
      <c r="N78" s="7"/>
      <c r="O78" s="7"/>
      <c r="P78" s="9">
        <v>41499</v>
      </c>
      <c r="Q78" s="7">
        <v>145.43</v>
      </c>
      <c r="R78" s="7">
        <v>-1.3231103270457244E-2</v>
      </c>
      <c r="S78" s="7">
        <f>1+R78</f>
        <v>0.98676889672954271</v>
      </c>
      <c r="T78" s="7">
        <f>R78-I197</f>
        <v>-1.3640639344194305E-2</v>
      </c>
    </row>
    <row r="79" spans="1:20" ht="15.75" x14ac:dyDescent="0.25">
      <c r="A79" s="4">
        <v>41340</v>
      </c>
      <c r="B79">
        <v>38.229999999999997</v>
      </c>
      <c r="C79">
        <f>(B79-B78)/B78</f>
        <v>1.4327407800477558E-2</v>
      </c>
      <c r="D79">
        <v>1.2911000000000001</v>
      </c>
      <c r="E79">
        <v>1.9965000000000002</v>
      </c>
      <c r="F79">
        <v>10.203799999999999</v>
      </c>
      <c r="G79">
        <f>F79+E79</f>
        <v>12.200299999999999</v>
      </c>
      <c r="H79">
        <f>E79+D79*(G79-E79)</f>
        <v>15.170626179999999</v>
      </c>
      <c r="I79" s="15">
        <f>(((H79/100)+1)^(1/365)-1)</f>
        <v>3.8704624933583176E-4</v>
      </c>
      <c r="J79">
        <f>1+I79</f>
        <v>1.0003870462493358</v>
      </c>
      <c r="K79">
        <f>C79-I79</f>
        <v>1.3940361551141726E-2</v>
      </c>
      <c r="L79" s="42">
        <f>K79^2</f>
        <v>1.9433368017655056E-4</v>
      </c>
      <c r="M79" s="7"/>
      <c r="N79" s="7"/>
      <c r="O79" s="7"/>
      <c r="P79" s="9">
        <v>41500</v>
      </c>
      <c r="Q79" s="7">
        <v>139.36000000000001</v>
      </c>
      <c r="R79" s="7">
        <v>-4.1738293337000569E-2</v>
      </c>
      <c r="S79" s="7">
        <f>1+R79</f>
        <v>0.95826170666299948</v>
      </c>
      <c r="T79" s="7">
        <f>R79-I198</f>
        <v>-4.2143849692549078E-2</v>
      </c>
    </row>
    <row r="80" spans="1:20" ht="15.75" x14ac:dyDescent="0.25">
      <c r="A80" s="4">
        <v>41341</v>
      </c>
      <c r="B80">
        <v>38.47</v>
      </c>
      <c r="C80">
        <f>(B80-B79)/B79</f>
        <v>6.2777923097044729E-3</v>
      </c>
      <c r="D80">
        <v>1.294</v>
      </c>
      <c r="E80">
        <v>2.0427</v>
      </c>
      <c r="F80">
        <v>10.1798</v>
      </c>
      <c r="G80">
        <f>F80+E80</f>
        <v>12.2225</v>
      </c>
      <c r="H80">
        <f>E80+D80*(G80-E80)</f>
        <v>15.2153612</v>
      </c>
      <c r="I80" s="15">
        <f>(((H80/100)+1)^(1/365)-1)</f>
        <v>3.8811063006360946E-4</v>
      </c>
      <c r="J80">
        <f>1+I80</f>
        <v>1.0003881106300636</v>
      </c>
      <c r="K80">
        <f>C80-I80</f>
        <v>5.8896816796408635E-3</v>
      </c>
      <c r="L80" s="42">
        <f>K80^2</f>
        <v>3.4688350287497221E-5</v>
      </c>
      <c r="M80" s="7"/>
      <c r="N80" s="7"/>
      <c r="O80" s="7"/>
      <c r="P80" s="9">
        <v>41501</v>
      </c>
      <c r="Q80" s="7">
        <v>139.66999999999999</v>
      </c>
      <c r="R80" s="7">
        <v>2.2244546498275965E-3</v>
      </c>
      <c r="S80" s="7">
        <f>1+R80</f>
        <v>1.0022244546498276</v>
      </c>
      <c r="T80" s="7">
        <f>R80-I199</f>
        <v>1.8203654743152177E-3</v>
      </c>
    </row>
    <row r="81" spans="1:20" ht="15.75" x14ac:dyDescent="0.25">
      <c r="A81" s="4">
        <v>41344</v>
      </c>
      <c r="B81">
        <v>39.1</v>
      </c>
      <c r="C81">
        <f>(B81-B80)/B80</f>
        <v>1.637639719261769E-2</v>
      </c>
      <c r="D81">
        <v>1.2938000000000001</v>
      </c>
      <c r="E81">
        <v>2.0575999999999999</v>
      </c>
      <c r="F81">
        <v>10.161200000000001</v>
      </c>
      <c r="G81">
        <f>F81+E81</f>
        <v>12.218800000000002</v>
      </c>
      <c r="H81">
        <f>E81+D81*(G81-E81)</f>
        <v>15.204160560000002</v>
      </c>
      <c r="I81" s="15">
        <f>(((H81/100)+1)^(1/365)-1)</f>
        <v>3.8784417181836339E-4</v>
      </c>
      <c r="J81">
        <f>1+I81</f>
        <v>1.0003878441718184</v>
      </c>
      <c r="K81">
        <f>C81-I81</f>
        <v>1.5988553020799327E-2</v>
      </c>
      <c r="L81" s="42">
        <f>K81^2</f>
        <v>2.5563382769891126E-4</v>
      </c>
      <c r="M81" s="7"/>
      <c r="N81" s="7"/>
      <c r="O81" s="7"/>
      <c r="P81" s="9">
        <v>41502</v>
      </c>
      <c r="Q81" s="7">
        <v>142</v>
      </c>
      <c r="R81" s="7">
        <v>1.6682179422925558E-2</v>
      </c>
      <c r="S81" s="7">
        <f>1+R81</f>
        <v>1.0166821794229255</v>
      </c>
      <c r="T81" s="7">
        <f>R81-I200</f>
        <v>1.6276661756000909E-2</v>
      </c>
    </row>
    <row r="82" spans="1:20" ht="15.75" x14ac:dyDescent="0.25">
      <c r="A82" s="4">
        <v>41345</v>
      </c>
      <c r="B82">
        <v>39.119999999999997</v>
      </c>
      <c r="C82">
        <f>(B82-B81)/B81</f>
        <v>5.1150895140654787E-4</v>
      </c>
      <c r="D82">
        <v>1.2911999999999999</v>
      </c>
      <c r="E82">
        <v>2.0156000000000001</v>
      </c>
      <c r="F82">
        <v>10.1713</v>
      </c>
      <c r="G82">
        <f>F82+E82</f>
        <v>12.186900000000001</v>
      </c>
      <c r="H82">
        <f>E82+D82*(G82-E82)</f>
        <v>15.148782560000001</v>
      </c>
      <c r="I82" s="15">
        <f>(((H82/100)+1)^(1/365)-1)</f>
        <v>3.8652637407055046E-4</v>
      </c>
      <c r="J82">
        <f>1+I82</f>
        <v>1.0003865263740706</v>
      </c>
      <c r="K82">
        <f>C82-I82</f>
        <v>1.2498257733599741E-4</v>
      </c>
      <c r="L82" s="42">
        <f>K82^2</f>
        <v>1.5620644637548574E-8</v>
      </c>
      <c r="M82" s="7"/>
      <c r="N82" s="7"/>
      <c r="O82" s="7"/>
      <c r="P82" s="9">
        <v>41505</v>
      </c>
      <c r="Q82" s="7">
        <v>144.9</v>
      </c>
      <c r="R82" s="7">
        <v>2.0422535211267644E-2</v>
      </c>
      <c r="S82" s="7">
        <f>1+R82</f>
        <v>1.0204225352112677</v>
      </c>
      <c r="T82" s="7">
        <f>R82-I201</f>
        <v>2.0017462306318911E-2</v>
      </c>
    </row>
    <row r="83" spans="1:20" ht="15.75" x14ac:dyDescent="0.25">
      <c r="A83" s="4">
        <v>41346</v>
      </c>
      <c r="B83">
        <v>38.979999999999997</v>
      </c>
      <c r="C83">
        <f>(B83-B82)/B82</f>
        <v>-3.5787321063394831E-3</v>
      </c>
      <c r="D83">
        <v>1.2911000000000001</v>
      </c>
      <c r="E83">
        <v>2.0209000000000001</v>
      </c>
      <c r="F83">
        <v>10.1661</v>
      </c>
      <c r="G83">
        <f>F83+E83</f>
        <v>12.187000000000001</v>
      </c>
      <c r="H83">
        <f>E83+D83*(G83-E83)</f>
        <v>15.146351710000001</v>
      </c>
      <c r="I83" s="15">
        <f>(((H83/100)+1)^(1/365)-1)</f>
        <v>3.8646851408108418E-4</v>
      </c>
      <c r="J83">
        <f>1+I83</f>
        <v>1.0003864685140811</v>
      </c>
      <c r="K83">
        <f>C83-I83</f>
        <v>-3.9652006204205677E-3</v>
      </c>
      <c r="L83" s="42">
        <f>K83^2</f>
        <v>1.5722815960183656E-5</v>
      </c>
      <c r="M83" s="7"/>
      <c r="N83" s="7"/>
      <c r="O83" s="7"/>
      <c r="P83" s="9">
        <v>41506</v>
      </c>
      <c r="Q83" s="7">
        <v>149.58000000000001</v>
      </c>
      <c r="R83" s="7">
        <v>3.2298136645962781E-2</v>
      </c>
      <c r="S83" s="7">
        <f>1+R83</f>
        <v>1.0322981366459627</v>
      </c>
      <c r="T83" s="7">
        <f>R83-I202</f>
        <v>3.1892532233846214E-2</v>
      </c>
    </row>
    <row r="84" spans="1:20" ht="15.75" x14ac:dyDescent="0.25">
      <c r="A84" s="4">
        <v>41347</v>
      </c>
      <c r="B84">
        <v>36.85</v>
      </c>
      <c r="C84">
        <f>(B84-B83)/B83</f>
        <v>-5.4643406875320565E-2</v>
      </c>
      <c r="D84">
        <v>1.2864</v>
      </c>
      <c r="E84">
        <v>2.0295999999999998</v>
      </c>
      <c r="F84">
        <v>10.1439</v>
      </c>
      <c r="G84">
        <f>F84+E84</f>
        <v>12.173500000000001</v>
      </c>
      <c r="H84">
        <f>E84+D84*(G84-E84)</f>
        <v>15.078712960000001</v>
      </c>
      <c r="I84" s="15">
        <f>(((H84/100)+1)^(1/365)-1)</f>
        <v>3.8485806287025248E-4</v>
      </c>
      <c r="J84">
        <f>1+I84</f>
        <v>1.0003848580628703</v>
      </c>
      <c r="K84">
        <f>C84-I84</f>
        <v>-5.5028264938190817E-2</v>
      </c>
      <c r="L84" s="42">
        <f>K84^2</f>
        <v>3.028109942107721E-3</v>
      </c>
      <c r="M84" s="7"/>
      <c r="N84" s="7"/>
      <c r="O84" s="7"/>
      <c r="P84" s="9">
        <v>41507</v>
      </c>
      <c r="Q84" s="7">
        <v>147.86000000000001</v>
      </c>
      <c r="R84" s="7">
        <v>-1.1498863484423043E-2</v>
      </c>
      <c r="S84" s="7">
        <f>1+R84</f>
        <v>0.98850113651557692</v>
      </c>
      <c r="T84" s="7">
        <f>R84-I203</f>
        <v>-1.1903831246968548E-2</v>
      </c>
    </row>
    <row r="85" spans="1:20" ht="15.75" x14ac:dyDescent="0.25">
      <c r="A85" s="4">
        <v>41348</v>
      </c>
      <c r="B85">
        <v>35.29</v>
      </c>
      <c r="C85">
        <f>(B85-B84)/B84</f>
        <v>-4.2333785617367767E-2</v>
      </c>
      <c r="D85">
        <v>1.2878000000000001</v>
      </c>
      <c r="E85">
        <v>1.9895</v>
      </c>
      <c r="F85">
        <v>10.152900000000001</v>
      </c>
      <c r="G85">
        <f>F85+E85</f>
        <v>12.1424</v>
      </c>
      <c r="H85">
        <f>E85+D85*(G85-E85)</f>
        <v>15.064404620000001</v>
      </c>
      <c r="I85" s="15">
        <f>(((H85/100)+1)^(1/365)-1)</f>
        <v>3.8451726613408788E-4</v>
      </c>
      <c r="J85">
        <f>1+I85</f>
        <v>1.0003845172661341</v>
      </c>
      <c r="K85">
        <f>C85-I85</f>
        <v>-4.2718302883501855E-2</v>
      </c>
      <c r="L85" s="42">
        <f>K85^2</f>
        <v>1.824853401246603E-3</v>
      </c>
      <c r="M85" s="7"/>
      <c r="N85" s="7"/>
      <c r="O85" s="7"/>
      <c r="P85" s="9">
        <v>41508</v>
      </c>
      <c r="Q85" s="7">
        <v>157.1</v>
      </c>
      <c r="R85" s="7">
        <v>6.2491546057080884E-2</v>
      </c>
      <c r="S85" s="7">
        <f>1+R85</f>
        <v>1.062491546057081</v>
      </c>
      <c r="T85" s="7">
        <f>R85-I204</f>
        <v>6.2087176277977475E-2</v>
      </c>
    </row>
    <row r="86" spans="1:20" ht="15.75" x14ac:dyDescent="0.25">
      <c r="A86" s="4">
        <v>41351</v>
      </c>
      <c r="B86">
        <v>35.15</v>
      </c>
      <c r="C86">
        <f>(B86-B85)/B85</f>
        <v>-3.9671294984415014E-3</v>
      </c>
      <c r="D86">
        <v>1.2965</v>
      </c>
      <c r="E86">
        <v>1.9546000000000001</v>
      </c>
      <c r="F86">
        <v>10.2249</v>
      </c>
      <c r="G86">
        <f>F86+E86</f>
        <v>12.179500000000001</v>
      </c>
      <c r="H86">
        <f>E86+D86*(G86-E86)</f>
        <v>15.211182850000004</v>
      </c>
      <c r="I86" s="15">
        <f>(((H86/100)+1)^(1/365)-1)</f>
        <v>3.8801123199605492E-4</v>
      </c>
      <c r="J86">
        <f>1+I86</f>
        <v>1.0003880112319961</v>
      </c>
      <c r="K86">
        <f>C86-I86</f>
        <v>-4.3551407304375563E-3</v>
      </c>
      <c r="L86" s="42">
        <f>K86^2</f>
        <v>1.8967250781916172E-5</v>
      </c>
      <c r="M86" s="7"/>
      <c r="N86" s="7"/>
      <c r="O86" s="7"/>
      <c r="P86" s="9">
        <v>41509</v>
      </c>
      <c r="Q86" s="7">
        <v>161.839</v>
      </c>
      <c r="R86" s="7">
        <v>3.0165499681731409E-2</v>
      </c>
      <c r="S86" s="7">
        <f>1+R86</f>
        <v>1.0301654996817313</v>
      </c>
      <c r="T86" s="7">
        <f>R86-I205</f>
        <v>2.9759088729227477E-2</v>
      </c>
    </row>
    <row r="87" spans="1:20" ht="15.75" x14ac:dyDescent="0.25">
      <c r="A87" s="4">
        <v>41352</v>
      </c>
      <c r="B87">
        <v>35.08</v>
      </c>
      <c r="C87">
        <f>(B87-B86)/B86</f>
        <v>-1.9914651493598942E-3</v>
      </c>
      <c r="D87">
        <v>1.3028999999999999</v>
      </c>
      <c r="E87">
        <v>1.9016999999999999</v>
      </c>
      <c r="F87">
        <v>10.231400000000001</v>
      </c>
      <c r="G87">
        <f>F87+E87</f>
        <v>12.133100000000001</v>
      </c>
      <c r="H87">
        <f>E87+D87*(G87-E87)</f>
        <v>15.23219106</v>
      </c>
      <c r="I87" s="15">
        <f>(((H87/100)+1)^(1/365)-1)</f>
        <v>3.8851095638348099E-4</v>
      </c>
      <c r="J87">
        <f>1+I87</f>
        <v>1.0003885109563835</v>
      </c>
      <c r="K87">
        <f>C87-I87</f>
        <v>-2.3799761057433752E-3</v>
      </c>
      <c r="L87" s="42">
        <f>K87^2</f>
        <v>5.6642862639094016E-6</v>
      </c>
      <c r="M87" s="7"/>
      <c r="N87" s="7"/>
      <c r="O87" s="7"/>
      <c r="P87" s="9">
        <v>41512</v>
      </c>
      <c r="Q87" s="7">
        <v>164.22</v>
      </c>
      <c r="R87" s="7">
        <v>1.4712152200643851E-2</v>
      </c>
      <c r="S87" s="7">
        <f>1+R87</f>
        <v>1.0147121522006439</v>
      </c>
      <c r="T87" s="7">
        <f>R87-I206</f>
        <v>1.4307381770586474E-2</v>
      </c>
    </row>
    <row r="88" spans="1:20" ht="15.75" x14ac:dyDescent="0.25">
      <c r="A88" s="4">
        <v>41353</v>
      </c>
      <c r="B88">
        <v>35.950000000000003</v>
      </c>
      <c r="C88">
        <f>(B88-B87)/B87</f>
        <v>2.4800456100342205E-2</v>
      </c>
      <c r="D88">
        <v>1.3043</v>
      </c>
      <c r="E88">
        <v>1.9581</v>
      </c>
      <c r="F88">
        <v>10.176299999999999</v>
      </c>
      <c r="G88">
        <f>F88+E88</f>
        <v>12.134399999999999</v>
      </c>
      <c r="H88">
        <f>E88+D88*(G88-E88)</f>
        <v>15.23104809</v>
      </c>
      <c r="I88" s="15">
        <f>(((H88/100)+1)^(1/365)-1)</f>
        <v>3.8848377077926877E-4</v>
      </c>
      <c r="J88">
        <f>1+I88</f>
        <v>1.0003884837707793</v>
      </c>
      <c r="K88">
        <f>C88-I88</f>
        <v>2.4411972329562937E-2</v>
      </c>
      <c r="L88" s="42">
        <f>K88^2</f>
        <v>5.959443930193465E-4</v>
      </c>
      <c r="M88" s="7"/>
      <c r="N88" s="7"/>
      <c r="O88" s="7"/>
      <c r="P88" s="9">
        <v>41513</v>
      </c>
      <c r="Q88" s="7">
        <v>167.01</v>
      </c>
      <c r="R88" s="7">
        <v>1.69894044574351E-2</v>
      </c>
      <c r="S88" s="7">
        <f>1+R88</f>
        <v>1.016989404457435</v>
      </c>
      <c r="T88" s="7">
        <f>R88-I207</f>
        <v>1.6587755084701197E-2</v>
      </c>
    </row>
    <row r="89" spans="1:20" ht="15.75" x14ac:dyDescent="0.25">
      <c r="A89" s="4">
        <v>41354</v>
      </c>
      <c r="B89">
        <v>36.01</v>
      </c>
      <c r="C89">
        <f>(B89-B88)/B88</f>
        <v>1.66898470097344E-3</v>
      </c>
      <c r="D89">
        <v>1.3028</v>
      </c>
      <c r="E89">
        <v>1.9112</v>
      </c>
      <c r="F89">
        <v>10.204700000000001</v>
      </c>
      <c r="G89">
        <f>F89+E89</f>
        <v>12.1159</v>
      </c>
      <c r="H89">
        <f>E89+D89*(G89-E89)</f>
        <v>15.205883159999999</v>
      </c>
      <c r="I89" s="15">
        <f>(((H89/100)+1)^(1/365)-1)</f>
        <v>3.8788515338761265E-4</v>
      </c>
      <c r="J89">
        <f>1+I89</f>
        <v>1.0003878851533876</v>
      </c>
      <c r="K89">
        <f>C89-I89</f>
        <v>1.2810995475858273E-3</v>
      </c>
      <c r="L89" s="42">
        <f>K89^2</f>
        <v>1.6412160508246114E-6</v>
      </c>
      <c r="M89" s="7"/>
      <c r="N89" s="7"/>
      <c r="O89" s="7"/>
      <c r="P89" s="9">
        <v>41514</v>
      </c>
      <c r="Q89" s="7">
        <v>166.45</v>
      </c>
      <c r="R89" s="7">
        <v>-3.3530926291838949E-3</v>
      </c>
      <c r="S89" s="7">
        <f>1+R89</f>
        <v>0.99664690737081607</v>
      </c>
      <c r="T89" s="7">
        <f>R89-I208</f>
        <v>-3.7563180352449756E-3</v>
      </c>
    </row>
    <row r="90" spans="1:20" ht="15.75" x14ac:dyDescent="0.25">
      <c r="A90" s="4">
        <v>41355</v>
      </c>
      <c r="B90">
        <v>36.619999999999997</v>
      </c>
      <c r="C90">
        <f>(B90-B89)/B89</f>
        <v>1.6939738961399595E-2</v>
      </c>
      <c r="D90">
        <v>1.3023</v>
      </c>
      <c r="E90">
        <v>1.925</v>
      </c>
      <c r="F90">
        <v>10.1713</v>
      </c>
      <c r="G90">
        <f>F90+E90</f>
        <v>12.096300000000001</v>
      </c>
      <c r="H90">
        <f>E90+D90*(G90-E90)</f>
        <v>15.171083990000001</v>
      </c>
      <c r="I90" s="15">
        <f>(((H90/100)+1)^(1/365)-1)</f>
        <v>3.8705714410114389E-4</v>
      </c>
      <c r="J90">
        <f>1+I90</f>
        <v>1.0003870571441011</v>
      </c>
      <c r="K90">
        <f>C90-I90</f>
        <v>1.6552681817298451E-2</v>
      </c>
      <c r="L90" s="42">
        <f>K90^2</f>
        <v>2.7399127534472273E-4</v>
      </c>
      <c r="M90" s="7"/>
      <c r="N90" s="7"/>
      <c r="O90" s="7"/>
      <c r="P90" s="9">
        <v>41515</v>
      </c>
      <c r="Q90" s="7">
        <v>166.06</v>
      </c>
      <c r="R90" s="7">
        <v>-2.3430459597475902E-3</v>
      </c>
      <c r="S90" s="7">
        <f>1+R90</f>
        <v>0.99765695404025245</v>
      </c>
      <c r="T90" s="7">
        <f>R90-I209</f>
        <v>-2.7444588818508627E-3</v>
      </c>
    </row>
    <row r="91" spans="1:20" ht="15.75" x14ac:dyDescent="0.25">
      <c r="A91" s="4">
        <v>41358</v>
      </c>
      <c r="B91">
        <v>37.53</v>
      </c>
      <c r="C91">
        <f>(B91-B90)/B90</f>
        <v>2.484980884762435E-2</v>
      </c>
      <c r="D91">
        <v>1.3012999999999999</v>
      </c>
      <c r="E91">
        <v>1.9198</v>
      </c>
      <c r="F91">
        <v>10.1694</v>
      </c>
      <c r="G91">
        <f>F91+E91</f>
        <v>12.0892</v>
      </c>
      <c r="H91">
        <f>E91+D91*(G91-E91)</f>
        <v>15.153240219999999</v>
      </c>
      <c r="I91" s="15">
        <f>(((H91/100)+1)^(1/365)-1)</f>
        <v>3.8663247377557219E-4</v>
      </c>
      <c r="J91">
        <f>1+I91</f>
        <v>1.0003866324737756</v>
      </c>
      <c r="K91">
        <f>C91-I91</f>
        <v>2.4463176373848778E-2</v>
      </c>
      <c r="L91" s="42">
        <f>K91^2</f>
        <v>5.9844699829803309E-4</v>
      </c>
      <c r="M91" s="7"/>
      <c r="N91" s="7"/>
      <c r="O91" s="7"/>
      <c r="P91" s="9">
        <v>41516</v>
      </c>
      <c r="Q91" s="7">
        <v>169</v>
      </c>
      <c r="R91" s="7">
        <v>1.7704444176803551E-2</v>
      </c>
      <c r="S91" s="7">
        <f>1+R91</f>
        <v>1.0177044441768035</v>
      </c>
      <c r="T91" s="7">
        <f>R91-I210</f>
        <v>1.7302786921469741E-2</v>
      </c>
    </row>
    <row r="92" spans="1:20" ht="15.75" x14ac:dyDescent="0.25">
      <c r="A92" s="4">
        <v>41359</v>
      </c>
      <c r="B92">
        <v>37.86</v>
      </c>
      <c r="C92">
        <f>(B92-B91)/B91</f>
        <v>8.7929656274979562E-3</v>
      </c>
      <c r="D92">
        <v>1.3022</v>
      </c>
      <c r="E92">
        <v>1.9094</v>
      </c>
      <c r="F92">
        <v>10.125</v>
      </c>
      <c r="G92">
        <f>F92+E92</f>
        <v>12.0344</v>
      </c>
      <c r="H92">
        <f>E92+D92*(G92-E92)</f>
        <v>15.094175</v>
      </c>
      <c r="I92" s="15">
        <f>(((H92/100)+1)^(1/365)-1)</f>
        <v>3.8522629098713956E-4</v>
      </c>
      <c r="J92">
        <f>1+I92</f>
        <v>1.0003852262909871</v>
      </c>
      <c r="K92">
        <f>C92-I92</f>
        <v>8.4077393365108166E-3</v>
      </c>
      <c r="L92" s="42">
        <f>K92^2</f>
        <v>7.069008075071135E-5</v>
      </c>
      <c r="M92" s="7"/>
      <c r="N92" s="7"/>
      <c r="O92" s="7"/>
      <c r="P92" s="9">
        <v>41520</v>
      </c>
      <c r="Q92" s="7">
        <v>168.94</v>
      </c>
      <c r="R92" s="7">
        <v>-3.5502958579883E-4</v>
      </c>
      <c r="S92" s="7">
        <f>1+R92</f>
        <v>0.99964497041420119</v>
      </c>
      <c r="T92" s="7">
        <f>R92-I211</f>
        <v>-7.5380219531353816E-4</v>
      </c>
    </row>
    <row r="93" spans="1:20" ht="15.75" x14ac:dyDescent="0.25">
      <c r="A93" s="4">
        <v>41360</v>
      </c>
      <c r="B93">
        <v>38.159999999999997</v>
      </c>
      <c r="C93">
        <f>(B93-B92)/B92</f>
        <v>7.9239302694135549E-3</v>
      </c>
      <c r="D93">
        <v>1.3021</v>
      </c>
      <c r="E93">
        <v>1.8454000000000002</v>
      </c>
      <c r="F93">
        <v>10.127599999999999</v>
      </c>
      <c r="G93">
        <f>F93+E93</f>
        <v>11.972999999999999</v>
      </c>
      <c r="H93">
        <f>E93+D93*(G93-E93)</f>
        <v>15.032547959999999</v>
      </c>
      <c r="I93" s="15">
        <f>(((H93/100)+1)^(1/365)-1)</f>
        <v>3.8375835084103471E-4</v>
      </c>
      <c r="J93">
        <f>1+I93</f>
        <v>1.000383758350841</v>
      </c>
      <c r="K93">
        <f>C93-I93</f>
        <v>7.5401719185725202E-3</v>
      </c>
      <c r="L93" s="42">
        <f>K93^2</f>
        <v>5.68541925616296E-5</v>
      </c>
      <c r="M93" s="7"/>
      <c r="N93" s="7"/>
      <c r="O93" s="7"/>
      <c r="P93" s="9">
        <v>41521</v>
      </c>
      <c r="Q93" s="7">
        <v>170.62200000000001</v>
      </c>
      <c r="R93" s="7">
        <v>9.956197466556271E-3</v>
      </c>
      <c r="S93" s="7">
        <f>1+R93</f>
        <v>1.0099561974665563</v>
      </c>
      <c r="T93" s="7">
        <f>R93-I212</f>
        <v>9.5589609040142905E-3</v>
      </c>
    </row>
    <row r="94" spans="1:20" ht="15.75" x14ac:dyDescent="0.25">
      <c r="A94" s="4">
        <v>41361</v>
      </c>
      <c r="B94">
        <v>37.89</v>
      </c>
      <c r="C94">
        <f>(B94-B93)/B93</f>
        <v>-7.0754716981131036E-3</v>
      </c>
      <c r="D94">
        <v>1.3014000000000001</v>
      </c>
      <c r="E94">
        <v>1.8487</v>
      </c>
      <c r="F94">
        <v>10.107200000000001</v>
      </c>
      <c r="G94">
        <f>F94+E94</f>
        <v>11.9559</v>
      </c>
      <c r="H94">
        <f>E94+D94*(G94-E94)</f>
        <v>15.002210080000001</v>
      </c>
      <c r="I94" s="15">
        <f>(((H94/100)+1)^(1/365)-1)</f>
        <v>3.8303542229223275E-4</v>
      </c>
      <c r="J94">
        <f>1+I94</f>
        <v>1.0003830354222922</v>
      </c>
      <c r="K94">
        <f>C94-I94</f>
        <v>-7.4585071204053364E-3</v>
      </c>
      <c r="L94" s="42">
        <f>K94^2</f>
        <v>5.56293284651371E-5</v>
      </c>
      <c r="M94" s="7"/>
      <c r="N94" s="7"/>
      <c r="O94" s="7"/>
      <c r="P94" s="9">
        <v>41522</v>
      </c>
      <c r="Q94" s="7">
        <v>169.93</v>
      </c>
      <c r="R94" s="7">
        <v>-4.0557489655496199E-3</v>
      </c>
      <c r="S94" s="7">
        <f>1+R94</f>
        <v>0.99594425103445039</v>
      </c>
      <c r="T94" s="7">
        <f>R94-I213</f>
        <v>-4.452101882180935E-3</v>
      </c>
    </row>
    <row r="95" spans="1:20" ht="15.75" x14ac:dyDescent="0.25">
      <c r="A95" s="4">
        <v>41365</v>
      </c>
      <c r="B95">
        <v>43.93</v>
      </c>
      <c r="C95">
        <f>(B95-B94)/B94</f>
        <v>0.1594088149907627</v>
      </c>
      <c r="D95">
        <v>1.2983</v>
      </c>
      <c r="E95">
        <v>1.8313999999999999</v>
      </c>
      <c r="F95">
        <v>10.1395</v>
      </c>
      <c r="G95">
        <f>F95+E95</f>
        <v>11.9709</v>
      </c>
      <c r="H95">
        <f>E95+D95*(G95-E95)</f>
        <v>14.995512850000001</v>
      </c>
      <c r="I95" s="15">
        <f>(((H95/100)+1)^(1/365)-1)</f>
        <v>3.8287580678120214E-4</v>
      </c>
      <c r="J95">
        <f>1+I95</f>
        <v>1.0003828758067812</v>
      </c>
      <c r="K95">
        <f>C95-I95</f>
        <v>0.1590259391839815</v>
      </c>
      <c r="L95" s="42">
        <f>K95^2</f>
        <v>2.5289249333347384E-2</v>
      </c>
      <c r="M95" s="7"/>
      <c r="N95" s="7"/>
      <c r="O95" s="7"/>
      <c r="P95" s="9">
        <v>41523</v>
      </c>
      <c r="Q95" s="7">
        <v>166.97</v>
      </c>
      <c r="R95" s="7">
        <v>-1.7418937209439225E-2</v>
      </c>
      <c r="S95" s="7">
        <f>1+R95</f>
        <v>0.98258106279056079</v>
      </c>
      <c r="T95" s="7">
        <f>R95-I214</f>
        <v>-1.7808366276100288E-2</v>
      </c>
    </row>
    <row r="96" spans="1:20" ht="15.75" x14ac:dyDescent="0.25">
      <c r="A96" s="4">
        <v>41366</v>
      </c>
      <c r="B96">
        <v>44.34</v>
      </c>
      <c r="C96">
        <f>(B96-B95)/B95</f>
        <v>9.3330298201685334E-3</v>
      </c>
      <c r="D96">
        <v>1.2984</v>
      </c>
      <c r="E96">
        <v>1.859</v>
      </c>
      <c r="F96">
        <v>10.1068</v>
      </c>
      <c r="G96">
        <f>F96+E96</f>
        <v>11.9658</v>
      </c>
      <c r="H96">
        <f>E96+D96*(G96-E96)</f>
        <v>14.981669119999999</v>
      </c>
      <c r="I96" s="15">
        <f>(((H96/100)+1)^(1/365)-1)</f>
        <v>3.8254583888974736E-4</v>
      </c>
      <c r="J96">
        <f>1+I96</f>
        <v>1.0003825458388897</v>
      </c>
      <c r="K96">
        <f>C96-I96</f>
        <v>8.9504839812787861E-3</v>
      </c>
      <c r="L96" s="42">
        <f>K96^2</f>
        <v>8.0111163499128142E-5</v>
      </c>
      <c r="M96" s="7"/>
      <c r="N96" s="7"/>
      <c r="O96" s="7"/>
      <c r="P96" s="9">
        <v>41526</v>
      </c>
      <c r="Q96" s="7">
        <v>160.69999999999999</v>
      </c>
      <c r="R96" s="7">
        <v>-3.7551655986105346E-2</v>
      </c>
      <c r="S96" s="7">
        <f>1+R96</f>
        <v>0.96244834401389467</v>
      </c>
      <c r="T96" s="7">
        <f>R96-I215</f>
        <v>-3.7941839128180964E-2</v>
      </c>
    </row>
    <row r="97" spans="1:20" ht="15.75" x14ac:dyDescent="0.25">
      <c r="A97" s="4">
        <v>41367</v>
      </c>
      <c r="B97">
        <v>41.1</v>
      </c>
      <c r="C97">
        <f>(B97-B96)/B96</f>
        <v>-7.3071718538565672E-2</v>
      </c>
      <c r="D97">
        <v>1.3080000000000001</v>
      </c>
      <c r="E97">
        <v>1.8106</v>
      </c>
      <c r="F97">
        <v>10.121499999999999</v>
      </c>
      <c r="G97">
        <f>F97+E97</f>
        <v>11.932099999999998</v>
      </c>
      <c r="H97">
        <f>E97+D97*(G97-E97)</f>
        <v>15.049521999999996</v>
      </c>
      <c r="I97" s="15">
        <f>(((H97/100)+1)^(1/365)-1)</f>
        <v>3.8416274632524505E-4</v>
      </c>
      <c r="J97">
        <f>1+I97</f>
        <v>1.0003841627463252</v>
      </c>
      <c r="K97">
        <f>C97-I97</f>
        <v>-7.3455881284890917E-2</v>
      </c>
      <c r="L97" s="42">
        <f>K97^2</f>
        <v>5.3957664953399875E-3</v>
      </c>
      <c r="M97" s="7"/>
      <c r="N97" s="7"/>
      <c r="O97" s="7"/>
      <c r="P97" s="9">
        <v>41527</v>
      </c>
      <c r="Q97" s="7">
        <v>166.37</v>
      </c>
      <c r="R97" s="7">
        <v>3.5283136278780436E-2</v>
      </c>
      <c r="S97" s="7">
        <f>1+R97</f>
        <v>1.0352831362787804</v>
      </c>
      <c r="T97" s="7">
        <f>R97-I216</f>
        <v>3.4893642250337864E-2</v>
      </c>
    </row>
    <row r="98" spans="1:20" ht="15.75" x14ac:dyDescent="0.25">
      <c r="A98" s="4">
        <v>41368</v>
      </c>
      <c r="B98">
        <v>42.01</v>
      </c>
      <c r="C98">
        <f>(B98-B97)/B97</f>
        <v>2.2141119221411109E-2</v>
      </c>
      <c r="D98">
        <v>1.3089</v>
      </c>
      <c r="E98">
        <v>1.7625</v>
      </c>
      <c r="F98">
        <v>10.1006</v>
      </c>
      <c r="G98">
        <f>F98+E98</f>
        <v>11.863099999999999</v>
      </c>
      <c r="H98">
        <f>E98+D98*(G98-E98)</f>
        <v>14.983175339999999</v>
      </c>
      <c r="I98" s="15">
        <f>(((H98/100)+1)^(1/365)-1)</f>
        <v>3.8258174184568894E-4</v>
      </c>
      <c r="J98">
        <f>1+I98</f>
        <v>1.0003825817418457</v>
      </c>
      <c r="K98">
        <f>C98-I98</f>
        <v>2.175853747956542E-2</v>
      </c>
      <c r="L98" s="42">
        <f>K98^2</f>
        <v>4.7343395324965309E-4</v>
      </c>
      <c r="M98" s="7"/>
      <c r="N98" s="7"/>
      <c r="O98" s="7"/>
      <c r="P98" s="9">
        <v>41528</v>
      </c>
      <c r="Q98" s="7">
        <v>163.52000000000001</v>
      </c>
      <c r="R98" s="7">
        <v>-1.7130492276251692E-2</v>
      </c>
      <c r="S98" s="7">
        <f>1+R98</f>
        <v>0.98286950772374826</v>
      </c>
      <c r="T98" s="7">
        <f>R98-I217</f>
        <v>-1.7529238662610087E-2</v>
      </c>
    </row>
    <row r="99" spans="1:20" ht="15.75" x14ac:dyDescent="0.25">
      <c r="A99" s="4">
        <v>41369</v>
      </c>
      <c r="B99">
        <v>41.37</v>
      </c>
      <c r="C99">
        <f>(B99-B98)/B98</f>
        <v>-1.5234467983813392E-2</v>
      </c>
      <c r="D99">
        <v>1.3099000000000001</v>
      </c>
      <c r="E99">
        <v>1.7128000000000001</v>
      </c>
      <c r="F99">
        <v>10.1241</v>
      </c>
      <c r="G99">
        <f>F99+E99</f>
        <v>11.8369</v>
      </c>
      <c r="H99">
        <f>E99+D99*(G99-E99)</f>
        <v>14.974358590000001</v>
      </c>
      <c r="I99" s="15">
        <f>(((H99/100)+1)^(1/365)-1)</f>
        <v>3.8237157505571773E-4</v>
      </c>
      <c r="J99">
        <f>1+I99</f>
        <v>1.0003823715750557</v>
      </c>
      <c r="K99">
        <f>C99-I99</f>
        <v>-1.5616839558869109E-2</v>
      </c>
      <c r="L99" s="42">
        <f>K99^2</f>
        <v>2.4388567780745911E-4</v>
      </c>
      <c r="M99" s="7"/>
      <c r="N99" s="7"/>
      <c r="O99" s="7"/>
      <c r="P99" s="9">
        <v>41529</v>
      </c>
      <c r="Q99" s="7">
        <v>164.93</v>
      </c>
      <c r="R99" s="7">
        <v>8.6227984344422488E-3</v>
      </c>
      <c r="S99" s="7">
        <f>1+R99</f>
        <v>1.0086227984344422</v>
      </c>
      <c r="T99" s="7">
        <f>R99-I218</f>
        <v>8.2156937747948095E-3</v>
      </c>
    </row>
    <row r="100" spans="1:20" ht="15.75" x14ac:dyDescent="0.25">
      <c r="A100" s="4">
        <v>41372</v>
      </c>
      <c r="B100">
        <v>41.83</v>
      </c>
      <c r="C100">
        <f>(B100-B99)/B99</f>
        <v>1.1119168479574592E-2</v>
      </c>
      <c r="D100">
        <v>1.3096999999999999</v>
      </c>
      <c r="E100">
        <v>1.746</v>
      </c>
      <c r="F100">
        <v>10.112299999999999</v>
      </c>
      <c r="G100">
        <f>F100+E100</f>
        <v>11.8583</v>
      </c>
      <c r="H100">
        <f>E100+D100*(G100-E100)</f>
        <v>14.990079309999999</v>
      </c>
      <c r="I100" s="15">
        <f>(((H100/100)+1)^(1/365)-1)</f>
        <v>3.827463020629196E-4</v>
      </c>
      <c r="J100">
        <f>1+I100</f>
        <v>1.0003827463020629</v>
      </c>
      <c r="K100">
        <f>C100-I100</f>
        <v>1.0736422177511673E-2</v>
      </c>
      <c r="L100" s="42">
        <f>K100^2</f>
        <v>1.1527076117376449E-4</v>
      </c>
      <c r="M100" s="7"/>
      <c r="N100" s="7"/>
      <c r="O100" s="7"/>
      <c r="P100" s="9">
        <v>41530</v>
      </c>
      <c r="Q100" s="7">
        <v>165.54</v>
      </c>
      <c r="R100" s="7">
        <v>3.6985387740252544E-3</v>
      </c>
      <c r="S100" s="7">
        <f>1+R100</f>
        <v>1.0036985387740252</v>
      </c>
      <c r="T100" s="7">
        <f>R100-I219</f>
        <v>3.2915415456450307E-3</v>
      </c>
    </row>
    <row r="101" spans="1:20" ht="15.75" x14ac:dyDescent="0.25">
      <c r="A101" s="4">
        <v>41373</v>
      </c>
      <c r="B101">
        <v>40.5</v>
      </c>
      <c r="C101">
        <f>(B101-B100)/B100</f>
        <v>-3.1795362180253368E-2</v>
      </c>
      <c r="D101">
        <v>1.3059000000000001</v>
      </c>
      <c r="E101">
        <v>1.7502</v>
      </c>
      <c r="F101">
        <v>10.1075</v>
      </c>
      <c r="G101">
        <f>F101+E101</f>
        <v>11.857699999999999</v>
      </c>
      <c r="H101">
        <f>E101+D101*(G101-E101)</f>
        <v>14.949584250000001</v>
      </c>
      <c r="I101" s="15">
        <f>(((H101/100)+1)^(1/365)-1)</f>
        <v>3.8178093767426979E-4</v>
      </c>
      <c r="J101">
        <f>1+I101</f>
        <v>1.0003817809376743</v>
      </c>
      <c r="K101">
        <f>C101-I101</f>
        <v>-3.2177143117927638E-2</v>
      </c>
      <c r="L101" s="42">
        <f>K101^2</f>
        <v>1.035368539231598E-3</v>
      </c>
      <c r="M101" s="7"/>
      <c r="N101" s="7"/>
      <c r="O101" s="7"/>
      <c r="P101" s="9">
        <v>41533</v>
      </c>
      <c r="Q101" s="7">
        <v>166.58</v>
      </c>
      <c r="R101" s="7">
        <v>6.2824694937780624E-3</v>
      </c>
      <c r="S101" s="7">
        <f>1+R101</f>
        <v>1.006282469493778</v>
      </c>
      <c r="T101" s="7">
        <f>R101-I220</f>
        <v>5.8755801873323389E-3</v>
      </c>
    </row>
    <row r="102" spans="1:20" ht="15.75" x14ac:dyDescent="0.25">
      <c r="A102" s="4">
        <v>41374</v>
      </c>
      <c r="B102">
        <v>41.86</v>
      </c>
      <c r="C102">
        <f>(B102-B101)/B101</f>
        <v>3.3580246913580233E-2</v>
      </c>
      <c r="D102">
        <v>1.3088</v>
      </c>
      <c r="E102">
        <v>1.8033999999999999</v>
      </c>
      <c r="F102">
        <v>10.0838</v>
      </c>
      <c r="G102">
        <f>F102+E102</f>
        <v>11.8872</v>
      </c>
      <c r="H102">
        <f>E102+D102*(G102-E102)</f>
        <v>15.00107744</v>
      </c>
      <c r="I102" s="15">
        <f>(((H102/100)+1)^(1/365)-1)</f>
        <v>3.8300842866201279E-4</v>
      </c>
      <c r="J102">
        <f>1+I102</f>
        <v>1.000383008428662</v>
      </c>
      <c r="K102">
        <f>C102-I102</f>
        <v>3.3197238484918221E-2</v>
      </c>
      <c r="L102" s="42">
        <f>K102^2</f>
        <v>1.1020566430245354E-3</v>
      </c>
      <c r="M102" s="7"/>
      <c r="N102" s="7"/>
      <c r="O102" s="7"/>
      <c r="P102" s="9">
        <v>41534</v>
      </c>
      <c r="Q102" s="7">
        <v>166.23</v>
      </c>
      <c r="R102" s="7">
        <v>-2.101092568135567E-3</v>
      </c>
      <c r="S102" s="7">
        <f>1+R102</f>
        <v>0.99789890743186438</v>
      </c>
      <c r="T102" s="7">
        <f>R102-I221</f>
        <v>-2.5066092398913793E-3</v>
      </c>
    </row>
    <row r="103" spans="1:20" ht="15.75" x14ac:dyDescent="0.25">
      <c r="A103" s="4">
        <v>41375</v>
      </c>
      <c r="B103">
        <v>43.59</v>
      </c>
      <c r="C103">
        <f>(B103-B102)/B102</f>
        <v>4.1328236980410986E-2</v>
      </c>
      <c r="D103">
        <v>1.3104</v>
      </c>
      <c r="E103">
        <v>1.7887</v>
      </c>
      <c r="F103">
        <v>10.069599999999999</v>
      </c>
      <c r="G103">
        <f>F103+E103</f>
        <v>11.8583</v>
      </c>
      <c r="H103">
        <f>E103+D103*(G103-E103)</f>
        <v>14.98390384</v>
      </c>
      <c r="I103" s="15">
        <f>(((H103/100)+1)^(1/365)-1)</f>
        <v>3.8259910654003804E-4</v>
      </c>
      <c r="J103">
        <f>1+I103</f>
        <v>1.00038259910654</v>
      </c>
      <c r="K103">
        <f>C103-I103</f>
        <v>4.0945637873870948E-2</v>
      </c>
      <c r="L103" s="42">
        <f>K103^2</f>
        <v>1.676545260898175E-3</v>
      </c>
      <c r="M103" s="7"/>
      <c r="N103" s="7"/>
      <c r="O103" s="7"/>
      <c r="P103" s="9">
        <v>41535</v>
      </c>
      <c r="Q103" s="7">
        <v>166.21799999999999</v>
      </c>
      <c r="R103" s="7">
        <v>-7.2189135535104701E-5</v>
      </c>
      <c r="S103" s="7">
        <f>1+R103</f>
        <v>0.99992781086446492</v>
      </c>
      <c r="T103" s="7">
        <f>R103-I222</f>
        <v>-4.8127261474208887E-4</v>
      </c>
    </row>
    <row r="104" spans="1:20" ht="15.75" x14ac:dyDescent="0.25">
      <c r="A104" s="4">
        <v>41376</v>
      </c>
      <c r="B104">
        <v>43.75</v>
      </c>
      <c r="C104">
        <f>(B104-B103)/B103</f>
        <v>3.6705666437255465E-3</v>
      </c>
      <c r="D104">
        <v>1.3083</v>
      </c>
      <c r="E104">
        <v>1.7208000000000001</v>
      </c>
      <c r="F104">
        <v>10.1136</v>
      </c>
      <c r="G104">
        <f>F104+E104</f>
        <v>11.8344</v>
      </c>
      <c r="H104">
        <f>E104+D104*(G104-E104)</f>
        <v>14.95242288</v>
      </c>
      <c r="I104" s="15">
        <f>(((H104/100)+1)^(1/365)-1)</f>
        <v>3.818486190136916E-4</v>
      </c>
      <c r="J104">
        <f>1+I104</f>
        <v>1.0003818486190137</v>
      </c>
      <c r="K104">
        <f>C104-I104</f>
        <v>3.2887180247118549E-3</v>
      </c>
      <c r="L104" s="42">
        <f>K104^2</f>
        <v>1.0815666246064644E-5</v>
      </c>
      <c r="M104" s="7"/>
      <c r="N104" s="7"/>
      <c r="O104" s="7"/>
      <c r="P104" s="9">
        <v>41536</v>
      </c>
      <c r="Q104" s="7">
        <v>177.92</v>
      </c>
      <c r="R104" s="7">
        <v>7.040152089424731E-2</v>
      </c>
      <c r="S104" s="7">
        <f>1+R104</f>
        <v>1.0704015208942472</v>
      </c>
      <c r="T104" s="7">
        <f>R104-I223</f>
        <v>6.9992211799749432E-2</v>
      </c>
    </row>
    <row r="105" spans="1:20" ht="15.75" x14ac:dyDescent="0.25">
      <c r="A105" s="4">
        <v>41379</v>
      </c>
      <c r="B105">
        <v>43.3</v>
      </c>
      <c r="C105">
        <f>(B105-B104)/B104</f>
        <v>-1.0285714285714351E-2</v>
      </c>
      <c r="D105">
        <v>1.3014999999999999</v>
      </c>
      <c r="E105">
        <v>1.6798</v>
      </c>
      <c r="F105">
        <v>10.2897</v>
      </c>
      <c r="G105">
        <f>F105+E105</f>
        <v>11.9695</v>
      </c>
      <c r="H105">
        <f>E105+D105*(G105-E105)</f>
        <v>15.071844549999998</v>
      </c>
      <c r="I105" s="15">
        <f>(((H105/100)+1)^(1/365)-1)</f>
        <v>3.8469447602174078E-4</v>
      </c>
      <c r="J105">
        <f>1+I105</f>
        <v>1.0003846944760217</v>
      </c>
      <c r="K105">
        <f>C105-I105</f>
        <v>-1.0670408761736092E-2</v>
      </c>
      <c r="L105" s="42">
        <f>K105^2</f>
        <v>1.1385762314253436E-4</v>
      </c>
      <c r="M105" s="7"/>
      <c r="N105" s="7"/>
      <c r="O105" s="7"/>
      <c r="P105" s="9">
        <v>41537</v>
      </c>
      <c r="Q105" s="7">
        <v>183.39</v>
      </c>
      <c r="R105" s="7">
        <v>3.0744154676258989E-2</v>
      </c>
      <c r="S105" s="7">
        <f>1+R105</f>
        <v>1.030744154676259</v>
      </c>
      <c r="T105" s="7">
        <f>R105-I224</f>
        <v>3.0334020039572057E-2</v>
      </c>
    </row>
    <row r="106" spans="1:20" ht="15.75" x14ac:dyDescent="0.25">
      <c r="A106" s="4">
        <v>41380</v>
      </c>
      <c r="B106">
        <v>45.59</v>
      </c>
      <c r="C106">
        <f>(B106-B105)/B105</f>
        <v>5.2886836027713775E-2</v>
      </c>
      <c r="D106">
        <v>1.3067</v>
      </c>
      <c r="E106">
        <v>1.7223999999999999</v>
      </c>
      <c r="F106">
        <v>10.234500000000001</v>
      </c>
      <c r="G106">
        <f>F106+E106</f>
        <v>11.956900000000001</v>
      </c>
      <c r="H106">
        <f>E106+D106*(G106-E106)</f>
        <v>15.095821150000001</v>
      </c>
      <c r="I106" s="15">
        <f>(((H106/100)+1)^(1/365)-1)</f>
        <v>3.8526549110473596E-4</v>
      </c>
      <c r="J106">
        <f>1+I106</f>
        <v>1.0003852654911047</v>
      </c>
      <c r="K106">
        <f>C106-I106</f>
        <v>5.2501570536609039E-2</v>
      </c>
      <c r="L106" s="42">
        <f>K106^2</f>
        <v>2.7564149088105342E-3</v>
      </c>
      <c r="M106" s="7"/>
      <c r="N106" s="7"/>
      <c r="O106" s="7"/>
      <c r="P106" s="9">
        <v>41540</v>
      </c>
      <c r="Q106" s="7">
        <v>181.11</v>
      </c>
      <c r="R106" s="7">
        <v>-1.2432520857189449E-2</v>
      </c>
      <c r="S106" s="7">
        <f>1+R106</f>
        <v>0.98756747914281051</v>
      </c>
      <c r="T106" s="7">
        <f>R106-I225</f>
        <v>-1.2845733032041578E-2</v>
      </c>
    </row>
    <row r="107" spans="1:20" ht="15.75" x14ac:dyDescent="0.25">
      <c r="A107" s="4">
        <v>41381</v>
      </c>
      <c r="B107">
        <v>45.45</v>
      </c>
      <c r="C107">
        <f>(B107-B106)/B106</f>
        <v>-3.0708488703663208E-3</v>
      </c>
      <c r="D107">
        <v>1.3037000000000001</v>
      </c>
      <c r="E107">
        <v>1.6949999999999998</v>
      </c>
      <c r="F107">
        <v>10.2775</v>
      </c>
      <c r="G107">
        <f>F107+E107</f>
        <v>11.9725</v>
      </c>
      <c r="H107">
        <f>E107+D107*(G107-E107)</f>
        <v>15.093776750000002</v>
      </c>
      <c r="I107" s="15">
        <f>(((H107/100)+1)^(1/365)-1)</f>
        <v>3.8521680729197705E-4</v>
      </c>
      <c r="J107">
        <f>1+I107</f>
        <v>1.000385216807292</v>
      </c>
      <c r="K107">
        <f>C107-I107</f>
        <v>-3.4560656776582979E-3</v>
      </c>
      <c r="L107" s="42">
        <f>K107^2</f>
        <v>1.194438996828771E-5</v>
      </c>
      <c r="M107" s="7"/>
      <c r="N107" s="7"/>
      <c r="O107" s="7"/>
      <c r="P107" s="9">
        <v>41541</v>
      </c>
      <c r="Q107" s="7">
        <v>182.33</v>
      </c>
      <c r="R107" s="7">
        <v>6.7362376456297206E-3</v>
      </c>
      <c r="S107" s="7">
        <f>1+R107</f>
        <v>1.0067362376456297</v>
      </c>
      <c r="T107" s="7">
        <f>R107-I226</f>
        <v>6.3172693425608533E-3</v>
      </c>
    </row>
    <row r="108" spans="1:20" ht="15.75" x14ac:dyDescent="0.25">
      <c r="A108" s="4">
        <v>41382</v>
      </c>
      <c r="B108">
        <v>46.97</v>
      </c>
      <c r="C108">
        <f>(B108-B107)/B107</f>
        <v>3.3443344334433356E-2</v>
      </c>
      <c r="D108">
        <v>1.2995000000000001</v>
      </c>
      <c r="E108">
        <v>1.6846999999999999</v>
      </c>
      <c r="F108">
        <v>10.2851</v>
      </c>
      <c r="G108">
        <f>F108+E108</f>
        <v>11.969799999999999</v>
      </c>
      <c r="H108">
        <f>E108+D108*(G108-E108)</f>
        <v>15.050187450000001</v>
      </c>
      <c r="I108" s="15">
        <f>(((H108/100)+1)^(1/365)-1)</f>
        <v>3.8417859902750706E-4</v>
      </c>
      <c r="J108">
        <f>1+I108</f>
        <v>1.0003841785990275</v>
      </c>
      <c r="K108">
        <f>C108-I108</f>
        <v>3.3059165735405849E-2</v>
      </c>
      <c r="L108" s="42">
        <f>K108^2</f>
        <v>1.0929084391210321E-3</v>
      </c>
      <c r="M108" s="7"/>
      <c r="N108" s="7"/>
      <c r="O108" s="7"/>
      <c r="P108" s="9">
        <v>41542</v>
      </c>
      <c r="Q108" s="7">
        <v>185.238</v>
      </c>
      <c r="R108" s="7">
        <v>1.5949103274282821E-2</v>
      </c>
      <c r="S108" s="7">
        <f>1+R108</f>
        <v>1.0159491032742829</v>
      </c>
      <c r="T108" s="7">
        <f>R108-I227</f>
        <v>1.5538228142189563E-2</v>
      </c>
    </row>
    <row r="109" spans="1:20" ht="15.75" x14ac:dyDescent="0.25">
      <c r="A109" s="4">
        <v>41383</v>
      </c>
      <c r="B109">
        <v>47.83</v>
      </c>
      <c r="C109">
        <f>(B109-B108)/B108</f>
        <v>1.8309559293165838E-2</v>
      </c>
      <c r="D109">
        <v>1.3004</v>
      </c>
      <c r="E109">
        <v>1.7048999999999999</v>
      </c>
      <c r="F109">
        <v>10.200900000000001</v>
      </c>
      <c r="G109">
        <f>F109+E109</f>
        <v>11.905800000000001</v>
      </c>
      <c r="H109">
        <f>E109+D109*(G109-E109)</f>
        <v>14.970150360000002</v>
      </c>
      <c r="I109" s="15">
        <f>(((H109/100)+1)^(1/365)-1)</f>
        <v>3.8227125689416219E-4</v>
      </c>
      <c r="J109">
        <f>1+I109</f>
        <v>1.0003822712568942</v>
      </c>
      <c r="K109">
        <f>C109-I109</f>
        <v>1.7927288036271676E-2</v>
      </c>
      <c r="L109" s="42">
        <f>K109^2</f>
        <v>3.2138765633544955E-4</v>
      </c>
      <c r="M109" s="7"/>
      <c r="N109" s="7"/>
      <c r="O109" s="7"/>
      <c r="P109" s="9">
        <v>41543</v>
      </c>
      <c r="Q109" s="7">
        <v>188.64</v>
      </c>
      <c r="R109" s="7">
        <v>1.8365562141677123E-2</v>
      </c>
      <c r="S109" s="7">
        <f>1+R109</f>
        <v>1.0183655621416772</v>
      </c>
      <c r="T109" s="7">
        <f>R109-I228</f>
        <v>1.794837661281163E-2</v>
      </c>
    </row>
    <row r="110" spans="1:20" ht="15.75" x14ac:dyDescent="0.25">
      <c r="A110" s="4">
        <v>41386</v>
      </c>
      <c r="B110">
        <v>50.19</v>
      </c>
      <c r="C110">
        <f>(B110-B109)/B109</f>
        <v>4.9341417520384685E-2</v>
      </c>
      <c r="D110">
        <v>1.2995999999999999</v>
      </c>
      <c r="E110">
        <v>1.6928999999999998</v>
      </c>
      <c r="F110">
        <v>10.163</v>
      </c>
      <c r="G110">
        <f>F110+E110</f>
        <v>11.8559</v>
      </c>
      <c r="H110">
        <f>E110+D110*(G110-E110)</f>
        <v>14.900734799999999</v>
      </c>
      <c r="I110" s="15">
        <f>(((H110/100)+1)^(1/365)-1)</f>
        <v>3.8061596101024442E-4</v>
      </c>
      <c r="J110">
        <f>1+I110</f>
        <v>1.0003806159610102</v>
      </c>
      <c r="K110">
        <f>C110-I110</f>
        <v>4.8960801559374441E-2</v>
      </c>
      <c r="L110" s="42">
        <f>K110^2</f>
        <v>2.3971600893364425E-3</v>
      </c>
      <c r="M110" s="7"/>
      <c r="N110" s="7"/>
      <c r="O110" s="7"/>
      <c r="P110" s="9">
        <v>41544</v>
      </c>
      <c r="Q110" s="7">
        <v>190.9</v>
      </c>
      <c r="R110" s="7">
        <v>1.1980491942324107E-2</v>
      </c>
      <c r="S110" s="7">
        <f>1+R110</f>
        <v>1.0119804919423241</v>
      </c>
      <c r="T110" s="7">
        <f>R110-I229</f>
        <v>1.1561694072457013E-2</v>
      </c>
    </row>
    <row r="111" spans="1:20" ht="15.75" x14ac:dyDescent="0.25">
      <c r="A111" s="4">
        <v>41387</v>
      </c>
      <c r="B111">
        <v>51.01</v>
      </c>
      <c r="C111">
        <f>(B111-B110)/B110</f>
        <v>1.6337915919505883E-2</v>
      </c>
      <c r="D111">
        <v>1.2999000000000001</v>
      </c>
      <c r="E111">
        <v>1.7065000000000001</v>
      </c>
      <c r="F111">
        <v>10.133100000000001</v>
      </c>
      <c r="G111">
        <f>F111+E111</f>
        <v>11.839600000000001</v>
      </c>
      <c r="H111">
        <f>E111+D111*(G111-E111)</f>
        <v>14.878516690000001</v>
      </c>
      <c r="I111" s="15">
        <f>(((H111/100)+1)^(1/365)-1)</f>
        <v>3.800859332849793E-4</v>
      </c>
      <c r="J111">
        <f>1+I111</f>
        <v>1.000380085933285</v>
      </c>
      <c r="K111">
        <f>C111-I111</f>
        <v>1.5957829986220903E-2</v>
      </c>
      <c r="L111" s="42">
        <f>K111^2</f>
        <v>2.5465233786913102E-4</v>
      </c>
      <c r="M111" s="7"/>
      <c r="N111" s="7"/>
      <c r="O111" s="7"/>
      <c r="P111" s="9">
        <v>41547</v>
      </c>
      <c r="Q111" s="7">
        <v>193.37</v>
      </c>
      <c r="R111" s="7">
        <v>1.2938711367207955E-2</v>
      </c>
      <c r="S111" s="7">
        <f>1+R111</f>
        <v>1.0129387113672079</v>
      </c>
      <c r="T111" s="7">
        <f>R111-I230</f>
        <v>1.252468794589493E-2</v>
      </c>
    </row>
    <row r="112" spans="1:20" ht="15.75" x14ac:dyDescent="0.25">
      <c r="A112" s="4">
        <v>41388</v>
      </c>
      <c r="B112">
        <v>50.43</v>
      </c>
      <c r="C112">
        <f>(B112-B111)/B111</f>
        <v>-1.1370319545187186E-2</v>
      </c>
      <c r="D112">
        <v>1.2999000000000001</v>
      </c>
      <c r="E112">
        <v>1.7046999999999999</v>
      </c>
      <c r="F112">
        <v>10.132</v>
      </c>
      <c r="G112">
        <f>F112+E112</f>
        <v>11.8367</v>
      </c>
      <c r="H112">
        <f>E112+D112*(G112-E112)</f>
        <v>14.875286800000001</v>
      </c>
      <c r="I112" s="15">
        <f>(((H112/100)+1)^(1/365)-1)</f>
        <v>3.8000887360967184E-4</v>
      </c>
      <c r="J112">
        <f>1+I112</f>
        <v>1.0003800088736097</v>
      </c>
      <c r="K112">
        <f>C112-I112</f>
        <v>-1.1750328418796857E-2</v>
      </c>
      <c r="L112" s="42">
        <f>K112^2</f>
        <v>1.3807021794958507E-4</v>
      </c>
      <c r="M112" s="7"/>
      <c r="N112" s="7"/>
      <c r="O112" s="7"/>
      <c r="P112" s="9">
        <v>41548</v>
      </c>
      <c r="Q112" s="7">
        <v>193</v>
      </c>
      <c r="R112" s="7">
        <v>-1.9134302115116333E-3</v>
      </c>
      <c r="S112" s="7">
        <f>1+R112</f>
        <v>0.99808656978848842</v>
      </c>
      <c r="T112" s="7">
        <f>R112-I231</f>
        <v>-2.3273760203197918E-3</v>
      </c>
    </row>
    <row r="113" spans="1:20" ht="15.75" x14ac:dyDescent="0.25">
      <c r="A113" s="4">
        <v>41389</v>
      </c>
      <c r="B113">
        <v>52</v>
      </c>
      <c r="C113">
        <f>(B113-B112)/B112</f>
        <v>3.1132262542137624E-2</v>
      </c>
      <c r="D113">
        <v>1.3012000000000001</v>
      </c>
      <c r="E113">
        <v>1.708</v>
      </c>
      <c r="F113">
        <v>10.081300000000001</v>
      </c>
      <c r="G113">
        <f>F113+E113</f>
        <v>11.789300000000001</v>
      </c>
      <c r="H113">
        <f>E113+D113*(G113-E113)</f>
        <v>14.825787560000002</v>
      </c>
      <c r="I113" s="15">
        <f>(((H113/100)+1)^(1/365)-1)</f>
        <v>3.7882763566199351E-4</v>
      </c>
      <c r="J113">
        <f>1+I113</f>
        <v>1.000378827635662</v>
      </c>
      <c r="K113">
        <f>C113-I113</f>
        <v>3.075343490647563E-2</v>
      </c>
      <c r="L113" s="42">
        <f>K113^2</f>
        <v>9.4577375854683376E-4</v>
      </c>
      <c r="M113" s="7"/>
      <c r="N113" s="7"/>
      <c r="O113" s="7"/>
      <c r="P113" s="9">
        <v>41549</v>
      </c>
      <c r="Q113" s="7">
        <v>180.95</v>
      </c>
      <c r="R113" s="7">
        <v>-6.2435233160621821E-2</v>
      </c>
      <c r="S113" s="7">
        <f>1+R113</f>
        <v>0.93756476683937817</v>
      </c>
      <c r="T113" s="7">
        <f>R113-I232</f>
        <v>-6.2849887618142586E-2</v>
      </c>
    </row>
    <row r="114" spans="1:20" ht="15.75" x14ac:dyDescent="0.25">
      <c r="A114" s="4">
        <v>41390</v>
      </c>
      <c r="B114">
        <v>51.2</v>
      </c>
      <c r="C114">
        <f>(B114-B113)/B113</f>
        <v>-1.538461538461533E-2</v>
      </c>
      <c r="D114">
        <v>1.3008</v>
      </c>
      <c r="E114">
        <v>1.6633</v>
      </c>
      <c r="F114">
        <v>10.0707</v>
      </c>
      <c r="G114">
        <f>F114+E114</f>
        <v>11.734</v>
      </c>
      <c r="H114">
        <f>E114+D114*(G114-E114)</f>
        <v>14.76326656</v>
      </c>
      <c r="I114" s="15">
        <f>(((H114/100)+1)^(1/365)-1)</f>
        <v>3.7733492358515974E-4</v>
      </c>
      <c r="J114">
        <f>1+I114</f>
        <v>1.0003773349235852</v>
      </c>
      <c r="K114">
        <f>C114-I114</f>
        <v>-1.576195030820049E-2</v>
      </c>
      <c r="L114" s="42">
        <f>K114^2</f>
        <v>2.4843907751818153E-4</v>
      </c>
      <c r="M114" s="7"/>
      <c r="N114" s="7"/>
      <c r="O114" s="7"/>
      <c r="P114" s="9">
        <v>41550</v>
      </c>
      <c r="Q114" s="7">
        <v>173.31</v>
      </c>
      <c r="R114" s="7">
        <v>-4.2221608179054917E-2</v>
      </c>
      <c r="S114" s="7">
        <f>1+R114</f>
        <v>0.95777839182094504</v>
      </c>
      <c r="T114" s="7">
        <f>R114-I233</f>
        <v>-4.2636460911643817E-2</v>
      </c>
    </row>
    <row r="115" spans="1:20" ht="15.75" x14ac:dyDescent="0.25">
      <c r="A115" s="4">
        <v>41393</v>
      </c>
      <c r="B115">
        <v>54.94</v>
      </c>
      <c r="C115">
        <f>(B115-B114)/B114</f>
        <v>7.30468749999999E-2</v>
      </c>
      <c r="D115">
        <v>1.3067</v>
      </c>
      <c r="E115">
        <v>1.6701000000000001</v>
      </c>
      <c r="F115">
        <v>10.120799999999999</v>
      </c>
      <c r="G115">
        <f>F115+E115</f>
        <v>11.790899999999999</v>
      </c>
      <c r="H115">
        <f>E115+D115*(G115-E115)</f>
        <v>14.894949359999998</v>
      </c>
      <c r="I115" s="15">
        <f>(((H115/100)+1)^(1/365)-1)</f>
        <v>3.8047795535112172E-4</v>
      </c>
      <c r="J115">
        <f>1+I115</f>
        <v>1.0003804779553511</v>
      </c>
      <c r="K115">
        <f>C115-I115</f>
        <v>7.2666397044648778E-2</v>
      </c>
      <c r="L115" s="42">
        <f>K115^2</f>
        <v>5.2804052594505411E-3</v>
      </c>
      <c r="M115" s="7"/>
      <c r="N115" s="7"/>
      <c r="O115" s="7"/>
      <c r="P115" s="9">
        <v>41551</v>
      </c>
      <c r="Q115" s="7">
        <v>180.98</v>
      </c>
      <c r="R115" s="7">
        <v>4.4255957532744722E-2</v>
      </c>
      <c r="S115" s="7">
        <f>1+R115</f>
        <v>1.0442559575327448</v>
      </c>
      <c r="T115" s="7">
        <f>R115-I234</f>
        <v>4.3845071073598613E-2</v>
      </c>
    </row>
    <row r="116" spans="1:20" ht="15.75" x14ac:dyDescent="0.25">
      <c r="A116" s="4">
        <v>41394</v>
      </c>
      <c r="B116">
        <v>53.99</v>
      </c>
      <c r="C116">
        <f>(B116-B115)/B115</f>
        <v>-1.7291590826355948E-2</v>
      </c>
      <c r="D116">
        <v>1.3059000000000001</v>
      </c>
      <c r="E116">
        <v>1.6717</v>
      </c>
      <c r="F116">
        <v>10.0938</v>
      </c>
      <c r="G116">
        <f>F116+E116</f>
        <v>11.765499999999999</v>
      </c>
      <c r="H116">
        <f>E116+D116*(G116-E116)</f>
        <v>14.85319342</v>
      </c>
      <c r="I116" s="15">
        <f>(((H116/100)+1)^(1/365)-1)</f>
        <v>3.7948170523893765E-4</v>
      </c>
      <c r="J116">
        <f>1+I116</f>
        <v>1.0003794817052389</v>
      </c>
      <c r="K116">
        <f>C116-I116</f>
        <v>-1.7671072531594886E-2</v>
      </c>
      <c r="L116" s="42">
        <f>K116^2</f>
        <v>3.1226680441688728E-4</v>
      </c>
      <c r="M116" s="7"/>
      <c r="N116" s="7"/>
      <c r="O116" s="7"/>
      <c r="P116" s="9">
        <v>41554</v>
      </c>
      <c r="Q116" s="7">
        <v>183.07</v>
      </c>
      <c r="R116" s="7">
        <v>1.1548237374295521E-2</v>
      </c>
      <c r="S116" s="7">
        <f>1+R116</f>
        <v>1.0115482373742954</v>
      </c>
      <c r="T116" s="7">
        <f>R116-I235</f>
        <v>1.1143148400137935E-2</v>
      </c>
    </row>
    <row r="117" spans="1:20" ht="15.75" x14ac:dyDescent="0.25">
      <c r="A117" s="4">
        <v>41395</v>
      </c>
      <c r="B117">
        <v>53.28</v>
      </c>
      <c r="C117">
        <f>(B117-B116)/B116</f>
        <v>-1.3150583441378049E-2</v>
      </c>
      <c r="D117">
        <v>1.3062</v>
      </c>
      <c r="E117">
        <v>1.629</v>
      </c>
      <c r="F117">
        <v>10.137700000000001</v>
      </c>
      <c r="G117">
        <f>F117+E117</f>
        <v>11.7667</v>
      </c>
      <c r="H117">
        <f>E117+D117*(G117-E117)</f>
        <v>14.870863740000001</v>
      </c>
      <c r="I117" s="15">
        <f>(((H117/100)+1)^(1/365)-1)</f>
        <v>3.7990334342463683E-4</v>
      </c>
      <c r="J117">
        <f>1+I117</f>
        <v>1.0003799033434246</v>
      </c>
      <c r="K117">
        <f>C117-I117</f>
        <v>-1.3530486784802686E-2</v>
      </c>
      <c r="L117" s="42">
        <f>K117^2</f>
        <v>1.8307407263372011E-4</v>
      </c>
      <c r="M117" s="7"/>
      <c r="N117" s="7"/>
      <c r="O117" s="7"/>
      <c r="P117" s="9">
        <v>41555</v>
      </c>
      <c r="Q117" s="7">
        <v>174.73</v>
      </c>
      <c r="R117" s="7">
        <v>-4.5556344567651737E-2</v>
      </c>
      <c r="S117" s="7">
        <f>1+R117</f>
        <v>0.95444365543234821</v>
      </c>
      <c r="T117" s="7">
        <f>R117-I236</f>
        <v>-4.5959944712557439E-2</v>
      </c>
    </row>
    <row r="118" spans="1:20" ht="15.75" x14ac:dyDescent="0.25">
      <c r="A118" s="4">
        <v>41396</v>
      </c>
      <c r="B118">
        <v>54.11</v>
      </c>
      <c r="C118">
        <f>(B118-B117)/B117</f>
        <v>1.5578078078078046E-2</v>
      </c>
      <c r="D118">
        <v>1.3064</v>
      </c>
      <c r="E118">
        <v>1.6254999999999999</v>
      </c>
      <c r="F118">
        <v>10.108599999999999</v>
      </c>
      <c r="G118">
        <f>F118+E118</f>
        <v>11.7341</v>
      </c>
      <c r="H118">
        <f>E118+D118*(G118-E118)</f>
        <v>14.831375039999999</v>
      </c>
      <c r="I118" s="15">
        <f>(((H118/100)+1)^(1/365)-1)</f>
        <v>3.7896099936274297E-4</v>
      </c>
      <c r="J118">
        <f>1+I118</f>
        <v>1.0003789609993627</v>
      </c>
      <c r="K118">
        <f>C118-I118</f>
        <v>1.5199117078715303E-2</v>
      </c>
      <c r="L118" s="42">
        <f>K118^2</f>
        <v>2.310131599724952E-4</v>
      </c>
      <c r="M118" s="7"/>
      <c r="N118" s="7"/>
      <c r="O118" s="7"/>
      <c r="P118" s="9">
        <v>41556</v>
      </c>
      <c r="Q118" s="7">
        <v>168.78</v>
      </c>
      <c r="R118" s="7">
        <v>-3.4052538201796996E-2</v>
      </c>
      <c r="S118" s="7">
        <f>1+R118</f>
        <v>0.96594746179820301</v>
      </c>
      <c r="T118" s="7">
        <f>R118-I237</f>
        <v>-3.4456997203916269E-2</v>
      </c>
    </row>
    <row r="119" spans="1:20" ht="15.75" x14ac:dyDescent="0.25">
      <c r="A119" s="4">
        <v>41397</v>
      </c>
      <c r="B119">
        <v>54.55</v>
      </c>
      <c r="C119">
        <f>(B119-B118)/B118</f>
        <v>8.1315838107558266E-3</v>
      </c>
      <c r="D119">
        <v>1.3044</v>
      </c>
      <c r="E119">
        <v>1.7382</v>
      </c>
      <c r="F119">
        <v>10.068099999999999</v>
      </c>
      <c r="G119">
        <f>F119+E119</f>
        <v>11.8063</v>
      </c>
      <c r="H119">
        <f>E119+D119*(G119-E119)</f>
        <v>14.871029640000003</v>
      </c>
      <c r="I119" s="15">
        <f>(((H119/100)+1)^(1/365)-1)</f>
        <v>3.7990730172055009E-4</v>
      </c>
      <c r="J119">
        <f>1+I119</f>
        <v>1.0003799073017206</v>
      </c>
      <c r="K119">
        <f>C119-I119</f>
        <v>7.7516765090352765E-3</v>
      </c>
      <c r="L119" s="42">
        <f>K119^2</f>
        <v>6.008848870072933E-5</v>
      </c>
      <c r="M119" s="7"/>
      <c r="N119" s="7"/>
      <c r="O119" s="7"/>
      <c r="P119" s="9">
        <v>41557</v>
      </c>
      <c r="Q119" s="7">
        <v>172.93</v>
      </c>
      <c r="R119" s="7">
        <v>2.458822135324094E-2</v>
      </c>
      <c r="S119" s="7">
        <f>1+R119</f>
        <v>1.0245882213532409</v>
      </c>
      <c r="T119" s="7">
        <f>R119-I238</f>
        <v>2.418709233938458E-2</v>
      </c>
    </row>
    <row r="120" spans="1:20" ht="15.75" x14ac:dyDescent="0.25">
      <c r="A120" s="4">
        <v>41400</v>
      </c>
      <c r="B120">
        <v>59.5</v>
      </c>
      <c r="C120">
        <f>(B120-B119)/B119</f>
        <v>9.0742438130155881E-2</v>
      </c>
      <c r="D120">
        <v>1.3056000000000001</v>
      </c>
      <c r="E120">
        <v>1.7587999999999999</v>
      </c>
      <c r="F120">
        <v>10.0037</v>
      </c>
      <c r="G120">
        <f>F120+E120</f>
        <v>11.762499999999999</v>
      </c>
      <c r="H120">
        <f>E120+D120*(G120-E120)</f>
        <v>14.819630719999999</v>
      </c>
      <c r="I120" s="15">
        <f>(((H120/100)+1)^(1/365)-1)</f>
        <v>3.7868067480584244E-4</v>
      </c>
      <c r="J120">
        <f>1+I120</f>
        <v>1.0003786806748058</v>
      </c>
      <c r="K120">
        <f>C120-I120</f>
        <v>9.0363757455350038E-2</v>
      </c>
      <c r="L120" s="42">
        <f>K120^2</f>
        <v>8.1656086614493289E-3</v>
      </c>
      <c r="M120" s="7"/>
      <c r="N120" s="7"/>
      <c r="O120" s="7"/>
      <c r="P120" s="9">
        <v>41558</v>
      </c>
      <c r="Q120" s="7">
        <v>178.7</v>
      </c>
      <c r="R120" s="7">
        <v>3.3366101890938422E-2</v>
      </c>
      <c r="S120" s="7">
        <f>1+R120</f>
        <v>1.0333661018909384</v>
      </c>
      <c r="T120" s="7">
        <f>R120-I239</f>
        <v>3.2963830035936566E-2</v>
      </c>
    </row>
    <row r="121" spans="1:20" s="27" customFormat="1" ht="15.75" x14ac:dyDescent="0.25">
      <c r="A121" s="26">
        <v>41401</v>
      </c>
      <c r="B121" s="27">
        <v>55.51</v>
      </c>
      <c r="C121" s="27">
        <f>(B121-B120)/B120</f>
        <v>-6.7058823529411796E-2</v>
      </c>
      <c r="D121">
        <v>1.2990999999999999</v>
      </c>
      <c r="E121" s="27">
        <v>1.7778</v>
      </c>
      <c r="F121" s="27">
        <v>9.9704999999999995</v>
      </c>
      <c r="G121">
        <f>F121+E121</f>
        <v>11.7483</v>
      </c>
      <c r="H121">
        <f>E121+D121*(G121-E121)</f>
        <v>14.730476550000002</v>
      </c>
      <c r="I121" s="15">
        <f>(((H121/100)+1)^(1/365)-1)</f>
        <v>3.7655172569772688E-4</v>
      </c>
      <c r="J121" s="27">
        <f>1+I121</f>
        <v>1.0003765517256977</v>
      </c>
      <c r="K121" s="27">
        <f>C121-I121</f>
        <v>-6.7435375255109523E-2</v>
      </c>
      <c r="L121" s="43">
        <f>K121^2</f>
        <v>4.547529835797438E-3</v>
      </c>
      <c r="P121" s="9">
        <v>41561</v>
      </c>
      <c r="Q121" s="7">
        <v>179.72</v>
      </c>
      <c r="R121" s="7">
        <v>5.7078903189703989E-3</v>
      </c>
      <c r="S121" s="7">
        <f>1+R121</f>
        <v>1.0057078903189705</v>
      </c>
      <c r="T121" s="7">
        <f>R121-I240</f>
        <v>5.3048654713762633E-3</v>
      </c>
    </row>
    <row r="122" spans="1:20" ht="15.75" x14ac:dyDescent="0.25">
      <c r="A122" s="4">
        <v>41402</v>
      </c>
      <c r="B122">
        <v>55.786999999999999</v>
      </c>
      <c r="C122">
        <f>(B122-B121)/B121</f>
        <v>4.9900918753377956E-3</v>
      </c>
      <c r="D122">
        <v>1.2989999999999999</v>
      </c>
      <c r="E122">
        <v>1.7665</v>
      </c>
      <c r="F122">
        <v>9.9913000000000007</v>
      </c>
      <c r="G122">
        <f>F122+E122</f>
        <v>11.757800000000001</v>
      </c>
      <c r="H122">
        <f>E122+D122*(G122-E122)</f>
        <v>14.745198700000001</v>
      </c>
      <c r="I122" s="15">
        <f>(((H122/100)+1)^(1/365)-1)</f>
        <v>3.7690339567530984E-4</v>
      </c>
      <c r="J122">
        <f>1+I122</f>
        <v>1.0003769033956753</v>
      </c>
      <c r="K122">
        <f>C122-I122</f>
        <v>4.6131884796624858E-3</v>
      </c>
      <c r="L122" s="42">
        <f>K122^2</f>
        <v>2.1281507948890677E-5</v>
      </c>
      <c r="M122" s="7"/>
      <c r="N122" s="7"/>
      <c r="O122" s="7"/>
      <c r="P122" s="9">
        <v>41562</v>
      </c>
      <c r="Q122" s="7">
        <v>183.94</v>
      </c>
      <c r="R122" s="7">
        <v>2.3480970398397499E-2</v>
      </c>
      <c r="S122" s="7">
        <f>1+R122</f>
        <v>1.0234809703983976</v>
      </c>
      <c r="T122" s="7">
        <f>R122-I241</f>
        <v>2.3082750710348293E-2</v>
      </c>
    </row>
    <row r="123" spans="1:20" ht="15.75" x14ac:dyDescent="0.25">
      <c r="A123" s="4">
        <v>41403</v>
      </c>
      <c r="B123">
        <v>69.400000000000006</v>
      </c>
      <c r="C123">
        <f>(B123-B122)/B122</f>
        <v>0.24401742341405716</v>
      </c>
      <c r="D123">
        <v>1.2843</v>
      </c>
      <c r="E123">
        <v>1.8109</v>
      </c>
      <c r="F123">
        <v>10.007</v>
      </c>
      <c r="G123">
        <f>F123+E123</f>
        <v>11.8179</v>
      </c>
      <c r="H123">
        <f>E123+D123*(G123-E123)</f>
        <v>14.6628901</v>
      </c>
      <c r="I123" s="15">
        <f>(((H123/100)+1)^(1/365)-1)</f>
        <v>3.7493670133881274E-4</v>
      </c>
      <c r="J123">
        <f>1+I123</f>
        <v>1.0003749367013388</v>
      </c>
      <c r="K123">
        <f>C123-I123</f>
        <v>0.24364248671271835</v>
      </c>
      <c r="L123" s="42">
        <f>K123^2</f>
        <v>5.9361661331557139E-2</v>
      </c>
      <c r="M123" s="7"/>
      <c r="N123" s="7"/>
      <c r="O123" s="7"/>
      <c r="P123" s="9">
        <v>41563</v>
      </c>
      <c r="Q123" s="7">
        <v>183.56</v>
      </c>
      <c r="R123" s="7">
        <v>-2.0658910514297895E-3</v>
      </c>
      <c r="S123" s="7">
        <f>1+R123</f>
        <v>0.99793410894857026</v>
      </c>
      <c r="T123" s="7">
        <f>R123-I242</f>
        <v>-2.4741720883206236E-3</v>
      </c>
    </row>
    <row r="124" spans="1:20" ht="15.75" x14ac:dyDescent="0.25">
      <c r="A124" s="4">
        <v>41404</v>
      </c>
      <c r="B124">
        <v>76.763999999999996</v>
      </c>
      <c r="C124">
        <f>(B124-B123)/B123</f>
        <v>0.10610951008645518</v>
      </c>
      <c r="D124">
        <v>1.2894999999999999</v>
      </c>
      <c r="E124">
        <v>1.8973</v>
      </c>
      <c r="F124">
        <v>9.9737000000000009</v>
      </c>
      <c r="G124">
        <f>F124+E124</f>
        <v>11.871</v>
      </c>
      <c r="H124">
        <f>E124+D124*(G124-E124)</f>
        <v>14.75838615</v>
      </c>
      <c r="I124" s="15">
        <f>(((H124/100)+1)^(1/365)-1)</f>
        <v>3.7721836786408502E-4</v>
      </c>
      <c r="J124">
        <f>1+I124</f>
        <v>1.0003772183678641</v>
      </c>
      <c r="K124">
        <f>C124-I124</f>
        <v>0.1057322917185911</v>
      </c>
      <c r="L124" s="42">
        <f>K124^2</f>
        <v>1.1179317512065247E-2</v>
      </c>
      <c r="M124" s="7"/>
      <c r="N124" s="7"/>
      <c r="O124" s="7"/>
      <c r="P124" s="9">
        <v>41564</v>
      </c>
      <c r="Q124" s="7">
        <v>182.80199999999999</v>
      </c>
      <c r="R124" s="7">
        <v>-4.1294399651340694E-3</v>
      </c>
      <c r="S124" s="7">
        <f>1+R124</f>
        <v>0.99587056003486596</v>
      </c>
      <c r="T124" s="7">
        <f>R124-I243</f>
        <v>-4.1294399651340694E-3</v>
      </c>
    </row>
    <row r="125" spans="1:20" ht="15.75" x14ac:dyDescent="0.25">
      <c r="A125" s="4">
        <v>41407</v>
      </c>
      <c r="B125">
        <v>87.8</v>
      </c>
      <c r="C125">
        <f>(B125-B124)/B124</f>
        <v>0.14376530665416082</v>
      </c>
      <c r="D125">
        <v>1.2828999999999999</v>
      </c>
      <c r="E125">
        <v>1.9199000000000002</v>
      </c>
      <c r="F125">
        <v>9.9772999999999996</v>
      </c>
      <c r="G125">
        <f>F125+E125</f>
        <v>11.8972</v>
      </c>
      <c r="H125">
        <f>E125+D125*(G125-E125)</f>
        <v>14.71977817</v>
      </c>
      <c r="I125" s="15">
        <f>(((H125/100)+1)^(1/365)-1)</f>
        <v>3.7629614382095333E-4</v>
      </c>
      <c r="J125">
        <f>1+I125</f>
        <v>1.000376296143821</v>
      </c>
      <c r="K125">
        <f>C125-I125</f>
        <v>0.14338901051033986</v>
      </c>
      <c r="L125" s="42">
        <f>K125^2</f>
        <v>2.0560408335134357E-2</v>
      </c>
      <c r="M125" s="7"/>
      <c r="N125" s="7"/>
      <c r="O125" s="7"/>
      <c r="P125" s="9">
        <v>41565</v>
      </c>
      <c r="Q125" s="7">
        <v>183.4</v>
      </c>
      <c r="R125" s="7">
        <v>3.2712990011050931E-3</v>
      </c>
      <c r="S125" s="7">
        <f>1+R125</f>
        <v>1.003271299001105</v>
      </c>
      <c r="T125" s="7">
        <f>R125-I244</f>
        <v>3.2712990011050931E-3</v>
      </c>
    </row>
    <row r="126" spans="1:20" ht="15.75" x14ac:dyDescent="0.25">
      <c r="A126" s="4">
        <v>41408</v>
      </c>
      <c r="B126">
        <v>83.24</v>
      </c>
      <c r="C126">
        <f>(B126-B125)/B125</f>
        <v>-5.1936218678815517E-2</v>
      </c>
      <c r="D126">
        <v>1.2707999999999999</v>
      </c>
      <c r="E126">
        <v>1.974</v>
      </c>
      <c r="F126">
        <v>9.9276999999999997</v>
      </c>
      <c r="G126">
        <f>F126+E126</f>
        <v>11.9017</v>
      </c>
      <c r="H126">
        <f>E126+D126*(G126-E126)</f>
        <v>14.590121159999999</v>
      </c>
      <c r="I126" s="15">
        <f>(((H126/100)+1)^(1/365)-1)</f>
        <v>3.731967761699817E-4</v>
      </c>
      <c r="J126">
        <f>1+I126</f>
        <v>1.00037319677617</v>
      </c>
      <c r="K126">
        <f>C126-I126</f>
        <v>-5.2309415454985499E-2</v>
      </c>
      <c r="L126" s="42">
        <f>K126^2</f>
        <v>2.7362749452422759E-3</v>
      </c>
      <c r="M126" s="7"/>
      <c r="N126" s="7"/>
      <c r="O126" s="7"/>
      <c r="P126" s="9">
        <v>41568</v>
      </c>
      <c r="Q126" s="7">
        <v>172.6</v>
      </c>
      <c r="R126" s="7">
        <v>-5.8887677208287956E-2</v>
      </c>
      <c r="S126" s="7">
        <f>1+R126</f>
        <v>0.94111232279171209</v>
      </c>
      <c r="T126" s="7">
        <f>R126-I245</f>
        <v>-5.8887677208287956E-2</v>
      </c>
    </row>
    <row r="127" spans="1:20" ht="15.75" x14ac:dyDescent="0.25">
      <c r="A127" s="4">
        <v>41409</v>
      </c>
      <c r="B127">
        <v>84.841999999999999</v>
      </c>
      <c r="C127">
        <f>(B127-B126)/B126</f>
        <v>1.9245555021624266E-2</v>
      </c>
      <c r="D127">
        <v>1.2713999999999999</v>
      </c>
      <c r="E127">
        <v>1.9346999999999999</v>
      </c>
      <c r="F127">
        <v>9.8895</v>
      </c>
      <c r="G127">
        <f>F127+E127</f>
        <v>11.824199999999999</v>
      </c>
      <c r="H127">
        <f>E127+D127*(G127-E127)</f>
        <v>14.508210299999998</v>
      </c>
      <c r="I127" s="15">
        <f>(((H127/100)+1)^(1/365)-1)</f>
        <v>3.7123694648810712E-4</v>
      </c>
      <c r="J127">
        <f>1+I127</f>
        <v>1.0003712369464881</v>
      </c>
      <c r="K127">
        <f>C127-I127</f>
        <v>1.8874318075136159E-2</v>
      </c>
      <c r="L127" s="42">
        <f>K127^2</f>
        <v>3.5623988280141151E-4</v>
      </c>
      <c r="M127" s="7"/>
      <c r="N127" s="7"/>
      <c r="O127" s="7"/>
      <c r="P127" s="9">
        <v>41569</v>
      </c>
      <c r="Q127" s="7">
        <v>171.54</v>
      </c>
      <c r="R127" s="7">
        <v>-6.1413673232908594E-3</v>
      </c>
      <c r="S127" s="7">
        <f>1+R127</f>
        <v>0.99385863267670915</v>
      </c>
      <c r="T127" s="7">
        <f>R127-I246</f>
        <v>-6.1413673232908594E-3</v>
      </c>
    </row>
    <row r="128" spans="1:20" ht="15.75" x14ac:dyDescent="0.25">
      <c r="A128" s="4">
        <v>41410</v>
      </c>
      <c r="B128">
        <v>92.248000000000005</v>
      </c>
      <c r="C128">
        <f>(B128-B127)/B127</f>
        <v>8.7291671577756372E-2</v>
      </c>
      <c r="D128">
        <v>1.2642</v>
      </c>
      <c r="E128">
        <v>1.8809</v>
      </c>
      <c r="F128">
        <v>9.9170999999999996</v>
      </c>
      <c r="G128">
        <f>F128+E128</f>
        <v>11.798</v>
      </c>
      <c r="H128">
        <f>E128+D128*(G128-E128)</f>
        <v>14.41809782</v>
      </c>
      <c r="I128" s="15">
        <f>(((H128/100)+1)^(1/365)-1)</f>
        <v>3.6907926607487873E-4</v>
      </c>
      <c r="J128">
        <f>1+I128</f>
        <v>1.0003690792660749</v>
      </c>
      <c r="K128">
        <f>C128-I128</f>
        <v>8.6922592311681493E-2</v>
      </c>
      <c r="L128" s="42">
        <f>K128^2</f>
        <v>7.5555370541827904E-3</v>
      </c>
      <c r="M128" s="7"/>
      <c r="N128" s="7"/>
      <c r="O128" s="7"/>
      <c r="P128" s="9">
        <v>41570</v>
      </c>
      <c r="Q128" s="7">
        <v>164.5</v>
      </c>
      <c r="R128" s="7">
        <v>-4.103999067272935E-2</v>
      </c>
      <c r="S128" s="7">
        <f>1+R128</f>
        <v>0.95896000932727066</v>
      </c>
      <c r="T128" s="7">
        <f>R128-I247</f>
        <v>-4.103999067272935E-2</v>
      </c>
    </row>
    <row r="129" spans="1:21" ht="15.75" x14ac:dyDescent="0.25">
      <c r="A129" s="4">
        <v>41411</v>
      </c>
      <c r="B129">
        <v>91.5</v>
      </c>
      <c r="C129">
        <f>(B129-B128)/B128</f>
        <v>-8.1085768797156E-3</v>
      </c>
      <c r="D129">
        <v>1.2605</v>
      </c>
      <c r="E129">
        <v>1.9506000000000001</v>
      </c>
      <c r="F129">
        <v>9.8831000000000007</v>
      </c>
      <c r="G129">
        <f>F129+E129</f>
        <v>11.8337</v>
      </c>
      <c r="H129">
        <f>E129+D129*(G129-E129)</f>
        <v>14.40824755</v>
      </c>
      <c r="I129" s="15">
        <f>(((H129/100)+1)^(1/365)-1)</f>
        <v>3.6884330549757927E-4</v>
      </c>
      <c r="J129">
        <f>1+I129</f>
        <v>1.0003688433054976</v>
      </c>
      <c r="K129">
        <f>C129-I129</f>
        <v>-8.4774201852131793E-3</v>
      </c>
      <c r="L129" s="42">
        <f>K129^2</f>
        <v>7.1866652996659857E-5</v>
      </c>
      <c r="M129" s="7"/>
      <c r="N129" s="7"/>
      <c r="O129" s="7"/>
      <c r="P129" s="9">
        <v>41571</v>
      </c>
      <c r="Q129" s="7">
        <v>173.15</v>
      </c>
      <c r="R129" s="7">
        <v>5.258358662613985E-2</v>
      </c>
      <c r="S129" s="7">
        <f>1+R129</f>
        <v>1.0525835866261399</v>
      </c>
      <c r="T129" s="7">
        <f>R129-I248</f>
        <v>5.258358662613985E-2</v>
      </c>
    </row>
    <row r="130" spans="1:21" ht="15.75" x14ac:dyDescent="0.25">
      <c r="A130" s="4">
        <v>41414</v>
      </c>
      <c r="B130">
        <v>89.94</v>
      </c>
      <c r="C130">
        <f>(B130-B129)/B129</f>
        <v>-1.7049180327868878E-2</v>
      </c>
      <c r="D130">
        <v>1.2589999999999999</v>
      </c>
      <c r="E130">
        <v>1.9647000000000001</v>
      </c>
      <c r="F130">
        <v>9.8940000000000001</v>
      </c>
      <c r="G130">
        <f>F130+E130</f>
        <v>11.858700000000001</v>
      </c>
      <c r="H130">
        <f>E130+D130*(G130-E130)</f>
        <v>14.421246</v>
      </c>
      <c r="I130" s="15">
        <f>(((H130/100)+1)^(1/365)-1)</f>
        <v>3.6915467561104975E-4</v>
      </c>
      <c r="J130">
        <f>1+I130</f>
        <v>1.000369154675611</v>
      </c>
      <c r="K130">
        <f>C130-I130</f>
        <v>-1.7418335003479928E-2</v>
      </c>
      <c r="L130" s="42">
        <f>K130^2</f>
        <v>3.0339839429345409E-4</v>
      </c>
      <c r="M130" s="7"/>
      <c r="N130" s="7"/>
      <c r="O130" s="7"/>
      <c r="P130" s="9">
        <v>41572</v>
      </c>
      <c r="Q130" s="7">
        <v>169.66</v>
      </c>
      <c r="R130" s="7">
        <v>-2.0155934161132018E-2</v>
      </c>
      <c r="S130" s="7">
        <f>1+R130</f>
        <v>0.97984406583886796</v>
      </c>
      <c r="T130" s="7">
        <f>R130-I249</f>
        <v>-2.0155934161132018E-2</v>
      </c>
      <c r="U130" s="7"/>
    </row>
    <row r="131" spans="1:21" ht="16.5" thickBot="1" x14ac:dyDescent="0.3">
      <c r="A131" s="4">
        <v>41415</v>
      </c>
      <c r="B131">
        <v>87.59</v>
      </c>
      <c r="C131">
        <f>(B131-B130)/B130</f>
        <v>-2.6128530131198514E-2</v>
      </c>
      <c r="D131">
        <v>1.2534000000000001</v>
      </c>
      <c r="E131">
        <v>1.9262999999999999</v>
      </c>
      <c r="F131">
        <v>9.8851999999999993</v>
      </c>
      <c r="G131">
        <f>F131+E131</f>
        <v>11.811499999999999</v>
      </c>
      <c r="H131">
        <f>E131+D131*(G131-E131)</f>
        <v>14.31640968</v>
      </c>
      <c r="I131" s="15">
        <f>(((H131/100)+1)^(1/365)-1)</f>
        <v>3.6664237843253566E-4</v>
      </c>
      <c r="J131">
        <f>1+I131</f>
        <v>1.0003666423784325</v>
      </c>
      <c r="K131">
        <f>C131-I131</f>
        <v>-2.649517250963105E-2</v>
      </c>
      <c r="L131" s="42">
        <f>K131^2</f>
        <v>7.0199416631510888E-4</v>
      </c>
      <c r="M131" s="7"/>
      <c r="N131" s="7"/>
      <c r="O131" s="7"/>
      <c r="P131" s="12">
        <v>41575</v>
      </c>
      <c r="Q131" s="13">
        <v>162.86000000000001</v>
      </c>
      <c r="R131" s="13">
        <v>-4.0080160320641184E-2</v>
      </c>
      <c r="S131" s="13">
        <f>1+R131</f>
        <v>0.95991983967935879</v>
      </c>
      <c r="T131" s="7">
        <f>R131-I250</f>
        <v>-4.0080160320641184E-2</v>
      </c>
      <c r="U131" s="7"/>
    </row>
    <row r="132" spans="1:21" ht="15.75" x14ac:dyDescent="0.25">
      <c r="A132" s="4">
        <v>41416</v>
      </c>
      <c r="B132">
        <v>87.24</v>
      </c>
      <c r="C132">
        <f>(B132-B131)/B131</f>
        <v>-3.9958899417742721E-3</v>
      </c>
      <c r="D132">
        <v>1.2528999999999999</v>
      </c>
      <c r="E132">
        <v>2.0394999999999999</v>
      </c>
      <c r="F132">
        <v>9.9271999999999991</v>
      </c>
      <c r="G132">
        <f>F132+E132</f>
        <v>11.966699999999999</v>
      </c>
      <c r="H132">
        <f>E132+D132*(G132-E132)</f>
        <v>14.477288879999998</v>
      </c>
      <c r="I132" s="15">
        <f>(((H132/100)+1)^(1/365)-1)</f>
        <v>3.7049674557199097E-4</v>
      </c>
      <c r="J132">
        <f>1+I132</f>
        <v>1.000370496745572</v>
      </c>
      <c r="K132">
        <f>C132-I132</f>
        <v>-4.3663866873462631E-3</v>
      </c>
      <c r="L132" s="42">
        <f>K132^2</f>
        <v>1.9065332703434672E-5</v>
      </c>
      <c r="M132" s="7"/>
      <c r="N132" s="7"/>
      <c r="O132" s="7"/>
      <c r="P132" s="10"/>
      <c r="Q132" s="7"/>
      <c r="R132" s="7"/>
      <c r="S132" s="7"/>
      <c r="T132" s="7"/>
      <c r="U132" s="7"/>
    </row>
    <row r="133" spans="1:21" ht="16.5" thickBot="1" x14ac:dyDescent="0.3">
      <c r="A133" s="4">
        <v>41417</v>
      </c>
      <c r="B133">
        <v>92.73</v>
      </c>
      <c r="C133">
        <f>(B133-B132)/B132</f>
        <v>6.2929848693260085E-2</v>
      </c>
      <c r="D133">
        <v>1.2497</v>
      </c>
      <c r="E133">
        <v>2.0156999999999998</v>
      </c>
      <c r="F133">
        <v>9.9458000000000002</v>
      </c>
      <c r="G133">
        <f>F133+E133</f>
        <v>11.961500000000001</v>
      </c>
      <c r="H133">
        <f>E133+D133*(G133-E133)</f>
        <v>14.444966260000001</v>
      </c>
      <c r="I133" s="15">
        <f>(((H133/100)+1)^(1/365)-1)</f>
        <v>3.6972278937508207E-4</v>
      </c>
      <c r="J133">
        <f>1+I133</f>
        <v>1.0003697227893751</v>
      </c>
      <c r="K133">
        <f>C133-I133</f>
        <v>6.2560125903885003E-2</v>
      </c>
      <c r="L133" s="42">
        <f>K133^2</f>
        <v>3.9137693531099433E-3</v>
      </c>
      <c r="M133" s="13"/>
      <c r="N133" s="13"/>
      <c r="O133" s="7"/>
      <c r="P133" s="14"/>
      <c r="Q133" s="7"/>
      <c r="R133" s="7"/>
      <c r="S133" s="7"/>
      <c r="T133" s="7"/>
      <c r="U133" s="7"/>
    </row>
    <row r="134" spans="1:21" ht="15.75" x14ac:dyDescent="0.25">
      <c r="A134" s="4">
        <v>41418</v>
      </c>
      <c r="B134">
        <v>97.08</v>
      </c>
      <c r="C134">
        <f>(B134-B133)/B133</f>
        <v>4.6910384988676737E-2</v>
      </c>
      <c r="D134">
        <v>1.2488999999999999</v>
      </c>
      <c r="E134">
        <v>2.0081000000000002</v>
      </c>
      <c r="F134">
        <v>9.952</v>
      </c>
      <c r="G134">
        <f>F134+E134</f>
        <v>11.960100000000001</v>
      </c>
      <c r="H134">
        <f>E134+D134*(G134-E134)</f>
        <v>14.4371528</v>
      </c>
      <c r="I134" s="15">
        <f>(((H134/100)+1)^(1/365)-1)</f>
        <v>3.6953566551933825E-4</v>
      </c>
      <c r="J134">
        <f>1+I134</f>
        <v>1.0003695356655193</v>
      </c>
      <c r="K134">
        <f>C134-I134</f>
        <v>4.6540849323157399E-2</v>
      </c>
      <c r="L134" s="42">
        <f>K134^2</f>
        <v>2.1660506557208406E-3</v>
      </c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.75" x14ac:dyDescent="0.25">
      <c r="A135" s="4">
        <v>41422</v>
      </c>
      <c r="B135">
        <v>110.334</v>
      </c>
      <c r="C135">
        <f>(B135-B134)/B134</f>
        <v>0.13652657601977755</v>
      </c>
      <c r="D135">
        <v>1.2557</v>
      </c>
      <c r="E135">
        <v>2.1652</v>
      </c>
      <c r="F135">
        <v>9.9315999999999995</v>
      </c>
      <c r="G135">
        <f>F135+E135</f>
        <v>12.0968</v>
      </c>
      <c r="H135">
        <f>E135+D135*(G135-E135)</f>
        <v>14.636310120000001</v>
      </c>
      <c r="I135" s="15">
        <f>(((H135/100)+1)^(1/365)-1)</f>
        <v>3.743012944668056E-4</v>
      </c>
      <c r="J135">
        <f>1+I135</f>
        <v>1.0003743012944668</v>
      </c>
      <c r="K135">
        <f>C135-I135</f>
        <v>0.13615227472531075</v>
      </c>
      <c r="L135" s="42">
        <f>K135^2</f>
        <v>1.8537441912876491E-2</v>
      </c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.75" x14ac:dyDescent="0.25">
      <c r="A136" s="4">
        <v>41423</v>
      </c>
      <c r="B136">
        <v>104.629</v>
      </c>
      <c r="C136">
        <f>(B136-B135)/B135</f>
        <v>-5.170663621367845E-2</v>
      </c>
      <c r="D136">
        <v>1.2605999999999999</v>
      </c>
      <c r="E136">
        <v>2.1153</v>
      </c>
      <c r="F136">
        <v>9.9745000000000008</v>
      </c>
      <c r="G136">
        <f>F136+E136</f>
        <v>12.0898</v>
      </c>
      <c r="H136">
        <f>E136+D136*(G136-E136)</f>
        <v>14.6891547</v>
      </c>
      <c r="I136" s="15">
        <f>(((H136/100)+1)^(1/365)-1)</f>
        <v>3.755644246348222E-4</v>
      </c>
      <c r="J136">
        <f>1+I136</f>
        <v>1.0003755644246348</v>
      </c>
      <c r="K136">
        <f>C136-I136</f>
        <v>-5.2082200638313272E-2</v>
      </c>
      <c r="L136" s="42">
        <f>K136^2</f>
        <v>2.7125556233295193E-3</v>
      </c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.75" x14ac:dyDescent="0.25">
      <c r="A137" s="4">
        <v>41424</v>
      </c>
      <c r="B137">
        <v>104.95</v>
      </c>
      <c r="C137">
        <f>(B137-B136)/B136</f>
        <v>3.0679830639688608E-3</v>
      </c>
      <c r="D137">
        <v>1.2604</v>
      </c>
      <c r="E137">
        <v>2.1110000000000002</v>
      </c>
      <c r="F137">
        <v>9.9774999999999991</v>
      </c>
      <c r="G137">
        <f>F137+E137</f>
        <v>12.0885</v>
      </c>
      <c r="H137">
        <f>E137+D137*(G137-E137)</f>
        <v>14.686641</v>
      </c>
      <c r="I137" s="15">
        <f>(((H137/100)+1)^(1/365)-1)</f>
        <v>3.7550435347033506E-4</v>
      </c>
      <c r="J137">
        <f>1+I137</f>
        <v>1.0003755043534703</v>
      </c>
      <c r="K137">
        <f>C137-I137</f>
        <v>2.6924787104985258E-3</v>
      </c>
      <c r="L137" s="42">
        <f>K137^2</f>
        <v>7.2494416064878045E-6</v>
      </c>
      <c r="O137" s="7"/>
    </row>
    <row r="138" spans="1:21" ht="15.75" x14ac:dyDescent="0.25">
      <c r="A138" s="4">
        <v>41425</v>
      </c>
      <c r="B138">
        <v>97.76</v>
      </c>
      <c r="C138">
        <f>(B138-B137)/B137</f>
        <v>-6.850881372081942E-2</v>
      </c>
      <c r="D138">
        <v>1.2717000000000001</v>
      </c>
      <c r="E138">
        <v>2.1282000000000001</v>
      </c>
      <c r="F138">
        <v>10.045199999999999</v>
      </c>
      <c r="G138">
        <f>F138+E138</f>
        <v>12.173399999999999</v>
      </c>
      <c r="H138">
        <f>E138+D138*(G138-E138)</f>
        <v>14.90268084</v>
      </c>
      <c r="I138" s="15">
        <f>(((H138/100)+1)^(1/365)-1)</f>
        <v>3.806623802145026E-4</v>
      </c>
      <c r="J138">
        <f>1+I138</f>
        <v>1.0003806623802145</v>
      </c>
      <c r="K138">
        <f>C138-I138</f>
        <v>-6.8889476101033922E-2</v>
      </c>
      <c r="L138" s="42">
        <f>K138^2</f>
        <v>4.7457599174749237E-3</v>
      </c>
      <c r="O138" s="7"/>
    </row>
    <row r="139" spans="1:21" ht="15.75" x14ac:dyDescent="0.25">
      <c r="A139" s="4">
        <v>41428</v>
      </c>
      <c r="B139">
        <v>92.59</v>
      </c>
      <c r="C139">
        <f>(B139-B138)/B138</f>
        <v>-5.2884615384615398E-2</v>
      </c>
      <c r="D139">
        <v>1.2663</v>
      </c>
      <c r="E139">
        <v>2.1193</v>
      </c>
      <c r="F139">
        <v>10.024800000000001</v>
      </c>
      <c r="G139">
        <f>F139+E139</f>
        <v>12.144100000000002</v>
      </c>
      <c r="H139">
        <f>E139+D139*(G139-E139)</f>
        <v>14.813704240000003</v>
      </c>
      <c r="I139" s="15">
        <f>(((H139/100)+1)^(1/365)-1)</f>
        <v>3.7853920511055072E-4</v>
      </c>
      <c r="J139">
        <f>1+I139</f>
        <v>1.0003785392051106</v>
      </c>
      <c r="K139">
        <f>C139-I139</f>
        <v>-5.3263154589725949E-2</v>
      </c>
      <c r="L139" s="42">
        <f>K139^2</f>
        <v>2.8369636368490445E-3</v>
      </c>
      <c r="O139" s="7"/>
    </row>
    <row r="140" spans="1:21" ht="15.75" x14ac:dyDescent="0.25">
      <c r="A140" s="4">
        <v>41429</v>
      </c>
      <c r="B140">
        <v>94.84</v>
      </c>
      <c r="C140">
        <f>(B140-B139)/B139</f>
        <v>2.4300680419051732E-2</v>
      </c>
      <c r="D140">
        <v>1.2578</v>
      </c>
      <c r="E140">
        <v>2.1461999999999999</v>
      </c>
      <c r="F140">
        <v>10.0466</v>
      </c>
      <c r="G140">
        <f>F140+E140</f>
        <v>12.1928</v>
      </c>
      <c r="H140">
        <f>E140+D140*(G140-E140)</f>
        <v>14.78281348</v>
      </c>
      <c r="I140" s="15">
        <f>(((H140/100)+1)^(1/365)-1)</f>
        <v>3.7780170067502894E-4</v>
      </c>
      <c r="J140">
        <f>1+I140</f>
        <v>1.000377801700675</v>
      </c>
      <c r="K140">
        <f>C140-I140</f>
        <v>2.3922878718376703E-2</v>
      </c>
      <c r="L140" s="42">
        <f>K140^2</f>
        <v>5.72304126174161E-4</v>
      </c>
      <c r="O140" s="7"/>
    </row>
    <row r="141" spans="1:21" ht="15.75" x14ac:dyDescent="0.25">
      <c r="A141" s="4">
        <v>41430</v>
      </c>
      <c r="B141">
        <v>95.37</v>
      </c>
      <c r="C141">
        <f>(B141-B140)/B140</f>
        <v>5.5883593420497802E-3</v>
      </c>
      <c r="D141">
        <v>1.2535000000000001</v>
      </c>
      <c r="E141">
        <v>2.0891999999999999</v>
      </c>
      <c r="F141">
        <v>10.115500000000001</v>
      </c>
      <c r="G141">
        <f>F141+E141</f>
        <v>12.204700000000001</v>
      </c>
      <c r="H141">
        <f>E141+D141*(G141-E141)</f>
        <v>14.768979250000001</v>
      </c>
      <c r="I141" s="15">
        <f>(((H141/100)+1)^(1/365)-1)</f>
        <v>3.7747134983967534E-4</v>
      </c>
      <c r="J141">
        <f>1+I141</f>
        <v>1.0003774713498397</v>
      </c>
      <c r="K141">
        <f>C141-I141</f>
        <v>5.2108879922101049E-3</v>
      </c>
      <c r="L141" s="42">
        <f>K141^2</f>
        <v>2.7153353667359459E-5</v>
      </c>
      <c r="O141" s="7"/>
    </row>
    <row r="142" spans="1:21" ht="15.75" x14ac:dyDescent="0.25">
      <c r="A142" s="4">
        <v>41431</v>
      </c>
      <c r="B142">
        <v>97.35</v>
      </c>
      <c r="C142">
        <f>(B142-B141)/B141</f>
        <v>2.0761245674740376E-2</v>
      </c>
      <c r="D142">
        <v>1.2544</v>
      </c>
      <c r="E142">
        <v>2.0769000000000002</v>
      </c>
      <c r="F142">
        <v>10.083299999999999</v>
      </c>
      <c r="G142">
        <f>F142+E142</f>
        <v>12.1602</v>
      </c>
      <c r="H142">
        <f>E142+D142*(G142-E142)</f>
        <v>14.725391519999999</v>
      </c>
      <c r="I142" s="15">
        <f>(((H142/100)+1)^(1/365)-1)</f>
        <v>3.7643024844569162E-4</v>
      </c>
      <c r="J142">
        <f>1+I142</f>
        <v>1.0003764302484457</v>
      </c>
      <c r="K142">
        <f>C142-I142</f>
        <v>2.0384815426294684E-2</v>
      </c>
      <c r="L142" s="42">
        <f>K142^2</f>
        <v>4.155406999641017E-4</v>
      </c>
      <c r="O142" s="7"/>
    </row>
    <row r="143" spans="1:21" ht="15.75" x14ac:dyDescent="0.25">
      <c r="A143" s="4">
        <v>41432</v>
      </c>
      <c r="B143">
        <v>102.04</v>
      </c>
      <c r="C143">
        <f>(B143-B142)/B142</f>
        <v>4.8176682074987286E-2</v>
      </c>
      <c r="D143">
        <v>1.2594000000000001</v>
      </c>
      <c r="E143">
        <v>2.1718000000000002</v>
      </c>
      <c r="F143">
        <v>10.025</v>
      </c>
      <c r="G143">
        <f>F143+E143</f>
        <v>12.1968</v>
      </c>
      <c r="H143">
        <f>E143+D143*(G143-E143)</f>
        <v>14.797284999999999</v>
      </c>
      <c r="I143" s="15">
        <f>(((H143/100)+1)^(1/365)-1)</f>
        <v>3.7814722701856596E-4</v>
      </c>
      <c r="J143">
        <f>1+I143</f>
        <v>1.0003781472270186</v>
      </c>
      <c r="K143">
        <f>C143-I143</f>
        <v>4.779853484796872E-2</v>
      </c>
      <c r="L143" s="42">
        <f>K143^2</f>
        <v>2.2846999336124801E-3</v>
      </c>
      <c r="O143" s="7"/>
    </row>
    <row r="144" spans="1:21" ht="15.75" x14ac:dyDescent="0.25">
      <c r="A144" s="4">
        <v>41435</v>
      </c>
      <c r="B144">
        <v>100.05</v>
      </c>
      <c r="C144">
        <f>(B144-B143)/B143</f>
        <v>-1.9502156017248227E-2</v>
      </c>
      <c r="D144">
        <v>1.2612000000000001</v>
      </c>
      <c r="E144">
        <v>2.2096999999999998</v>
      </c>
      <c r="F144">
        <v>10.022600000000001</v>
      </c>
      <c r="G144">
        <f>F144+E144</f>
        <v>12.2323</v>
      </c>
      <c r="H144">
        <f>E144+D144*(G144-E144)</f>
        <v>14.850203120000002</v>
      </c>
      <c r="I144" s="15">
        <f>(((H144/100)+1)^(1/365)-1)</f>
        <v>3.7941034616006952E-4</v>
      </c>
      <c r="J144">
        <f>1+I144</f>
        <v>1.0003794103461601</v>
      </c>
      <c r="K144">
        <f>C144-I144</f>
        <v>-1.9881566363408296E-2</v>
      </c>
      <c r="L144" s="42">
        <f>K144^2</f>
        <v>3.9527668106260818E-4</v>
      </c>
      <c r="O144" s="7"/>
    </row>
    <row r="145" spans="1:15" ht="15.75" x14ac:dyDescent="0.25">
      <c r="A145" s="4">
        <v>41436</v>
      </c>
      <c r="B145">
        <v>94.47</v>
      </c>
      <c r="C145">
        <f>(B145-B144)/B144</f>
        <v>-5.5772113943028473E-2</v>
      </c>
      <c r="D145">
        <v>1.2682</v>
      </c>
      <c r="E145">
        <v>2.1846000000000001</v>
      </c>
      <c r="F145">
        <v>10.035600000000001</v>
      </c>
      <c r="G145">
        <f>F145+E145</f>
        <v>12.2202</v>
      </c>
      <c r="H145">
        <f>E145+D145*(G145-E145)</f>
        <v>14.91174792</v>
      </c>
      <c r="I145" s="15">
        <f>(((H145/100)+1)^(1/365)-1)</f>
        <v>3.8087864839275731E-4</v>
      </c>
      <c r="J145">
        <f>1+I145</f>
        <v>1.0003808786483928</v>
      </c>
      <c r="K145">
        <f>C145-I145</f>
        <v>-5.615299259142123E-2</v>
      </c>
      <c r="L145" s="42">
        <f>K145^2</f>
        <v>3.1531585769722075E-3</v>
      </c>
      <c r="O145" s="7"/>
    </row>
    <row r="146" spans="1:15" ht="15.75" x14ac:dyDescent="0.25">
      <c r="A146" s="4">
        <v>41437</v>
      </c>
      <c r="B146">
        <v>97.73</v>
      </c>
      <c r="C146">
        <f>(B146-B145)/B145</f>
        <v>3.45083095162486E-2</v>
      </c>
      <c r="D146">
        <v>1.2626999999999999</v>
      </c>
      <c r="E146">
        <v>2.2280000000000002</v>
      </c>
      <c r="F146">
        <v>10.076000000000001</v>
      </c>
      <c r="G146">
        <f>F146+E146</f>
        <v>12.304</v>
      </c>
      <c r="H146">
        <f>E146+D146*(G146-E146)</f>
        <v>14.950965200000001</v>
      </c>
      <c r="I146" s="15">
        <f>(((H146/100)+1)^(1/365)-1)</f>
        <v>3.8181386381697102E-4</v>
      </c>
      <c r="J146">
        <f>1+I146</f>
        <v>1.000381813863817</v>
      </c>
      <c r="K146">
        <f>C146-I146</f>
        <v>3.4126495652431629E-2</v>
      </c>
      <c r="L146" s="42">
        <f>K146^2</f>
        <v>1.1646177055154349E-3</v>
      </c>
      <c r="O146" s="7"/>
    </row>
    <row r="147" spans="1:15" ht="15.75" x14ac:dyDescent="0.25">
      <c r="A147" s="4">
        <v>41438</v>
      </c>
      <c r="B147">
        <v>98.18</v>
      </c>
      <c r="C147">
        <f>(B147-B146)/B146</f>
        <v>4.6045226644838106E-3</v>
      </c>
      <c r="D147">
        <v>1.2594000000000001</v>
      </c>
      <c r="E147">
        <v>2.1488999999999998</v>
      </c>
      <c r="F147">
        <v>10.0143</v>
      </c>
      <c r="G147">
        <f>F147+E147</f>
        <v>12.1632</v>
      </c>
      <c r="H147">
        <f>E147+D147*(G147-E147)</f>
        <v>14.760909420000001</v>
      </c>
      <c r="I147" s="15">
        <f>(((H147/100)+1)^(1/365)-1)</f>
        <v>3.7727863013037322E-4</v>
      </c>
      <c r="J147">
        <f>1+I147</f>
        <v>1.0003772786301304</v>
      </c>
      <c r="K147">
        <f>C147-I147</f>
        <v>4.2272440343534374E-3</v>
      </c>
      <c r="L147" s="42">
        <f>K147^2</f>
        <v>1.7869592125976724E-5</v>
      </c>
      <c r="O147" s="7"/>
    </row>
    <row r="148" spans="1:15" ht="15.75" x14ac:dyDescent="0.25">
      <c r="A148" s="4">
        <v>41439</v>
      </c>
      <c r="B148">
        <v>100.3</v>
      </c>
      <c r="C148">
        <f>(B148-B147)/B147</f>
        <v>2.1592992462823285E-2</v>
      </c>
      <c r="D148">
        <v>1.2589999999999999</v>
      </c>
      <c r="E148">
        <v>2.1295000000000002</v>
      </c>
      <c r="F148">
        <v>10.021000000000001</v>
      </c>
      <c r="G148">
        <f>F148+E148</f>
        <v>12.150500000000001</v>
      </c>
      <c r="H148">
        <f>E148+D148*(G148-E148)</f>
        <v>14.745939</v>
      </c>
      <c r="I148" s="15">
        <f>(((H148/100)+1)^(1/365)-1)</f>
        <v>3.7692107813258602E-4</v>
      </c>
      <c r="J148">
        <f>1+I148</f>
        <v>1.0003769210781326</v>
      </c>
      <c r="K148">
        <f>C148-I148</f>
        <v>2.1216071384690699E-2</v>
      </c>
      <c r="L148" s="42">
        <f>K148^2</f>
        <v>4.5012168500029151E-4</v>
      </c>
      <c r="O148" s="7"/>
    </row>
    <row r="149" spans="1:15" ht="15.75" x14ac:dyDescent="0.25">
      <c r="A149" s="4">
        <v>41442</v>
      </c>
      <c r="B149">
        <v>102.2</v>
      </c>
      <c r="C149">
        <f>(B149-B148)/B148</f>
        <v>1.8943170488534455E-2</v>
      </c>
      <c r="D149">
        <v>1.254</v>
      </c>
      <c r="E149">
        <v>2.1817000000000002</v>
      </c>
      <c r="F149">
        <v>10.003299999999999</v>
      </c>
      <c r="G149">
        <f>F149+E149</f>
        <v>12.184999999999999</v>
      </c>
      <c r="H149">
        <f>E149+D149*(G149-E149)</f>
        <v>14.725838199999998</v>
      </c>
      <c r="I149" s="15">
        <f>(((H149/100)+1)^(1/365)-1)</f>
        <v>3.7644091948463299E-4</v>
      </c>
      <c r="J149">
        <f>1+I149</f>
        <v>1.0003764409194846</v>
      </c>
      <c r="K149">
        <f>C149-I149</f>
        <v>1.8566729569049822E-2</v>
      </c>
      <c r="L149" s="42">
        <f>K149^2</f>
        <v>3.4472344689022899E-4</v>
      </c>
      <c r="O149" s="7"/>
    </row>
    <row r="150" spans="1:15" ht="15.75" x14ac:dyDescent="0.25">
      <c r="A150" s="4">
        <v>41443</v>
      </c>
      <c r="B150">
        <v>103.39</v>
      </c>
      <c r="C150">
        <f>(B150-B149)/B149</f>
        <v>1.1643835616438334E-2</v>
      </c>
      <c r="D150">
        <v>1.2558</v>
      </c>
      <c r="E150">
        <v>2.1854</v>
      </c>
      <c r="F150">
        <v>9.9863</v>
      </c>
      <c r="G150">
        <f>F150+E150</f>
        <v>12.1717</v>
      </c>
      <c r="H150">
        <f>E150+D150*(G150-E150)</f>
        <v>14.726195539999999</v>
      </c>
      <c r="I150" s="15">
        <f>(((H150/100)+1)^(1/365)-1)</f>
        <v>3.764494561904197E-4</v>
      </c>
      <c r="J150">
        <f>1+I150</f>
        <v>1.0003764494561904</v>
      </c>
      <c r="K150">
        <f>C150-I150</f>
        <v>1.1267386160247915E-2</v>
      </c>
      <c r="L150" s="42">
        <f>K150^2</f>
        <v>1.2695399088414624E-4</v>
      </c>
      <c r="O150" s="7"/>
    </row>
    <row r="151" spans="1:15" ht="15.75" x14ac:dyDescent="0.25">
      <c r="A151" s="4">
        <v>41444</v>
      </c>
      <c r="B151">
        <v>104.68</v>
      </c>
      <c r="C151">
        <f>(B151-B150)/B150</f>
        <v>1.2477028726182476E-2</v>
      </c>
      <c r="D151">
        <v>1.2502</v>
      </c>
      <c r="E151">
        <v>2.3527</v>
      </c>
      <c r="F151">
        <v>10.055300000000001</v>
      </c>
      <c r="G151">
        <f>F151+E151</f>
        <v>12.408000000000001</v>
      </c>
      <c r="H151">
        <f>E151+D151*(G151-E151)</f>
        <v>14.923836060000001</v>
      </c>
      <c r="I151" s="15">
        <f>(((H151/100)+1)^(1/365)-1)</f>
        <v>3.8116694848988608E-4</v>
      </c>
      <c r="J151">
        <f>1+I151</f>
        <v>1.0003811669484899</v>
      </c>
      <c r="K151">
        <f>C151-I151</f>
        <v>1.209586177769259E-2</v>
      </c>
      <c r="L151" s="42">
        <f>K151^2</f>
        <v>1.4630987214504456E-4</v>
      </c>
      <c r="O151" s="7"/>
    </row>
    <row r="152" spans="1:15" ht="15.75" x14ac:dyDescent="0.25">
      <c r="A152" s="4">
        <v>41445</v>
      </c>
      <c r="B152">
        <v>100.65</v>
      </c>
      <c r="C152">
        <f>(B152-B151)/B151</f>
        <v>-3.8498280473824996E-2</v>
      </c>
      <c r="D152">
        <v>1.2538</v>
      </c>
      <c r="E152">
        <v>2.4144000000000001</v>
      </c>
      <c r="F152">
        <v>10.3094</v>
      </c>
      <c r="G152">
        <f>F152+E152</f>
        <v>12.723800000000001</v>
      </c>
      <c r="H152">
        <f>E152+D152*(G152-E152)</f>
        <v>15.340325720000001</v>
      </c>
      <c r="I152" s="15">
        <f>(((H152/100)+1)^(1/365)-1)</f>
        <v>3.9108172977075917E-4</v>
      </c>
      <c r="J152">
        <f>1+I152</f>
        <v>1.0003910817297708</v>
      </c>
      <c r="K152">
        <f>C152-I152</f>
        <v>-3.8889362203595755E-2</v>
      </c>
      <c r="L152" s="42">
        <f>K152^2</f>
        <v>1.5123824926024621E-3</v>
      </c>
      <c r="O152" s="7"/>
    </row>
    <row r="153" spans="1:15" ht="15.75" x14ac:dyDescent="0.25">
      <c r="A153" s="4">
        <v>41446</v>
      </c>
      <c r="B153">
        <v>99.55</v>
      </c>
      <c r="C153">
        <f>(B153-B152)/B152</f>
        <v>-1.0928961748633963E-2</v>
      </c>
      <c r="D153">
        <v>1.246</v>
      </c>
      <c r="E153">
        <v>2.5310000000000001</v>
      </c>
      <c r="F153">
        <v>10.3202</v>
      </c>
      <c r="G153">
        <f>F153+E153</f>
        <v>12.8512</v>
      </c>
      <c r="H153">
        <f>E153+D153*(G153-E153)</f>
        <v>15.389969199999999</v>
      </c>
      <c r="I153" s="15">
        <f>(((H153/100)+1)^(1/365)-1)</f>
        <v>3.9226113976065236E-4</v>
      </c>
      <c r="J153">
        <f>1+I153</f>
        <v>1.0003922611397607</v>
      </c>
      <c r="K153">
        <f>C153-I153</f>
        <v>-1.1321222888394615E-2</v>
      </c>
      <c r="L153" s="42">
        <f>K153^2</f>
        <v>1.2817008768871012E-4</v>
      </c>
      <c r="O153" s="7"/>
    </row>
    <row r="154" spans="1:15" ht="15.75" x14ac:dyDescent="0.25">
      <c r="A154" s="4">
        <v>41449</v>
      </c>
      <c r="B154">
        <v>101.49</v>
      </c>
      <c r="C154">
        <f>(B154-B153)/B153</f>
        <v>1.9487694625816152E-2</v>
      </c>
      <c r="D154">
        <v>1.2417</v>
      </c>
      <c r="E154">
        <v>2.5367999999999999</v>
      </c>
      <c r="F154">
        <v>10.3649</v>
      </c>
      <c r="G154">
        <f>F154+E154</f>
        <v>12.9017</v>
      </c>
      <c r="H154">
        <f>E154+D154*(G154-E154)</f>
        <v>15.40689633</v>
      </c>
      <c r="I154" s="15">
        <f>(((H154/100)+1)^(1/365)-1)</f>
        <v>3.9266317207875545E-4</v>
      </c>
      <c r="J154">
        <f>1+I154</f>
        <v>1.0003926631720788</v>
      </c>
      <c r="K154">
        <f>C154-I154</f>
        <v>1.9095031453737397E-2</v>
      </c>
      <c r="L154" s="42">
        <f>K154^2</f>
        <v>3.6462022621922051E-4</v>
      </c>
      <c r="O154" s="7"/>
    </row>
    <row r="155" spans="1:15" ht="15.75" x14ac:dyDescent="0.25">
      <c r="A155" s="4">
        <v>41450</v>
      </c>
      <c r="B155">
        <v>102.4</v>
      </c>
      <c r="C155">
        <f>(B155-B154)/B154</f>
        <v>8.9664006306041065E-3</v>
      </c>
      <c r="D155">
        <v>1.2432000000000001</v>
      </c>
      <c r="E155">
        <v>2.6082000000000001</v>
      </c>
      <c r="F155">
        <v>10.3339</v>
      </c>
      <c r="G155">
        <f>F155+E155</f>
        <v>12.9421</v>
      </c>
      <c r="H155">
        <f>E155+D155*(G155-E155)</f>
        <v>15.455304480000001</v>
      </c>
      <c r="I155" s="15">
        <f>(((H155/100)+1)^(1/365)-1)</f>
        <v>3.9381257828874361E-4</v>
      </c>
      <c r="J155">
        <f>1+I155</f>
        <v>1.0003938125782887</v>
      </c>
      <c r="K155">
        <f>C155-I155</f>
        <v>8.5725880523153629E-3</v>
      </c>
      <c r="L155" s="42">
        <f>K155^2</f>
        <v>7.3489265914700104E-5</v>
      </c>
      <c r="O155" s="7"/>
    </row>
    <row r="156" spans="1:15" ht="15.75" x14ac:dyDescent="0.25">
      <c r="A156" s="4">
        <v>41451</v>
      </c>
      <c r="B156">
        <v>105.72</v>
      </c>
      <c r="C156">
        <f>(B156-B155)/B155</f>
        <v>3.2421874999999933E-2</v>
      </c>
      <c r="D156">
        <v>1.2456</v>
      </c>
      <c r="E156">
        <v>2.5352999999999999</v>
      </c>
      <c r="F156">
        <v>10.2844</v>
      </c>
      <c r="G156">
        <f>F156+E156</f>
        <v>12.819699999999999</v>
      </c>
      <c r="H156">
        <f>E156+D156*(G156-E156)</f>
        <v>15.345548639999999</v>
      </c>
      <c r="I156" s="15">
        <f>(((H156/100)+1)^(1/365)-1)</f>
        <v>3.9120583764629124E-4</v>
      </c>
      <c r="J156">
        <f>1+I156</f>
        <v>1.0003912058376463</v>
      </c>
      <c r="K156">
        <f>C156-I156</f>
        <v>3.2030669162353642E-2</v>
      </c>
      <c r="L156" s="42">
        <f>K156^2</f>
        <v>1.0259637669881526E-3</v>
      </c>
      <c r="O156" s="7"/>
    </row>
    <row r="157" spans="1:15" ht="15.75" x14ac:dyDescent="0.25">
      <c r="A157" s="4">
        <v>41452</v>
      </c>
      <c r="B157">
        <v>109.25</v>
      </c>
      <c r="C157">
        <f>(B157-B156)/B156</f>
        <v>3.3390087022323128E-2</v>
      </c>
      <c r="D157">
        <v>1.2474000000000001</v>
      </c>
      <c r="E157">
        <v>2.4721000000000002</v>
      </c>
      <c r="F157">
        <v>10.250500000000001</v>
      </c>
      <c r="G157">
        <f>F157+E157</f>
        <v>12.7226</v>
      </c>
      <c r="H157">
        <f>E157+D157*(G157-E157)</f>
        <v>15.258573699999999</v>
      </c>
      <c r="I157" s="15">
        <f>(((H157/100)+1)^(1/365)-1)</f>
        <v>3.8913839419496554E-4</v>
      </c>
      <c r="J157">
        <f>1+I157</f>
        <v>1.000389138394195</v>
      </c>
      <c r="K157">
        <f>C157-I157</f>
        <v>3.3000948628128163E-2</v>
      </c>
      <c r="L157" s="42">
        <f>K157^2</f>
        <v>1.089062610356354E-3</v>
      </c>
      <c r="O157" s="7"/>
    </row>
    <row r="158" spans="1:15" ht="15.75" x14ac:dyDescent="0.25">
      <c r="A158" s="4">
        <v>41453</v>
      </c>
      <c r="B158">
        <v>107.36</v>
      </c>
      <c r="C158">
        <f>(B158-B157)/B157</f>
        <v>-1.7299771167048061E-2</v>
      </c>
      <c r="D158">
        <v>1.2476</v>
      </c>
      <c r="E158">
        <v>2.4857</v>
      </c>
      <c r="F158">
        <v>10.2684</v>
      </c>
      <c r="G158">
        <f>F158+E158</f>
        <v>12.754099999999999</v>
      </c>
      <c r="H158">
        <f>E158+D158*(G158-E158)</f>
        <v>15.29655584</v>
      </c>
      <c r="I158" s="15">
        <f>(((H158/100)+1)^(1/365)-1)</f>
        <v>3.9004144241316929E-4</v>
      </c>
      <c r="J158">
        <f>1+I158</f>
        <v>1.0003900414424132</v>
      </c>
      <c r="K158">
        <f>C158-I158</f>
        <v>-1.7689812609461231E-2</v>
      </c>
      <c r="L158" s="42">
        <f>K158^2</f>
        <v>3.1292947015785355E-4</v>
      </c>
      <c r="O158" s="7"/>
    </row>
    <row r="159" spans="1:15" ht="15.75" x14ac:dyDescent="0.25">
      <c r="A159" s="4">
        <v>41456</v>
      </c>
      <c r="B159">
        <v>117.179</v>
      </c>
      <c r="C159">
        <f>(B159-B158)/B158</f>
        <v>9.1458643815201218E-2</v>
      </c>
      <c r="D159">
        <v>1.2570999999999999</v>
      </c>
      <c r="E159">
        <v>2.4765000000000001</v>
      </c>
      <c r="F159">
        <v>10.2719</v>
      </c>
      <c r="G159">
        <f>F159+E159</f>
        <v>12.7484</v>
      </c>
      <c r="H159">
        <f>E159+D159*(G159-E159)</f>
        <v>15.38930549</v>
      </c>
      <c r="I159" s="15">
        <f>(((H159/100)+1)^(1/365)-1)</f>
        <v>3.9224537494098044E-4</v>
      </c>
      <c r="J159">
        <f>1+I159</f>
        <v>1.000392245374941</v>
      </c>
      <c r="K159">
        <f>C159-I159</f>
        <v>9.1066398440260238E-2</v>
      </c>
      <c r="L159" s="42">
        <f>K159^2</f>
        <v>8.293088924880232E-3</v>
      </c>
      <c r="O159" s="7"/>
    </row>
    <row r="160" spans="1:15" ht="15.75" x14ac:dyDescent="0.25">
      <c r="A160" s="4">
        <v>41457</v>
      </c>
      <c r="B160">
        <v>117.82</v>
      </c>
      <c r="C160">
        <f>(B160-B159)/B159</f>
        <v>5.4702634431083308E-3</v>
      </c>
      <c r="D160">
        <v>1.2572000000000001</v>
      </c>
      <c r="E160">
        <v>2.4693000000000001</v>
      </c>
      <c r="F160">
        <v>10.266400000000001</v>
      </c>
      <c r="G160">
        <f>F160+E160</f>
        <v>12.735700000000001</v>
      </c>
      <c r="H160">
        <f>E160+D160*(G160-E160)</f>
        <v>15.376218080000003</v>
      </c>
      <c r="I160" s="15">
        <f>(((H160/100)+1)^(1/365)-1)</f>
        <v>3.9193449681640402E-4</v>
      </c>
      <c r="J160">
        <f>1+I160</f>
        <v>1.0003919344968164</v>
      </c>
      <c r="K160">
        <f>C160-I160</f>
        <v>5.0783289462919268E-3</v>
      </c>
      <c r="L160" s="42">
        <f>K160^2</f>
        <v>2.578942488674647E-5</v>
      </c>
      <c r="O160" s="7"/>
    </row>
    <row r="161" spans="1:15" ht="15.75" x14ac:dyDescent="0.25">
      <c r="A161" s="4">
        <v>41458</v>
      </c>
      <c r="B161">
        <v>115.24</v>
      </c>
      <c r="C161">
        <f>(B161-B160)/B160</f>
        <v>-2.1897810218978089E-2</v>
      </c>
      <c r="D161">
        <v>1.2570000000000001</v>
      </c>
      <c r="E161">
        <v>2.5032000000000001</v>
      </c>
      <c r="F161">
        <v>10.2814</v>
      </c>
      <c r="G161">
        <f>F161+E161</f>
        <v>12.784599999999999</v>
      </c>
      <c r="H161">
        <f>E161+D161*(G161-E161)</f>
        <v>15.4269198</v>
      </c>
      <c r="I161" s="15">
        <f>(((H161/100)+1)^(1/365)-1)</f>
        <v>3.9313866892798366E-4</v>
      </c>
      <c r="J161">
        <f>1+I161</f>
        <v>1.000393138668928</v>
      </c>
      <c r="K161">
        <f>C161-I161</f>
        <v>-2.2290948887906073E-2</v>
      </c>
      <c r="L161" s="42">
        <f>K161^2</f>
        <v>4.9688640232324101E-4</v>
      </c>
      <c r="O161" s="7"/>
    </row>
    <row r="162" spans="1:15" ht="15.75" x14ac:dyDescent="0.25">
      <c r="A162" s="4">
        <v>41460</v>
      </c>
      <c r="B162">
        <v>120.09</v>
      </c>
      <c r="C162">
        <f>(B162-B161)/B161</f>
        <v>4.2086081221798063E-2</v>
      </c>
      <c r="D162">
        <v>1.2606999999999999</v>
      </c>
      <c r="E162">
        <v>2.7391000000000001</v>
      </c>
      <c r="F162">
        <v>10.2524</v>
      </c>
      <c r="G162">
        <f>F162+E162</f>
        <v>12.9915</v>
      </c>
      <c r="H162">
        <f>E162+D162*(G162-E162)</f>
        <v>15.66430068</v>
      </c>
      <c r="I162" s="15">
        <f>(((H162/100)+1)^(1/365)-1)</f>
        <v>3.9876948705219739E-4</v>
      </c>
      <c r="J162">
        <f>1+I162</f>
        <v>1.0003987694870522</v>
      </c>
      <c r="K162">
        <f>C162-I162</f>
        <v>4.1687311734745866E-2</v>
      </c>
      <c r="L162" s="42">
        <f>K162^2</f>
        <v>1.7378319596698805E-3</v>
      </c>
      <c r="O162" s="7"/>
    </row>
    <row r="163" spans="1:15" ht="15.75" x14ac:dyDescent="0.25">
      <c r="A163" s="4">
        <v>41463</v>
      </c>
      <c r="B163">
        <v>121.61</v>
      </c>
      <c r="C163">
        <f>(B163-B162)/B162</f>
        <v>1.2657173786326888E-2</v>
      </c>
      <c r="D163">
        <v>1.2567999999999999</v>
      </c>
      <c r="E163">
        <v>2.6356000000000002</v>
      </c>
      <c r="F163">
        <v>10.244300000000001</v>
      </c>
      <c r="G163">
        <f>F163+E163</f>
        <v>12.879900000000001</v>
      </c>
      <c r="H163">
        <f>E163+D163*(G163-E163)</f>
        <v>15.51063624</v>
      </c>
      <c r="I163" s="15">
        <f>(((H163/100)+1)^(1/365)-1)</f>
        <v>3.9512579065714704E-4</v>
      </c>
      <c r="J163">
        <f>1+I163</f>
        <v>1.0003951257906571</v>
      </c>
      <c r="K163">
        <f>C163-I163</f>
        <v>1.2262047995669741E-2</v>
      </c>
      <c r="L163" s="42">
        <f>K163^2</f>
        <v>1.5035782104810832E-4</v>
      </c>
      <c r="O163" s="7"/>
    </row>
    <row r="164" spans="1:15" ht="15.75" x14ac:dyDescent="0.25">
      <c r="A164" s="4">
        <v>41464</v>
      </c>
      <c r="B164">
        <v>123.45</v>
      </c>
      <c r="C164">
        <f>(B164-B163)/B163</f>
        <v>1.5130334676424665E-2</v>
      </c>
      <c r="D164">
        <v>1.2581</v>
      </c>
      <c r="E164">
        <v>2.6339999999999999</v>
      </c>
      <c r="F164">
        <v>10.1884</v>
      </c>
      <c r="G164">
        <f>F164+E164</f>
        <v>12.8224</v>
      </c>
      <c r="H164">
        <f>E164+D164*(G164-E164)</f>
        <v>15.45202604</v>
      </c>
      <c r="I164" s="15">
        <f>(((H164/100)+1)^(1/365)-1)</f>
        <v>3.9373474997317359E-4</v>
      </c>
      <c r="J164">
        <f>1+I164</f>
        <v>1.0003937347499732</v>
      </c>
      <c r="K164">
        <f>C164-I164</f>
        <v>1.4736599926451491E-2</v>
      </c>
      <c r="L164" s="42">
        <f>K164^2</f>
        <v>2.171673773922901E-4</v>
      </c>
      <c r="O164" s="7"/>
    </row>
    <row r="165" spans="1:15" ht="15.75" x14ac:dyDescent="0.25">
      <c r="A165" s="4">
        <v>41465</v>
      </c>
      <c r="B165">
        <v>122.27</v>
      </c>
      <c r="C165">
        <f>(B165-B164)/B164</f>
        <v>-9.5585257189145945E-3</v>
      </c>
      <c r="D165">
        <v>1.2582</v>
      </c>
      <c r="E165">
        <v>2.6238000000000001</v>
      </c>
      <c r="F165">
        <v>10.170500000000001</v>
      </c>
      <c r="G165">
        <f>F165+E165</f>
        <v>12.7943</v>
      </c>
      <c r="H165">
        <f>E165+D165*(G165-E165)</f>
        <v>15.420323100000001</v>
      </c>
      <c r="I165" s="15">
        <f>(((H165/100)+1)^(1/365)-1)</f>
        <v>3.9298202634219237E-4</v>
      </c>
      <c r="J165">
        <f>1+I165</f>
        <v>1.0003929820263422</v>
      </c>
      <c r="K165">
        <f>C165-I165</f>
        <v>-9.9515077452567869E-3</v>
      </c>
      <c r="L165" s="42">
        <f>K165^2</f>
        <v>9.9032506403905825E-5</v>
      </c>
      <c r="O165" s="7"/>
    </row>
    <row r="166" spans="1:15" ht="15.75" x14ac:dyDescent="0.25">
      <c r="A166" s="4">
        <v>41466</v>
      </c>
      <c r="B166">
        <v>125.61</v>
      </c>
      <c r="C166">
        <f>(B166-B165)/B165</f>
        <v>2.731659442218045E-2</v>
      </c>
      <c r="D166">
        <v>1.2596000000000001</v>
      </c>
      <c r="E166">
        <v>2.5720999999999998</v>
      </c>
      <c r="F166">
        <v>10.094200000000001</v>
      </c>
      <c r="G166">
        <f>F166+E166</f>
        <v>12.6663</v>
      </c>
      <c r="H166">
        <f>E166+D166*(G166-E166)</f>
        <v>15.28675432</v>
      </c>
      <c r="I166" s="15">
        <f>(((H166/100)+1)^(1/365)-1)</f>
        <v>3.8980843378566554E-4</v>
      </c>
      <c r="J166">
        <f>1+I166</f>
        <v>1.0003898084337857</v>
      </c>
      <c r="K166">
        <f>C166-I166</f>
        <v>2.6926785988394784E-2</v>
      </c>
      <c r="L166" s="42">
        <f>K166^2</f>
        <v>7.2505180366481373E-4</v>
      </c>
      <c r="O166" s="7"/>
    </row>
    <row r="167" spans="1:15" ht="15.75" x14ac:dyDescent="0.25">
      <c r="A167" s="4">
        <v>41467</v>
      </c>
      <c r="B167">
        <v>129.9</v>
      </c>
      <c r="C167">
        <f>(B167-B166)/B166</f>
        <v>3.4153331741103465E-2</v>
      </c>
      <c r="D167">
        <v>1.2603</v>
      </c>
      <c r="E167">
        <v>2.5821000000000001</v>
      </c>
      <c r="F167">
        <v>10.061500000000001</v>
      </c>
      <c r="G167">
        <f>F167+E167</f>
        <v>12.643600000000001</v>
      </c>
      <c r="H167">
        <f>E167+D167*(G167-E167)</f>
        <v>15.26260845</v>
      </c>
      <c r="I167" s="15">
        <f>(((H167/100)+1)^(1/365)-1)</f>
        <v>3.8923433688964337E-4</v>
      </c>
      <c r="J167">
        <f>1+I167</f>
        <v>1.0003892343368896</v>
      </c>
      <c r="K167">
        <f>C167-I167</f>
        <v>3.3764097404213822E-2</v>
      </c>
      <c r="L167" s="42">
        <f>K167^2</f>
        <v>1.1400142735212386E-3</v>
      </c>
      <c r="O167" s="7"/>
    </row>
    <row r="168" spans="1:15" ht="15.75" x14ac:dyDescent="0.25">
      <c r="A168" s="4">
        <v>41470</v>
      </c>
      <c r="B168">
        <v>127.26</v>
      </c>
      <c r="C168">
        <f>(B168-B167)/B167</f>
        <v>-2.0323325635103931E-2</v>
      </c>
      <c r="D168">
        <v>1.2572999999999999</v>
      </c>
      <c r="E168">
        <v>2.5371999999999999</v>
      </c>
      <c r="F168">
        <v>10.007999999999999</v>
      </c>
      <c r="G168">
        <f>F168+E168</f>
        <v>12.545199999999999</v>
      </c>
      <c r="H168">
        <f>E168+D168*(G168-E168)</f>
        <v>15.120258399999997</v>
      </c>
      <c r="I168" s="15">
        <f>(((H168/100)+1)^(1/365)-1)</f>
        <v>3.8584735475022391E-4</v>
      </c>
      <c r="J168">
        <f>1+I168</f>
        <v>1.0003858473547502</v>
      </c>
      <c r="K168">
        <f>C168-I168</f>
        <v>-2.0709172989854155E-2</v>
      </c>
      <c r="L168" s="42">
        <f>K168^2</f>
        <v>4.2886984592370485E-4</v>
      </c>
      <c r="O168" s="7"/>
    </row>
    <row r="169" spans="1:15" ht="15.75" x14ac:dyDescent="0.25">
      <c r="A169" s="4">
        <v>41471</v>
      </c>
      <c r="B169">
        <v>109.05</v>
      </c>
      <c r="C169">
        <f>(B169-B168)/B168</f>
        <v>-0.14309288071664314</v>
      </c>
      <c r="D169">
        <v>1.2652999999999999</v>
      </c>
      <c r="E169">
        <v>2.5316999999999998</v>
      </c>
      <c r="F169">
        <v>10.0471</v>
      </c>
      <c r="G169">
        <f>F169+E169</f>
        <v>12.578800000000001</v>
      </c>
      <c r="H169">
        <f>E169+D169*(G169-E169)</f>
        <v>15.24429563</v>
      </c>
      <c r="I169" s="15">
        <f>(((H169/100)+1)^(1/365)-1)</f>
        <v>3.8879884774289941E-4</v>
      </c>
      <c r="J169">
        <f>1+I169</f>
        <v>1.0003887988477429</v>
      </c>
      <c r="K169">
        <f>C169-I169</f>
        <v>-0.14348167956438604</v>
      </c>
      <c r="L169" s="42">
        <f>K169^2</f>
        <v>2.0586992370617153E-2</v>
      </c>
      <c r="O169" s="7"/>
    </row>
    <row r="170" spans="1:15" ht="15.75" x14ac:dyDescent="0.25">
      <c r="A170" s="4">
        <v>41472</v>
      </c>
      <c r="B170">
        <v>120.25</v>
      </c>
      <c r="C170">
        <f>(B170-B169)/B169</f>
        <v>0.10270518110958279</v>
      </c>
      <c r="D170">
        <v>1.2684</v>
      </c>
      <c r="E170">
        <v>2.4887999999999999</v>
      </c>
      <c r="F170">
        <v>10.0748</v>
      </c>
      <c r="G170">
        <f>F170+E170</f>
        <v>12.563599999999999</v>
      </c>
      <c r="H170">
        <f>E170+D170*(G170-E170)</f>
        <v>15.26767632</v>
      </c>
      <c r="I170" s="15">
        <f>(((H170/100)+1)^(1/365)-1)</f>
        <v>3.8935484149527078E-4</v>
      </c>
      <c r="J170">
        <f>1+I170</f>
        <v>1.0003893548414953</v>
      </c>
      <c r="K170">
        <f>C170-I170</f>
        <v>0.10231582626808752</v>
      </c>
      <c r="L170" s="42">
        <f>K170^2</f>
        <v>1.046852830492147E-2</v>
      </c>
      <c r="O170" s="7"/>
    </row>
    <row r="171" spans="1:15" ht="15.75" x14ac:dyDescent="0.25">
      <c r="A171" s="4">
        <v>41473</v>
      </c>
      <c r="B171">
        <v>119.03</v>
      </c>
      <c r="C171">
        <f>(B171-B170)/B170</f>
        <v>-1.0145530145530136E-2</v>
      </c>
      <c r="D171">
        <v>1.2671999999999999</v>
      </c>
      <c r="E171">
        <v>2.5284</v>
      </c>
      <c r="F171">
        <v>10.0404</v>
      </c>
      <c r="G171">
        <f>F171+E171</f>
        <v>12.5688</v>
      </c>
      <c r="H171">
        <f>E171+D171*(G171-E171)</f>
        <v>15.251594879999999</v>
      </c>
      <c r="I171" s="15">
        <f>(((H171/100)+1)^(1/365)-1)</f>
        <v>3.8897243627933342E-4</v>
      </c>
      <c r="J171">
        <f>1+I171</f>
        <v>1.0003889724362793</v>
      </c>
      <c r="K171">
        <f>C171-I171</f>
        <v>-1.053450258180947E-2</v>
      </c>
      <c r="L171" s="42">
        <f>K171^2</f>
        <v>1.1097574464615038E-4</v>
      </c>
      <c r="O171" s="7"/>
    </row>
    <row r="172" spans="1:15" ht="15.75" x14ac:dyDescent="0.25">
      <c r="A172" s="4">
        <v>41474</v>
      </c>
      <c r="B172">
        <v>119.68</v>
      </c>
      <c r="C172">
        <f>(B172-B171)/B171</f>
        <v>5.4608081996135906E-3</v>
      </c>
      <c r="D172">
        <v>1.2669999999999999</v>
      </c>
      <c r="E172">
        <v>2.4839000000000002</v>
      </c>
      <c r="F172">
        <v>10.0381</v>
      </c>
      <c r="G172">
        <f>F172+E172</f>
        <v>12.522</v>
      </c>
      <c r="H172">
        <f>E172+D172*(G172-E172)</f>
        <v>15.202172699999998</v>
      </c>
      <c r="I172" s="15">
        <f>(((H172/100)+1)^(1/365)-1)</f>
        <v>3.8779687881351776E-4</v>
      </c>
      <c r="J172">
        <f>1+I172</f>
        <v>1.0003877968788135</v>
      </c>
      <c r="K172">
        <f>C172-I172</f>
        <v>5.0730113208000728E-3</v>
      </c>
      <c r="L172" s="42">
        <f>K172^2</f>
        <v>2.5735443860965699E-5</v>
      </c>
      <c r="O172" s="7"/>
    </row>
    <row r="173" spans="1:15" ht="15.75" x14ac:dyDescent="0.25">
      <c r="A173" s="4">
        <v>41477</v>
      </c>
      <c r="B173">
        <v>122.43</v>
      </c>
      <c r="C173">
        <f>(B173-B172)/B172</f>
        <v>2.2977941176470586E-2</v>
      </c>
      <c r="D173">
        <v>1.2715000000000001</v>
      </c>
      <c r="E173">
        <v>2.4803999999999999</v>
      </c>
      <c r="F173">
        <v>10.013999999999999</v>
      </c>
      <c r="G173">
        <f>F173+E173</f>
        <v>12.494399999999999</v>
      </c>
      <c r="H173">
        <f>E173+D173*(G173-E173)</f>
        <v>15.213201</v>
      </c>
      <c r="I173" s="15">
        <f>(((H173/100)+1)^(1/365)-1)</f>
        <v>3.8805924187679253E-4</v>
      </c>
      <c r="J173">
        <f>1+I173</f>
        <v>1.0003880592418768</v>
      </c>
      <c r="K173">
        <f>C173-I173</f>
        <v>2.2589881934593794E-2</v>
      </c>
      <c r="L173" s="42">
        <f>K173^2</f>
        <v>5.1030276581888706E-4</v>
      </c>
      <c r="O173" s="7"/>
    </row>
    <row r="174" spans="1:15" ht="15.75" x14ac:dyDescent="0.25">
      <c r="A174" s="4">
        <v>41478</v>
      </c>
      <c r="B174">
        <v>122.74</v>
      </c>
      <c r="C174">
        <f>(B174-B173)/B173</f>
        <v>2.5320591358326231E-3</v>
      </c>
      <c r="D174">
        <v>1.2694000000000001</v>
      </c>
      <c r="E174">
        <v>2.5049000000000001</v>
      </c>
      <c r="F174">
        <v>10.011100000000001</v>
      </c>
      <c r="G174">
        <f>F174+E174</f>
        <v>12.516000000000002</v>
      </c>
      <c r="H174">
        <f>E174+D174*(G174-E174)</f>
        <v>15.212990340000005</v>
      </c>
      <c r="I174" s="15">
        <f>(((H174/100)+1)^(1/365)-1)</f>
        <v>3.8805423051369026E-4</v>
      </c>
      <c r="J174">
        <f>1+I174</f>
        <v>1.0003880542305137</v>
      </c>
      <c r="K174">
        <f>C174-I174</f>
        <v>2.1440049053189328E-3</v>
      </c>
      <c r="L174" s="42">
        <f>K174^2</f>
        <v>4.5967570340316464E-6</v>
      </c>
      <c r="O174" s="7"/>
    </row>
    <row r="175" spans="1:15" ht="15.75" x14ac:dyDescent="0.25">
      <c r="A175" s="4">
        <v>41479</v>
      </c>
      <c r="B175">
        <v>121.7</v>
      </c>
      <c r="C175">
        <f>(B175-B174)/B174</f>
        <v>-8.4731953723316943E-3</v>
      </c>
      <c r="D175">
        <v>1.2698</v>
      </c>
      <c r="E175">
        <v>2.5880000000000001</v>
      </c>
      <c r="F175">
        <v>10.0169</v>
      </c>
      <c r="G175">
        <f>F175+E175</f>
        <v>12.604900000000001</v>
      </c>
      <c r="H175">
        <f>E175+D175*(G175-E175)</f>
        <v>15.307459619999999</v>
      </c>
      <c r="I175" s="15">
        <f>(((H175/100)+1)^(1/365)-1)</f>
        <v>3.9030063153044914E-4</v>
      </c>
      <c r="J175">
        <f>1+I175</f>
        <v>1.0003903006315304</v>
      </c>
      <c r="K175">
        <f>C175-I175</f>
        <v>-8.8634960038621435E-3</v>
      </c>
      <c r="L175" s="42">
        <f>K175^2</f>
        <v>7.8561561410480193E-5</v>
      </c>
      <c r="O175" s="7"/>
    </row>
    <row r="176" spans="1:15" ht="15.75" x14ac:dyDescent="0.25">
      <c r="A176" s="4">
        <v>41480</v>
      </c>
      <c r="B176">
        <v>124.07</v>
      </c>
      <c r="C176">
        <f>(B176-B175)/B175</f>
        <v>1.9474116680361465E-2</v>
      </c>
      <c r="D176">
        <v>1.2702</v>
      </c>
      <c r="E176">
        <v>2.5712000000000002</v>
      </c>
      <c r="F176">
        <v>9.9725000000000001</v>
      </c>
      <c r="G176">
        <f>F176+E176</f>
        <v>12.543700000000001</v>
      </c>
      <c r="H176">
        <f>E176+D176*(G176-E176)</f>
        <v>15.238269500000001</v>
      </c>
      <c r="I176" s="15">
        <f>(((H176/100)+1)^(1/365)-1)</f>
        <v>3.8865552789513202E-4</v>
      </c>
      <c r="J176">
        <f>1+I176</f>
        <v>1.0003886555278951</v>
      </c>
      <c r="K176">
        <f>C176-I176</f>
        <v>1.9085461152466333E-2</v>
      </c>
      <c r="L176" s="42">
        <f>K176^2</f>
        <v>3.6425482740230151E-4</v>
      </c>
      <c r="O176" s="7"/>
    </row>
    <row r="177" spans="1:15" ht="15.75" x14ac:dyDescent="0.25">
      <c r="A177" s="4">
        <v>41481</v>
      </c>
      <c r="B177">
        <v>129.38999999999999</v>
      </c>
      <c r="C177">
        <f>(B177-B176)/B176</f>
        <v>4.2879019908116336E-2</v>
      </c>
      <c r="D177">
        <v>1.2692999999999999</v>
      </c>
      <c r="E177">
        <v>2.5624000000000002</v>
      </c>
      <c r="F177">
        <v>9.9442000000000004</v>
      </c>
      <c r="G177">
        <f>F177+E177</f>
        <v>12.506600000000001</v>
      </c>
      <c r="H177">
        <f>E177+D177*(G177-E177)</f>
        <v>15.18457306</v>
      </c>
      <c r="I177" s="15">
        <f>(((H177/100)+1)^(1/365)-1)</f>
        <v>3.8737813180200753E-4</v>
      </c>
      <c r="J177">
        <f>1+I177</f>
        <v>1.000387378131802</v>
      </c>
      <c r="K177">
        <f>C177-I177</f>
        <v>4.2491641776314329E-2</v>
      </c>
      <c r="L177" s="42">
        <f>K177^2</f>
        <v>1.8055396208466212E-3</v>
      </c>
      <c r="O177" s="7"/>
    </row>
    <row r="178" spans="1:15" ht="15.75" x14ac:dyDescent="0.25">
      <c r="A178" s="4">
        <v>41484</v>
      </c>
      <c r="B178">
        <v>134.62</v>
      </c>
      <c r="C178">
        <f>(B178-B177)/B177</f>
        <v>4.0420434345776482E-2</v>
      </c>
      <c r="D178">
        <v>1.2713999999999999</v>
      </c>
      <c r="E178">
        <v>2.6023000000000001</v>
      </c>
      <c r="F178">
        <v>9.9712999999999994</v>
      </c>
      <c r="G178">
        <f>F178+E178</f>
        <v>12.573599999999999</v>
      </c>
      <c r="H178">
        <f>E178+D178*(G178-E178)</f>
        <v>15.279810819999998</v>
      </c>
      <c r="I178" s="15">
        <f>(((H178/100)+1)^(1/365)-1)</f>
        <v>3.8964335606483935E-4</v>
      </c>
      <c r="J178">
        <f>1+I178</f>
        <v>1.0003896433560648</v>
      </c>
      <c r="K178">
        <f>C178-I178</f>
        <v>4.0030790989711643E-2</v>
      </c>
      <c r="L178" s="42">
        <f>K178^2</f>
        <v>1.6024642272619788E-3</v>
      </c>
      <c r="O178" s="7"/>
    </row>
    <row r="179" spans="1:15" ht="15.75" x14ac:dyDescent="0.25">
      <c r="A179" s="4">
        <v>41485</v>
      </c>
      <c r="B179">
        <v>131.74</v>
      </c>
      <c r="C179">
        <f>(B179-B178)/B178</f>
        <v>-2.1393552221066672E-2</v>
      </c>
      <c r="D179">
        <v>1.2730999999999999</v>
      </c>
      <c r="E179">
        <v>2.6101000000000001</v>
      </c>
      <c r="F179">
        <v>9.9724000000000004</v>
      </c>
      <c r="G179">
        <f>F179+E179</f>
        <v>12.5825</v>
      </c>
      <c r="H179">
        <f>E179+D179*(G179-E179)</f>
        <v>15.305962439999998</v>
      </c>
      <c r="I179" s="15">
        <f>(((H179/100)+1)^(1/365)-1)</f>
        <v>3.9026504414896301E-4</v>
      </c>
      <c r="J179">
        <f>1+I179</f>
        <v>1.000390265044149</v>
      </c>
      <c r="K179">
        <f>C179-I179</f>
        <v>-2.1783817265215635E-2</v>
      </c>
      <c r="L179" s="42">
        <f>K179^2</f>
        <v>4.7453469464430679E-4</v>
      </c>
      <c r="O179" s="7"/>
    </row>
    <row r="180" spans="1:15" ht="15.75" x14ac:dyDescent="0.25">
      <c r="A180" s="4">
        <v>41486</v>
      </c>
      <c r="B180">
        <v>134.28</v>
      </c>
      <c r="C180">
        <f>(B180-B179)/B179</f>
        <v>1.9280400789433671E-2</v>
      </c>
      <c r="D180">
        <v>1.2728999999999999</v>
      </c>
      <c r="E180">
        <v>2.5762</v>
      </c>
      <c r="F180">
        <v>9.9809999999999999</v>
      </c>
      <c r="G180">
        <f>F180+E180</f>
        <v>12.5572</v>
      </c>
      <c r="H180">
        <f>E180+D180*(G180-E180)</f>
        <v>15.281014899999999</v>
      </c>
      <c r="I180" s="15">
        <f>(((H180/100)+1)^(1/365)-1)</f>
        <v>3.8967198308514917E-4</v>
      </c>
      <c r="J180">
        <f>1+I180</f>
        <v>1.0003896719830851</v>
      </c>
      <c r="K180">
        <f>C180-I180</f>
        <v>1.8890728806348522E-2</v>
      </c>
      <c r="L180" s="42">
        <f>K180^2</f>
        <v>3.5685963483500586E-4</v>
      </c>
      <c r="O180" s="7"/>
    </row>
    <row r="181" spans="1:15" ht="15.75" x14ac:dyDescent="0.25">
      <c r="A181" s="4">
        <v>41487</v>
      </c>
      <c r="B181">
        <v>135.55000000000001</v>
      </c>
      <c r="C181">
        <f>(B181-B180)/B180</f>
        <v>9.4578492701817857E-3</v>
      </c>
      <c r="D181">
        <v>1.2711999999999999</v>
      </c>
      <c r="E181">
        <v>2.706</v>
      </c>
      <c r="F181">
        <v>9.8935999999999993</v>
      </c>
      <c r="G181">
        <f>F181+E181</f>
        <v>12.599599999999999</v>
      </c>
      <c r="H181">
        <f>E181+D181*(G181-E181)</f>
        <v>15.282744319999997</v>
      </c>
      <c r="I181" s="15">
        <f>(((H181/100)+1)^(1/365)-1)</f>
        <v>3.8971309955049271E-4</v>
      </c>
      <c r="J181">
        <f>1+I181</f>
        <v>1.0003897130995505</v>
      </c>
      <c r="K181">
        <f>C181-I181</f>
        <v>9.068136170631293E-3</v>
      </c>
      <c r="L181" s="42">
        <f>K181^2</f>
        <v>8.2231093609111571E-5</v>
      </c>
      <c r="O181" s="7"/>
    </row>
    <row r="182" spans="1:15" ht="15.75" x14ac:dyDescent="0.25">
      <c r="A182" s="4">
        <v>41488</v>
      </c>
      <c r="B182">
        <v>138</v>
      </c>
      <c r="C182">
        <f>(B182-B181)/B181</f>
        <v>1.8074511250461001E-2</v>
      </c>
      <c r="D182">
        <v>1.2636000000000001</v>
      </c>
      <c r="E182">
        <v>2.5960000000000001</v>
      </c>
      <c r="F182">
        <v>9.8646999999999991</v>
      </c>
      <c r="G182">
        <f>F182+E182</f>
        <v>12.460699999999999</v>
      </c>
      <c r="H182">
        <f>E182+D182*(G182-E182)</f>
        <v>15.061034919999999</v>
      </c>
      <c r="I182" s="15">
        <f>(((H182/100)+1)^(1/365)-1)</f>
        <v>3.8443700030743599E-4</v>
      </c>
      <c r="J182">
        <f>1+I182</f>
        <v>1.0003844370003074</v>
      </c>
      <c r="K182">
        <f>C182-I182</f>
        <v>1.7690074250153565E-2</v>
      </c>
      <c r="L182" s="42">
        <f>K182^2</f>
        <v>3.129387269759462E-4</v>
      </c>
      <c r="O182" s="7"/>
    </row>
    <row r="183" spans="1:15" ht="15.75" x14ac:dyDescent="0.25">
      <c r="A183" s="4">
        <v>41491</v>
      </c>
      <c r="B183">
        <v>144.68</v>
      </c>
      <c r="C183">
        <f>(B183-B182)/B182</f>
        <v>4.8405797101449322E-2</v>
      </c>
      <c r="D183">
        <v>1.238</v>
      </c>
      <c r="E183">
        <v>2.6333000000000002</v>
      </c>
      <c r="F183">
        <v>9.8763000000000005</v>
      </c>
      <c r="G183">
        <f>F183+E183</f>
        <v>12.509600000000001</v>
      </c>
      <c r="H183">
        <f>E183+D183*(G183-E183)</f>
        <v>14.860159400000001</v>
      </c>
      <c r="I183" s="15">
        <f>(((H183/100)+1)^(1/365)-1)</f>
        <v>3.7964793084510617E-4</v>
      </c>
      <c r="J183">
        <f>1+I183</f>
        <v>1.0003796479308451</v>
      </c>
      <c r="K183">
        <f>C183-I183</f>
        <v>4.8026149170604215E-2</v>
      </c>
      <c r="L183" s="42">
        <f>K183^2</f>
        <v>2.306511004157128E-3</v>
      </c>
      <c r="O183" s="7"/>
    </row>
    <row r="184" spans="1:15" ht="15.75" x14ac:dyDescent="0.25">
      <c r="A184" s="4">
        <v>41492</v>
      </c>
      <c r="B184">
        <v>142.15</v>
      </c>
      <c r="C184">
        <f>(B184-B183)/B183</f>
        <v>-1.7486867569809241E-2</v>
      </c>
      <c r="D184">
        <v>1.3002</v>
      </c>
      <c r="E184">
        <v>2.6421000000000001</v>
      </c>
      <c r="F184">
        <v>9.8996999999999993</v>
      </c>
      <c r="G184">
        <f>F184+E184</f>
        <v>12.541799999999999</v>
      </c>
      <c r="H184">
        <f>E184+D184*(G184-E184)</f>
        <v>15.513689939999999</v>
      </c>
      <c r="I184" s="15">
        <f>(((H184/100)+1)^(1/365)-1)</f>
        <v>3.9519824716038876E-4</v>
      </c>
      <c r="J184">
        <f>1+I184</f>
        <v>1.0003951982471604</v>
      </c>
      <c r="K184">
        <f>C184-I184</f>
        <v>-1.788206581696963E-2</v>
      </c>
      <c r="L184" s="42">
        <f>K184^2</f>
        <v>3.197682778824337E-4</v>
      </c>
      <c r="O184" s="7"/>
    </row>
    <row r="185" spans="1:15" ht="15.75" x14ac:dyDescent="0.25">
      <c r="A185" s="4">
        <v>41493</v>
      </c>
      <c r="B185">
        <v>134.22999999999999</v>
      </c>
      <c r="C185">
        <f>(B185-B184)/B184</f>
        <v>-5.5715793176222411E-2</v>
      </c>
      <c r="D185">
        <v>1.3043</v>
      </c>
      <c r="E185">
        <v>2.5986000000000002</v>
      </c>
      <c r="F185">
        <v>9.9220000000000006</v>
      </c>
      <c r="G185">
        <f>F185+E185</f>
        <v>12.520600000000002</v>
      </c>
      <c r="H185">
        <f>E185+D185*(G185-E185)</f>
        <v>15.539864600000001</v>
      </c>
      <c r="I185" s="15">
        <f>(((H185/100)+1)^(1/365)-1)</f>
        <v>3.9581922665754554E-4</v>
      </c>
      <c r="J185">
        <f>1+I185</f>
        <v>1.0003958192266575</v>
      </c>
      <c r="K185">
        <f>C185-I185</f>
        <v>-5.6111612402879957E-2</v>
      </c>
      <c r="L185" s="42">
        <f>K185^2</f>
        <v>3.1485130464510317E-3</v>
      </c>
      <c r="O185" s="7"/>
    </row>
    <row r="186" spans="1:15" ht="15.75" x14ac:dyDescent="0.25">
      <c r="A186" s="4">
        <v>41494</v>
      </c>
      <c r="B186">
        <v>153.47999999999999</v>
      </c>
      <c r="C186">
        <f>(B186-B185)/B185</f>
        <v>0.14341056395738658</v>
      </c>
      <c r="D186">
        <v>1.3109999999999999</v>
      </c>
      <c r="E186">
        <v>2.5891999999999999</v>
      </c>
      <c r="F186">
        <v>9.9269999999999996</v>
      </c>
      <c r="G186">
        <f>F186+E186</f>
        <v>12.5162</v>
      </c>
      <c r="H186">
        <f>E186+D186*(G186-E186)</f>
        <v>15.603496999999999</v>
      </c>
      <c r="I186" s="15">
        <f>(((H186/100)+1)^(1/365)-1)</f>
        <v>3.9732828564575939E-4</v>
      </c>
      <c r="J186">
        <f>1+I186</f>
        <v>1.0003973282856458</v>
      </c>
      <c r="K186">
        <f>C186-I186</f>
        <v>0.14301323567174082</v>
      </c>
      <c r="L186" s="42">
        <f>K186^2</f>
        <v>2.0452785577300882E-2</v>
      </c>
      <c r="O186" s="7"/>
    </row>
    <row r="187" spans="1:15" ht="15.75" x14ac:dyDescent="0.25">
      <c r="A187" s="4">
        <v>41495</v>
      </c>
      <c r="B187">
        <v>153</v>
      </c>
      <c r="C187">
        <f>(B187-B186)/B186</f>
        <v>-3.1274433150898476E-3</v>
      </c>
      <c r="D187">
        <v>1.3153999999999999</v>
      </c>
      <c r="E187">
        <v>2.5784000000000002</v>
      </c>
      <c r="F187">
        <v>9.9495000000000005</v>
      </c>
      <c r="G187">
        <f>F187+E187</f>
        <v>12.527900000000001</v>
      </c>
      <c r="H187">
        <f>E187+D187*(G187-E187)</f>
        <v>15.6659723</v>
      </c>
      <c r="I187" s="15">
        <f>(((H187/100)+1)^(1/365)-1)</f>
        <v>3.9880909801293107E-4</v>
      </c>
      <c r="J187">
        <f>1+I187</f>
        <v>1.0003988090980129</v>
      </c>
      <c r="K187">
        <f>C187-I187</f>
        <v>-3.5262524131027787E-3</v>
      </c>
      <c r="L187" s="42">
        <f>K187^2</f>
        <v>1.243445608091317E-5</v>
      </c>
      <c r="O187" s="7"/>
    </row>
    <row r="188" spans="1:15" ht="15.75" x14ac:dyDescent="0.25">
      <c r="A188" s="4">
        <v>41498</v>
      </c>
      <c r="B188">
        <v>147.38</v>
      </c>
      <c r="C188">
        <f>(B188-B187)/B187</f>
        <v>-3.6732026143790876E-2</v>
      </c>
      <c r="D188">
        <v>1.3204</v>
      </c>
      <c r="E188">
        <v>2.6206</v>
      </c>
      <c r="F188">
        <v>9.9446999999999992</v>
      </c>
      <c r="G188">
        <f>F188+E188</f>
        <v>12.565299999999999</v>
      </c>
      <c r="H188">
        <f>E188+D188*(G188-E188)</f>
        <v>15.751581879999998</v>
      </c>
      <c r="I188" s="15">
        <f>(((H188/100)+1)^(1/365)-1)</f>
        <v>4.0083695266956987E-4</v>
      </c>
      <c r="J188">
        <f>1+I188</f>
        <v>1.0004008369526696</v>
      </c>
      <c r="K188">
        <f>C188-I188</f>
        <v>-3.7132863096460446E-2</v>
      </c>
      <c r="L188" s="42">
        <f>K188^2</f>
        <v>1.3788495217404741E-3</v>
      </c>
      <c r="O188" s="7"/>
    </row>
    <row r="189" spans="1:15" ht="15.75" x14ac:dyDescent="0.25">
      <c r="A189" s="4">
        <v>41499</v>
      </c>
      <c r="B189">
        <v>145.43</v>
      </c>
      <c r="C189">
        <f>(B189-B188)/B188</f>
        <v>-1.3231103270457244E-2</v>
      </c>
      <c r="D189">
        <v>1.3332999999999999</v>
      </c>
      <c r="E189">
        <v>2.7189999999999999</v>
      </c>
      <c r="F189">
        <v>9.9500999999999991</v>
      </c>
      <c r="G189">
        <f>F189+E189</f>
        <v>12.669099999999998</v>
      </c>
      <c r="H189">
        <f>E189+D189*(G189-E189)</f>
        <v>15.985468329999998</v>
      </c>
      <c r="I189" s="15">
        <f>(((H189/100)+1)^(1/365)-1)</f>
        <v>4.0636946147132313E-4</v>
      </c>
      <c r="J189">
        <f>1+I189</f>
        <v>1.0004063694614713</v>
      </c>
      <c r="K189">
        <f>C189-I189</f>
        <v>-1.3637472731928568E-2</v>
      </c>
      <c r="L189" s="42">
        <f>K189^2</f>
        <v>1.8598066251409524E-4</v>
      </c>
      <c r="O189" s="7"/>
    </row>
    <row r="190" spans="1:15" ht="15.75" x14ac:dyDescent="0.25">
      <c r="A190" s="4">
        <v>41500</v>
      </c>
      <c r="B190">
        <v>139.36000000000001</v>
      </c>
      <c r="C190">
        <f>(B190-B189)/B189</f>
        <v>-4.1738293337000569E-2</v>
      </c>
      <c r="D190">
        <v>1.3373999999999999</v>
      </c>
      <c r="E190">
        <v>2.7136</v>
      </c>
      <c r="F190">
        <v>9.9735999999999994</v>
      </c>
      <c r="G190">
        <f>F190+E190</f>
        <v>12.687199999999999</v>
      </c>
      <c r="H190">
        <f>E190+D190*(G190-E190)</f>
        <v>16.052292639999997</v>
      </c>
      <c r="I190" s="15">
        <f>(((H190/100)+1)^(1/365)-1)</f>
        <v>4.0794812563715865E-4</v>
      </c>
      <c r="J190">
        <f>1+I190</f>
        <v>1.0004079481256372</v>
      </c>
      <c r="K190">
        <f>C190-I190</f>
        <v>-4.2146241462637728E-2</v>
      </c>
      <c r="L190" s="42">
        <f>K190^2</f>
        <v>1.7763056694269635E-3</v>
      </c>
      <c r="O190" s="7"/>
    </row>
    <row r="191" spans="1:15" ht="15.75" x14ac:dyDescent="0.25">
      <c r="A191" s="4">
        <v>41501</v>
      </c>
      <c r="B191">
        <v>139.66999999999999</v>
      </c>
      <c r="C191">
        <f>(B191-B190)/B190</f>
        <v>2.2244546498275965E-3</v>
      </c>
      <c r="D191">
        <v>1.3324</v>
      </c>
      <c r="E191">
        <v>2.7664</v>
      </c>
      <c r="F191">
        <v>10.0731</v>
      </c>
      <c r="G191">
        <f>F191+E191</f>
        <v>12.839500000000001</v>
      </c>
      <c r="H191">
        <f>E191+D191*(G191-E191)</f>
        <v>16.187798440000002</v>
      </c>
      <c r="I191" s="15">
        <f>(((H191/100)+1)^(1/365)-1)</f>
        <v>4.1114654716278842E-4</v>
      </c>
      <c r="J191">
        <f>1+I191</f>
        <v>1.0004111465471628</v>
      </c>
      <c r="K191">
        <f>C191-I191</f>
        <v>1.8133081026648081E-3</v>
      </c>
      <c r="L191" s="42">
        <f>K191^2</f>
        <v>3.2880862751898461E-6</v>
      </c>
      <c r="O191" s="7"/>
    </row>
    <row r="192" spans="1:15" ht="15.75" x14ac:dyDescent="0.25">
      <c r="A192" s="4">
        <v>41502</v>
      </c>
      <c r="B192">
        <v>142</v>
      </c>
      <c r="C192">
        <f>(B192-B191)/B191</f>
        <v>1.6682179422925558E-2</v>
      </c>
      <c r="D192">
        <v>1.3320000000000001</v>
      </c>
      <c r="E192">
        <v>2.8250999999999999</v>
      </c>
      <c r="F192">
        <v>10.104699999999999</v>
      </c>
      <c r="G192">
        <f>F192+E192</f>
        <v>12.9298</v>
      </c>
      <c r="H192">
        <f>E192+D192*(G192-E192)</f>
        <v>16.284560400000004</v>
      </c>
      <c r="I192" s="15">
        <f>(((H192/100)+1)^(1/365)-1)</f>
        <v>4.1342819969836242E-4</v>
      </c>
      <c r="J192">
        <f>1+I192</f>
        <v>1.0004134281996984</v>
      </c>
      <c r="K192">
        <f>C192-I192</f>
        <v>1.6268751223227195E-2</v>
      </c>
      <c r="L192" s="42">
        <f>K192^2</f>
        <v>2.6467226636325635E-4</v>
      </c>
      <c r="O192" s="7"/>
    </row>
    <row r="193" spans="1:15" ht="15.75" x14ac:dyDescent="0.25">
      <c r="A193" s="4">
        <v>41505</v>
      </c>
      <c r="B193">
        <v>144.9</v>
      </c>
      <c r="C193">
        <f>(B193-B192)/B192</f>
        <v>2.0422535211267644E-2</v>
      </c>
      <c r="D193">
        <v>1.3052999999999999</v>
      </c>
      <c r="E193">
        <v>2.8803999999999998</v>
      </c>
      <c r="F193">
        <v>10.1496</v>
      </c>
      <c r="G193">
        <f>F193+E193</f>
        <v>13.03</v>
      </c>
      <c r="H193">
        <f>E193+D193*(G193-E193)</f>
        <v>16.128672879999996</v>
      </c>
      <c r="I193" s="15">
        <f>(((H193/100)+1)^(1/365)-1)</f>
        <v>4.0975143018351368E-4</v>
      </c>
      <c r="J193">
        <f>1+I193</f>
        <v>1.0004097514301835</v>
      </c>
      <c r="K193">
        <f>C193-I193</f>
        <v>2.0012783781084131E-2</v>
      </c>
      <c r="L193" s="42">
        <f>K193^2</f>
        <v>4.0051151466842402E-4</v>
      </c>
      <c r="O193" s="7"/>
    </row>
    <row r="194" spans="1:15" ht="15.75" x14ac:dyDescent="0.25">
      <c r="A194" s="4">
        <v>41506</v>
      </c>
      <c r="B194">
        <v>149.58000000000001</v>
      </c>
      <c r="C194">
        <f>(B194-B193)/B193</f>
        <v>3.2298136645962781E-2</v>
      </c>
      <c r="D194">
        <v>1.3065</v>
      </c>
      <c r="E194">
        <v>2.8142</v>
      </c>
      <c r="F194">
        <v>10.1402</v>
      </c>
      <c r="G194">
        <f>F194+E194</f>
        <v>12.9544</v>
      </c>
      <c r="H194">
        <f>E194+D194*(G194-E194)</f>
        <v>16.062371299999999</v>
      </c>
      <c r="I194" s="15">
        <f>(((H194/100)+1)^(1/365)-1)</f>
        <v>4.0818614623039373E-4</v>
      </c>
      <c r="J194">
        <f>1+I194</f>
        <v>1.0004081861462304</v>
      </c>
      <c r="K194">
        <f>C194-I194</f>
        <v>3.1889950499732388E-2</v>
      </c>
      <c r="L194" s="42">
        <f>K194^2</f>
        <v>1.016968942875382E-3</v>
      </c>
      <c r="O194" s="7"/>
    </row>
    <row r="195" spans="1:15" ht="15.75" x14ac:dyDescent="0.25">
      <c r="A195" s="4">
        <v>41507</v>
      </c>
      <c r="B195">
        <v>147.86000000000001</v>
      </c>
      <c r="C195">
        <f>(B195-B194)/B194</f>
        <v>-1.1498863484423043E-2</v>
      </c>
      <c r="D195">
        <v>1.3073999999999999</v>
      </c>
      <c r="E195">
        <v>2.8935</v>
      </c>
      <c r="F195">
        <v>10.1722</v>
      </c>
      <c r="G195">
        <f>F195+E195</f>
        <v>13.0657</v>
      </c>
      <c r="H195">
        <f>E195+D195*(G195-E195)</f>
        <v>16.19263428</v>
      </c>
      <c r="I195" s="15">
        <f>(((H195/100)+1)^(1/365)-1)</f>
        <v>4.1126062152385678E-4</v>
      </c>
      <c r="J195">
        <f>1+I195</f>
        <v>1.0004112606215239</v>
      </c>
      <c r="K195">
        <f>C195-I195</f>
        <v>-1.19101241059469E-2</v>
      </c>
      <c r="L195" s="42">
        <f>K195^2</f>
        <v>1.4185105621905745E-4</v>
      </c>
      <c r="O195" s="7"/>
    </row>
    <row r="196" spans="1:15" ht="15.75" x14ac:dyDescent="0.25">
      <c r="A196" s="4">
        <v>41508</v>
      </c>
      <c r="B196">
        <v>157.1</v>
      </c>
      <c r="C196">
        <f>(B196-B195)/B195</f>
        <v>6.2491546057080884E-2</v>
      </c>
      <c r="D196">
        <v>1.3146</v>
      </c>
      <c r="E196">
        <v>2.8843999999999999</v>
      </c>
      <c r="F196">
        <v>10.130599999999999</v>
      </c>
      <c r="G196">
        <f>F196+E196</f>
        <v>13.014999999999999</v>
      </c>
      <c r="H196">
        <f>E196+D196*(G196-E196)</f>
        <v>16.20208676</v>
      </c>
      <c r="I196" s="15">
        <f>(((H196/100)+1)^(1/365)-1)</f>
        <v>4.1148358578713129E-4</v>
      </c>
      <c r="J196">
        <f>1+I196</f>
        <v>1.0004114835857871</v>
      </c>
      <c r="K196">
        <f>C196-I196</f>
        <v>6.2080062471293752E-2</v>
      </c>
      <c r="L196" s="42">
        <f>K196^2</f>
        <v>3.8539341564397351E-3</v>
      </c>
      <c r="O196" s="7"/>
    </row>
    <row r="197" spans="1:15" ht="15.75" x14ac:dyDescent="0.25">
      <c r="A197" s="4">
        <v>41509</v>
      </c>
      <c r="B197">
        <v>161.839</v>
      </c>
      <c r="C197">
        <f>(B197-B196)/B196</f>
        <v>3.0165499681731409E-2</v>
      </c>
      <c r="D197">
        <v>1.3176999999999999</v>
      </c>
      <c r="E197">
        <v>2.8146</v>
      </c>
      <c r="F197">
        <v>10.097099999999999</v>
      </c>
      <c r="G197">
        <f>F197+E197</f>
        <v>12.9117</v>
      </c>
      <c r="H197">
        <f>E197+D197*(G197-E197)</f>
        <v>16.119548669999997</v>
      </c>
      <c r="I197" s="15">
        <f>(((H197/100)+1)^(1/365)-1)</f>
        <v>4.0953607373706014E-4</v>
      </c>
      <c r="J197">
        <f>1+I197</f>
        <v>1.0004095360737371</v>
      </c>
      <c r="K197">
        <f>C197-I197</f>
        <v>2.9755963607994349E-2</v>
      </c>
      <c r="L197" s="42">
        <f>K197^2</f>
        <v>8.8541737024028407E-4</v>
      </c>
      <c r="O197" s="7"/>
    </row>
    <row r="198" spans="1:15" ht="15.75" x14ac:dyDescent="0.25">
      <c r="A198" s="4">
        <v>41512</v>
      </c>
      <c r="B198">
        <v>164.22</v>
      </c>
      <c r="C198">
        <f>(B198-B197)/B197</f>
        <v>1.4712152200643851E-2</v>
      </c>
      <c r="D198">
        <v>1.3057000000000001</v>
      </c>
      <c r="E198">
        <v>2.7852999999999999</v>
      </c>
      <c r="F198">
        <v>10.083299999999999</v>
      </c>
      <c r="G198">
        <f>F198+E198</f>
        <v>12.868599999999999</v>
      </c>
      <c r="H198">
        <f>E198+D198*(G198-E198)</f>
        <v>15.95106481</v>
      </c>
      <c r="I198" s="15">
        <f>(((H198/100)+1)^(1/365)-1)</f>
        <v>4.0555635554850866E-4</v>
      </c>
      <c r="J198">
        <f>1+I198</f>
        <v>1.0004055563555485</v>
      </c>
      <c r="K198">
        <f>C198-I198</f>
        <v>1.4306595845095343E-2</v>
      </c>
      <c r="L198" s="42">
        <f>K198^2</f>
        <v>2.0467868467489932E-4</v>
      </c>
      <c r="O198" s="7"/>
    </row>
    <row r="199" spans="1:15" ht="15.75" x14ac:dyDescent="0.25">
      <c r="A199" s="4">
        <v>41513</v>
      </c>
      <c r="B199">
        <v>167.01</v>
      </c>
      <c r="C199">
        <f>(B199-B198)/B198</f>
        <v>1.69894044574351E-2</v>
      </c>
      <c r="D199">
        <v>1.2939000000000001</v>
      </c>
      <c r="E199">
        <v>2.7086999999999999</v>
      </c>
      <c r="F199">
        <v>10.186500000000001</v>
      </c>
      <c r="G199">
        <f>F199+E199</f>
        <v>12.895200000000001</v>
      </c>
      <c r="H199">
        <f>E199+D199*(G199-E199)</f>
        <v>15.889012350000002</v>
      </c>
      <c r="I199" s="15">
        <f>(((H199/100)+1)^(1/365)-1)</f>
        <v>4.0408917551237877E-4</v>
      </c>
      <c r="J199">
        <f>1+I199</f>
        <v>1.0004040891755124</v>
      </c>
      <c r="K199">
        <f>C199-I199</f>
        <v>1.6585315281922721E-2</v>
      </c>
      <c r="L199" s="42">
        <f>K199^2</f>
        <v>2.7507268300077937E-4</v>
      </c>
      <c r="O199" s="7"/>
    </row>
    <row r="200" spans="1:15" ht="15.75" x14ac:dyDescent="0.25">
      <c r="A200" s="4">
        <v>41514</v>
      </c>
      <c r="B200">
        <v>166.45</v>
      </c>
      <c r="C200">
        <f>(B200-B199)/B199</f>
        <v>-3.3530926291838949E-3</v>
      </c>
      <c r="D200">
        <v>1.2934999999999999</v>
      </c>
      <c r="E200">
        <v>2.7652999999999999</v>
      </c>
      <c r="F200">
        <v>10.192600000000001</v>
      </c>
      <c r="G200">
        <f>F200+E200</f>
        <v>12.9579</v>
      </c>
      <c r="H200">
        <f>E200+D200*(G200-E200)</f>
        <v>15.949428099999999</v>
      </c>
      <c r="I200" s="15">
        <f>(((H200/100)+1)^(1/365)-1)</f>
        <v>4.0551766692464852E-4</v>
      </c>
      <c r="J200">
        <f>1+I200</f>
        <v>1.0004055176669246</v>
      </c>
      <c r="K200">
        <f>C200-I200</f>
        <v>-3.7586102961085434E-3</v>
      </c>
      <c r="L200" s="42">
        <f>K200^2</f>
        <v>1.4127151358013153E-5</v>
      </c>
      <c r="O200" s="7"/>
    </row>
    <row r="201" spans="1:15" ht="15.75" x14ac:dyDescent="0.25">
      <c r="A201" s="4">
        <v>41515</v>
      </c>
      <c r="B201">
        <v>166.06</v>
      </c>
      <c r="C201">
        <f>(B201-B200)/B200</f>
        <v>-2.3430459597475902E-3</v>
      </c>
      <c r="D201">
        <v>1.2932000000000001</v>
      </c>
      <c r="E201">
        <v>2.7617000000000003</v>
      </c>
      <c r="F201">
        <v>10.183199999999999</v>
      </c>
      <c r="G201">
        <f>F201+E201</f>
        <v>12.944900000000001</v>
      </c>
      <c r="H201">
        <f>E201+D201*(G201-E201)</f>
        <v>15.930614240000001</v>
      </c>
      <c r="I201" s="15">
        <f>(((H201/100)+1)^(1/365)-1)</f>
        <v>4.0507290494873338E-4</v>
      </c>
      <c r="J201">
        <f>1+I201</f>
        <v>1.0004050729049487</v>
      </c>
      <c r="K201">
        <f>C201-I201</f>
        <v>-2.7481188646963236E-3</v>
      </c>
      <c r="L201" s="42">
        <f>K201^2</f>
        <v>7.5521572944998102E-6</v>
      </c>
      <c r="O201" s="7"/>
    </row>
    <row r="202" spans="1:15" ht="15.75" x14ac:dyDescent="0.25">
      <c r="A202" s="4">
        <v>41516</v>
      </c>
      <c r="B202">
        <v>169</v>
      </c>
      <c r="C202">
        <f>(B202-B201)/B201</f>
        <v>1.7704444176803551E-2</v>
      </c>
      <c r="D202">
        <v>1.2922</v>
      </c>
      <c r="E202">
        <v>2.7839</v>
      </c>
      <c r="F202">
        <v>10.1913</v>
      </c>
      <c r="G202">
        <f>F202+E202</f>
        <v>12.975200000000001</v>
      </c>
      <c r="H202">
        <f>E202+D202*(G202-E202)</f>
        <v>15.953097860000003</v>
      </c>
      <c r="I202" s="15">
        <f>(((H202/100)+1)^(1/365)-1)</f>
        <v>4.0560441211656695E-4</v>
      </c>
      <c r="J202">
        <f>1+I202</f>
        <v>1.0004056044121166</v>
      </c>
      <c r="K202">
        <f>C202-I202</f>
        <v>1.7298839764686984E-2</v>
      </c>
      <c r="L202" s="42">
        <f>K202^2</f>
        <v>2.9924985720431563E-4</v>
      </c>
      <c r="O202" s="7"/>
    </row>
    <row r="203" spans="1:15" ht="15.75" x14ac:dyDescent="0.25">
      <c r="A203" s="4">
        <v>41520</v>
      </c>
      <c r="B203">
        <v>168.94</v>
      </c>
      <c r="C203">
        <f>(B203-B202)/B202</f>
        <v>-3.5502958579883E-4</v>
      </c>
      <c r="D203">
        <v>1.2822</v>
      </c>
      <c r="E203">
        <v>2.8576000000000001</v>
      </c>
      <c r="F203">
        <v>10.192299999999999</v>
      </c>
      <c r="G203">
        <f>F203+E203</f>
        <v>13.049899999999999</v>
      </c>
      <c r="H203">
        <f>E203+D203*(G203-E203)</f>
        <v>15.926167059999999</v>
      </c>
      <c r="I203" s="15">
        <f>(((H203/100)+1)^(1/365)-1)</f>
        <v>4.0496776254550504E-4</v>
      </c>
      <c r="J203">
        <f>1+I203</f>
        <v>1.0004049677625455</v>
      </c>
      <c r="K203">
        <f>C203-I203</f>
        <v>-7.5999734834433503E-4</v>
      </c>
      <c r="L203" s="42">
        <f>K203^2</f>
        <v>5.7759596949042051E-7</v>
      </c>
      <c r="O203" s="7"/>
    </row>
    <row r="204" spans="1:15" ht="15.75" x14ac:dyDescent="0.25">
      <c r="A204" s="4">
        <v>41521</v>
      </c>
      <c r="B204">
        <v>170.62200000000001</v>
      </c>
      <c r="C204">
        <f>(B204-B203)/B203</f>
        <v>9.956197466556271E-3</v>
      </c>
      <c r="D204">
        <v>1.2814999999999999</v>
      </c>
      <c r="E204">
        <v>2.8965999999999998</v>
      </c>
      <c r="F204">
        <v>10.1477</v>
      </c>
      <c r="G204">
        <f>F204+E204</f>
        <v>13.0443</v>
      </c>
      <c r="H204">
        <f>E204+D204*(G204-E204)</f>
        <v>15.900877549999999</v>
      </c>
      <c r="I204" s="15">
        <f>(((H204/100)+1)^(1/365)-1)</f>
        <v>4.0436977910340843E-4</v>
      </c>
      <c r="J204">
        <f>1+I204</f>
        <v>1.0004043697791034</v>
      </c>
      <c r="K204">
        <f>C204-I204</f>
        <v>9.5518276874528626E-3</v>
      </c>
      <c r="L204" s="42">
        <f>K204^2</f>
        <v>9.1237412170791103E-5</v>
      </c>
      <c r="O204" s="7"/>
    </row>
    <row r="205" spans="1:15" ht="15.75" x14ac:dyDescent="0.25">
      <c r="A205" s="4">
        <v>41522</v>
      </c>
      <c r="B205">
        <v>169.93</v>
      </c>
      <c r="C205">
        <f>(B205-B204)/B204</f>
        <v>-4.0557489655496199E-3</v>
      </c>
      <c r="D205">
        <v>1.2814000000000001</v>
      </c>
      <c r="E205">
        <v>2.9937</v>
      </c>
      <c r="F205">
        <v>10.1401</v>
      </c>
      <c r="G205">
        <f>F205+E205</f>
        <v>13.133800000000001</v>
      </c>
      <c r="H205">
        <f>E205+D205*(G205-E205)</f>
        <v>15.987224140000002</v>
      </c>
      <c r="I205" s="15">
        <f>(((H205/100)+1)^(1/365)-1)</f>
        <v>4.0641095250393278E-4</v>
      </c>
      <c r="J205">
        <f>1+I205</f>
        <v>1.0004064109525039</v>
      </c>
      <c r="K205">
        <f>C205-I205</f>
        <v>-4.4621599180535527E-3</v>
      </c>
      <c r="L205" s="42">
        <f>K205^2</f>
        <v>1.9910871134283687E-5</v>
      </c>
      <c r="O205" s="7"/>
    </row>
    <row r="206" spans="1:15" ht="15.75" x14ac:dyDescent="0.25">
      <c r="A206" s="4">
        <v>41523</v>
      </c>
      <c r="B206">
        <v>166.97</v>
      </c>
      <c r="C206">
        <f>(B206-B205)/B205</f>
        <v>-1.7418937209439225E-2</v>
      </c>
      <c r="D206">
        <v>1.2817000000000001</v>
      </c>
      <c r="E206">
        <v>2.9342000000000001</v>
      </c>
      <c r="F206">
        <v>10.130000000000001</v>
      </c>
      <c r="G206">
        <f>F206+E206</f>
        <v>13.064200000000001</v>
      </c>
      <c r="H206">
        <f>E206+D206*(G206-E206)</f>
        <v>15.917821000000002</v>
      </c>
      <c r="I206" s="15">
        <f>(((H206/100)+1)^(1/365)-1)</f>
        <v>4.0477043005737734E-4</v>
      </c>
      <c r="J206">
        <f>1+I206</f>
        <v>1.0004047704300574</v>
      </c>
      <c r="K206">
        <f>C206-I206</f>
        <v>-1.7823707639496603E-2</v>
      </c>
      <c r="L206" s="42">
        <f>K206^2</f>
        <v>3.1768455401824956E-4</v>
      </c>
      <c r="O206" s="7"/>
    </row>
    <row r="207" spans="1:15" ht="15.75" x14ac:dyDescent="0.25">
      <c r="A207" s="4">
        <v>41526</v>
      </c>
      <c r="B207">
        <v>160.69999999999999</v>
      </c>
      <c r="C207">
        <f>(B207-B206)/B206</f>
        <v>-3.7551655986105346E-2</v>
      </c>
      <c r="D207">
        <v>1.274</v>
      </c>
      <c r="E207">
        <v>2.9119999999999999</v>
      </c>
      <c r="F207">
        <v>10.1051</v>
      </c>
      <c r="G207">
        <f>F207+E207</f>
        <v>13.017099999999999</v>
      </c>
      <c r="H207">
        <f>E207+D207*(G207-E207)</f>
        <v>15.7858974</v>
      </c>
      <c r="I207" s="15">
        <f>(((H207/100)+1)^(1/365)-1)</f>
        <v>4.0164937273390322E-4</v>
      </c>
      <c r="J207">
        <f>1+I207</f>
        <v>1.0004016493727339</v>
      </c>
      <c r="K207">
        <f>C207-I207</f>
        <v>-3.795330535883925E-2</v>
      </c>
      <c r="L207" s="42">
        <f>K207^2</f>
        <v>1.440453387661296E-3</v>
      </c>
      <c r="O207" s="7"/>
    </row>
    <row r="208" spans="1:15" ht="15.75" x14ac:dyDescent="0.25">
      <c r="A208" s="4">
        <v>41527</v>
      </c>
      <c r="B208">
        <v>166.37</v>
      </c>
      <c r="C208">
        <f>(B208-B207)/B207</f>
        <v>3.5283136278780436E-2</v>
      </c>
      <c r="D208">
        <v>1.2791999999999999</v>
      </c>
      <c r="E208">
        <v>2.9643000000000002</v>
      </c>
      <c r="F208">
        <v>10.075200000000001</v>
      </c>
      <c r="G208">
        <f>F208+E208</f>
        <v>13.0395</v>
      </c>
      <c r="H208">
        <f>E208+D208*(G208-E208)</f>
        <v>15.85249584</v>
      </c>
      <c r="I208" s="15">
        <f>(((H208/100)+1)^(1/365)-1)</f>
        <v>4.032254060610807E-4</v>
      </c>
      <c r="J208">
        <f>1+I208</f>
        <v>1.0004032254060611</v>
      </c>
      <c r="K208">
        <f>C208-I208</f>
        <v>3.4879910872719355E-2</v>
      </c>
      <c r="L208" s="42">
        <f>K208^2</f>
        <v>1.216608182488846E-3</v>
      </c>
      <c r="O208" s="7"/>
    </row>
    <row r="209" spans="1:15" ht="15.75" x14ac:dyDescent="0.25">
      <c r="A209" s="4">
        <v>41528</v>
      </c>
      <c r="B209">
        <v>163.52000000000001</v>
      </c>
      <c r="C209">
        <f>(B209-B208)/B208</f>
        <v>-1.7130492276251692E-2</v>
      </c>
      <c r="D209">
        <v>1.278</v>
      </c>
      <c r="E209">
        <v>2.9121999999999999</v>
      </c>
      <c r="F209">
        <v>10.0655</v>
      </c>
      <c r="G209">
        <f>F209+E209</f>
        <v>12.9777</v>
      </c>
      <c r="H209">
        <f>E209+D209*(G209-E209)</f>
        <v>15.775909</v>
      </c>
      <c r="I209" s="15">
        <f>(((H209/100)+1)^(1/365)-1)</f>
        <v>4.0141292210327251E-4</v>
      </c>
      <c r="J209">
        <f>1+I209</f>
        <v>1.0004014129221033</v>
      </c>
      <c r="K209">
        <f>C209-I209</f>
        <v>-1.7531905198354965E-2</v>
      </c>
      <c r="L209" s="42">
        <f>K209^2</f>
        <v>3.0736769988410582E-4</v>
      </c>
      <c r="O209" s="7"/>
    </row>
    <row r="210" spans="1:15" ht="15.75" x14ac:dyDescent="0.25">
      <c r="A210" s="4">
        <v>41529</v>
      </c>
      <c r="B210">
        <v>164.93</v>
      </c>
      <c r="C210">
        <f>(B210-B209)/B209</f>
        <v>8.6227984344422488E-3</v>
      </c>
      <c r="D210">
        <v>1.2772000000000001</v>
      </c>
      <c r="E210">
        <v>2.9095</v>
      </c>
      <c r="F210">
        <v>10.082000000000001</v>
      </c>
      <c r="G210">
        <f>F210+E210</f>
        <v>12.9915</v>
      </c>
      <c r="H210">
        <f>E210+D210*(G210-E210)</f>
        <v>15.786230400000001</v>
      </c>
      <c r="I210" s="15">
        <f>(((H210/100)+1)^(1/365)-1)</f>
        <v>4.0165725533380936E-4</v>
      </c>
      <c r="J210">
        <f>1+I210</f>
        <v>1.0004016572553338</v>
      </c>
      <c r="K210">
        <f>C210-I210</f>
        <v>8.2211411791084394E-3</v>
      </c>
      <c r="L210" s="42">
        <f>K210^2</f>
        <v>6.7587162286832507E-5</v>
      </c>
      <c r="O210" s="7"/>
    </row>
    <row r="211" spans="1:15" ht="15.75" x14ac:dyDescent="0.25">
      <c r="A211" s="4">
        <v>41530</v>
      </c>
      <c r="B211">
        <v>165.54</v>
      </c>
      <c r="C211">
        <f>(B211-B210)/B210</f>
        <v>3.6985387740252544E-3</v>
      </c>
      <c r="D211">
        <v>1.2705</v>
      </c>
      <c r="E211">
        <v>2.8845999999999998</v>
      </c>
      <c r="F211">
        <v>10.0589</v>
      </c>
      <c r="G211">
        <f>F211+E211</f>
        <v>12.9435</v>
      </c>
      <c r="H211">
        <f>E211+D211*(G211-E211)</f>
        <v>15.66443245</v>
      </c>
      <c r="I211" s="15">
        <f>(((H211/100)+1)^(1/365)-1)</f>
        <v>3.9877260951470817E-4</v>
      </c>
      <c r="J211">
        <f>1+I211</f>
        <v>1.0003987726095147</v>
      </c>
      <c r="K211">
        <f>C211-I211</f>
        <v>3.2997661645105462E-3</v>
      </c>
      <c r="L211" s="42">
        <f>K211^2</f>
        <v>1.0888456740448641E-5</v>
      </c>
      <c r="O211" s="7"/>
    </row>
    <row r="212" spans="1:15" ht="15.75" x14ac:dyDescent="0.25">
      <c r="A212" s="4">
        <v>41533</v>
      </c>
      <c r="B212">
        <v>166.58</v>
      </c>
      <c r="C212">
        <f>(B212-B211)/B211</f>
        <v>6.2824694937780624E-3</v>
      </c>
      <c r="D212">
        <v>1.2716000000000001</v>
      </c>
      <c r="E212">
        <v>2.8643000000000001</v>
      </c>
      <c r="F212">
        <v>10.0152</v>
      </c>
      <c r="G212">
        <f>F212+E212</f>
        <v>12.8795</v>
      </c>
      <c r="H212">
        <f>E212+D212*(G212-E212)</f>
        <v>15.599628320000001</v>
      </c>
      <c r="I212" s="15">
        <f>(((H212/100)+1)^(1/365)-1)</f>
        <v>3.9723656254198048E-4</v>
      </c>
      <c r="J212">
        <f>1+I212</f>
        <v>1.000397236562542</v>
      </c>
      <c r="K212">
        <f>C212-I212</f>
        <v>5.885232931236082E-3</v>
      </c>
      <c r="L212" s="42">
        <f>K212^2</f>
        <v>3.4635966654905646E-5</v>
      </c>
      <c r="O212" s="7"/>
    </row>
    <row r="213" spans="1:15" ht="15.75" x14ac:dyDescent="0.25">
      <c r="A213" s="4">
        <v>41534</v>
      </c>
      <c r="B213">
        <v>166.23</v>
      </c>
      <c r="C213">
        <f>(B213-B212)/B212</f>
        <v>-2.101092568135567E-3</v>
      </c>
      <c r="D213">
        <v>1.2726</v>
      </c>
      <c r="E213">
        <v>2.8468</v>
      </c>
      <c r="F213">
        <v>9.9917999999999996</v>
      </c>
      <c r="G213">
        <f>F213+E213</f>
        <v>12.8386</v>
      </c>
      <c r="H213">
        <f>E213+D213*(G213-E213)</f>
        <v>15.562364679999998</v>
      </c>
      <c r="I213" s="15">
        <f>(((H213/100)+1)^(1/365)-1)</f>
        <v>3.9635291663131511E-4</v>
      </c>
      <c r="J213">
        <f>1+I213</f>
        <v>1.0003963529166313</v>
      </c>
      <c r="K213">
        <f>C213-I213</f>
        <v>-2.4974454847668821E-3</v>
      </c>
      <c r="L213" s="42">
        <f>K213^2</f>
        <v>6.2372339493824866E-6</v>
      </c>
      <c r="O213" s="7"/>
    </row>
    <row r="214" spans="1:15" ht="15.75" x14ac:dyDescent="0.25">
      <c r="A214" s="4">
        <v>41535</v>
      </c>
      <c r="B214">
        <v>166.21799999999999</v>
      </c>
      <c r="C214">
        <f>(B214-B213)/B213</f>
        <v>-7.2189135535104701E-5</v>
      </c>
      <c r="D214">
        <v>1.268</v>
      </c>
      <c r="E214">
        <v>2.6878000000000002</v>
      </c>
      <c r="F214">
        <v>9.9235000000000007</v>
      </c>
      <c r="G214">
        <f>F214+E214</f>
        <v>12.6113</v>
      </c>
      <c r="H214">
        <f>E214+D214*(G214-E214)</f>
        <v>15.270798000000003</v>
      </c>
      <c r="I214" s="15">
        <f>(((H214/100)+1)^(1/365)-1)</f>
        <v>3.8942906666106225E-4</v>
      </c>
      <c r="J214">
        <f>1+I214</f>
        <v>1.0003894290666611</v>
      </c>
      <c r="K214">
        <f>C214-I214</f>
        <v>-4.6161820219616694E-4</v>
      </c>
      <c r="L214" s="42">
        <f>K214^2</f>
        <v>2.1309136459882125E-7</v>
      </c>
      <c r="O214" s="7"/>
    </row>
    <row r="215" spans="1:15" ht="15.75" x14ac:dyDescent="0.25">
      <c r="A215" s="4">
        <v>41536</v>
      </c>
      <c r="B215">
        <v>177.92</v>
      </c>
      <c r="C215">
        <f>(B215-B214)/B214</f>
        <v>7.040152089424731E-2</v>
      </c>
      <c r="D215">
        <v>1.2641</v>
      </c>
      <c r="E215">
        <v>2.7519</v>
      </c>
      <c r="F215">
        <v>9.9284999999999997</v>
      </c>
      <c r="G215">
        <f>F215+E215</f>
        <v>12.680399999999999</v>
      </c>
      <c r="H215">
        <f>E215+D215*(G215-E215)</f>
        <v>15.30251685</v>
      </c>
      <c r="I215" s="15">
        <f>(((H215/100)+1)^(1/365)-1)</f>
        <v>3.9018314207561744E-4</v>
      </c>
      <c r="J215">
        <f>1+I215</f>
        <v>1.0003901831420756</v>
      </c>
      <c r="K215">
        <f>C215-I215</f>
        <v>7.0011337752171693E-2</v>
      </c>
      <c r="L215" s="42">
        <f>K215^2</f>
        <v>4.9015874138486617E-3</v>
      </c>
      <c r="O215" s="7"/>
    </row>
    <row r="216" spans="1:15" ht="15.75" x14ac:dyDescent="0.25">
      <c r="A216" s="4">
        <v>41537</v>
      </c>
      <c r="B216">
        <v>183.39</v>
      </c>
      <c r="C216">
        <f>(B216-B215)/B215</f>
        <v>3.0744154676258989E-2</v>
      </c>
      <c r="D216">
        <v>1.2584</v>
      </c>
      <c r="E216">
        <v>2.7336999999999998</v>
      </c>
      <c r="F216">
        <v>9.9649000000000001</v>
      </c>
      <c r="G216">
        <f>F216+E216</f>
        <v>12.698599999999999</v>
      </c>
      <c r="H216">
        <f>E216+D216*(G216-E216)</f>
        <v>15.27353016</v>
      </c>
      <c r="I216" s="15">
        <f>(((H216/100)+1)^(1/365)-1)</f>
        <v>3.8949402844257186E-4</v>
      </c>
      <c r="J216">
        <f>1+I216</f>
        <v>1.0003894940284426</v>
      </c>
      <c r="K216">
        <f>C216-I216</f>
        <v>3.0354660647816417E-2</v>
      </c>
      <c r="L216" s="42">
        <f>K216^2</f>
        <v>9.2140542304409458E-4</v>
      </c>
      <c r="O216" s="7"/>
    </row>
    <row r="217" spans="1:15" ht="15.75" x14ac:dyDescent="0.25">
      <c r="A217" s="4">
        <v>41540</v>
      </c>
      <c r="B217">
        <v>181.11</v>
      </c>
      <c r="C217">
        <f>(B217-B216)/B216</f>
        <v>-1.2432520857189449E-2</v>
      </c>
      <c r="D217">
        <v>1.2962</v>
      </c>
      <c r="E217">
        <v>2.6999</v>
      </c>
      <c r="F217">
        <v>10.001099999999999</v>
      </c>
      <c r="G217">
        <f>F217+E217</f>
        <v>12.700999999999999</v>
      </c>
      <c r="H217">
        <f>E217+D217*(G217-E217)</f>
        <v>15.663325819999999</v>
      </c>
      <c r="I217" s="15">
        <f>(((H217/100)+1)^(1/365)-1)</f>
        <v>3.987463863583951E-4</v>
      </c>
      <c r="J217">
        <f>1+I217</f>
        <v>1.0003987463863584</v>
      </c>
      <c r="K217">
        <f>C217-I217</f>
        <v>-1.2831267243547844E-2</v>
      </c>
      <c r="L217" s="42">
        <f>K217^2</f>
        <v>1.6464141907534388E-4</v>
      </c>
      <c r="O217" s="7"/>
    </row>
    <row r="218" spans="1:15" ht="15.75" x14ac:dyDescent="0.25">
      <c r="A218" s="4">
        <v>41541</v>
      </c>
      <c r="B218">
        <v>182.33</v>
      </c>
      <c r="C218">
        <f>(B218-B217)/B217</f>
        <v>6.7362376456297206E-3</v>
      </c>
      <c r="D218">
        <v>1.3291999999999999</v>
      </c>
      <c r="E218">
        <v>2.6551999999999998</v>
      </c>
      <c r="F218">
        <v>10.052199999999999</v>
      </c>
      <c r="G218">
        <f>F218+E218</f>
        <v>12.7074</v>
      </c>
      <c r="H218">
        <f>E218+D218*(G218-E218)</f>
        <v>16.016584239999997</v>
      </c>
      <c r="I218" s="15">
        <f>(((H218/100)+1)^(1/365)-1)</f>
        <v>4.0710465964743925E-4</v>
      </c>
      <c r="J218">
        <f>1+I218</f>
        <v>1.0004071046596474</v>
      </c>
      <c r="K218">
        <f>C218-I218</f>
        <v>6.3291329859822814E-3</v>
      </c>
      <c r="L218" s="42">
        <f>K218^2</f>
        <v>4.0057924354248993E-5</v>
      </c>
      <c r="O218" s="7"/>
    </row>
    <row r="219" spans="1:15" ht="15.75" x14ac:dyDescent="0.25">
      <c r="A219" s="4">
        <v>41542</v>
      </c>
      <c r="B219">
        <v>185.238</v>
      </c>
      <c r="C219">
        <f>(B219-B218)/B218</f>
        <v>1.5949103274282821E-2</v>
      </c>
      <c r="D219">
        <v>1.3279000000000001</v>
      </c>
      <c r="E219">
        <v>2.6280000000000001</v>
      </c>
      <c r="F219">
        <v>10.0791</v>
      </c>
      <c r="G219">
        <f>F219+E219</f>
        <v>12.707100000000001</v>
      </c>
      <c r="H219">
        <f>E219+D219*(G219-E219)</f>
        <v>16.012036890000001</v>
      </c>
      <c r="I219" s="15">
        <f>(((H219/100)+1)^(1/365)-1)</f>
        <v>4.0699722838022367E-4</v>
      </c>
      <c r="J219">
        <f>1+I219</f>
        <v>1.0004069972283802</v>
      </c>
      <c r="K219">
        <f>C219-I219</f>
        <v>1.5542106045902598E-2</v>
      </c>
      <c r="L219" s="42">
        <f>K219^2</f>
        <v>2.4155706034208207E-4</v>
      </c>
      <c r="O219" s="7"/>
    </row>
    <row r="220" spans="1:15" ht="15.75" x14ac:dyDescent="0.25">
      <c r="A220" s="4">
        <v>41543</v>
      </c>
      <c r="B220">
        <v>188.64</v>
      </c>
      <c r="C220">
        <f>(B220-B219)/B219</f>
        <v>1.8365562141677123E-2</v>
      </c>
      <c r="D220">
        <v>1.3285</v>
      </c>
      <c r="E220">
        <v>2.6497999999999999</v>
      </c>
      <c r="F220">
        <v>10.0547</v>
      </c>
      <c r="G220">
        <f>F220+E220</f>
        <v>12.704499999999999</v>
      </c>
      <c r="H220">
        <f>E220+D220*(G220-E220)</f>
        <v>16.00746895</v>
      </c>
      <c r="I220" s="15">
        <f>(((H220/100)+1)^(1/365)-1)</f>
        <v>4.0688930644572352E-4</v>
      </c>
      <c r="J220">
        <f>1+I220</f>
        <v>1.0004068893064457</v>
      </c>
      <c r="K220">
        <f>C220-I220</f>
        <v>1.79586728352314E-2</v>
      </c>
      <c r="L220" s="42">
        <f>K220^2</f>
        <v>3.2251393000287822E-4</v>
      </c>
      <c r="O220" s="7"/>
    </row>
    <row r="221" spans="1:15" ht="15.75" x14ac:dyDescent="0.25">
      <c r="A221" s="4">
        <v>41544</v>
      </c>
      <c r="B221">
        <v>190.9</v>
      </c>
      <c r="C221">
        <f>(B221-B220)/B220</f>
        <v>1.1980491942324107E-2</v>
      </c>
      <c r="D221">
        <v>1.3251999999999999</v>
      </c>
      <c r="E221">
        <v>2.6245000000000003</v>
      </c>
      <c r="F221">
        <v>10.055</v>
      </c>
      <c r="G221">
        <f>F221+E221</f>
        <v>12.679500000000001</v>
      </c>
      <c r="H221">
        <f>E221+D221*(G221-E221)</f>
        <v>15.949386000000001</v>
      </c>
      <c r="I221" s="15">
        <f>(((H221/100)+1)^(1/365)-1)</f>
        <v>4.055166717558123E-4</v>
      </c>
      <c r="J221">
        <f>1+I221</f>
        <v>1.0004055166717558</v>
      </c>
      <c r="K221">
        <f>C221-I221</f>
        <v>1.1574975270568295E-2</v>
      </c>
      <c r="L221" s="42">
        <f>K221^2</f>
        <v>1.3398005251426758E-4</v>
      </c>
      <c r="O221" s="7"/>
    </row>
    <row r="222" spans="1:15" ht="15.75" x14ac:dyDescent="0.25">
      <c r="A222" s="4">
        <v>41547</v>
      </c>
      <c r="B222">
        <v>193.37</v>
      </c>
      <c r="C222">
        <f>(B222-B221)/B221</f>
        <v>1.2938711367207955E-2</v>
      </c>
      <c r="D222">
        <v>1.3336999999999999</v>
      </c>
      <c r="E222">
        <v>2.61</v>
      </c>
      <c r="F222">
        <v>10.115</v>
      </c>
      <c r="G222">
        <f>F222+E222</f>
        <v>12.725</v>
      </c>
      <c r="H222">
        <f>E222+D222*(G222-E222)</f>
        <v>16.100375499999998</v>
      </c>
      <c r="I222" s="15">
        <f>(((H222/100)+1)^(1/365)-1)</f>
        <v>4.0908347920698418E-4</v>
      </c>
      <c r="J222">
        <f>1+I222</f>
        <v>1.000409083479207</v>
      </c>
      <c r="K222">
        <f>C222-I222</f>
        <v>1.2529627888000971E-2</v>
      </c>
      <c r="L222" s="42">
        <f>K222^2</f>
        <v>1.5699157501177167E-4</v>
      </c>
      <c r="O222" s="7"/>
    </row>
    <row r="223" spans="1:15" ht="15.75" x14ac:dyDescent="0.25">
      <c r="A223" s="4">
        <v>41548</v>
      </c>
      <c r="B223">
        <v>193</v>
      </c>
      <c r="C223">
        <f>(B223-B222)/B222</f>
        <v>-1.9134302115116333E-3</v>
      </c>
      <c r="D223">
        <v>1.3360000000000001</v>
      </c>
      <c r="E223">
        <v>2.65</v>
      </c>
      <c r="F223">
        <v>10.0748</v>
      </c>
      <c r="G223">
        <f>F223+E223</f>
        <v>12.7248</v>
      </c>
      <c r="H223">
        <f>E223+D223*(G223-E223)</f>
        <v>16.109932799999999</v>
      </c>
      <c r="I223" s="15">
        <f>(((H223/100)+1)^(1/365)-1)</f>
        <v>4.0930909449787833E-4</v>
      </c>
      <c r="J223">
        <f>1+I223</f>
        <v>1.0004093090944979</v>
      </c>
      <c r="K223">
        <f>C223-I223</f>
        <v>-2.3227393060095119E-3</v>
      </c>
      <c r="L223" s="42">
        <f>K223^2</f>
        <v>5.395117883681549E-6</v>
      </c>
      <c r="O223" s="7"/>
    </row>
    <row r="224" spans="1:15" ht="15.75" x14ac:dyDescent="0.25">
      <c r="A224" s="4">
        <v>41549</v>
      </c>
      <c r="B224">
        <v>180.95</v>
      </c>
      <c r="C224">
        <f>(B224-B223)/B223</f>
        <v>-6.2435233160621821E-2</v>
      </c>
      <c r="D224">
        <v>1.3384</v>
      </c>
      <c r="E224">
        <v>2.6173000000000002</v>
      </c>
      <c r="F224">
        <v>10.1073</v>
      </c>
      <c r="G224">
        <f>F224+E224</f>
        <v>12.724600000000001</v>
      </c>
      <c r="H224">
        <f>E224+D224*(G224-E224)</f>
        <v>16.144910320000001</v>
      </c>
      <c r="I224" s="15">
        <f>(((H224/100)+1)^(1/365)-1)</f>
        <v>4.1013463668693184E-4</v>
      </c>
      <c r="J224">
        <f>1+I224</f>
        <v>1.0004101346366869</v>
      </c>
      <c r="K224">
        <f>C224-I224</f>
        <v>-6.284536779730876E-2</v>
      </c>
      <c r="L224" s="42">
        <f>K224^2</f>
        <v>3.9495402535790125E-3</v>
      </c>
      <c r="O224" s="7"/>
    </row>
    <row r="225" spans="1:15" ht="15.75" x14ac:dyDescent="0.25">
      <c r="A225" s="4">
        <v>41550</v>
      </c>
      <c r="B225">
        <v>173.31</v>
      </c>
      <c r="C225">
        <f>(B225-B224)/B224</f>
        <v>-4.2221608179054917E-2</v>
      </c>
      <c r="D225">
        <v>1.3462000000000001</v>
      </c>
      <c r="E225">
        <v>2.6046</v>
      </c>
      <c r="F225">
        <v>10.155099999999999</v>
      </c>
      <c r="G225">
        <f>F225+E225</f>
        <v>12.759699999999999</v>
      </c>
      <c r="H225">
        <f>E225+D225*(G225-E225)</f>
        <v>16.275395620000001</v>
      </c>
      <c r="I225" s="15">
        <f>(((H225/100)+1)^(1/365)-1)</f>
        <v>4.1321217485212891E-4</v>
      </c>
      <c r="J225">
        <f>1+I225</f>
        <v>1.0004132121748521</v>
      </c>
      <c r="K225">
        <f>C225-I225</f>
        <v>-4.2634820353907046E-2</v>
      </c>
      <c r="L225" s="42">
        <f>K225^2</f>
        <v>1.8177279066099266E-3</v>
      </c>
      <c r="O225" s="7"/>
    </row>
    <row r="226" spans="1:15" ht="15.75" x14ac:dyDescent="0.25">
      <c r="A226" s="4">
        <v>41551</v>
      </c>
      <c r="B226">
        <v>180.98</v>
      </c>
      <c r="C226">
        <f>(B226-B225)/B225</f>
        <v>4.4255957532744722E-2</v>
      </c>
      <c r="D226">
        <v>1.3695999999999999</v>
      </c>
      <c r="E226">
        <v>2.6447000000000003</v>
      </c>
      <c r="F226">
        <v>10.130800000000001</v>
      </c>
      <c r="G226">
        <f>F226+E226</f>
        <v>12.775500000000001</v>
      </c>
      <c r="H226">
        <f>E226+D226*(G226-E226)</f>
        <v>16.519843680000001</v>
      </c>
      <c r="I226" s="15">
        <f>(((H226/100)+1)^(1/365)-1)</f>
        <v>4.1896830306886734E-4</v>
      </c>
      <c r="J226">
        <f>1+I226</f>
        <v>1.0004189683030689</v>
      </c>
      <c r="K226">
        <f>C226-I226</f>
        <v>4.3836989229675855E-2</v>
      </c>
      <c r="L226" s="42">
        <f>K226^2</f>
        <v>1.9216816247227169E-3</v>
      </c>
      <c r="O226" s="7"/>
    </row>
    <row r="227" spans="1:15" ht="15.75" x14ac:dyDescent="0.25">
      <c r="A227" s="4">
        <v>41554</v>
      </c>
      <c r="B227">
        <v>183.07</v>
      </c>
      <c r="C227">
        <f>(B227-B226)/B226</f>
        <v>1.1548237374295521E-2</v>
      </c>
      <c r="D227">
        <v>1.3346</v>
      </c>
      <c r="E227">
        <v>2.6265000000000001</v>
      </c>
      <c r="F227">
        <v>10.152699999999999</v>
      </c>
      <c r="G227">
        <f>F227+E227</f>
        <v>12.779199999999999</v>
      </c>
      <c r="H227">
        <f>E227+D227*(G227-E227)</f>
        <v>16.17629342</v>
      </c>
      <c r="I227" s="15">
        <f>(((H227/100)+1)^(1/365)-1)</f>
        <v>4.1087513209325799E-4</v>
      </c>
      <c r="J227">
        <f>1+I227</f>
        <v>1.0004108751320933</v>
      </c>
      <c r="K227">
        <f>C227-I227</f>
        <v>1.1137362242202263E-2</v>
      </c>
      <c r="L227" s="42">
        <f>K227^2</f>
        <v>1.2404083771403262E-4</v>
      </c>
      <c r="O227" s="7"/>
    </row>
    <row r="228" spans="1:15" ht="15.75" x14ac:dyDescent="0.25">
      <c r="A228" s="4">
        <v>41555</v>
      </c>
      <c r="B228">
        <v>174.73</v>
      </c>
      <c r="C228">
        <f>(B228-B227)/B227</f>
        <v>-4.5556344567651737E-2</v>
      </c>
      <c r="D228">
        <v>1.3582000000000001</v>
      </c>
      <c r="E228">
        <v>2.6320000000000001</v>
      </c>
      <c r="F228">
        <v>10.1694</v>
      </c>
      <c r="G228">
        <f>F228+E228</f>
        <v>12.801399999999999</v>
      </c>
      <c r="H228">
        <f>E228+D228*(G228-E228)</f>
        <v>16.444079080000002</v>
      </c>
      <c r="I228" s="15">
        <f>(((H228/100)+1)^(1/365)-1)</f>
        <v>4.1718552886549354E-4</v>
      </c>
      <c r="J228">
        <f>1+I228</f>
        <v>1.0004171855288655</v>
      </c>
      <c r="K228">
        <f>C228-I228</f>
        <v>-4.597353009651723E-2</v>
      </c>
      <c r="L228" s="42">
        <f>K228^2</f>
        <v>2.1135654695353754E-3</v>
      </c>
      <c r="O228" s="7"/>
    </row>
    <row r="229" spans="1:15" ht="15.75" x14ac:dyDescent="0.25">
      <c r="A229" s="4">
        <v>41556</v>
      </c>
      <c r="B229">
        <v>168.78</v>
      </c>
      <c r="C229">
        <f>(B229-B228)/B228</f>
        <v>-3.4052538201796996E-2</v>
      </c>
      <c r="D229">
        <v>1.3583000000000001</v>
      </c>
      <c r="E229">
        <v>2.6631</v>
      </c>
      <c r="F229">
        <v>10.196199999999999</v>
      </c>
      <c r="G229">
        <f>F229+E229</f>
        <v>12.859299999999999</v>
      </c>
      <c r="H229">
        <f>E229+D229*(G229-E229)</f>
        <v>16.51259846</v>
      </c>
      <c r="I229" s="15">
        <f>(((H229/100)+1)^(1/365)-1)</f>
        <v>4.1879786986709355E-4</v>
      </c>
      <c r="J229">
        <f>1+I229</f>
        <v>1.0004187978698671</v>
      </c>
      <c r="K229">
        <f>C229-I229</f>
        <v>-3.447133607166409E-2</v>
      </c>
      <c r="L229" s="42">
        <f>K229^2</f>
        <v>1.1882730105656099E-3</v>
      </c>
      <c r="O229" s="7"/>
    </row>
    <row r="230" spans="1:15" ht="15.75" x14ac:dyDescent="0.25">
      <c r="A230" s="4">
        <v>41557</v>
      </c>
      <c r="B230">
        <v>172.93</v>
      </c>
      <c r="C230">
        <f>(B230-B229)/B229</f>
        <v>2.458822135324094E-2</v>
      </c>
      <c r="D230">
        <v>1.3540000000000001</v>
      </c>
      <c r="E230">
        <v>2.6814</v>
      </c>
      <c r="F230">
        <v>10.065300000000001</v>
      </c>
      <c r="G230">
        <f>F230+E230</f>
        <v>12.746700000000001</v>
      </c>
      <c r="H230">
        <f>E230+D230*(G230-E230)</f>
        <v>16.3098162</v>
      </c>
      <c r="I230" s="15">
        <f>(((H230/100)+1)^(1/365)-1)</f>
        <v>4.1402342131302561E-4</v>
      </c>
      <c r="J230">
        <f>1+I230</f>
        <v>1.000414023421313</v>
      </c>
      <c r="K230">
        <f>C230-I230</f>
        <v>2.4174197931927915E-2</v>
      </c>
      <c r="L230" s="42">
        <f>K230^2</f>
        <v>5.8439184565202786E-4</v>
      </c>
      <c r="O230" s="7"/>
    </row>
    <row r="231" spans="1:15" ht="15.75" x14ac:dyDescent="0.25">
      <c r="A231" s="4">
        <v>41558</v>
      </c>
      <c r="B231">
        <v>178.7</v>
      </c>
      <c r="C231">
        <f>(B231-B230)/B230</f>
        <v>3.3366101890938422E-2</v>
      </c>
      <c r="D231">
        <v>1.3568</v>
      </c>
      <c r="E231">
        <v>2.6871</v>
      </c>
      <c r="F231">
        <v>10.0379</v>
      </c>
      <c r="G231">
        <f>F231+E231</f>
        <v>12.725000000000001</v>
      </c>
      <c r="H231">
        <f>E231+D231*(G231-E231)</f>
        <v>16.30652272</v>
      </c>
      <c r="I231" s="15">
        <f>(((H231/100)+1)^(1/365)-1)</f>
        <v>4.1394580880815823E-4</v>
      </c>
      <c r="J231">
        <f>1+I231</f>
        <v>1.0004139458088082</v>
      </c>
      <c r="K231">
        <f>C231-I231</f>
        <v>3.2952156082130264E-2</v>
      </c>
      <c r="L231" s="42">
        <f>K231^2</f>
        <v>1.0858445904610747E-3</v>
      </c>
      <c r="O231" s="7"/>
    </row>
    <row r="232" spans="1:15" ht="15.75" x14ac:dyDescent="0.25">
      <c r="A232" s="4">
        <v>41561</v>
      </c>
      <c r="B232">
        <v>179.72</v>
      </c>
      <c r="C232">
        <f>(B232-B231)/B231</f>
        <v>5.7078903189703989E-3</v>
      </c>
      <c r="D232">
        <v>1.3687</v>
      </c>
      <c r="E232">
        <v>2.6871</v>
      </c>
      <c r="F232">
        <v>9.9725999999999999</v>
      </c>
      <c r="G232">
        <f>F232+E232</f>
        <v>12.659700000000001</v>
      </c>
      <c r="H232">
        <f>E232+D232*(G232-E232)</f>
        <v>16.336597619999999</v>
      </c>
      <c r="I232" s="15">
        <f>(((H232/100)+1)^(1/365)-1)</f>
        <v>4.146544575207578E-4</v>
      </c>
      <c r="J232">
        <f>1+I232</f>
        <v>1.0004146544575208</v>
      </c>
      <c r="K232">
        <f>C232-I232</f>
        <v>5.2932358614496411E-3</v>
      </c>
      <c r="L232" s="42">
        <f>K232^2</f>
        <v>2.8018345884936525E-5</v>
      </c>
      <c r="O232" s="7"/>
    </row>
    <row r="233" spans="1:15" ht="15.75" x14ac:dyDescent="0.25">
      <c r="A233" s="4">
        <v>41562</v>
      </c>
      <c r="B233">
        <v>183.94</v>
      </c>
      <c r="C233">
        <f>(B233-B232)/B232</f>
        <v>2.3480970398397499E-2</v>
      </c>
      <c r="D233">
        <v>1.3632</v>
      </c>
      <c r="E233">
        <v>2.7275999999999998</v>
      </c>
      <c r="F233">
        <v>9.9893000000000001</v>
      </c>
      <c r="G233">
        <f>F233+E233</f>
        <v>12.716899999999999</v>
      </c>
      <c r="H233">
        <f>E233+D233*(G233-E233)</f>
        <v>16.345013760000001</v>
      </c>
      <c r="I233" s="15">
        <f>(((H233/100)+1)^(1/365)-1)</f>
        <v>4.1485273258889954E-4</v>
      </c>
      <c r="J233">
        <f>1+I233</f>
        <v>1.0004148527325889</v>
      </c>
      <c r="K233">
        <f>C233-I233</f>
        <v>2.30661176658086E-2</v>
      </c>
      <c r="L233" s="42">
        <f>K233^2</f>
        <v>5.3204578417292753E-4</v>
      </c>
      <c r="O233" s="7"/>
    </row>
    <row r="234" spans="1:15" ht="15.75" x14ac:dyDescent="0.25">
      <c r="A234" s="4">
        <v>41563</v>
      </c>
      <c r="B234">
        <v>183.56</v>
      </c>
      <c r="C234">
        <f>(B234-B233)/B233</f>
        <v>-2.0658910514297895E-3</v>
      </c>
      <c r="D234">
        <v>1.3553999999999999</v>
      </c>
      <c r="E234">
        <v>2.6633</v>
      </c>
      <c r="F234">
        <v>9.9701000000000004</v>
      </c>
      <c r="G234">
        <f>F234+E234</f>
        <v>12.6334</v>
      </c>
      <c r="H234">
        <f>E234+D234*(G234-E234)</f>
        <v>16.176773539999999</v>
      </c>
      <c r="I234" s="15">
        <f>(((H234/100)+1)^(1/365)-1)</f>
        <v>4.1088645914610922E-4</v>
      </c>
      <c r="J234">
        <f>1+I234</f>
        <v>1.0004108864591461</v>
      </c>
      <c r="K234">
        <f>C234-I234</f>
        <v>-2.4767775105758987E-3</v>
      </c>
      <c r="L234" s="42">
        <f>K234^2</f>
        <v>6.134426836894546E-6</v>
      </c>
      <c r="O234" s="7"/>
    </row>
    <row r="235" spans="1:15" ht="15.75" x14ac:dyDescent="0.25">
      <c r="A235" s="4">
        <v>41564</v>
      </c>
      <c r="B235">
        <v>182.80199999999999</v>
      </c>
      <c r="C235">
        <f>(B235-B234)/B234</f>
        <v>-4.1294399651340694E-3</v>
      </c>
      <c r="D235">
        <v>1.3529</v>
      </c>
      <c r="E235">
        <v>2.5893999999999999</v>
      </c>
      <c r="F235">
        <v>9.8617000000000008</v>
      </c>
      <c r="G235">
        <f>F235+E235</f>
        <v>12.4511</v>
      </c>
      <c r="H235">
        <f>E235+D235*(G235-E235)</f>
        <v>15.931293930000001</v>
      </c>
      <c r="I235" s="15">
        <f>(((H235/100)+1)^(1/365)-1)</f>
        <v>4.0508897415758582E-4</v>
      </c>
      <c r="J235">
        <f>1+I235</f>
        <v>1.0004050889741576</v>
      </c>
      <c r="K235">
        <f>C235-I235</f>
        <v>-4.5345289392916552E-3</v>
      </c>
      <c r="L235" s="42">
        <f>K235^2</f>
        <v>2.0561952701273504E-5</v>
      </c>
      <c r="O235" s="7"/>
    </row>
    <row r="236" spans="1:15" ht="15.75" x14ac:dyDescent="0.25">
      <c r="A236" s="4">
        <v>41565</v>
      </c>
      <c r="B236">
        <v>183.4</v>
      </c>
      <c r="C236">
        <f>(B236-B235)/B235</f>
        <v>3.2712990011050931E-3</v>
      </c>
      <c r="D236">
        <v>1.3504</v>
      </c>
      <c r="E236">
        <v>2.5777000000000001</v>
      </c>
      <c r="F236">
        <v>9.8420000000000005</v>
      </c>
      <c r="G236">
        <f>F236+E236</f>
        <v>12.419700000000001</v>
      </c>
      <c r="H236">
        <f>E236+D236*(G236-E236)</f>
        <v>15.868336800000002</v>
      </c>
      <c r="I236" s="15">
        <f>(((H236/100)+1)^(1/365)-1)</f>
        <v>4.0360014490570251E-4</v>
      </c>
      <c r="J236">
        <f>1+I236</f>
        <v>1.0004036001449057</v>
      </c>
      <c r="K236">
        <f>C236-I236</f>
        <v>2.8676988561993906E-3</v>
      </c>
      <c r="L236" s="42">
        <f>K236^2</f>
        <v>8.2236967298472939E-6</v>
      </c>
      <c r="O236" s="7"/>
    </row>
    <row r="237" spans="1:15" ht="15.75" x14ac:dyDescent="0.25">
      <c r="A237" s="4">
        <v>41568</v>
      </c>
      <c r="B237">
        <v>172.6</v>
      </c>
      <c r="C237">
        <f>(B237-B236)/B236</f>
        <v>-5.8887677208287956E-2</v>
      </c>
      <c r="D237">
        <v>1.3502000000000001</v>
      </c>
      <c r="E237">
        <v>2.6013999999999999</v>
      </c>
      <c r="F237">
        <v>9.8528000000000002</v>
      </c>
      <c r="G237">
        <f>F237+E237</f>
        <v>12.4542</v>
      </c>
      <c r="H237">
        <f>E237+D237*(G237-E237)</f>
        <v>15.90465056</v>
      </c>
      <c r="I237" s="15">
        <f>(((H237/100)+1)^(1/365)-1)</f>
        <v>4.0445900211927288E-4</v>
      </c>
      <c r="J237">
        <f>1+I237</f>
        <v>1.0004044590021193</v>
      </c>
      <c r="K237">
        <f>C237-I237</f>
        <v>-5.9292136210407229E-2</v>
      </c>
      <c r="L237" s="42">
        <f>K237^2</f>
        <v>3.5155574163934842E-3</v>
      </c>
      <c r="O237" s="7"/>
    </row>
    <row r="238" spans="1:15" ht="15.75" x14ac:dyDescent="0.25">
      <c r="A238" s="4">
        <v>41569</v>
      </c>
      <c r="B238">
        <v>171.54</v>
      </c>
      <c r="C238">
        <f>(B238-B237)/B237</f>
        <v>-6.1413673232908594E-3</v>
      </c>
      <c r="D238">
        <v>1.3487</v>
      </c>
      <c r="E238">
        <v>2.5124</v>
      </c>
      <c r="F238">
        <v>9.8254000000000001</v>
      </c>
      <c r="G238">
        <f>F238+E238</f>
        <v>12.3378</v>
      </c>
      <c r="H238">
        <f>E238+D238*(G238-E238)</f>
        <v>15.763916979999999</v>
      </c>
      <c r="I238" s="15">
        <f>(((H238/100)+1)^(1/365)-1)</f>
        <v>4.0112901385636057E-4</v>
      </c>
      <c r="J238">
        <f>1+I238</f>
        <v>1.0004011290138564</v>
      </c>
      <c r="K238">
        <f>C238-I238</f>
        <v>-6.5424963371472199E-3</v>
      </c>
      <c r="L238" s="42">
        <f>K238^2</f>
        <v>4.2804258321584791E-5</v>
      </c>
      <c r="O238" s="7"/>
    </row>
    <row r="239" spans="1:15" ht="15.75" x14ac:dyDescent="0.25">
      <c r="A239" s="4">
        <v>41570</v>
      </c>
      <c r="B239">
        <v>164.5</v>
      </c>
      <c r="C239">
        <f>(B239-B238)/B238</f>
        <v>-4.103999067272935E-2</v>
      </c>
      <c r="D239">
        <v>1.3538999999999999</v>
      </c>
      <c r="E239">
        <v>2.5015999999999998</v>
      </c>
      <c r="F239">
        <v>9.8313000000000006</v>
      </c>
      <c r="G239">
        <f>F239+E239</f>
        <v>12.3329</v>
      </c>
      <c r="H239">
        <f>E239+D239*(G239-E239)</f>
        <v>15.81219707</v>
      </c>
      <c r="I239" s="15">
        <f>(((H239/100)+1)^(1/365)-1)</f>
        <v>4.0227185500185669E-4</v>
      </c>
      <c r="J239">
        <f>1+I239</f>
        <v>1.0004022718550019</v>
      </c>
      <c r="K239">
        <f>C239-I239</f>
        <v>-4.1442262527731207E-2</v>
      </c>
      <c r="L239" s="42">
        <f>K239^2</f>
        <v>1.7174611234173941E-3</v>
      </c>
      <c r="O239" s="7"/>
    </row>
    <row r="240" spans="1:15" ht="15.75" x14ac:dyDescent="0.25">
      <c r="A240" s="4">
        <v>41571</v>
      </c>
      <c r="B240">
        <v>173.15</v>
      </c>
      <c r="C240">
        <f>(B240-B239)/B239</f>
        <v>5.258358662613985E-2</v>
      </c>
      <c r="D240">
        <v>1.3568</v>
      </c>
      <c r="E240">
        <v>2.5197000000000003</v>
      </c>
      <c r="F240">
        <v>9.8203999999999994</v>
      </c>
      <c r="G240">
        <f>F240+E240</f>
        <v>12.3401</v>
      </c>
      <c r="H240">
        <f>E240+D240*(G240-E240)</f>
        <v>15.844018719999999</v>
      </c>
      <c r="I240" s="15">
        <f>(((H240/100)+1)^(1/365)-1)</f>
        <v>4.0302484759413559E-4</v>
      </c>
      <c r="J240">
        <f>1+I240</f>
        <v>1.0004030248475941</v>
      </c>
      <c r="K240">
        <f>C240-I240</f>
        <v>5.2180561778545714E-2</v>
      </c>
      <c r="L240" s="42">
        <f>K240^2</f>
        <v>2.7228110275246257E-3</v>
      </c>
      <c r="O240" s="7"/>
    </row>
    <row r="241" spans="1:15" ht="15.75" x14ac:dyDescent="0.25">
      <c r="A241" s="4">
        <v>41572</v>
      </c>
      <c r="B241">
        <v>169.66</v>
      </c>
      <c r="C241">
        <f>(B241-B240)/B240</f>
        <v>-2.0155934161132018E-2</v>
      </c>
      <c r="D241">
        <v>1.3611</v>
      </c>
      <c r="E241">
        <v>2.5087999999999999</v>
      </c>
      <c r="F241">
        <v>9.6483000000000008</v>
      </c>
      <c r="G241">
        <f>F241+E241</f>
        <v>12.1571</v>
      </c>
      <c r="H241">
        <f>E241+D241*(G241-E241)</f>
        <v>15.641101129999999</v>
      </c>
      <c r="I241" s="15">
        <f>(((H241/100)+1)^(1/365)-1)</f>
        <v>3.9821968804920616E-4</v>
      </c>
      <c r="J241">
        <f>1+I241</f>
        <v>1.0003982196880492</v>
      </c>
      <c r="K241">
        <f>C241-I241</f>
        <v>-2.0554153849181224E-2</v>
      </c>
      <c r="L241" s="42">
        <f>K241^2</f>
        <v>4.2247324045581133E-4</v>
      </c>
      <c r="O241" s="7"/>
    </row>
    <row r="242" spans="1:15" ht="15.75" x14ac:dyDescent="0.25">
      <c r="A242" s="4">
        <v>41575</v>
      </c>
      <c r="B242">
        <v>162.86000000000001</v>
      </c>
      <c r="C242">
        <f>(B242-B241)/B241</f>
        <v>-4.0080160320641184E-2</v>
      </c>
      <c r="D242">
        <v>1.3871</v>
      </c>
      <c r="E242">
        <v>2.5232999999999999</v>
      </c>
      <c r="F242">
        <v>9.7636000000000003</v>
      </c>
      <c r="G242">
        <f>F242+E242</f>
        <v>12.286899999999999</v>
      </c>
      <c r="H242">
        <f>E242+D242*(G242-E242)</f>
        <v>16.066389560000001</v>
      </c>
      <c r="I242" s="15">
        <f>(((H242/100)+1)^(1/365)-1)</f>
        <v>4.0828103689083406E-4</v>
      </c>
      <c r="J242">
        <f>1+I242</f>
        <v>1.0004082810368908</v>
      </c>
      <c r="K242">
        <f>C242-I242</f>
        <v>-4.0488441357532018E-2</v>
      </c>
      <c r="L242" s="42">
        <f>K242^2</f>
        <v>1.6393138835623091E-3</v>
      </c>
      <c r="O242" s="7"/>
    </row>
    <row r="243" spans="1:15" x14ac:dyDescent="0.25">
      <c r="A243" s="4"/>
    </row>
    <row r="244" spans="1:15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4"/>
  <sheetViews>
    <sheetView topLeftCell="M106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2" max="12" width="10.7109375" style="41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8" ht="15.75" thickBot="1" x14ac:dyDescent="0.3">
      <c r="A1" t="s">
        <v>76</v>
      </c>
      <c r="V1" t="s">
        <v>54</v>
      </c>
      <c r="W1" t="s">
        <v>72</v>
      </c>
      <c r="X1" t="s">
        <v>73</v>
      </c>
      <c r="Y1" t="s">
        <v>74</v>
      </c>
      <c r="Z1" t="s">
        <v>54</v>
      </c>
      <c r="AA1" t="s">
        <v>72</v>
      </c>
      <c r="AB1" t="s">
        <v>73</v>
      </c>
    </row>
    <row r="2" spans="1:28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65</v>
      </c>
      <c r="H2" t="s">
        <v>66</v>
      </c>
      <c r="I2" t="s">
        <v>35</v>
      </c>
      <c r="J2" t="s">
        <v>36</v>
      </c>
      <c r="K2" t="s">
        <v>64</v>
      </c>
      <c r="L2" s="42" t="s">
        <v>63</v>
      </c>
      <c r="M2" s="5" t="s">
        <v>46</v>
      </c>
      <c r="N2" s="7">
        <f>SUM(L4:L121)/(COUNT(F4:F121)-2)</f>
        <v>9.1889873584928691E-4</v>
      </c>
      <c r="O2" s="11" t="s">
        <v>55</v>
      </c>
      <c r="P2" s="11"/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67</v>
      </c>
      <c r="V2" s="11" t="s">
        <v>60</v>
      </c>
      <c r="W2" s="11"/>
      <c r="X2" s="11"/>
      <c r="Y2" s="11"/>
      <c r="Z2" s="11" t="s">
        <v>61</v>
      </c>
      <c r="AA2" s="11"/>
      <c r="AB2" s="7"/>
    </row>
    <row r="3" spans="1:28" ht="15.75" x14ac:dyDescent="0.25">
      <c r="A3" s="40">
        <v>41227</v>
      </c>
      <c r="B3">
        <v>31.38</v>
      </c>
      <c r="C3">
        <v>0</v>
      </c>
      <c r="D3">
        <v>1.2285999999999999</v>
      </c>
      <c r="E3">
        <v>1.5911</v>
      </c>
      <c r="F3">
        <v>10.6412</v>
      </c>
      <c r="G3">
        <f>F3+E3</f>
        <v>12.232299999999999</v>
      </c>
      <c r="H3">
        <f>E3+D3*(G3-E3)</f>
        <v>14.664878319999996</v>
      </c>
      <c r="I3" s="15">
        <f>(((H3/100)+1)^(1/365)-1)</f>
        <v>3.7498422476422988E-4</v>
      </c>
      <c r="J3">
        <f>1+I3</f>
        <v>1.0003749842247642</v>
      </c>
      <c r="L3" s="42"/>
      <c r="M3" s="19" t="s">
        <v>47</v>
      </c>
      <c r="N3" s="7">
        <f>SQRT(N2)</f>
        <v>3.031334253838212E-2</v>
      </c>
      <c r="O3" s="7"/>
      <c r="P3" s="7"/>
      <c r="Q3" s="7"/>
      <c r="R3" s="7"/>
      <c r="S3" s="7"/>
      <c r="T3" s="7"/>
      <c r="V3" t="s">
        <v>28</v>
      </c>
      <c r="W3">
        <f>1+I3</f>
        <v>1.0003749842247642</v>
      </c>
    </row>
    <row r="4" spans="1:28" ht="15.75" x14ac:dyDescent="0.25">
      <c r="A4" s="4">
        <v>41228</v>
      </c>
      <c r="B4">
        <v>30.82</v>
      </c>
      <c r="C4">
        <f>(B4-B3)/B3</f>
        <v>-1.7845761631612451E-2</v>
      </c>
      <c r="D4">
        <v>1.2291000000000001</v>
      </c>
      <c r="E4">
        <v>1.5928</v>
      </c>
      <c r="F4">
        <v>10.6287</v>
      </c>
      <c r="G4">
        <f>F4+E4</f>
        <v>12.221500000000001</v>
      </c>
      <c r="H4">
        <f>E4+D4*(G4-E4)</f>
        <v>14.656535170000002</v>
      </c>
      <c r="I4" s="15">
        <f>(((H4/100)+1)^(1/365)-1)</f>
        <v>3.7478479712294011E-4</v>
      </c>
      <c r="J4">
        <f>1+I4</f>
        <v>1.0003747847971229</v>
      </c>
      <c r="K4">
        <f>C4-I4</f>
        <v>-1.8220546428735392E-2</v>
      </c>
      <c r="L4" s="42">
        <f>K4^2</f>
        <v>3.3198831216170205E-4</v>
      </c>
      <c r="M4" s="7"/>
      <c r="N4" s="7"/>
      <c r="O4" s="7">
        <f>C4/$N$3</f>
        <v>-0.58870979368298038</v>
      </c>
      <c r="P4" s="7"/>
      <c r="Q4" s="7">
        <f>O4</f>
        <v>-0.58870979368298038</v>
      </c>
      <c r="R4" s="7">
        <f>RANK(Q4,$Q$4:$Q$122)</f>
        <v>104</v>
      </c>
      <c r="S4" s="7">
        <f>O4</f>
        <v>-0.58870979368298038</v>
      </c>
      <c r="T4" s="7">
        <f>RANK(S4,$S$4:$S$122)</f>
        <v>104</v>
      </c>
      <c r="U4">
        <v>1</v>
      </c>
      <c r="V4">
        <f>R4/(COUNT($U$4:$U$122)+1)-0.5</f>
        <v>0.3666666666666667</v>
      </c>
      <c r="W4">
        <f>SUM($V$4:V4)/U4</f>
        <v>0.3666666666666667</v>
      </c>
      <c r="X4">
        <f>(U4/11)*W4^2</f>
        <v>1.2222222222222226E-2</v>
      </c>
      <c r="Z4">
        <f>T4/(COUNT($O$4:$O$122)+1)-0.5</f>
        <v>0.3666666666666667</v>
      </c>
      <c r="AA4">
        <f>SUM($Z$4:Z4)/U4</f>
        <v>0.3666666666666667</v>
      </c>
      <c r="AB4">
        <f>(U4/11)*AA4^2</f>
        <v>1.2222222222222226E-2</v>
      </c>
    </row>
    <row r="5" spans="1:28" ht="15.75" x14ac:dyDescent="0.25">
      <c r="A5" s="4">
        <v>41229</v>
      </c>
      <c r="B5">
        <v>31.84</v>
      </c>
      <c r="C5">
        <f>(B5-B4)/B4</f>
        <v>3.3095392602206349E-2</v>
      </c>
      <c r="D5">
        <v>1.2307999999999999</v>
      </c>
      <c r="E5">
        <v>1.58</v>
      </c>
      <c r="F5">
        <v>10.6015</v>
      </c>
      <c r="G5">
        <f>F5+E5</f>
        <v>12.1815</v>
      </c>
      <c r="H5">
        <f>E5+D5*(G5-E5)</f>
        <v>14.628326199999998</v>
      </c>
      <c r="I5" s="15">
        <f>(((H5/100)+1)^(1/365)-1)</f>
        <v>3.7411040642498783E-4</v>
      </c>
      <c r="J5">
        <f>1+I5</f>
        <v>1.000374110406425</v>
      </c>
      <c r="K5">
        <f>C5-I5</f>
        <v>3.2721282195781361E-2</v>
      </c>
      <c r="L5" s="42">
        <f>K5^2</f>
        <v>1.0706823085359582E-3</v>
      </c>
      <c r="M5" s="7"/>
      <c r="N5" s="7"/>
      <c r="O5" s="7">
        <f>C5/$N$3</f>
        <v>1.0917764202447042</v>
      </c>
      <c r="P5" s="7"/>
      <c r="Q5" s="7">
        <f>O5</f>
        <v>1.0917764202447042</v>
      </c>
      <c r="R5" s="7">
        <f>RANK(Q5,$Q$4:$Q$122)</f>
        <v>14</v>
      </c>
      <c r="S5" s="7">
        <f>O5</f>
        <v>1.0917764202447042</v>
      </c>
      <c r="T5" s="7">
        <f>RANK(S5,$S$4:$S$122)</f>
        <v>14</v>
      </c>
      <c r="U5">
        <v>2</v>
      </c>
      <c r="V5">
        <f>R5/(COUNT($U$4:$U$122)+1)-0.5</f>
        <v>-0.3833333333333333</v>
      </c>
      <c r="W5">
        <f>SUM($V$4:V5)/U5</f>
        <v>-8.3333333333333037E-3</v>
      </c>
      <c r="X5">
        <f>(U5/11)*W5^2</f>
        <v>1.2626262626262538E-5</v>
      </c>
      <c r="Z5">
        <f>T5/(COUNT($O$4:$O$122)+1)-0.5</f>
        <v>-0.3833333333333333</v>
      </c>
      <c r="AA5">
        <f>SUM($Z$4:Z5)/U5</f>
        <v>-8.3333333333333037E-3</v>
      </c>
      <c r="AB5">
        <f>(U5/11)*AA5^2</f>
        <v>1.2626262626262538E-5</v>
      </c>
    </row>
    <row r="6" spans="1:28" ht="15.75" x14ac:dyDescent="0.25">
      <c r="A6" s="4">
        <v>41232</v>
      </c>
      <c r="B6">
        <v>32.92</v>
      </c>
      <c r="C6">
        <f>(B6-B5)/B5</f>
        <v>3.3919597989949805E-2</v>
      </c>
      <c r="D6">
        <v>1.2295</v>
      </c>
      <c r="E6">
        <v>1.6131</v>
      </c>
      <c r="F6">
        <v>10.4992</v>
      </c>
      <c r="G6">
        <f>F6+E6</f>
        <v>12.112299999999999</v>
      </c>
      <c r="H6">
        <f>E6+D6*(G6-E6)</f>
        <v>14.5218664</v>
      </c>
      <c r="I6" s="15">
        <f>(((H6/100)+1)^(1/365)-1)</f>
        <v>3.7156378450631244E-4</v>
      </c>
      <c r="J6">
        <f>1+I6</f>
        <v>1.0003715637845063</v>
      </c>
      <c r="K6">
        <f>C6-I6</f>
        <v>3.3548034205443493E-2</v>
      </c>
      <c r="L6" s="42">
        <f>K6^2</f>
        <v>1.1254705990496065E-3</v>
      </c>
      <c r="M6" s="7"/>
      <c r="N6" s="7"/>
      <c r="O6" s="7">
        <f>C6/$N$3</f>
        <v>1.1189659453424352</v>
      </c>
      <c r="P6" s="7"/>
      <c r="Q6" s="7">
        <f>O6</f>
        <v>1.1189659453424352</v>
      </c>
      <c r="R6" s="7">
        <f>RANK(Q6,$Q$4:$Q$122)</f>
        <v>10</v>
      </c>
      <c r="S6" s="7">
        <f>O6</f>
        <v>1.1189659453424352</v>
      </c>
      <c r="T6" s="7">
        <f>RANK(S6,$S$4:$S$122)</f>
        <v>10</v>
      </c>
      <c r="U6">
        <v>3</v>
      </c>
      <c r="V6">
        <f>R6/(COUNT($U$4:$U$122)+1)-0.5</f>
        <v>-0.41666666666666669</v>
      </c>
      <c r="W6">
        <f>SUM($V$4:V6)/U6</f>
        <v>-0.14444444444444443</v>
      </c>
      <c r="X6">
        <f>(U6/11)*W6^2</f>
        <v>5.690235690235689E-3</v>
      </c>
      <c r="Z6">
        <f>T6/(COUNT($O$4:$O$122)+1)-0.5</f>
        <v>-0.41666666666666669</v>
      </c>
      <c r="AA6">
        <f>SUM($Z$4:Z6)/U6</f>
        <v>-0.14444444444444443</v>
      </c>
      <c r="AB6">
        <f>(U6/11)*AA6^2</f>
        <v>5.690235690235689E-3</v>
      </c>
    </row>
    <row r="7" spans="1:28" ht="15.75" x14ac:dyDescent="0.25">
      <c r="A7" s="4">
        <v>41233</v>
      </c>
      <c r="B7">
        <v>33</v>
      </c>
      <c r="C7">
        <f>(B7-B6)/B6</f>
        <v>2.4301336573511025E-3</v>
      </c>
      <c r="D7">
        <v>1.2317</v>
      </c>
      <c r="E7">
        <v>1.6659000000000002</v>
      </c>
      <c r="F7">
        <v>10.4802</v>
      </c>
      <c r="G7">
        <f>F7+E7</f>
        <v>12.146100000000001</v>
      </c>
      <c r="H7">
        <f>E7+D7*(G7-E7)</f>
        <v>14.57436234</v>
      </c>
      <c r="I7" s="15">
        <f>(((H7/100)+1)^(1/365)-1)</f>
        <v>3.7281983334458424E-4</v>
      </c>
      <c r="J7">
        <f>1+I7</f>
        <v>1.0003728198333446</v>
      </c>
      <c r="K7">
        <f>C7-I7</f>
        <v>2.0573138240065183E-3</v>
      </c>
      <c r="L7" s="42">
        <f>K7^2</f>
        <v>4.2325401704483231E-6</v>
      </c>
      <c r="M7" s="7"/>
      <c r="N7" s="7"/>
      <c r="O7" s="7">
        <f>C7/$N$3</f>
        <v>8.016712951645362E-2</v>
      </c>
      <c r="P7" s="7"/>
      <c r="Q7" s="7">
        <f>O7</f>
        <v>8.016712951645362E-2</v>
      </c>
      <c r="R7" s="7">
        <f>RANK(Q7,$Q$4:$Q$122)</f>
        <v>65</v>
      </c>
      <c r="S7" s="7">
        <f>O7</f>
        <v>8.016712951645362E-2</v>
      </c>
      <c r="T7" s="7">
        <f>RANK(S7,$S$4:$S$122)</f>
        <v>65</v>
      </c>
      <c r="U7">
        <v>4</v>
      </c>
      <c r="V7">
        <f>R7/(COUNT($U$4:$U$122)+1)-0.5</f>
        <v>4.166666666666663E-2</v>
      </c>
      <c r="W7">
        <f>SUM($V$4:V7)/U7</f>
        <v>-9.7916666666666666E-2</v>
      </c>
      <c r="X7">
        <f>(U7/11)*W7^2</f>
        <v>3.4864267676767676E-3</v>
      </c>
      <c r="Z7">
        <f>T7/(COUNT($O$4:$O$122)+1)-0.5</f>
        <v>4.166666666666663E-2</v>
      </c>
      <c r="AA7">
        <f>SUM($Z$4:Z7)/U7</f>
        <v>-9.7916666666666666E-2</v>
      </c>
      <c r="AB7">
        <f>(U7/11)*AA7^2</f>
        <v>3.4864267676767676E-3</v>
      </c>
    </row>
    <row r="8" spans="1:28" ht="15.75" x14ac:dyDescent="0.25">
      <c r="A8" s="4">
        <v>41234</v>
      </c>
      <c r="B8">
        <v>32.47</v>
      </c>
      <c r="C8">
        <f>(B8-B7)/B7</f>
        <v>-1.6060606060606095E-2</v>
      </c>
      <c r="D8">
        <v>1.2311000000000001</v>
      </c>
      <c r="E8">
        <v>1.6796</v>
      </c>
      <c r="F8">
        <v>10.4621</v>
      </c>
      <c r="G8">
        <f>F8+E8</f>
        <v>12.1417</v>
      </c>
      <c r="H8">
        <f>E8+D8*(G8-E8)</f>
        <v>14.55949131</v>
      </c>
      <c r="I8" s="15">
        <f>(((H8/100)+1)^(1/365)-1)</f>
        <v>3.7246407857738362E-4</v>
      </c>
      <c r="J8">
        <f>1+I8</f>
        <v>1.0003724640785774</v>
      </c>
      <c r="K8">
        <f>C8-I8</f>
        <v>-1.6433070139183478E-2</v>
      </c>
      <c r="L8" s="42">
        <f>K8^2</f>
        <v>2.7004579419932372E-4</v>
      </c>
      <c r="M8" s="7"/>
      <c r="N8" s="7"/>
      <c r="O8" s="7">
        <f>C8/$N$3</f>
        <v>-0.52981970036034431</v>
      </c>
      <c r="P8" s="7"/>
      <c r="Q8" s="7">
        <f>O8</f>
        <v>-0.52981970036034431</v>
      </c>
      <c r="R8" s="7">
        <f>RANK(Q8,$Q$4:$Q$122)</f>
        <v>101</v>
      </c>
      <c r="S8" s="7">
        <f>O8</f>
        <v>-0.52981970036034431</v>
      </c>
      <c r="T8" s="7">
        <f>RANK(S8,$S$4:$S$122)</f>
        <v>101</v>
      </c>
      <c r="U8">
        <v>5</v>
      </c>
      <c r="V8">
        <f>R8/(COUNT($U$4:$U$122)+1)-0.5</f>
        <v>0.34166666666666667</v>
      </c>
      <c r="W8">
        <f>SUM($V$4:V8)/U8</f>
        <v>-9.9999999999999985E-3</v>
      </c>
      <c r="X8">
        <f>(U8/11)*W8^2</f>
        <v>4.5454545454545438E-5</v>
      </c>
      <c r="Z8">
        <f>T8/(COUNT($O$4:$O$122)+1)-0.5</f>
        <v>0.34166666666666667</v>
      </c>
      <c r="AA8">
        <f>SUM($Z$4:Z8)/U8</f>
        <v>-9.9999999999999985E-3</v>
      </c>
      <c r="AB8">
        <f>(U8/11)*AA8^2</f>
        <v>4.5454545454545438E-5</v>
      </c>
    </row>
    <row r="9" spans="1:28" ht="15.75" x14ac:dyDescent="0.25">
      <c r="A9" s="4">
        <v>41236</v>
      </c>
      <c r="B9">
        <v>32.130000000000003</v>
      </c>
      <c r="C9">
        <f>(B9-B8)/B8</f>
        <v>-1.0471204188481562E-2</v>
      </c>
      <c r="D9">
        <v>1.2374000000000001</v>
      </c>
      <c r="E9">
        <v>1.6899</v>
      </c>
      <c r="F9">
        <v>10.3939</v>
      </c>
      <c r="G9">
        <f>F9+E9</f>
        <v>12.0838</v>
      </c>
      <c r="H9">
        <f>E9+D9*(G9-E9)</f>
        <v>14.55131186</v>
      </c>
      <c r="I9" s="15">
        <f>(((H9/100)+1)^(1/365)-1)</f>
        <v>3.7226838464854417E-4</v>
      </c>
      <c r="J9">
        <f>1+I9</f>
        <v>1.0003722683846485</v>
      </c>
      <c r="K9">
        <f>C9-I9</f>
        <v>-1.0843472573130106E-2</v>
      </c>
      <c r="L9" s="42">
        <f>K9^2</f>
        <v>1.1758089744422483E-4</v>
      </c>
      <c r="M9" s="7"/>
      <c r="N9" s="7"/>
      <c r="O9" s="7">
        <f>C9/$N$3</f>
        <v>-0.34543218634576978</v>
      </c>
      <c r="P9" s="7"/>
      <c r="Q9" s="7">
        <f>O9</f>
        <v>-0.34543218634576978</v>
      </c>
      <c r="R9" s="7">
        <f>RANK(Q9,$Q$4:$Q$122)</f>
        <v>90</v>
      </c>
      <c r="S9" s="7">
        <f>O9</f>
        <v>-0.34543218634576978</v>
      </c>
      <c r="T9" s="7">
        <f>RANK(S9,$S$4:$S$122)</f>
        <v>90</v>
      </c>
      <c r="U9">
        <v>6</v>
      </c>
      <c r="V9">
        <f>R9/(COUNT($U$4:$U$122)+1)-0.5</f>
        <v>0.25</v>
      </c>
      <c r="W9">
        <f>SUM($V$4:V9)/U9</f>
        <v>3.3333333333333333E-2</v>
      </c>
      <c r="X9">
        <f>(U9/11)*W9^2</f>
        <v>6.0606060606060606E-4</v>
      </c>
      <c r="Z9">
        <f>T9/(COUNT($O$4:$O$122)+1)-0.5</f>
        <v>0.25</v>
      </c>
      <c r="AA9">
        <f>SUM($Z$4:Z9)/U9</f>
        <v>3.3333333333333333E-2</v>
      </c>
      <c r="AB9">
        <f>(U9/11)*AA9^2</f>
        <v>6.0606060606060606E-4</v>
      </c>
    </row>
    <row r="10" spans="1:28" ht="15.75" x14ac:dyDescent="0.25">
      <c r="A10" s="4">
        <v>41239</v>
      </c>
      <c r="B10">
        <v>32.270000000000003</v>
      </c>
      <c r="C10">
        <f>(B10-B9)/B9</f>
        <v>4.3572984749455515E-3</v>
      </c>
      <c r="D10">
        <v>1.2361</v>
      </c>
      <c r="E10">
        <v>1.6625000000000001</v>
      </c>
      <c r="F10">
        <v>10.3902</v>
      </c>
      <c r="G10">
        <f>F10+E10</f>
        <v>12.0527</v>
      </c>
      <c r="H10">
        <f>E10+D10*(G10-E10)</f>
        <v>14.505826219999999</v>
      </c>
      <c r="I10" s="15">
        <f>(((H10/100)+1)^(1/365)-1)</f>
        <v>3.7117988316759387E-4</v>
      </c>
      <c r="J10">
        <f>1+I10</f>
        <v>1.0003711798831676</v>
      </c>
      <c r="K10">
        <f>C10-I10</f>
        <v>3.9861185917779577E-3</v>
      </c>
      <c r="L10" s="42">
        <f>K10^2</f>
        <v>1.5889141427717888E-5</v>
      </c>
      <c r="M10" s="7"/>
      <c r="N10" s="7"/>
      <c r="O10" s="7">
        <f>C10/$N$3</f>
        <v>0.1437419337517277</v>
      </c>
      <c r="P10" s="7"/>
      <c r="Q10" s="7">
        <f>O10</f>
        <v>0.1437419337517277</v>
      </c>
      <c r="R10" s="7">
        <f>RANK(Q10,$Q$4:$Q$122)</f>
        <v>60</v>
      </c>
      <c r="S10" s="7">
        <f>O10</f>
        <v>0.1437419337517277</v>
      </c>
      <c r="T10" s="7">
        <f>RANK(S10,$S$4:$S$122)</f>
        <v>60</v>
      </c>
      <c r="U10">
        <v>7</v>
      </c>
      <c r="V10">
        <f>R10/(COUNT($U$4:$U$122)+1)-0.5</f>
        <v>0</v>
      </c>
      <c r="W10">
        <f>SUM($V$4:V10)/U10</f>
        <v>2.8571428571428574E-2</v>
      </c>
      <c r="X10">
        <f>(U10/11)*W10^2</f>
        <v>5.1948051948051959E-4</v>
      </c>
      <c r="Z10">
        <f>T10/(COUNT($O$4:$O$122)+1)-0.5</f>
        <v>0</v>
      </c>
      <c r="AA10">
        <f>SUM($Z$4:Z10)/U10</f>
        <v>2.8571428571428574E-2</v>
      </c>
      <c r="AB10">
        <f>(U10/11)*AA10^2</f>
        <v>5.1948051948051959E-4</v>
      </c>
    </row>
    <row r="11" spans="1:28" ht="15.75" x14ac:dyDescent="0.25">
      <c r="A11" s="4">
        <v>41240</v>
      </c>
      <c r="B11">
        <v>32.15</v>
      </c>
      <c r="C11">
        <f>(B11-B10)/B10</f>
        <v>-3.718624109079781E-3</v>
      </c>
      <c r="D11">
        <v>1.2352000000000001</v>
      </c>
      <c r="E11">
        <v>1.6369</v>
      </c>
      <c r="F11">
        <v>10.4123</v>
      </c>
      <c r="G11">
        <f>F11+E11</f>
        <v>12.049200000000001</v>
      </c>
      <c r="H11">
        <f>E11+D11*(G11-E11)</f>
        <v>14.498172960000002</v>
      </c>
      <c r="I11" s="15">
        <f>(((H11/100)+1)^(1/365)-1)</f>
        <v>3.7099669320928008E-4</v>
      </c>
      <c r="J11">
        <f>1+I11</f>
        <v>1.0003709966932093</v>
      </c>
      <c r="K11">
        <f>C11-I11</f>
        <v>-4.0896208022890611E-3</v>
      </c>
      <c r="L11" s="42">
        <f>K11^2</f>
        <v>1.6724998306515424E-5</v>
      </c>
      <c r="M11" s="7"/>
      <c r="N11" s="7"/>
      <c r="O11" s="7">
        <f>C11/$N$3</f>
        <v>-0.12267284956686439</v>
      </c>
      <c r="P11" s="7"/>
      <c r="Q11" s="7">
        <f>O11</f>
        <v>-0.12267284956686439</v>
      </c>
      <c r="R11" s="7">
        <f>RANK(Q11,$Q$4:$Q$122)</f>
        <v>80</v>
      </c>
      <c r="S11" s="7">
        <f>O11</f>
        <v>-0.12267284956686439</v>
      </c>
      <c r="T11" s="7">
        <f>RANK(S11,$S$4:$S$122)</f>
        <v>80</v>
      </c>
      <c r="U11">
        <v>8</v>
      </c>
      <c r="V11">
        <f>R11/(COUNT($U$4:$U$122)+1)-0.5</f>
        <v>0.16666666666666663</v>
      </c>
      <c r="W11">
        <f>SUM($V$4:V11)/U11</f>
        <v>4.583333333333333E-2</v>
      </c>
      <c r="X11">
        <f>(U11/11)*W11^2</f>
        <v>1.5277777777777776E-3</v>
      </c>
      <c r="Z11">
        <f>T11/(COUNT($O$4:$O$122)+1)-0.5</f>
        <v>0.16666666666666663</v>
      </c>
      <c r="AA11">
        <f>SUM($Z$4:Z11)/U11</f>
        <v>4.583333333333333E-2</v>
      </c>
      <c r="AB11">
        <f>(U11/11)*AA11^2</f>
        <v>1.5277777777777776E-3</v>
      </c>
    </row>
    <row r="12" spans="1:28" ht="15.75" x14ac:dyDescent="0.25">
      <c r="A12" s="4">
        <v>41241</v>
      </c>
      <c r="B12">
        <v>33.229999999999997</v>
      </c>
      <c r="C12">
        <f>(B12-B11)/B11</f>
        <v>3.3592534992223901E-2</v>
      </c>
      <c r="D12">
        <v>1.2378</v>
      </c>
      <c r="E12">
        <v>1.6284000000000001</v>
      </c>
      <c r="F12">
        <v>10.3786</v>
      </c>
      <c r="G12">
        <f>F12+E12</f>
        <v>12.007000000000001</v>
      </c>
      <c r="H12">
        <f>E12+D12*(G12-E12)</f>
        <v>14.475031080000004</v>
      </c>
      <c r="I12" s="15">
        <f>(((H12/100)+1)^(1/365)-1)</f>
        <v>3.7044269025532373E-4</v>
      </c>
      <c r="J12">
        <f>1+I12</f>
        <v>1.0003704426902553</v>
      </c>
      <c r="K12">
        <f>C12-I12</f>
        <v>3.3222092301968577E-2</v>
      </c>
      <c r="L12" s="42">
        <f>K12^2</f>
        <v>1.1037074169205198E-3</v>
      </c>
      <c r="M12" s="7"/>
      <c r="N12" s="7"/>
      <c r="O12" s="7">
        <f>C12/$N$3</f>
        <v>1.1081765380934068</v>
      </c>
      <c r="P12" s="7"/>
      <c r="Q12" s="7">
        <f>O12</f>
        <v>1.1081765380934068</v>
      </c>
      <c r="R12" s="7">
        <f>RANK(Q12,$Q$4:$Q$122)</f>
        <v>11</v>
      </c>
      <c r="S12" s="7">
        <f>O12</f>
        <v>1.1081765380934068</v>
      </c>
      <c r="T12" s="7">
        <f>RANK(S12,$S$4:$S$122)</f>
        <v>11</v>
      </c>
      <c r="U12">
        <v>9</v>
      </c>
      <c r="V12">
        <f>R12/(COUNT($U$4:$U$122)+1)-0.5</f>
        <v>-0.40833333333333333</v>
      </c>
      <c r="W12">
        <f>SUM($V$4:V12)/U12</f>
        <v>-4.629629629629632E-3</v>
      </c>
      <c r="X12">
        <f>(U12/11)*W12^2</f>
        <v>1.7536475869809222E-5</v>
      </c>
      <c r="Z12">
        <f>T12/(COUNT($O$4:$O$122)+1)-0.5</f>
        <v>-0.40833333333333333</v>
      </c>
      <c r="AA12">
        <f>SUM($Z$4:Z12)/U12</f>
        <v>-4.629629629629632E-3</v>
      </c>
      <c r="AB12">
        <f>(U12/11)*AA12^2</f>
        <v>1.7536475869809222E-5</v>
      </c>
    </row>
    <row r="13" spans="1:28" ht="15.75" x14ac:dyDescent="0.25">
      <c r="A13" s="4">
        <v>41242</v>
      </c>
      <c r="B13">
        <v>33.69</v>
      </c>
      <c r="C13">
        <f>(B13-B12)/B12</f>
        <v>1.384291303039425E-2</v>
      </c>
      <c r="D13">
        <v>1.2383</v>
      </c>
      <c r="E13">
        <v>1.6147</v>
      </c>
      <c r="F13">
        <v>10.3111</v>
      </c>
      <c r="G13">
        <f>F13+E13</f>
        <v>11.925799999999999</v>
      </c>
      <c r="H13">
        <f>E13+D13*(G13-E13)</f>
        <v>14.38293513</v>
      </c>
      <c r="I13" s="15">
        <f>(((H13/100)+1)^(1/365)-1)</f>
        <v>3.6823686032527725E-4</v>
      </c>
      <c r="J13">
        <f>1+I13</f>
        <v>1.0003682368603253</v>
      </c>
      <c r="K13">
        <f>C13-I13</f>
        <v>1.3474676170068972E-2</v>
      </c>
      <c r="L13" s="42">
        <f>K13^2</f>
        <v>1.8156689788822463E-4</v>
      </c>
      <c r="M13" s="7"/>
      <c r="N13" s="7"/>
      <c r="O13" s="7">
        <f>C13/$N$3</f>
        <v>0.4566607266376726</v>
      </c>
      <c r="P13" s="7"/>
      <c r="Q13" s="7">
        <f>O13</f>
        <v>0.4566607266376726</v>
      </c>
      <c r="R13" s="7">
        <f>RANK(Q13,$Q$4:$Q$122)</f>
        <v>42</v>
      </c>
      <c r="S13" s="7">
        <f>O13</f>
        <v>0.4566607266376726</v>
      </c>
      <c r="T13" s="7">
        <f>RANK(S13,$S$4:$S$122)</f>
        <v>42</v>
      </c>
      <c r="U13">
        <v>10</v>
      </c>
      <c r="V13">
        <f>R13/(COUNT($U$4:$U$122)+1)-0.5</f>
        <v>-0.15000000000000002</v>
      </c>
      <c r="W13">
        <f>SUM($V$4:V13)/U13</f>
        <v>-1.9166666666666672E-2</v>
      </c>
      <c r="X13">
        <f>(U13/11)*W13^2</f>
        <v>3.3396464646464664E-4</v>
      </c>
      <c r="Z13">
        <f>T13/(COUNT($O$4:$O$122)+1)-0.5</f>
        <v>-0.15000000000000002</v>
      </c>
      <c r="AA13">
        <f>SUM($Z$4:Z13)/U13</f>
        <v>-1.9166666666666672E-2</v>
      </c>
      <c r="AB13">
        <f>(U13/11)*AA13^2</f>
        <v>3.3396464646464664E-4</v>
      </c>
    </row>
    <row r="14" spans="1:28" ht="15.75" x14ac:dyDescent="0.25">
      <c r="A14" s="4">
        <v>41243</v>
      </c>
      <c r="B14">
        <v>33.82</v>
      </c>
      <c r="C14">
        <f>(B14-B13)/B13</f>
        <v>3.8587117839122163E-3</v>
      </c>
      <c r="D14">
        <v>1.2417</v>
      </c>
      <c r="E14">
        <v>1.6156000000000001</v>
      </c>
      <c r="F14">
        <v>10.3041</v>
      </c>
      <c r="G14">
        <f>F14+E14</f>
        <v>11.919700000000001</v>
      </c>
      <c r="H14">
        <f>E14+D14*(G14-E14)</f>
        <v>14.410200970000002</v>
      </c>
      <c r="I14" s="15">
        <f>(((H14/100)+1)^(1/365)-1)</f>
        <v>3.6889010076035511E-4</v>
      </c>
      <c r="J14">
        <f>1+I14</f>
        <v>1.0003688901007604</v>
      </c>
      <c r="K14">
        <f>C14-I14</f>
        <v>3.4898216831518612E-3</v>
      </c>
      <c r="L14" s="42">
        <f>K14^2</f>
        <v>1.2178855380196889E-5</v>
      </c>
      <c r="M14" s="7"/>
      <c r="N14" s="7"/>
      <c r="O14" s="7">
        <f>C14/$N$3</f>
        <v>0.12729417018352218</v>
      </c>
      <c r="P14" s="7"/>
      <c r="Q14" s="7">
        <f>O14</f>
        <v>0.12729417018352218</v>
      </c>
      <c r="R14" s="7">
        <f>RANK(Q14,$Q$4:$Q$122)</f>
        <v>62</v>
      </c>
      <c r="S14" s="7">
        <f>O14</f>
        <v>0.12729417018352218</v>
      </c>
      <c r="T14" s="7">
        <f>RANK(S14,$S$4:$S$122)</f>
        <v>62</v>
      </c>
      <c r="U14">
        <v>11</v>
      </c>
      <c r="V14">
        <f>R14/(COUNT($U$4:$U$122)+1)-0.5</f>
        <v>1.6666666666666718E-2</v>
      </c>
      <c r="W14">
        <f>SUM($V$4:V14)/U14</f>
        <v>-1.5909090909090907E-2</v>
      </c>
      <c r="X14">
        <f>(U14/11)*W14^2</f>
        <v>2.5309917355371893E-4</v>
      </c>
      <c r="Z14">
        <f>T14/(COUNT($O$4:$O$122)+1)-0.5</f>
        <v>1.6666666666666718E-2</v>
      </c>
      <c r="AA14">
        <f>SUM($Z$4:Z14)/U14</f>
        <v>-1.5909090909090907E-2</v>
      </c>
      <c r="AB14">
        <f>(U14/11)*AA14^2</f>
        <v>2.5309917355371893E-4</v>
      </c>
    </row>
    <row r="15" spans="1:28" ht="15.75" x14ac:dyDescent="0.25">
      <c r="A15" s="4">
        <v>41246</v>
      </c>
      <c r="B15">
        <v>34.619999999999997</v>
      </c>
      <c r="C15">
        <f>(B15-B14)/B14</f>
        <v>2.3654642223536283E-2</v>
      </c>
      <c r="D15">
        <v>1.2705</v>
      </c>
      <c r="E15">
        <v>1.6207</v>
      </c>
      <c r="F15">
        <v>10.3291</v>
      </c>
      <c r="G15">
        <f>F15+E15</f>
        <v>11.9498</v>
      </c>
      <c r="H15">
        <f>E15+D15*(G15-E15)</f>
        <v>14.74382155</v>
      </c>
      <c r="I15" s="15">
        <f>(((H15/100)+1)^(1/365)-1)</f>
        <v>3.7687050141554934E-4</v>
      </c>
      <c r="J15">
        <f>1+I15</f>
        <v>1.0003768705014155</v>
      </c>
      <c r="K15">
        <f>C15-I15</f>
        <v>2.3277771722120734E-2</v>
      </c>
      <c r="L15" s="42">
        <f>K15^2</f>
        <v>5.4185465634716372E-4</v>
      </c>
      <c r="M15" s="7"/>
      <c r="N15" s="7"/>
      <c r="O15" s="7">
        <f>C15/$N$3</f>
        <v>0.78033764153805441</v>
      </c>
      <c r="P15" s="7"/>
      <c r="Q15" s="7">
        <f>O15</f>
        <v>0.78033764153805441</v>
      </c>
      <c r="R15" s="7">
        <f>RANK(Q15,$Q$4:$Q$122)</f>
        <v>25</v>
      </c>
      <c r="S15" s="7">
        <f>O15</f>
        <v>0.78033764153805441</v>
      </c>
      <c r="T15" s="7">
        <f>RANK(S15,$S$4:$S$122)</f>
        <v>25</v>
      </c>
      <c r="U15">
        <v>12</v>
      </c>
      <c r="V15">
        <f>R15/(COUNT($U$4:$U$122)+1)-0.5</f>
        <v>-0.29166666666666663</v>
      </c>
      <c r="W15">
        <f>SUM($V$4:V15)/U15</f>
        <v>-3.8888888888888883E-2</v>
      </c>
      <c r="X15">
        <f>(U15/11)*W15^2</f>
        <v>1.6498316498316493E-3</v>
      </c>
      <c r="Z15">
        <f>T15/(COUNT($O$4:$O$122)+1)-0.5</f>
        <v>-0.29166666666666663</v>
      </c>
      <c r="AA15">
        <f>SUM($Z$4:Z15)/U15</f>
        <v>-3.8888888888888883E-2</v>
      </c>
      <c r="AB15">
        <f>(U15/11)*AA15^2</f>
        <v>1.6498316498316493E-3</v>
      </c>
    </row>
    <row r="16" spans="1:28" ht="15.75" x14ac:dyDescent="0.25">
      <c r="A16" s="4">
        <v>41247</v>
      </c>
      <c r="B16">
        <v>33.9</v>
      </c>
      <c r="C16">
        <f>(B16-B15)/B15</f>
        <v>-2.0797227036395118E-2</v>
      </c>
      <c r="D16">
        <v>1.2702</v>
      </c>
      <c r="E16">
        <v>1.6028</v>
      </c>
      <c r="F16">
        <v>10.3428</v>
      </c>
      <c r="G16">
        <f>F16+E16</f>
        <v>11.945600000000001</v>
      </c>
      <c r="H16">
        <f>E16+D16*(G16-E16)</f>
        <v>14.740224560000001</v>
      </c>
      <c r="I16" s="15">
        <f>(((H16/100)+1)^(1/365)-1)</f>
        <v>3.7678458275736126E-4</v>
      </c>
      <c r="J16">
        <f>1+I16</f>
        <v>1.0003767845827574</v>
      </c>
      <c r="K16">
        <f>C16-I16</f>
        <v>-2.1174011619152479E-2</v>
      </c>
      <c r="L16" s="42">
        <f>K16^2</f>
        <v>4.4833876804800416E-4</v>
      </c>
      <c r="M16" s="7"/>
      <c r="N16" s="7"/>
      <c r="O16" s="7">
        <f>C16/$N$3</f>
        <v>-0.68607501828813844</v>
      </c>
      <c r="P16" s="7"/>
      <c r="Q16" s="7">
        <f>O16</f>
        <v>-0.68607501828813844</v>
      </c>
      <c r="R16" s="7">
        <f>RANK(Q16,$Q$4:$Q$122)</f>
        <v>109</v>
      </c>
      <c r="S16" s="7">
        <f>O16</f>
        <v>-0.68607501828813844</v>
      </c>
      <c r="T16" s="7">
        <f>RANK(S16,$S$4:$S$122)</f>
        <v>109</v>
      </c>
      <c r="U16">
        <v>13</v>
      </c>
      <c r="V16">
        <f>R16/(COUNT($U$4:$U$122)+1)-0.5</f>
        <v>0.40833333333333333</v>
      </c>
      <c r="W16">
        <f>SUM($V$4:V16)/U16</f>
        <v>-4.4871794871794842E-3</v>
      </c>
      <c r="X16">
        <f>(U16/11)*W16^2</f>
        <v>2.3795648795648765E-5</v>
      </c>
      <c r="Z16">
        <f>T16/(COUNT($O$4:$O$122)+1)-0.5</f>
        <v>0.40833333333333333</v>
      </c>
      <c r="AA16">
        <f>SUM($Z$4:Z16)/U16</f>
        <v>-4.4871794871794842E-3</v>
      </c>
      <c r="AB16">
        <f>(U16/11)*AA16^2</f>
        <v>2.3795648795648765E-5</v>
      </c>
    </row>
    <row r="17" spans="1:28" ht="15.75" x14ac:dyDescent="0.25">
      <c r="A17" s="4">
        <v>41248</v>
      </c>
      <c r="B17">
        <v>33.71</v>
      </c>
      <c r="C17">
        <f>(B17-B16)/B16</f>
        <v>-5.6047197640117325E-3</v>
      </c>
      <c r="D17">
        <v>1.2701</v>
      </c>
      <c r="E17">
        <v>1.5874999999999999</v>
      </c>
      <c r="F17">
        <v>10.3284</v>
      </c>
      <c r="G17">
        <f>F17+E17</f>
        <v>11.915900000000001</v>
      </c>
      <c r="H17">
        <f>E17+D17*(G17-E17)</f>
        <v>14.705600840000001</v>
      </c>
      <c r="I17" s="15">
        <f>(((H17/100)+1)^(1/365)-1)</f>
        <v>3.7595741399298888E-4</v>
      </c>
      <c r="J17">
        <f>1+I17</f>
        <v>1.000375957413993</v>
      </c>
      <c r="K17">
        <f>C17-I17</f>
        <v>-5.9806771780047214E-3</v>
      </c>
      <c r="L17" s="42">
        <f>K17^2</f>
        <v>3.5768499507506518E-5</v>
      </c>
      <c r="M17" s="7"/>
      <c r="N17" s="7"/>
      <c r="O17" s="7">
        <f>C17/$N$3</f>
        <v>-0.18489283248507332</v>
      </c>
      <c r="P17" s="7"/>
      <c r="Q17" s="7">
        <f>O17</f>
        <v>-0.18489283248507332</v>
      </c>
      <c r="R17" s="7">
        <f>RANK(Q17,$Q$4:$Q$122)</f>
        <v>85</v>
      </c>
      <c r="S17" s="7">
        <f>O17</f>
        <v>-0.18489283248507332</v>
      </c>
      <c r="T17" s="7">
        <f>RANK(S17,$S$4:$S$122)</f>
        <v>85</v>
      </c>
      <c r="U17">
        <v>14</v>
      </c>
      <c r="V17">
        <f>R17/(COUNT($U$4:$U$122)+1)-0.5</f>
        <v>0.20833333333333337</v>
      </c>
      <c r="W17">
        <f>SUM($V$4:V17)/U17</f>
        <v>1.071428571428572E-2</v>
      </c>
      <c r="X17">
        <f>(U17/11)*W17^2</f>
        <v>1.4610389610389624E-4</v>
      </c>
      <c r="Z17">
        <f>T17/(COUNT($O$4:$O$122)+1)-0.5</f>
        <v>0.20833333333333337</v>
      </c>
      <c r="AA17">
        <f>SUM($Z$4:Z17)/U17</f>
        <v>1.071428571428572E-2</v>
      </c>
      <c r="AB17">
        <f>(U17/11)*AA17^2</f>
        <v>1.4610389610389624E-4</v>
      </c>
    </row>
    <row r="18" spans="1:28" ht="15.75" x14ac:dyDescent="0.25">
      <c r="A18" s="4">
        <v>41249</v>
      </c>
      <c r="B18">
        <v>33.9</v>
      </c>
      <c r="C18">
        <f>(B18-B17)/B17</f>
        <v>5.636309700385575E-3</v>
      </c>
      <c r="D18">
        <v>1.2701</v>
      </c>
      <c r="E18">
        <v>1.5857000000000001</v>
      </c>
      <c r="F18">
        <v>10.3139</v>
      </c>
      <c r="G18">
        <f>F18+E18</f>
        <v>11.8996</v>
      </c>
      <c r="H18">
        <f>E18+D18*(G18-E18)</f>
        <v>14.685384389999999</v>
      </c>
      <c r="I18" s="15">
        <f>(((H18/100)+1)^(1/365)-1)</f>
        <v>3.7547432313123075E-4</v>
      </c>
      <c r="J18">
        <f>1+I18</f>
        <v>1.0003754743231312</v>
      </c>
      <c r="K18">
        <f>C18-I18</f>
        <v>5.2608353772543442E-3</v>
      </c>
      <c r="L18" s="42">
        <f>K18^2</f>
        <v>2.7676388866570859E-5</v>
      </c>
      <c r="M18" s="7"/>
      <c r="N18" s="7"/>
      <c r="O18" s="7">
        <f>C18/$N$3</f>
        <v>0.18593494575034072</v>
      </c>
      <c r="P18" s="7"/>
      <c r="Q18" s="7">
        <f>O18</f>
        <v>0.18593494575034072</v>
      </c>
      <c r="R18" s="7">
        <f>RANK(Q18,$Q$4:$Q$122)</f>
        <v>58</v>
      </c>
      <c r="S18" s="7">
        <f>O18</f>
        <v>0.18593494575034072</v>
      </c>
      <c r="T18" s="7">
        <f>RANK(S18,$S$4:$S$122)</f>
        <v>58</v>
      </c>
      <c r="U18">
        <v>15</v>
      </c>
      <c r="V18">
        <f>R18/(COUNT($U$4:$U$122)+1)-0.5</f>
        <v>-1.6666666666666663E-2</v>
      </c>
      <c r="W18">
        <f>SUM($V$4:V18)/U18</f>
        <v>8.8888888888888941E-3</v>
      </c>
      <c r="X18">
        <f>(U18/11)*W18^2</f>
        <v>1.0774410774410787E-4</v>
      </c>
      <c r="Z18">
        <f>T18/(COUNT($O$4:$O$122)+1)-0.5</f>
        <v>-1.6666666666666663E-2</v>
      </c>
      <c r="AA18">
        <f>SUM($Z$4:Z18)/U18</f>
        <v>8.8888888888888941E-3</v>
      </c>
      <c r="AB18">
        <f>(U18/11)*AA18^2</f>
        <v>1.0774410774410787E-4</v>
      </c>
    </row>
    <row r="19" spans="1:28" ht="15.75" x14ac:dyDescent="0.25">
      <c r="A19" s="4">
        <v>41250</v>
      </c>
      <c r="B19">
        <v>34.17</v>
      </c>
      <c r="C19">
        <f>(B19-B18)/B18</f>
        <v>7.9646017699115963E-3</v>
      </c>
      <c r="D19">
        <v>1.2702</v>
      </c>
      <c r="E19">
        <v>1.6215000000000002</v>
      </c>
      <c r="F19">
        <v>10.3042</v>
      </c>
      <c r="G19">
        <f>F19+E19</f>
        <v>11.925699999999999</v>
      </c>
      <c r="H19">
        <f>E19+D19*(G19-E19)</f>
        <v>14.709894839999997</v>
      </c>
      <c r="I19" s="15">
        <f>(((H19/100)+1)^(1/365)-1)</f>
        <v>3.7606001218093432E-4</v>
      </c>
      <c r="J19">
        <f>1+I19</f>
        <v>1.0003760600121809</v>
      </c>
      <c r="K19">
        <f>C19-I19</f>
        <v>7.5885417577306619E-3</v>
      </c>
      <c r="L19" s="42">
        <f>K19^2</f>
        <v>5.7585966008821964E-5</v>
      </c>
      <c r="M19" s="7"/>
      <c r="N19" s="7"/>
      <c r="O19" s="7">
        <f>C19/$N$3</f>
        <v>0.26274244616300507</v>
      </c>
      <c r="P19" s="7"/>
      <c r="Q19" s="7">
        <f>O19</f>
        <v>0.26274244616300507</v>
      </c>
      <c r="R19" s="7">
        <f>RANK(Q19,$Q$4:$Q$122)</f>
        <v>52</v>
      </c>
      <c r="S19" s="7">
        <f>O19</f>
        <v>0.26274244616300507</v>
      </c>
      <c r="T19" s="7">
        <f>RANK(S19,$S$4:$S$122)</f>
        <v>52</v>
      </c>
      <c r="U19">
        <v>16</v>
      </c>
      <c r="V19">
        <f>R19/(COUNT($U$4:$U$122)+1)-0.5</f>
        <v>-6.6666666666666652E-2</v>
      </c>
      <c r="W19">
        <f>SUM($V$4:V19)/U19</f>
        <v>4.1666666666666727E-3</v>
      </c>
      <c r="X19">
        <f>(U19/11)*W19^2</f>
        <v>2.5252525252525327E-5</v>
      </c>
      <c r="Z19">
        <f>T19/(COUNT($O$4:$O$122)+1)-0.5</f>
        <v>-6.6666666666666652E-2</v>
      </c>
      <c r="AA19">
        <f>SUM($Z$4:Z19)/U19</f>
        <v>4.1666666666666727E-3</v>
      </c>
      <c r="AB19">
        <f>(U19/11)*AA19^2</f>
        <v>2.5252525252525327E-5</v>
      </c>
    </row>
    <row r="20" spans="1:28" ht="15.75" x14ac:dyDescent="0.25">
      <c r="A20" s="4">
        <v>41253</v>
      </c>
      <c r="B20">
        <v>34.57</v>
      </c>
      <c r="C20">
        <f>(B20-B19)/B19</f>
        <v>1.1706175007316317E-2</v>
      </c>
      <c r="D20">
        <v>1.272</v>
      </c>
      <c r="E20">
        <v>1.6164000000000001</v>
      </c>
      <c r="F20">
        <v>10.3162</v>
      </c>
      <c r="G20">
        <f>F20+E20</f>
        <v>11.932600000000001</v>
      </c>
      <c r="H20">
        <f>E20+D20*(G20-E20)</f>
        <v>14.738606400000002</v>
      </c>
      <c r="I20" s="15">
        <f>(((H20/100)+1)^(1/365)-1)</f>
        <v>3.7674593008185653E-4</v>
      </c>
      <c r="J20">
        <f>1+I20</f>
        <v>1.0003767459300819</v>
      </c>
      <c r="K20">
        <f>C20-I20</f>
        <v>1.132942907723446E-2</v>
      </c>
      <c r="L20" s="42">
        <f>K20^2</f>
        <v>1.2835596321608567E-4</v>
      </c>
      <c r="M20" s="7"/>
      <c r="N20" s="7"/>
      <c r="O20" s="7">
        <f>C20/$N$3</f>
        <v>0.38617235933299676</v>
      </c>
      <c r="P20" s="7"/>
      <c r="Q20" s="7">
        <f>O20</f>
        <v>0.38617235933299676</v>
      </c>
      <c r="R20" s="7">
        <f>RANK(Q20,$Q$4:$Q$122)</f>
        <v>43</v>
      </c>
      <c r="S20" s="7">
        <f>O20</f>
        <v>0.38617235933299676</v>
      </c>
      <c r="T20" s="7">
        <f>RANK(S20,$S$4:$S$122)</f>
        <v>43</v>
      </c>
      <c r="U20">
        <v>17</v>
      </c>
      <c r="V20">
        <f>R20/(COUNT($U$4:$U$122)+1)-0.5</f>
        <v>-0.14166666666666666</v>
      </c>
      <c r="W20">
        <f>SUM($V$4:V20)/U20</f>
        <v>-4.4117647058823468E-3</v>
      </c>
      <c r="X20">
        <f>(U20/11)*W20^2</f>
        <v>3.0080213903743229E-5</v>
      </c>
      <c r="Z20">
        <f>T20/(COUNT($O$4:$O$122)+1)-0.5</f>
        <v>-0.14166666666666666</v>
      </c>
      <c r="AA20">
        <f>SUM($Z$4:Z20)/U20</f>
        <v>-4.4117647058823468E-3</v>
      </c>
      <c r="AB20">
        <f>(U20/11)*AA20^2</f>
        <v>3.0080213903743229E-5</v>
      </c>
    </row>
    <row r="21" spans="1:28" ht="15.75" x14ac:dyDescent="0.25">
      <c r="A21" s="4">
        <v>41254</v>
      </c>
      <c r="B21">
        <v>35.28</v>
      </c>
      <c r="C21">
        <f>(B21-B20)/B20</f>
        <v>2.0538038761932335E-2</v>
      </c>
      <c r="D21">
        <v>1.2728999999999999</v>
      </c>
      <c r="E21">
        <v>1.6541000000000001</v>
      </c>
      <c r="F21">
        <v>10.2911</v>
      </c>
      <c r="G21">
        <f>F21+E21</f>
        <v>11.9452</v>
      </c>
      <c r="H21">
        <f>E21+D21*(G21-E21)</f>
        <v>14.75364119</v>
      </c>
      <c r="I21" s="15">
        <f>(((H21/100)+1)^(1/365)-1)</f>
        <v>3.7710504226962094E-4</v>
      </c>
      <c r="J21">
        <f>1+I21</f>
        <v>1.0003771050422696</v>
      </c>
      <c r="K21">
        <f>C21-I21</f>
        <v>2.0160933719662714E-2</v>
      </c>
      <c r="L21" s="42">
        <f>K21^2</f>
        <v>4.0646324844863301E-4</v>
      </c>
      <c r="M21" s="7"/>
      <c r="N21" s="7"/>
      <c r="O21" s="7">
        <f>C21/$N$3</f>
        <v>0.67752471493130462</v>
      </c>
      <c r="P21" s="7"/>
      <c r="Q21" s="7">
        <f>O21</f>
        <v>0.67752471493130462</v>
      </c>
      <c r="R21" s="7">
        <f>RANK(Q21,$Q$4:$Q$122)</f>
        <v>29</v>
      </c>
      <c r="S21" s="7">
        <f>O21</f>
        <v>0.67752471493130462</v>
      </c>
      <c r="T21" s="7">
        <f>RANK(S21,$S$4:$S$122)</f>
        <v>29</v>
      </c>
      <c r="U21">
        <v>18</v>
      </c>
      <c r="V21">
        <f>R21/(COUNT($U$4:$U$122)+1)-0.5</f>
        <v>-0.2583333333333333</v>
      </c>
      <c r="W21">
        <f>SUM($V$4:V21)/U21</f>
        <v>-1.8518518518518511E-2</v>
      </c>
      <c r="X21">
        <f>(U21/11)*W21^2</f>
        <v>5.6116722783389401E-4</v>
      </c>
      <c r="Z21">
        <f>T21/(COUNT($O$4:$O$122)+1)-0.5</f>
        <v>-0.2583333333333333</v>
      </c>
      <c r="AA21">
        <f>SUM($Z$4:Z21)/U21</f>
        <v>-1.8518518518518511E-2</v>
      </c>
      <c r="AB21">
        <f>(U21/11)*AA21^2</f>
        <v>5.6116722783389401E-4</v>
      </c>
    </row>
    <row r="22" spans="1:28" ht="15.75" x14ac:dyDescent="0.25">
      <c r="A22" s="4">
        <v>41255</v>
      </c>
      <c r="B22">
        <v>35.26</v>
      </c>
      <c r="C22">
        <f>(B22-B21)/B21</f>
        <v>-5.6689342403636977E-4</v>
      </c>
      <c r="D22">
        <v>1.2728999999999999</v>
      </c>
      <c r="E22">
        <v>1.698</v>
      </c>
      <c r="F22">
        <v>10.3009</v>
      </c>
      <c r="G22">
        <f>F22+E22</f>
        <v>11.998900000000001</v>
      </c>
      <c r="H22">
        <f>E22+D22*(G22-E22)</f>
        <v>14.810015610000001</v>
      </c>
      <c r="I22" s="15">
        <f>(((H22/100)+1)^(1/365)-1)</f>
        <v>3.7845115096146742E-4</v>
      </c>
      <c r="J22">
        <f>1+I22</f>
        <v>1.0003784511509615</v>
      </c>
      <c r="K22">
        <f>C22-I22</f>
        <v>-9.4534457499783719E-4</v>
      </c>
      <c r="L22" s="42">
        <f>K22^2</f>
        <v>8.936763654778414E-7</v>
      </c>
      <c r="M22" s="7"/>
      <c r="N22" s="7"/>
      <c r="O22" s="7">
        <f>C22/$N$3</f>
        <v>-1.8701118931987826E-2</v>
      </c>
      <c r="P22" s="7"/>
      <c r="Q22" s="7">
        <f>O22</f>
        <v>-1.8701118931987826E-2</v>
      </c>
      <c r="R22" s="7">
        <f>RANK(Q22,$Q$4:$Q$122)</f>
        <v>72</v>
      </c>
      <c r="S22" s="7">
        <f>O22</f>
        <v>-1.8701118931987826E-2</v>
      </c>
      <c r="T22" s="7">
        <f>RANK(S22,$S$4:$S$122)</f>
        <v>72</v>
      </c>
      <c r="U22">
        <v>19</v>
      </c>
      <c r="V22">
        <f>R22/(COUNT($U$4:$U$122)+1)-0.5</f>
        <v>9.9999999999999978E-2</v>
      </c>
      <c r="W22">
        <f>SUM($V$4:V22)/U22</f>
        <v>-1.228070175438596E-2</v>
      </c>
      <c r="X22">
        <f>(U22/11)*W22^2</f>
        <v>2.6049973418394446E-4</v>
      </c>
      <c r="Z22">
        <f>T22/(COUNT($O$4:$O$122)+1)-0.5</f>
        <v>9.9999999999999978E-2</v>
      </c>
      <c r="AA22">
        <f>SUM($Z$4:Z22)/U22</f>
        <v>-1.228070175438596E-2</v>
      </c>
      <c r="AB22">
        <f>(U22/11)*AA22^2</f>
        <v>2.6049973418394446E-4</v>
      </c>
    </row>
    <row r="23" spans="1:28" ht="15.75" x14ac:dyDescent="0.25">
      <c r="A23" s="4">
        <v>41256</v>
      </c>
      <c r="B23">
        <v>33.61</v>
      </c>
      <c r="C23">
        <f>(B23-B22)/B22</f>
        <v>-4.6795235394214367E-2</v>
      </c>
      <c r="D23">
        <v>1.2766</v>
      </c>
      <c r="E23">
        <v>1.7299</v>
      </c>
      <c r="F23">
        <v>10.338699999999999</v>
      </c>
      <c r="G23">
        <f>F23+E23</f>
        <v>12.0686</v>
      </c>
      <c r="H23">
        <f>E23+D23*(G23-E23)</f>
        <v>14.928284419999999</v>
      </c>
      <c r="I23" s="15">
        <f>(((H23/100)+1)^(1/365)-1)</f>
        <v>3.812730335126524E-4</v>
      </c>
      <c r="J23">
        <f>1+I23</f>
        <v>1.0003812730335127</v>
      </c>
      <c r="K23">
        <f>C23-I23</f>
        <v>-4.7176508427727019E-2</v>
      </c>
      <c r="L23" s="42">
        <f>K23^2</f>
        <v>2.2256229474313985E-3</v>
      </c>
      <c r="M23" s="7"/>
      <c r="N23" s="7"/>
      <c r="O23" s="7">
        <f>C23/$N$3</f>
        <v>-1.5437174351513105</v>
      </c>
      <c r="P23" s="7"/>
      <c r="Q23" s="7">
        <f>O23</f>
        <v>-1.5437174351513105</v>
      </c>
      <c r="R23" s="7">
        <f>RANK(Q23,$Q$4:$Q$122)</f>
        <v>114</v>
      </c>
      <c r="S23" s="7">
        <f>O23</f>
        <v>-1.5437174351513105</v>
      </c>
      <c r="T23" s="7">
        <f>RANK(S23,$S$4:$S$122)</f>
        <v>114</v>
      </c>
      <c r="U23">
        <v>20</v>
      </c>
      <c r="V23">
        <f>R23/(COUNT($U$4:$U$122)+1)-0.5</f>
        <v>0.44999999999999996</v>
      </c>
      <c r="W23">
        <f>SUM($V$4:V23)/U23</f>
        <v>1.0833333333333337E-2</v>
      </c>
      <c r="X23">
        <f>(U23/11)*W23^2</f>
        <v>2.1338383838383855E-4</v>
      </c>
      <c r="Z23">
        <f>T23/(COUNT($O$4:$O$122)+1)-0.5</f>
        <v>0.44999999999999996</v>
      </c>
      <c r="AA23">
        <f>SUM($Z$4:Z23)/U23</f>
        <v>1.0833333333333337E-2</v>
      </c>
      <c r="AB23">
        <f>(U23/11)*AA23^2</f>
        <v>2.1338383838383855E-4</v>
      </c>
    </row>
    <row r="24" spans="1:28" ht="15.75" x14ac:dyDescent="0.25">
      <c r="A24" s="4">
        <v>41257</v>
      </c>
      <c r="B24">
        <v>33.81</v>
      </c>
      <c r="C24">
        <f>(B24-B23)/B23</f>
        <v>5.9506099375186807E-3</v>
      </c>
      <c r="D24">
        <v>1.2765</v>
      </c>
      <c r="E24">
        <v>1.7015</v>
      </c>
      <c r="F24">
        <v>10.3375</v>
      </c>
      <c r="G24">
        <f>F24+E24</f>
        <v>12.039</v>
      </c>
      <c r="H24">
        <f>E24+D24*(G24-E24)</f>
        <v>14.89731875</v>
      </c>
      <c r="I24" s="15">
        <f>(((H24/100)+1)^(1/365)-1)</f>
        <v>3.8053447552521824E-4</v>
      </c>
      <c r="J24">
        <f>1+I24</f>
        <v>1.0003805344755252</v>
      </c>
      <c r="K24">
        <f>C24-I24</f>
        <v>5.5700754619934624E-3</v>
      </c>
      <c r="L24" s="42">
        <f>K24^2</f>
        <v>3.1025740652301685E-5</v>
      </c>
      <c r="M24" s="7"/>
      <c r="N24" s="7"/>
      <c r="O24" s="7">
        <f>C24/$N$3</f>
        <v>0.19630332517716062</v>
      </c>
      <c r="P24" s="7"/>
      <c r="Q24" s="7">
        <f>O24</f>
        <v>0.19630332517716062</v>
      </c>
      <c r="R24" s="7">
        <f>RANK(Q24,$Q$4:$Q$122)</f>
        <v>56</v>
      </c>
      <c r="S24" s="7">
        <f>O24</f>
        <v>0.19630332517716062</v>
      </c>
      <c r="T24" s="7">
        <f>RANK(S24,$S$4:$S$122)</f>
        <v>56</v>
      </c>
      <c r="U24">
        <v>21</v>
      </c>
      <c r="V24">
        <f>R24/(COUNT($U$4:$U$122)+1)-0.5</f>
        <v>-3.3333333333333326E-2</v>
      </c>
      <c r="W24">
        <f>SUM($V$4:V24)/U24</f>
        <v>8.7301587301587338E-3</v>
      </c>
      <c r="X24">
        <f>(U24/11)*W24^2</f>
        <v>1.4550264550264563E-4</v>
      </c>
      <c r="Z24">
        <f>T24/(COUNT($O$4:$O$122)+1)-0.5</f>
        <v>-3.3333333333333326E-2</v>
      </c>
      <c r="AA24">
        <f>SUM($Z$4:Z24)/U24</f>
        <v>8.7301587301587338E-3</v>
      </c>
      <c r="AB24">
        <f>(U24/11)*AA24^2</f>
        <v>1.4550264550264563E-4</v>
      </c>
    </row>
    <row r="25" spans="1:28" ht="15.75" x14ac:dyDescent="0.25">
      <c r="A25" s="4">
        <v>41260</v>
      </c>
      <c r="B25">
        <v>34.4</v>
      </c>
      <c r="C25">
        <f>(B25-B24)/B24</f>
        <v>1.7450458444247155E-2</v>
      </c>
      <c r="D25">
        <v>1.2774000000000001</v>
      </c>
      <c r="E25">
        <v>1.7717000000000001</v>
      </c>
      <c r="F25">
        <v>10.290699999999999</v>
      </c>
      <c r="G25">
        <f>F25+E25</f>
        <v>12.0624</v>
      </c>
      <c r="H25">
        <f>E25+D25*(G25-E25)</f>
        <v>14.917040180000001</v>
      </c>
      <c r="I25" s="15">
        <f>(((H25/100)+1)^(1/365)-1)</f>
        <v>3.8100487162173735E-4</v>
      </c>
      <c r="J25">
        <f>1+I25</f>
        <v>1.0003810048716217</v>
      </c>
      <c r="K25">
        <f>C25-I25</f>
        <v>1.7069453572625418E-2</v>
      </c>
      <c r="L25" s="42">
        <f>K25^2</f>
        <v>2.9136624526801465E-4</v>
      </c>
      <c r="M25" s="7"/>
      <c r="N25" s="7"/>
      <c r="O25" s="7">
        <f>C25/$N$3</f>
        <v>0.57566922625414041</v>
      </c>
      <c r="P25" s="7"/>
      <c r="Q25" s="7">
        <f>O25</f>
        <v>0.57566922625414041</v>
      </c>
      <c r="R25" s="7">
        <f>RANK(Q25,$Q$4:$Q$122)</f>
        <v>35</v>
      </c>
      <c r="S25" s="7">
        <f>O25</f>
        <v>0.57566922625414041</v>
      </c>
      <c r="T25" s="7">
        <f>RANK(S25,$S$4:$S$122)</f>
        <v>35</v>
      </c>
      <c r="U25">
        <v>22</v>
      </c>
      <c r="V25">
        <f>R25/(COUNT($U$4:$U$122)+1)-0.5</f>
        <v>-0.20833333333333331</v>
      </c>
      <c r="W25">
        <f>SUM($V$4:V25)/U25</f>
        <v>-1.1363636363636324E-3</v>
      </c>
      <c r="X25">
        <f>(U25/11)*W25^2</f>
        <v>2.5826446280991555E-6</v>
      </c>
      <c r="Z25">
        <f>T25/(COUNT($O$4:$O$122)+1)-0.5</f>
        <v>-0.20833333333333331</v>
      </c>
      <c r="AA25">
        <f>SUM($Z$4:Z25)/U25</f>
        <v>-1.1363636363636324E-3</v>
      </c>
      <c r="AB25">
        <f>(U25/11)*AA25^2</f>
        <v>2.5826446280991555E-6</v>
      </c>
    </row>
    <row r="26" spans="1:28" ht="15.75" x14ac:dyDescent="0.25">
      <c r="A26" s="4">
        <v>41261</v>
      </c>
      <c r="B26">
        <v>34.590000000000003</v>
      </c>
      <c r="C26">
        <f>(B26-B25)/B25</f>
        <v>5.5232558139536288E-3</v>
      </c>
      <c r="D26">
        <v>1.2757000000000001</v>
      </c>
      <c r="E26">
        <v>1.8169999999999999</v>
      </c>
      <c r="F26">
        <v>10.249700000000001</v>
      </c>
      <c r="G26">
        <f>F26+E26</f>
        <v>12.066700000000001</v>
      </c>
      <c r="H26">
        <f>E26+D26*(G26-E26)</f>
        <v>14.892542290000002</v>
      </c>
      <c r="I26" s="15">
        <f>(((H26/100)+1)^(1/365)-1)</f>
        <v>3.8042053515607854E-4</v>
      </c>
      <c r="J26">
        <f>1+I26</f>
        <v>1.0003804205351561</v>
      </c>
      <c r="K26">
        <f>C26-I26</f>
        <v>5.1428352787975503E-3</v>
      </c>
      <c r="L26" s="42">
        <f>K26^2</f>
        <v>2.6448754704844678E-5</v>
      </c>
      <c r="M26" s="7"/>
      <c r="N26" s="7"/>
      <c r="O26" s="7">
        <f>C26/$N$3</f>
        <v>0.18220543666407615</v>
      </c>
      <c r="P26" s="7"/>
      <c r="Q26" s="7">
        <f>O26</f>
        <v>0.18220543666407615</v>
      </c>
      <c r="R26" s="7">
        <f>RANK(Q26,$Q$4:$Q$122)</f>
        <v>59</v>
      </c>
      <c r="S26" s="7">
        <f>O26</f>
        <v>0.18220543666407615</v>
      </c>
      <c r="T26" s="7">
        <f>RANK(S26,$S$4:$S$122)</f>
        <v>59</v>
      </c>
      <c r="U26">
        <v>23</v>
      </c>
      <c r="V26">
        <f>R26/(COUNT($U$4:$U$122)+1)-0.5</f>
        <v>-8.3333333333333592E-3</v>
      </c>
      <c r="W26">
        <f>SUM($V$4:V26)/U26</f>
        <v>-1.4492753623188378E-3</v>
      </c>
      <c r="X26">
        <f>(U26/11)*W26^2</f>
        <v>4.3917435221782877E-6</v>
      </c>
      <c r="Z26">
        <f>T26/(COUNT($O$4:$O$122)+1)-0.5</f>
        <v>-8.3333333333333592E-3</v>
      </c>
      <c r="AA26">
        <f>SUM($Z$4:Z26)/U26</f>
        <v>-1.4492753623188378E-3</v>
      </c>
      <c r="AB26">
        <f>(U26/11)*AA26^2</f>
        <v>4.3917435221782877E-6</v>
      </c>
    </row>
    <row r="27" spans="1:28" ht="15.75" x14ac:dyDescent="0.25">
      <c r="A27" s="4">
        <v>41262</v>
      </c>
      <c r="B27">
        <v>34.61</v>
      </c>
      <c r="C27">
        <f>(B27-B26)/B26</f>
        <v>5.7820179242544143E-4</v>
      </c>
      <c r="D27">
        <v>1.2745</v>
      </c>
      <c r="E27">
        <v>1.8014000000000001</v>
      </c>
      <c r="F27">
        <v>10.324299999999999</v>
      </c>
      <c r="G27">
        <f>F27+E27</f>
        <v>12.125699999999998</v>
      </c>
      <c r="H27">
        <f>E27+D27*(G27-E27)</f>
        <v>14.959720349999998</v>
      </c>
      <c r="I27" s="15">
        <f>(((H27/100)+1)^(1/365)-1)</f>
        <v>3.8202260464381688E-4</v>
      </c>
      <c r="J27">
        <f>1+I27</f>
        <v>1.0003820226046438</v>
      </c>
      <c r="K27">
        <f>C27-I27</f>
        <v>1.9617918778162455E-4</v>
      </c>
      <c r="L27" s="42">
        <f>K27^2</f>
        <v>3.8486273718657907E-8</v>
      </c>
      <c r="M27" s="7"/>
      <c r="N27" s="7"/>
      <c r="O27" s="7">
        <f>C27/$N$3</f>
        <v>1.9074168138776989E-2</v>
      </c>
      <c r="P27" s="7"/>
      <c r="Q27" s="7">
        <f>O27</f>
        <v>1.9074168138776989E-2</v>
      </c>
      <c r="R27" s="7">
        <f>RANK(Q27,$Q$4:$Q$122)</f>
        <v>68</v>
      </c>
      <c r="S27" s="7">
        <f>O27</f>
        <v>1.9074168138776989E-2</v>
      </c>
      <c r="T27" s="7">
        <f>RANK(S27,$S$4:$S$122)</f>
        <v>68</v>
      </c>
      <c r="U27">
        <v>24</v>
      </c>
      <c r="V27">
        <f>R27/(COUNT($U$4:$U$122)+1)-0.5</f>
        <v>6.6666666666666652E-2</v>
      </c>
      <c r="W27">
        <f>SUM($V$4:V27)/U27</f>
        <v>1.3888888888888909E-3</v>
      </c>
      <c r="X27">
        <f>(U27/11)*W27^2</f>
        <v>4.2087542087542203E-6</v>
      </c>
      <c r="Z27">
        <f>T27/(COUNT($O$4:$O$122)+1)-0.5</f>
        <v>6.6666666666666652E-2</v>
      </c>
      <c r="AA27">
        <f>SUM($Z$4:Z27)/U27</f>
        <v>1.3888888888888909E-3</v>
      </c>
      <c r="AB27">
        <f>(U27/11)*AA27^2</f>
        <v>4.2087542087542203E-6</v>
      </c>
    </row>
    <row r="28" spans="1:28" ht="15.75" x14ac:dyDescent="0.25">
      <c r="A28" s="4">
        <v>41263</v>
      </c>
      <c r="B28">
        <v>34.43</v>
      </c>
      <c r="C28">
        <f>(B28-B27)/B27</f>
        <v>-5.2008090147356171E-3</v>
      </c>
      <c r="D28">
        <v>1.2736000000000001</v>
      </c>
      <c r="E28">
        <v>1.7962</v>
      </c>
      <c r="F28">
        <v>10.3134</v>
      </c>
      <c r="G28">
        <f>F28+E28</f>
        <v>12.1096</v>
      </c>
      <c r="H28">
        <f>E28+D28*(G28-E28)</f>
        <v>14.931346240000002</v>
      </c>
      <c r="I28" s="15">
        <f>(((H28/100)+1)^(1/365)-1)</f>
        <v>3.8134604978390385E-4</v>
      </c>
      <c r="J28">
        <f>1+I28</f>
        <v>1.0003813460497839</v>
      </c>
      <c r="K28">
        <f>C28-I28</f>
        <v>-5.5821550645195209E-3</v>
      </c>
      <c r="L28" s="42">
        <f>K28^2</f>
        <v>3.1160455164340937E-5</v>
      </c>
      <c r="M28" s="7"/>
      <c r="N28" s="7"/>
      <c r="O28" s="7">
        <f>C28/$N$3</f>
        <v>-0.17156831214342205</v>
      </c>
      <c r="P28" s="7"/>
      <c r="Q28" s="7">
        <f>O28</f>
        <v>-0.17156831214342205</v>
      </c>
      <c r="R28" s="7">
        <f>RANK(Q28,$Q$4:$Q$122)</f>
        <v>84</v>
      </c>
      <c r="S28" s="7">
        <f>O28</f>
        <v>-0.17156831214342205</v>
      </c>
      <c r="T28" s="7">
        <f>RANK(S28,$S$4:$S$122)</f>
        <v>84</v>
      </c>
      <c r="U28">
        <v>25</v>
      </c>
      <c r="V28">
        <f>R28/(COUNT($U$4:$U$122)+1)-0.5</f>
        <v>0.19999999999999996</v>
      </c>
      <c r="W28">
        <f>SUM($V$4:V28)/U28</f>
        <v>9.3333333333333341E-3</v>
      </c>
      <c r="X28">
        <f>(U28/11)*W28^2</f>
        <v>1.9797979797979803E-4</v>
      </c>
      <c r="Z28">
        <f>T28/(COUNT($O$4:$O$122)+1)-0.5</f>
        <v>0.19999999999999996</v>
      </c>
      <c r="AA28">
        <f>SUM($Z$4:Z28)/U28</f>
        <v>9.3333333333333341E-3</v>
      </c>
      <c r="AB28">
        <f>(U28/11)*AA28^2</f>
        <v>1.9797979797979803E-4</v>
      </c>
    </row>
    <row r="29" spans="1:28" ht="15.75" x14ac:dyDescent="0.25">
      <c r="A29" s="4">
        <v>41264</v>
      </c>
      <c r="B29">
        <v>34</v>
      </c>
      <c r="C29">
        <f>(B29-B28)/B28</f>
        <v>-1.2489108335753694E-2</v>
      </c>
      <c r="D29">
        <v>1.2728999999999999</v>
      </c>
      <c r="E29">
        <v>1.7623</v>
      </c>
      <c r="F29">
        <v>10.353999999999999</v>
      </c>
      <c r="G29">
        <f>F29+E29</f>
        <v>12.116299999999999</v>
      </c>
      <c r="H29">
        <f>E29+D29*(G29-E29)</f>
        <v>14.941906599999998</v>
      </c>
      <c r="I29" s="15">
        <f>(((H29/100)+1)^(1/365)-1)</f>
        <v>3.8159787142699741E-4</v>
      </c>
      <c r="J29">
        <f>1+I29</f>
        <v>1.000381597871427</v>
      </c>
      <c r="K29">
        <f>C29-I29</f>
        <v>-1.2870706207180692E-2</v>
      </c>
      <c r="L29" s="42">
        <f>K29^2</f>
        <v>1.656550782715596E-4</v>
      </c>
      <c r="M29" s="7"/>
      <c r="N29" s="7"/>
      <c r="O29" s="7">
        <f>C29/$N$3</f>
        <v>-0.41200036980218352</v>
      </c>
      <c r="P29" s="7"/>
      <c r="Q29" s="7">
        <f>O29</f>
        <v>-0.41200036980218352</v>
      </c>
      <c r="R29" s="7">
        <f>RANK(Q29,$Q$4:$Q$122)</f>
        <v>94</v>
      </c>
      <c r="S29" s="7">
        <f>O29</f>
        <v>-0.41200036980218352</v>
      </c>
      <c r="T29" s="7">
        <f>RANK(S29,$S$4:$S$122)</f>
        <v>94</v>
      </c>
      <c r="U29">
        <v>26</v>
      </c>
      <c r="V29">
        <f>R29/(COUNT($U$4:$U$122)+1)-0.5</f>
        <v>0.28333333333333333</v>
      </c>
      <c r="W29">
        <f>SUM($V$4:V29)/U29</f>
        <v>1.9871794871794871E-2</v>
      </c>
      <c r="X29">
        <f>(U29/11)*W29^2</f>
        <v>9.3337218337218324E-4</v>
      </c>
      <c r="Z29">
        <f>T29/(COUNT($O$4:$O$122)+1)-0.5</f>
        <v>0.28333333333333333</v>
      </c>
      <c r="AA29">
        <f>SUM($Z$4:Z29)/U29</f>
        <v>1.9871794871794871E-2</v>
      </c>
      <c r="AB29">
        <f>(U29/11)*AA29^2</f>
        <v>9.3337218337218324E-4</v>
      </c>
    </row>
    <row r="30" spans="1:28" ht="15.75" x14ac:dyDescent="0.25">
      <c r="A30" s="4">
        <v>41267</v>
      </c>
      <c r="B30">
        <v>34.28</v>
      </c>
      <c r="C30">
        <f>(B30-B29)/B29</f>
        <v>8.2352941176470924E-3</v>
      </c>
      <c r="D30">
        <v>1.2706999999999999</v>
      </c>
      <c r="E30">
        <v>1.7737000000000001</v>
      </c>
      <c r="F30">
        <v>10.3933</v>
      </c>
      <c r="G30">
        <f>F30+E30</f>
        <v>12.167</v>
      </c>
      <c r="H30">
        <f>E30+D30*(G30-E30)</f>
        <v>14.980466309999999</v>
      </c>
      <c r="I30" s="15">
        <f>(((H30/100)+1)^(1/365)-1)</f>
        <v>3.8251716781800837E-4</v>
      </c>
      <c r="J30">
        <f>1+I30</f>
        <v>1.000382517167818</v>
      </c>
      <c r="K30">
        <f>C30-I30</f>
        <v>7.852776949829084E-3</v>
      </c>
      <c r="L30" s="42">
        <f>K30^2</f>
        <v>6.1666105823766974E-5</v>
      </c>
      <c r="M30" s="7"/>
      <c r="N30" s="7"/>
      <c r="O30" s="7">
        <f>C30/$N$3</f>
        <v>0.27167225479076534</v>
      </c>
      <c r="P30" s="7"/>
      <c r="Q30" s="7">
        <f>O30</f>
        <v>0.27167225479076534</v>
      </c>
      <c r="R30" s="7">
        <f>RANK(Q30,$Q$4:$Q$122)</f>
        <v>49</v>
      </c>
      <c r="S30" s="7">
        <f>O30</f>
        <v>0.27167225479076534</v>
      </c>
      <c r="T30" s="7">
        <f>RANK(S30,$S$4:$S$122)</f>
        <v>49</v>
      </c>
      <c r="U30">
        <v>27</v>
      </c>
      <c r="V30">
        <f>R30/(COUNT($U$4:$U$122)+1)-0.5</f>
        <v>-9.1666666666666674E-2</v>
      </c>
      <c r="W30">
        <f>SUM($V$4:V30)/U30</f>
        <v>1.5740740740740739E-2</v>
      </c>
      <c r="X30">
        <f>(U30/11)*W30^2</f>
        <v>6.0816498316498303E-4</v>
      </c>
      <c r="Z30">
        <f>T30/(COUNT($O$4:$O$122)+1)-0.5</f>
        <v>-9.1666666666666674E-2</v>
      </c>
      <c r="AA30">
        <f>SUM($Z$4:Z30)/U30</f>
        <v>1.5740740740740739E-2</v>
      </c>
      <c r="AB30">
        <f>(U30/11)*AA30^2</f>
        <v>6.0816498316498303E-4</v>
      </c>
    </row>
    <row r="31" spans="1:28" ht="15.75" x14ac:dyDescent="0.25">
      <c r="A31" s="4">
        <v>41269</v>
      </c>
      <c r="B31">
        <v>33.590000000000003</v>
      </c>
      <c r="C31">
        <f>(B31-B30)/B30</f>
        <v>-2.0128354725787563E-2</v>
      </c>
      <c r="D31">
        <v>1.2717000000000001</v>
      </c>
      <c r="E31">
        <v>1.7511000000000001</v>
      </c>
      <c r="F31">
        <v>10.4194</v>
      </c>
      <c r="G31">
        <f>F31+E31</f>
        <v>12.170500000000001</v>
      </c>
      <c r="H31">
        <f>E31+D31*(G31-E31)</f>
        <v>15.001450980000001</v>
      </c>
      <c r="I31" s="15">
        <f>(((H31/100)+1)^(1/365)-1)</f>
        <v>3.8301733107903857E-4</v>
      </c>
      <c r="J31">
        <f>1+I31</f>
        <v>1.000383017331079</v>
      </c>
      <c r="K31">
        <f>C31-I31</f>
        <v>-2.0511372056866602E-2</v>
      </c>
      <c r="L31" s="42">
        <f>K31^2</f>
        <v>4.2071638365520804E-4</v>
      </c>
      <c r="M31" s="7"/>
      <c r="N31" s="7"/>
      <c r="O31" s="7">
        <f>C31/$N$3</f>
        <v>-0.66400974093508369</v>
      </c>
      <c r="P31" s="7"/>
      <c r="Q31" s="7">
        <f>O31</f>
        <v>-0.66400974093508369</v>
      </c>
      <c r="R31" s="7">
        <f>RANK(Q31,$Q$4:$Q$122)</f>
        <v>108</v>
      </c>
      <c r="S31" s="7">
        <f>O31</f>
        <v>-0.66400974093508369</v>
      </c>
      <c r="T31" s="7">
        <f>RANK(S31,$S$4:$S$122)</f>
        <v>108</v>
      </c>
      <c r="U31">
        <v>28</v>
      </c>
      <c r="V31">
        <f>R31/(COUNT($U$4:$U$122)+1)-0.5</f>
        <v>0.4</v>
      </c>
      <c r="W31">
        <f>SUM($V$4:V31)/U31</f>
        <v>2.9464285714285714E-2</v>
      </c>
      <c r="X31">
        <f>(U31/11)*W31^2</f>
        <v>2.2098214285714286E-3</v>
      </c>
      <c r="Z31">
        <f>T31/(COUNT($O$4:$O$122)+1)-0.5</f>
        <v>0.4</v>
      </c>
      <c r="AA31">
        <f>SUM($Z$4:Z31)/U31</f>
        <v>2.9464285714285714E-2</v>
      </c>
      <c r="AB31">
        <f>(U31/11)*AA31^2</f>
        <v>2.2098214285714286E-3</v>
      </c>
    </row>
    <row r="32" spans="1:28" ht="15.75" x14ac:dyDescent="0.25">
      <c r="A32" s="4">
        <v>41270</v>
      </c>
      <c r="B32">
        <v>33.69</v>
      </c>
      <c r="C32">
        <f>(B32-B31)/B31</f>
        <v>2.9770765108661596E-3</v>
      </c>
      <c r="D32">
        <v>1.2717000000000001</v>
      </c>
      <c r="E32">
        <v>1.7364000000000002</v>
      </c>
      <c r="F32">
        <v>10.4292</v>
      </c>
      <c r="G32">
        <f>F32+E32</f>
        <v>12.1656</v>
      </c>
      <c r="H32">
        <f>E32+D32*(G32-E32)</f>
        <v>14.999213640000001</v>
      </c>
      <c r="I32" s="15">
        <f>(((H32/100)+1)^(1/365)-1)</f>
        <v>3.8296400909199058E-4</v>
      </c>
      <c r="J32">
        <f>1+I32</f>
        <v>1.000382964009092</v>
      </c>
      <c r="K32">
        <f>C32-I32</f>
        <v>2.5941125017741691E-3</v>
      </c>
      <c r="L32" s="42">
        <f>K32^2</f>
        <v>6.729419671861038E-6</v>
      </c>
      <c r="M32" s="7"/>
      <c r="N32" s="7"/>
      <c r="O32" s="7">
        <f>C32/$N$3</f>
        <v>9.8210103590412295E-2</v>
      </c>
      <c r="P32" s="7"/>
      <c r="Q32" s="7">
        <f>O32</f>
        <v>9.8210103590412295E-2</v>
      </c>
      <c r="R32" s="7">
        <f>RANK(Q32,$Q$4:$Q$122)</f>
        <v>64</v>
      </c>
      <c r="S32" s="7">
        <f>O32</f>
        <v>9.8210103590412295E-2</v>
      </c>
      <c r="T32" s="7">
        <f>RANK(S32,$S$4:$S$122)</f>
        <v>64</v>
      </c>
      <c r="U32">
        <v>29</v>
      </c>
      <c r="V32">
        <f>R32/(COUNT($U$4:$U$122)+1)-0.5</f>
        <v>3.3333333333333326E-2</v>
      </c>
      <c r="W32">
        <f>SUM($V$4:V32)/U32</f>
        <v>2.9597701149425285E-2</v>
      </c>
      <c r="X32">
        <f>(U32/11)*W32^2</f>
        <v>2.3095175896900031E-3</v>
      </c>
      <c r="Z32">
        <f>T32/(COUNT($O$4:$O$122)+1)-0.5</f>
        <v>3.3333333333333326E-2</v>
      </c>
      <c r="AA32">
        <f>SUM($Z$4:Z32)/U32</f>
        <v>2.9597701149425285E-2</v>
      </c>
      <c r="AB32">
        <f>(U32/11)*AA32^2</f>
        <v>2.3095175896900031E-3</v>
      </c>
    </row>
    <row r="33" spans="1:28" ht="15.75" x14ac:dyDescent="0.25">
      <c r="A33" s="4">
        <v>41271</v>
      </c>
      <c r="B33">
        <v>33.22</v>
      </c>
      <c r="C33">
        <f>(B33-B32)/B32</f>
        <v>-1.3950727218759243E-2</v>
      </c>
      <c r="D33">
        <v>1.2715000000000001</v>
      </c>
      <c r="E33">
        <v>1.7008999999999999</v>
      </c>
      <c r="F33">
        <v>10.4861</v>
      </c>
      <c r="G33">
        <f>F33+E33</f>
        <v>12.187000000000001</v>
      </c>
      <c r="H33">
        <f>E33+D33*(G33-E33)</f>
        <v>15.033976150000001</v>
      </c>
      <c r="I33" s="15">
        <f>(((H33/100)+1)^(1/365)-1)</f>
        <v>3.8379237883345851E-4</v>
      </c>
      <c r="J33">
        <f>1+I33</f>
        <v>1.0003837923788335</v>
      </c>
      <c r="K33">
        <f>C33-I33</f>
        <v>-1.4334519597592701E-2</v>
      </c>
      <c r="L33" s="42">
        <f>K33^2</f>
        <v>2.0547845209376923E-4</v>
      </c>
      <c r="M33" s="7"/>
      <c r="N33" s="7"/>
      <c r="O33" s="7">
        <f>C33/$N$3</f>
        <v>-0.460217384509647</v>
      </c>
      <c r="P33" s="7"/>
      <c r="Q33" s="7">
        <f>O33</f>
        <v>-0.460217384509647</v>
      </c>
      <c r="R33" s="7">
        <f>RANK(Q33,$Q$4:$Q$122)</f>
        <v>97</v>
      </c>
      <c r="S33" s="7">
        <f>O33</f>
        <v>-0.460217384509647</v>
      </c>
      <c r="T33" s="7">
        <f>RANK(S33,$S$4:$S$122)</f>
        <v>97</v>
      </c>
      <c r="U33">
        <v>30</v>
      </c>
      <c r="V33">
        <f>R33/(COUNT($U$4:$U$122)+1)-0.5</f>
        <v>0.30833333333333335</v>
      </c>
      <c r="W33">
        <f>SUM($V$4:V33)/U33</f>
        <v>3.8888888888888883E-2</v>
      </c>
      <c r="X33">
        <f>(U33/11)*W33^2</f>
        <v>4.1245791245791228E-3</v>
      </c>
      <c r="Z33">
        <f>T33/(COUNT($O$4:$O$122)+1)-0.5</f>
        <v>0.30833333333333335</v>
      </c>
      <c r="AA33">
        <f>SUM($Z$4:Z33)/U33</f>
        <v>3.8888888888888883E-2</v>
      </c>
      <c r="AB33">
        <f>(U33/11)*AA33^2</f>
        <v>4.1245791245791228E-3</v>
      </c>
    </row>
    <row r="34" spans="1:28" ht="15.75" x14ac:dyDescent="0.25">
      <c r="A34" s="4">
        <v>41274</v>
      </c>
      <c r="B34">
        <v>33.869999999999997</v>
      </c>
      <c r="C34">
        <f>(B34-B33)/B33</f>
        <v>1.9566526189042702E-2</v>
      </c>
      <c r="D34">
        <v>1.2692999999999999</v>
      </c>
      <c r="E34">
        <v>1.7574000000000001</v>
      </c>
      <c r="F34">
        <v>10.509399999999999</v>
      </c>
      <c r="G34">
        <f>F34+E34</f>
        <v>12.2668</v>
      </c>
      <c r="H34">
        <f>E34+D34*(G34-E34)</f>
        <v>15.096981419999999</v>
      </c>
      <c r="I34" s="15">
        <f>(((H34/100)+1)^(1/365)-1)</f>
        <v>3.8529312052348885E-4</v>
      </c>
      <c r="J34">
        <f>1+I34</f>
        <v>1.0003852931205235</v>
      </c>
      <c r="K34">
        <f>C34-I34</f>
        <v>1.9181233068519214E-2</v>
      </c>
      <c r="L34" s="42">
        <f>K34^2</f>
        <v>3.67919702028855E-4</v>
      </c>
      <c r="M34" s="7"/>
      <c r="N34" s="7"/>
      <c r="O34" s="7">
        <f>C34/$N$3</f>
        <v>0.64547570642425778</v>
      </c>
      <c r="P34" s="7"/>
      <c r="Q34" s="7">
        <f>O34</f>
        <v>0.64547570642425778</v>
      </c>
      <c r="R34" s="7">
        <f>RANK(Q34,$Q$4:$Q$122)</f>
        <v>30</v>
      </c>
      <c r="S34" s="7">
        <f>O34</f>
        <v>0.64547570642425778</v>
      </c>
      <c r="T34" s="7">
        <f>RANK(S34,$S$4:$S$122)</f>
        <v>30</v>
      </c>
      <c r="U34">
        <v>31</v>
      </c>
      <c r="V34">
        <f>R34/(COUNT($U$4:$U$122)+1)-0.5</f>
        <v>-0.25</v>
      </c>
      <c r="W34">
        <f>SUM($V$4:V34)/U34</f>
        <v>2.9569892473118274E-2</v>
      </c>
      <c r="X34">
        <f>(U34/11)*W34^2</f>
        <v>2.4641577060931889E-3</v>
      </c>
      <c r="Z34">
        <f>T34/(COUNT($O$4:$O$122)+1)-0.5</f>
        <v>-0.25</v>
      </c>
      <c r="AA34">
        <f>SUM($Z$4:Z34)/U34</f>
        <v>2.9569892473118274E-2</v>
      </c>
      <c r="AB34">
        <f>(U34/11)*AA34^2</f>
        <v>2.4641577060931889E-3</v>
      </c>
    </row>
    <row r="35" spans="1:28" ht="15.75" x14ac:dyDescent="0.25">
      <c r="A35" s="4">
        <v>41276</v>
      </c>
      <c r="B35">
        <v>35.36</v>
      </c>
      <c r="C35">
        <f>(B35-B34)/B34</f>
        <v>4.3991733097136172E-2</v>
      </c>
      <c r="D35">
        <v>1.2757000000000001</v>
      </c>
      <c r="E35">
        <v>1.8371</v>
      </c>
      <c r="F35">
        <v>10.701499999999999</v>
      </c>
      <c r="G35">
        <f>F35+E35</f>
        <v>12.538599999999999</v>
      </c>
      <c r="H35">
        <f>E35+D35*(G35-E35)</f>
        <v>15.48900355</v>
      </c>
      <c r="I35" s="15">
        <f>(((H35/100)+1)^(1/365)-1)</f>
        <v>3.9461244745875312E-4</v>
      </c>
      <c r="J35">
        <f>1+I35</f>
        <v>1.0003946124474588</v>
      </c>
      <c r="K35">
        <f>C35-I35</f>
        <v>4.3597120649677419E-2</v>
      </c>
      <c r="L35" s="42">
        <f>K35^2</f>
        <v>1.9007089289425293E-3</v>
      </c>
      <c r="M35" s="7"/>
      <c r="N35" s="7"/>
      <c r="O35" s="7">
        <f>C35/$N$3</f>
        <v>1.4512333320363717</v>
      </c>
      <c r="P35" s="7"/>
      <c r="Q35" s="7">
        <f>O35</f>
        <v>1.4512333320363717</v>
      </c>
      <c r="R35" s="7">
        <f>RANK(Q35,$Q$4:$Q$122)</f>
        <v>7</v>
      </c>
      <c r="S35" s="7">
        <f>O35</f>
        <v>1.4512333320363717</v>
      </c>
      <c r="T35" s="7">
        <f>RANK(S35,$S$4:$S$122)</f>
        <v>8</v>
      </c>
      <c r="U35">
        <v>32</v>
      </c>
      <c r="V35">
        <f>R35/(COUNT($U$4:$U$122)+1)-0.5</f>
        <v>-0.44166666666666665</v>
      </c>
      <c r="W35">
        <f>SUM($V$4:V35)/U35</f>
        <v>1.4843749999999996E-2</v>
      </c>
      <c r="X35">
        <f>(U35/11)*W35^2</f>
        <v>6.4098011363636332E-4</v>
      </c>
      <c r="Z35">
        <f>T35/(COUNT($O$4:$O$122)+1)-0.5</f>
        <v>-0.43333333333333335</v>
      </c>
      <c r="AA35">
        <f>SUM($Z$4:Z35)/U35</f>
        <v>1.5104166666666662E-2</v>
      </c>
      <c r="AB35">
        <f>(U35/11)*AA35^2</f>
        <v>6.636679292929289E-4</v>
      </c>
    </row>
    <row r="36" spans="1:28" ht="15.75" x14ac:dyDescent="0.25">
      <c r="A36" s="4">
        <v>41277</v>
      </c>
      <c r="B36">
        <v>34.770000000000003</v>
      </c>
      <c r="C36">
        <f>(B36-B35)/B35</f>
        <v>-1.6685520361990846E-2</v>
      </c>
      <c r="D36">
        <v>1.2762</v>
      </c>
      <c r="E36">
        <v>1.9121000000000001</v>
      </c>
      <c r="F36">
        <v>10.7293</v>
      </c>
      <c r="G36">
        <f>F36+E36</f>
        <v>12.641400000000001</v>
      </c>
      <c r="H36">
        <f>E36+D36*(G36-E36)</f>
        <v>15.604832660000001</v>
      </c>
      <c r="I36" s="15">
        <f>(((H36/100)+1)^(1/365)-1)</f>
        <v>3.9735995229439602E-4</v>
      </c>
      <c r="J36">
        <f>1+I36</f>
        <v>1.0003973599522944</v>
      </c>
      <c r="K36">
        <f>C36-I36</f>
        <v>-1.7082880314285242E-2</v>
      </c>
      <c r="L36" s="42">
        <f>K36^2</f>
        <v>2.9182479983219423E-4</v>
      </c>
      <c r="M36" s="7"/>
      <c r="N36" s="7"/>
      <c r="O36" s="7">
        <f>C36/$N$3</f>
        <v>-0.55043485689062466</v>
      </c>
      <c r="P36" s="7"/>
      <c r="Q36" s="7">
        <f>O36</f>
        <v>-0.55043485689062466</v>
      </c>
      <c r="R36" s="7">
        <f>RANK(Q36,$Q$4:$Q$122)</f>
        <v>102</v>
      </c>
      <c r="S36" s="7">
        <f>O36</f>
        <v>-0.55043485689062466</v>
      </c>
      <c r="T36" s="7">
        <f>RANK(S36,$S$4:$S$122)</f>
        <v>102</v>
      </c>
      <c r="U36">
        <v>33</v>
      </c>
      <c r="V36">
        <f>R36/(COUNT($U$4:$U$122)+1)-0.5</f>
        <v>0.35</v>
      </c>
      <c r="W36">
        <f>SUM($V$4:V36)/U36</f>
        <v>2.4999999999999994E-2</v>
      </c>
      <c r="X36">
        <f>(U36/11)*W36^2</f>
        <v>1.8749999999999991E-3</v>
      </c>
      <c r="Z36">
        <f>T36/(COUNT($O$4:$O$122)+1)-0.5</f>
        <v>0.35</v>
      </c>
      <c r="AA36">
        <f>SUM($Z$4:Z36)/U36</f>
        <v>2.5252525252525249E-2</v>
      </c>
      <c r="AB36">
        <f>(U36/11)*AA36^2</f>
        <v>1.9130700948882758E-3</v>
      </c>
    </row>
    <row r="37" spans="1:28" ht="15.75" x14ac:dyDescent="0.25">
      <c r="A37" s="4">
        <v>41278</v>
      </c>
      <c r="B37">
        <v>34.4</v>
      </c>
      <c r="C37">
        <f>(B37-B36)/B36</f>
        <v>-1.0641357492091013E-2</v>
      </c>
      <c r="D37">
        <v>1.2751000000000001</v>
      </c>
      <c r="E37">
        <v>1.8991</v>
      </c>
      <c r="F37">
        <v>10.669700000000001</v>
      </c>
      <c r="G37">
        <f>F37+E37</f>
        <v>12.568800000000001</v>
      </c>
      <c r="H37">
        <f>E37+D37*(G37-E37)</f>
        <v>15.504034470000002</v>
      </c>
      <c r="I37" s="15">
        <f>(((H37/100)+1)^(1/365)-1)</f>
        <v>3.94969140983914E-4</v>
      </c>
      <c r="J37">
        <f>1+I37</f>
        <v>1.0003949691409839</v>
      </c>
      <c r="K37">
        <f>C37-I37</f>
        <v>-1.1036326633074927E-2</v>
      </c>
      <c r="L37" s="42">
        <f>K37^2</f>
        <v>1.2180050555191895E-4</v>
      </c>
      <c r="M37" s="7"/>
      <c r="N37" s="7"/>
      <c r="O37" s="7">
        <f>C37/$N$3</f>
        <v>-0.35104533518918768</v>
      </c>
      <c r="P37" s="7"/>
      <c r="Q37" s="7">
        <f>O37</f>
        <v>-0.35104533518918768</v>
      </c>
      <c r="R37" s="7">
        <f>RANK(Q37,$Q$4:$Q$122)</f>
        <v>91</v>
      </c>
      <c r="S37" s="7">
        <f>O37</f>
        <v>-0.35104533518918768</v>
      </c>
      <c r="T37" s="7">
        <f>RANK(S37,$S$4:$S$122)</f>
        <v>91</v>
      </c>
      <c r="U37">
        <v>34</v>
      </c>
      <c r="V37">
        <f>R37/(COUNT($U$4:$U$122)+1)-0.5</f>
        <v>0.2583333333333333</v>
      </c>
      <c r="W37">
        <f>SUM($V$4:V37)/U37</f>
        <v>3.1862745098039207E-2</v>
      </c>
      <c r="X37">
        <f>(U37/11)*W37^2</f>
        <v>3.137997623291739E-3</v>
      </c>
      <c r="Z37">
        <f>T37/(COUNT($O$4:$O$122)+1)-0.5</f>
        <v>0.2583333333333333</v>
      </c>
      <c r="AA37">
        <f>SUM($Z$4:Z37)/U37</f>
        <v>3.2107843137254892E-2</v>
      </c>
      <c r="AB37">
        <f>(U37/11)*AA37^2</f>
        <v>3.1864601901366585E-3</v>
      </c>
    </row>
    <row r="38" spans="1:28" ht="15.75" x14ac:dyDescent="0.25">
      <c r="A38" s="4">
        <v>41281</v>
      </c>
      <c r="B38">
        <v>34.340000000000003</v>
      </c>
      <c r="C38">
        <f>(B38-B37)/B37</f>
        <v>-1.7441860465114876E-3</v>
      </c>
      <c r="D38">
        <v>1.2770000000000001</v>
      </c>
      <c r="E38">
        <v>1.8974</v>
      </c>
      <c r="F38">
        <v>10.705</v>
      </c>
      <c r="G38">
        <f>F38+E38</f>
        <v>12.602399999999999</v>
      </c>
      <c r="H38">
        <f>E38+D38*(G38-E38)</f>
        <v>15.567685000000001</v>
      </c>
      <c r="I38" s="15">
        <f>(((H38/100)+1)^(1/365)-1)</f>
        <v>3.964790966537457E-4</v>
      </c>
      <c r="J38">
        <f>1+I38</f>
        <v>1.0003964790966537</v>
      </c>
      <c r="K38">
        <f>C38-I38</f>
        <v>-2.1406651431652331E-3</v>
      </c>
      <c r="L38" s="42">
        <f>K38^2</f>
        <v>4.5824472551626282E-6</v>
      </c>
      <c r="M38" s="7"/>
      <c r="N38" s="7"/>
      <c r="O38" s="7">
        <f>C38/$N$3</f>
        <v>-5.753855894654427E-2</v>
      </c>
      <c r="P38" s="7"/>
      <c r="Q38" s="7">
        <f>O38</f>
        <v>-5.753855894654427E-2</v>
      </c>
      <c r="R38" s="7">
        <f>RANK(Q38,$Q$4:$Q$122)</f>
        <v>74</v>
      </c>
      <c r="S38" s="7">
        <f>O38</f>
        <v>-5.753855894654427E-2</v>
      </c>
      <c r="T38" s="7">
        <f>RANK(S38,$S$4:$S$122)</f>
        <v>74</v>
      </c>
      <c r="U38">
        <v>35</v>
      </c>
      <c r="V38">
        <f>R38/(COUNT($U$4:$U$122)+1)-0.5</f>
        <v>0.1166666666666667</v>
      </c>
      <c r="W38">
        <f>SUM($V$4:V38)/U38</f>
        <v>3.428571428571428E-2</v>
      </c>
      <c r="X38">
        <f>(U38/11)*W38^2</f>
        <v>3.740259740259739E-3</v>
      </c>
      <c r="Z38">
        <f>T38/(COUNT($O$4:$O$122)+1)-0.5</f>
        <v>0.1166666666666667</v>
      </c>
      <c r="AA38">
        <f>SUM($Z$4:Z38)/U38</f>
        <v>3.4523809523809512E-2</v>
      </c>
      <c r="AB38">
        <f>(U38/11)*AA38^2</f>
        <v>3.7923881673881644E-3</v>
      </c>
    </row>
    <row r="39" spans="1:28" ht="15.75" x14ac:dyDescent="0.25">
      <c r="A39" s="4">
        <v>41282</v>
      </c>
      <c r="B39">
        <v>33.68</v>
      </c>
      <c r="C39">
        <f>(B39-B38)/B38</f>
        <v>-1.9219569015725208E-2</v>
      </c>
      <c r="D39">
        <v>1.278</v>
      </c>
      <c r="E39">
        <v>1.8683000000000001</v>
      </c>
      <c r="F39">
        <v>10.721399999999999</v>
      </c>
      <c r="G39">
        <f>F39+E39</f>
        <v>12.589699999999999</v>
      </c>
      <c r="H39">
        <f>E39+D39*(G39-E39)</f>
        <v>15.570249199999999</v>
      </c>
      <c r="I39" s="15">
        <f>(((H39/100)+1)^(1/365)-1)</f>
        <v>3.9653990874910505E-4</v>
      </c>
      <c r="J39">
        <f>1+I39</f>
        <v>1.0003965399087491</v>
      </c>
      <c r="K39">
        <f>C39-I39</f>
        <v>-1.9616108924474313E-2</v>
      </c>
      <c r="L39" s="42">
        <f>K39^2</f>
        <v>3.8479172933684081E-4</v>
      </c>
      <c r="M39" s="7"/>
      <c r="N39" s="7"/>
      <c r="O39" s="7">
        <f>C39/$N$3</f>
        <v>-0.63403001471678</v>
      </c>
      <c r="P39" s="7"/>
      <c r="Q39" s="7">
        <f>O39</f>
        <v>-0.63403001471678</v>
      </c>
      <c r="R39" s="7">
        <f>RANK(Q39,$Q$4:$Q$122)</f>
        <v>107</v>
      </c>
      <c r="S39" s="7">
        <f>O39</f>
        <v>-0.63403001471678</v>
      </c>
      <c r="T39" s="7">
        <f>RANK(S39,$S$4:$S$122)</f>
        <v>107</v>
      </c>
      <c r="U39">
        <v>36</v>
      </c>
      <c r="V39">
        <f>R39/(COUNT($U$4:$U$122)+1)-0.5</f>
        <v>0.39166666666666672</v>
      </c>
      <c r="W39">
        <f>SUM($V$4:V39)/U39</f>
        <v>4.4212962962962954E-2</v>
      </c>
      <c r="X39">
        <f>(U39/11)*W39^2</f>
        <v>6.3974817620650925E-3</v>
      </c>
      <c r="Z39">
        <f>T39/(COUNT($O$4:$O$122)+1)-0.5</f>
        <v>0.39166666666666672</v>
      </c>
      <c r="AA39">
        <f>SUM($Z$4:Z39)/U39</f>
        <v>4.4444444444444432E-2</v>
      </c>
      <c r="AB39">
        <f>(U39/11)*AA39^2</f>
        <v>6.4646464646464612E-3</v>
      </c>
    </row>
    <row r="40" spans="1:28" ht="15.75" x14ac:dyDescent="0.25">
      <c r="A40" s="4">
        <v>41283</v>
      </c>
      <c r="B40">
        <v>33.64</v>
      </c>
      <c r="C40">
        <f>(B40-B39)/B39</f>
        <v>-1.1876484560569818E-3</v>
      </c>
      <c r="D40">
        <v>1.2779</v>
      </c>
      <c r="E40">
        <v>1.8568</v>
      </c>
      <c r="F40">
        <v>10.6943</v>
      </c>
      <c r="G40">
        <f>F40+E40</f>
        <v>12.5511</v>
      </c>
      <c r="H40">
        <f>E40+D40*(G40-E40)</f>
        <v>15.52304597</v>
      </c>
      <c r="I40" s="15">
        <f>(((H40/100)+1)^(1/365)-1)</f>
        <v>3.9542022996985615E-4</v>
      </c>
      <c r="J40">
        <f>1+I40</f>
        <v>1.0003954202299699</v>
      </c>
      <c r="K40">
        <f>C40-I40</f>
        <v>-1.583068686026838E-3</v>
      </c>
      <c r="L40" s="42">
        <f>K40^2</f>
        <v>2.5061064646787391E-6</v>
      </c>
      <c r="M40" s="7"/>
      <c r="N40" s="7"/>
      <c r="O40" s="7">
        <f>C40/$N$3</f>
        <v>-3.9179066266057799E-2</v>
      </c>
      <c r="P40" s="7"/>
      <c r="Q40" s="7">
        <f>O40</f>
        <v>-3.9179066266057799E-2</v>
      </c>
      <c r="R40" s="7">
        <f>RANK(Q40,$Q$4:$Q$122)</f>
        <v>73</v>
      </c>
      <c r="S40" s="7">
        <f>O40</f>
        <v>-3.9179066266057799E-2</v>
      </c>
      <c r="T40" s="7">
        <f>RANK(S40,$S$4:$S$122)</f>
        <v>73</v>
      </c>
      <c r="U40">
        <v>37</v>
      </c>
      <c r="V40">
        <f>R40/(COUNT($U$4:$U$122)+1)-0.5</f>
        <v>0.10833333333333328</v>
      </c>
      <c r="W40">
        <f>SUM($V$4:V40)/U40</f>
        <v>4.5945945945945942E-2</v>
      </c>
      <c r="X40">
        <f>(U40/11)*W40^2</f>
        <v>7.1007371007371003E-3</v>
      </c>
      <c r="Z40">
        <f>T40/(COUNT($O$4:$O$122)+1)-0.5</f>
        <v>0.10833333333333328</v>
      </c>
      <c r="AA40">
        <f>SUM($Z$4:Z40)/U40</f>
        <v>4.6171171171171164E-2</v>
      </c>
      <c r="AB40">
        <f>(U40/11)*AA40^2</f>
        <v>7.1705227955227947E-3</v>
      </c>
    </row>
    <row r="41" spans="1:28" ht="15.75" x14ac:dyDescent="0.25">
      <c r="A41" s="4">
        <v>41284</v>
      </c>
      <c r="B41">
        <v>33.53</v>
      </c>
      <c r="C41">
        <f>(B41-B40)/B40</f>
        <v>-3.2699167657550365E-3</v>
      </c>
      <c r="D41">
        <v>1.2765</v>
      </c>
      <c r="E41">
        <v>1.8957999999999999</v>
      </c>
      <c r="F41">
        <v>10.6531</v>
      </c>
      <c r="G41">
        <f>F41+E41</f>
        <v>12.5489</v>
      </c>
      <c r="H41">
        <f>E41+D41*(G41-E41)</f>
        <v>15.49448215</v>
      </c>
      <c r="I41" s="15">
        <f>(((H41/100)+1)^(1/365)-1)</f>
        <v>3.9474246356818732E-4</v>
      </c>
      <c r="J41">
        <f>1+I41</f>
        <v>1.0003947424635682</v>
      </c>
      <c r="K41">
        <f>C41-I41</f>
        <v>-3.6646592293232238E-3</v>
      </c>
      <c r="L41" s="42">
        <f>K41^2</f>
        <v>1.3429727267063884E-5</v>
      </c>
      <c r="M41" s="7"/>
      <c r="N41" s="7"/>
      <c r="O41" s="7">
        <f>C41/$N$3</f>
        <v>-0.10787054451731069</v>
      </c>
      <c r="P41" s="7"/>
      <c r="Q41" s="7">
        <f>O41</f>
        <v>-0.10787054451731069</v>
      </c>
      <c r="R41" s="7">
        <f>RANK(Q41,$Q$4:$Q$122)</f>
        <v>78</v>
      </c>
      <c r="S41" s="7">
        <f>O41</f>
        <v>-0.10787054451731069</v>
      </c>
      <c r="T41" s="7">
        <f>RANK(S41,$S$4:$S$122)</f>
        <v>78</v>
      </c>
      <c r="U41">
        <v>38</v>
      </c>
      <c r="V41">
        <f>R41/(COUNT($U$4:$U$122)+1)-0.5</f>
        <v>0.15000000000000002</v>
      </c>
      <c r="W41">
        <f>SUM($V$4:V41)/U41</f>
        <v>4.8684210526315781E-2</v>
      </c>
      <c r="X41">
        <f>(U41/11)*W41^2</f>
        <v>8.1877990430621987E-3</v>
      </c>
      <c r="Z41">
        <f>T41/(COUNT($O$4:$O$122)+1)-0.5</f>
        <v>0.15000000000000002</v>
      </c>
      <c r="AA41">
        <f>SUM($Z$4:Z41)/U41</f>
        <v>4.8903508771929817E-2</v>
      </c>
      <c r="AB41">
        <f>(U41/11)*AA41^2</f>
        <v>8.2617291334396575E-3</v>
      </c>
    </row>
    <row r="42" spans="1:28" ht="15.75" x14ac:dyDescent="0.25">
      <c r="A42" s="4">
        <v>41285</v>
      </c>
      <c r="B42">
        <v>32.909999999999997</v>
      </c>
      <c r="C42">
        <f>(B42-B41)/B41</f>
        <v>-1.8490903668356831E-2</v>
      </c>
      <c r="D42">
        <v>1.2793000000000001</v>
      </c>
      <c r="E42">
        <v>1.8677000000000001</v>
      </c>
      <c r="F42">
        <v>10.6394</v>
      </c>
      <c r="G42">
        <f>F42+E42</f>
        <v>12.507100000000001</v>
      </c>
      <c r="H42">
        <f>E42+D42*(G42-E42)</f>
        <v>15.478684420000004</v>
      </c>
      <c r="I42" s="15">
        <f>(((H42/100)+1)^(1/365)-1)</f>
        <v>3.94367540976992E-4</v>
      </c>
      <c r="J42">
        <f>1+I42</f>
        <v>1.000394367540977</v>
      </c>
      <c r="K42">
        <f>C42-I42</f>
        <v>-1.8885271209333823E-2</v>
      </c>
      <c r="L42" s="42">
        <f>K42^2</f>
        <v>3.5665346865009298E-4</v>
      </c>
      <c r="M42" s="7"/>
      <c r="N42" s="7"/>
      <c r="O42" s="7">
        <f>C42/$N$3</f>
        <v>-0.60999223839944527</v>
      </c>
      <c r="P42" s="7"/>
      <c r="Q42" s="7">
        <f>O42</f>
        <v>-0.60999223839944527</v>
      </c>
      <c r="R42" s="7">
        <f>RANK(Q42,$Q$4:$Q$122)</f>
        <v>105</v>
      </c>
      <c r="S42" s="7">
        <f>O42</f>
        <v>-0.60999223839944527</v>
      </c>
      <c r="T42" s="7">
        <f>RANK(S42,$S$4:$S$122)</f>
        <v>105</v>
      </c>
      <c r="U42">
        <v>39</v>
      </c>
      <c r="V42">
        <f>R42/(COUNT($U$4:$U$122)+1)-0.5</f>
        <v>0.375</v>
      </c>
      <c r="W42">
        <f>SUM($V$4:V42)/U42</f>
        <v>5.7051282051282043E-2</v>
      </c>
      <c r="X42">
        <f>(U42/11)*W42^2</f>
        <v>1.1539918414918412E-2</v>
      </c>
      <c r="Z42">
        <f>T42/(COUNT($O$4:$O$122)+1)-0.5</f>
        <v>0.375</v>
      </c>
      <c r="AA42">
        <f>SUM($Z$4:Z42)/U42</f>
        <v>5.7264957264957256E-2</v>
      </c>
      <c r="AB42">
        <f>(U42/11)*AA42^2</f>
        <v>1.1626521626521624E-2</v>
      </c>
    </row>
    <row r="43" spans="1:28" ht="15.75" x14ac:dyDescent="0.25">
      <c r="A43" s="4">
        <v>41288</v>
      </c>
      <c r="B43">
        <v>33.26</v>
      </c>
      <c r="C43">
        <f>(B43-B42)/B42</f>
        <v>1.063506532968707E-2</v>
      </c>
      <c r="D43">
        <v>1.2827</v>
      </c>
      <c r="E43">
        <v>1.8448</v>
      </c>
      <c r="F43">
        <v>10.6082</v>
      </c>
      <c r="G43">
        <f>F43+E43</f>
        <v>12.452999999999999</v>
      </c>
      <c r="H43">
        <f>E43+D43*(G43-E43)</f>
        <v>15.451938139999999</v>
      </c>
      <c r="I43" s="15">
        <f>(((H43/100)+1)^(1/365)-1)</f>
        <v>3.9373266324660428E-4</v>
      </c>
      <c r="J43">
        <f>1+I43</f>
        <v>1.0003937326632466</v>
      </c>
      <c r="K43">
        <f>C43-I43</f>
        <v>1.0241332666440466E-2</v>
      </c>
      <c r="L43" s="42">
        <f>K43^2</f>
        <v>1.0488489478470058E-4</v>
      </c>
      <c r="M43" s="7"/>
      <c r="N43" s="7"/>
      <c r="O43" s="7">
        <f>C43/$N$3</f>
        <v>0.35083776446695619</v>
      </c>
      <c r="P43" s="7"/>
      <c r="Q43" s="7">
        <f>O43</f>
        <v>0.35083776446695619</v>
      </c>
      <c r="R43" s="7">
        <f>RANK(Q43,$Q$4:$Q$122)</f>
        <v>45</v>
      </c>
      <c r="S43" s="7">
        <f>O43</f>
        <v>0.35083776446695619</v>
      </c>
      <c r="T43" s="7">
        <f>RANK(S43,$S$4:$S$122)</f>
        <v>45</v>
      </c>
      <c r="U43">
        <v>40</v>
      </c>
      <c r="V43">
        <f>R43/(COUNT($U$4:$U$122)+1)-0.5</f>
        <v>-0.125</v>
      </c>
      <c r="W43">
        <f>SUM($V$4:V43)/U43</f>
        <v>5.2499999999999991E-2</v>
      </c>
      <c r="X43">
        <f>(U43/11)*W43^2</f>
        <v>1.002272727272727E-2</v>
      </c>
      <c r="Z43">
        <f>T43/(COUNT($O$4:$O$122)+1)-0.5</f>
        <v>-0.125</v>
      </c>
      <c r="AA43">
        <f>SUM($Z$4:Z43)/U43</f>
        <v>5.2708333333333322E-2</v>
      </c>
      <c r="AB43">
        <f>(U43/11)*AA43^2</f>
        <v>1.010243055555555E-2</v>
      </c>
    </row>
    <row r="44" spans="1:28" ht="15.75" x14ac:dyDescent="0.25">
      <c r="A44" s="4">
        <v>41289</v>
      </c>
      <c r="B44">
        <v>33.9</v>
      </c>
      <c r="C44">
        <f>(B44-B43)/B43</f>
        <v>1.9242333132892381E-2</v>
      </c>
      <c r="D44">
        <v>1.2829999999999999</v>
      </c>
      <c r="E44">
        <v>1.8359999999999999</v>
      </c>
      <c r="F44">
        <v>10.6061</v>
      </c>
      <c r="G44">
        <f>F44+E44</f>
        <v>12.4421</v>
      </c>
      <c r="H44">
        <f>E44+D44*(G44-E44)</f>
        <v>15.443626299999998</v>
      </c>
      <c r="I44" s="15">
        <f>(((H44/100)+1)^(1/365)-1)</f>
        <v>3.9353533482788805E-4</v>
      </c>
      <c r="J44">
        <f>1+I44</f>
        <v>1.0003935353348279</v>
      </c>
      <c r="K44">
        <f>C44-I44</f>
        <v>1.8848797798064493E-2</v>
      </c>
      <c r="L44" s="42">
        <f>K44^2</f>
        <v>3.5527717843232087E-4</v>
      </c>
      <c r="M44" s="7"/>
      <c r="N44" s="7"/>
      <c r="O44" s="7">
        <f>C44/$N$3</f>
        <v>0.63478097502867403</v>
      </c>
      <c r="P44" s="7"/>
      <c r="Q44" s="7">
        <f>O44</f>
        <v>0.63478097502867403</v>
      </c>
      <c r="R44" s="7">
        <f>RANK(Q44,$Q$4:$Q$122)</f>
        <v>33</v>
      </c>
      <c r="S44" s="7">
        <f>O44</f>
        <v>0.63478097502867403</v>
      </c>
      <c r="T44" s="7">
        <f>RANK(S44,$S$4:$S$122)</f>
        <v>33</v>
      </c>
      <c r="U44">
        <v>41</v>
      </c>
      <c r="V44">
        <f>R44/(COUNT($U$4:$U$122)+1)-0.5</f>
        <v>-0.22499999999999998</v>
      </c>
      <c r="W44">
        <f>SUM($V$4:V44)/U44</f>
        <v>4.5731707317073163E-2</v>
      </c>
      <c r="X44">
        <f>(U44/11)*W44^2</f>
        <v>7.7951773835920144E-3</v>
      </c>
      <c r="Z44">
        <f>T44/(COUNT($O$4:$O$122)+1)-0.5</f>
        <v>-0.22499999999999998</v>
      </c>
      <c r="AA44">
        <f>SUM($Z$4:Z44)/U44</f>
        <v>4.5934959349593484E-2</v>
      </c>
      <c r="AB44">
        <f>(U44/11)*AA44^2</f>
        <v>7.8646218280364576E-3</v>
      </c>
    </row>
    <row r="45" spans="1:28" ht="15.75" x14ac:dyDescent="0.25">
      <c r="A45" s="4">
        <v>41290</v>
      </c>
      <c r="B45">
        <v>34.1</v>
      </c>
      <c r="C45">
        <f>(B45-B44)/B44</f>
        <v>5.8997050147493466E-3</v>
      </c>
      <c r="D45">
        <v>1.2829999999999999</v>
      </c>
      <c r="E45">
        <v>1.8185</v>
      </c>
      <c r="F45">
        <v>10.6127</v>
      </c>
      <c r="G45">
        <f>F45+E45</f>
        <v>12.4312</v>
      </c>
      <c r="H45">
        <f>E45+D45*(G45-E45)</f>
        <v>15.4345941</v>
      </c>
      <c r="I45" s="15">
        <f>(((H45/100)+1)^(1/365)-1)</f>
        <v>3.9332088853605285E-4</v>
      </c>
      <c r="J45">
        <f>1+I45</f>
        <v>1.0003933208885361</v>
      </c>
      <c r="K45">
        <f>C45-I45</f>
        <v>5.5063841262132937E-3</v>
      </c>
      <c r="L45" s="42">
        <f>K45^2</f>
        <v>3.032026614541374E-5</v>
      </c>
      <c r="M45" s="7"/>
      <c r="N45" s="7"/>
      <c r="O45" s="7">
        <f>C45/$N$3</f>
        <v>0.19462403419481911</v>
      </c>
      <c r="P45" s="7"/>
      <c r="Q45" s="7">
        <f>O45</f>
        <v>0.19462403419481911</v>
      </c>
      <c r="R45" s="7">
        <f>RANK(Q45,$Q$4:$Q$122)</f>
        <v>57</v>
      </c>
      <c r="S45" s="7">
        <f>O45</f>
        <v>0.19462403419481911</v>
      </c>
      <c r="T45" s="7">
        <f>RANK(S45,$S$4:$S$122)</f>
        <v>57</v>
      </c>
      <c r="U45">
        <v>42</v>
      </c>
      <c r="V45">
        <f>R45/(COUNT($U$4:$U$122)+1)-0.5</f>
        <v>-2.5000000000000022E-2</v>
      </c>
      <c r="W45">
        <f>SUM($V$4:V45)/U45</f>
        <v>4.4047619047619037E-2</v>
      </c>
      <c r="X45">
        <f>(U45/11)*W45^2</f>
        <v>7.4080086580086552E-3</v>
      </c>
      <c r="Z45">
        <f>T45/(COUNT($O$4:$O$122)+1)-0.5</f>
        <v>-2.5000000000000022E-2</v>
      </c>
      <c r="AA45">
        <f>SUM($Z$4:Z45)/U45</f>
        <v>4.4246031746031735E-2</v>
      </c>
      <c r="AB45">
        <f>(U45/11)*AA45^2</f>
        <v>7.4748977873977836E-3</v>
      </c>
    </row>
    <row r="46" spans="1:28" ht="15.75" x14ac:dyDescent="0.25">
      <c r="A46" s="4">
        <v>41291</v>
      </c>
      <c r="B46">
        <v>34.380000000000003</v>
      </c>
      <c r="C46">
        <f>(B46-B45)/B45</f>
        <v>8.2111436950146957E-3</v>
      </c>
      <c r="D46">
        <v>1.2829999999999999</v>
      </c>
      <c r="E46">
        <v>1.8794</v>
      </c>
      <c r="F46">
        <v>10.6044</v>
      </c>
      <c r="G46">
        <f>F46+E46</f>
        <v>12.4838</v>
      </c>
      <c r="H46">
        <f>E46+D46*(G46-E46)</f>
        <v>15.484845199999999</v>
      </c>
      <c r="I46" s="15">
        <f>(((H46/100)+1)^(1/365)-1)</f>
        <v>3.9451375892807228E-4</v>
      </c>
      <c r="J46">
        <f>1+I46</f>
        <v>1.0003945137589281</v>
      </c>
      <c r="K46">
        <f>C46-I46</f>
        <v>7.8166299360866234E-3</v>
      </c>
      <c r="L46" s="42">
        <f>K46^2</f>
        <v>6.1099703557725566E-5</v>
      </c>
      <c r="M46" s="7"/>
      <c r="N46" s="7"/>
      <c r="O46" s="7">
        <f>C46/$N$3</f>
        <v>0.27087556196146689</v>
      </c>
      <c r="P46" s="7"/>
      <c r="Q46" s="7">
        <f>O46</f>
        <v>0.27087556196146689</v>
      </c>
      <c r="R46" s="7">
        <f>RANK(Q46,$Q$4:$Q$122)</f>
        <v>50</v>
      </c>
      <c r="S46" s="7">
        <f>O46</f>
        <v>0.27087556196146689</v>
      </c>
      <c r="T46" s="7">
        <f>RANK(S46,$S$4:$S$122)</f>
        <v>50</v>
      </c>
      <c r="U46">
        <v>43</v>
      </c>
      <c r="V46">
        <f>R46/(COUNT($U$4:$U$122)+1)-0.5</f>
        <v>-8.3333333333333315E-2</v>
      </c>
      <c r="W46">
        <f>SUM($V$4:V46)/U46</f>
        <v>4.108527131782945E-2</v>
      </c>
      <c r="X46">
        <f>(U46/11)*W46^2</f>
        <v>6.5985435752877594E-3</v>
      </c>
      <c r="Z46">
        <f>T46/(COUNT($O$4:$O$122)+1)-0.5</f>
        <v>-8.3333333333333315E-2</v>
      </c>
      <c r="AA46">
        <f>SUM($Z$4:Z46)/U46</f>
        <v>4.1279069767441855E-2</v>
      </c>
      <c r="AB46">
        <f>(U46/11)*AA46^2</f>
        <v>6.6609408033826614E-3</v>
      </c>
    </row>
    <row r="47" spans="1:28" ht="15.75" x14ac:dyDescent="0.25">
      <c r="A47" s="4">
        <v>41292</v>
      </c>
      <c r="B47">
        <v>34.520000000000003</v>
      </c>
      <c r="C47">
        <f>(B47-B46)/B46</f>
        <v>4.0721349621873348E-3</v>
      </c>
      <c r="D47">
        <v>1.2828999999999999</v>
      </c>
      <c r="E47">
        <v>1.8416000000000001</v>
      </c>
      <c r="F47">
        <v>10.5631</v>
      </c>
      <c r="G47">
        <f>F47+E47</f>
        <v>12.4047</v>
      </c>
      <c r="H47">
        <f>E47+D47*(G47-E47)</f>
        <v>15.393000989999999</v>
      </c>
      <c r="I47" s="15">
        <f>(((H47/100)+1)^(1/365)-1)</f>
        <v>3.9233315142173097E-4</v>
      </c>
      <c r="J47">
        <f>1+I47</f>
        <v>1.0003923331514217</v>
      </c>
      <c r="K47">
        <f>C47-I47</f>
        <v>3.6798018107656039E-3</v>
      </c>
      <c r="L47" s="42">
        <f>K47^2</f>
        <v>1.3540941366513818E-5</v>
      </c>
      <c r="M47" s="7"/>
      <c r="N47" s="7"/>
      <c r="O47" s="7">
        <f>C47/$N$3</f>
        <v>0.13433473913446803</v>
      </c>
      <c r="P47" s="7"/>
      <c r="Q47" s="7">
        <f>O47</f>
        <v>0.13433473913446803</v>
      </c>
      <c r="R47" s="7">
        <f>RANK(Q47,$Q$4:$Q$122)</f>
        <v>61</v>
      </c>
      <c r="S47" s="7">
        <f>O47</f>
        <v>0.13433473913446803</v>
      </c>
      <c r="T47" s="7">
        <f>RANK(S47,$S$4:$S$122)</f>
        <v>61</v>
      </c>
      <c r="U47">
        <v>44</v>
      </c>
      <c r="V47">
        <f>R47/(COUNT($U$4:$U$122)+1)-0.5</f>
        <v>8.3333333333333037E-3</v>
      </c>
      <c r="W47">
        <f>SUM($V$4:V47)/U47</f>
        <v>4.0340909090909087E-2</v>
      </c>
      <c r="X47">
        <f>(U47/11)*W47^2</f>
        <v>6.509555785123966E-3</v>
      </c>
      <c r="Z47">
        <f>T47/(COUNT($O$4:$O$122)+1)-0.5</f>
        <v>8.3333333333333037E-3</v>
      </c>
      <c r="AA47">
        <f>SUM($Z$4:Z47)/U47</f>
        <v>4.0530303030303021E-2</v>
      </c>
      <c r="AB47">
        <f>(U47/11)*AA47^2</f>
        <v>6.5708218549127605E-3</v>
      </c>
    </row>
    <row r="48" spans="1:28" ht="15.75" x14ac:dyDescent="0.25">
      <c r="A48" s="4">
        <v>41296</v>
      </c>
      <c r="B48">
        <v>35.19</v>
      </c>
      <c r="C48">
        <f>(B48-B47)/B47</f>
        <v>1.9409038238702044E-2</v>
      </c>
      <c r="D48">
        <v>1.2701</v>
      </c>
      <c r="E48">
        <v>1.8416999999999999</v>
      </c>
      <c r="F48">
        <v>10.4893</v>
      </c>
      <c r="G48">
        <f>F48+E48</f>
        <v>12.331</v>
      </c>
      <c r="H48">
        <f>E48+D48*(G48-E48)</f>
        <v>15.16415993</v>
      </c>
      <c r="I48" s="15">
        <f>(((H48/100)+1)^(1/365)-1)</f>
        <v>3.8689236368805169E-4</v>
      </c>
      <c r="J48">
        <f>1+I48</f>
        <v>1.0003868923636881</v>
      </c>
      <c r="K48">
        <f>C48-I48</f>
        <v>1.9022145875013993E-2</v>
      </c>
      <c r="L48" s="42">
        <f>K48^2</f>
        <v>3.6184203369031185E-4</v>
      </c>
      <c r="M48" s="7"/>
      <c r="N48" s="7"/>
      <c r="O48" s="7">
        <f>C48/$N$3</f>
        <v>0.64028037205487076</v>
      </c>
      <c r="P48" s="7"/>
      <c r="Q48" s="7">
        <f>O48</f>
        <v>0.64028037205487076</v>
      </c>
      <c r="R48" s="7">
        <f>RANK(Q48,$Q$4:$Q$122)</f>
        <v>32</v>
      </c>
      <c r="S48" s="7">
        <f>O48</f>
        <v>0.64028037205487076</v>
      </c>
      <c r="T48" s="7">
        <f>RANK(S48,$S$4:$S$122)</f>
        <v>32</v>
      </c>
      <c r="U48">
        <v>45</v>
      </c>
      <c r="V48">
        <f>R48/(COUNT($U$4:$U$122)+1)-0.5</f>
        <v>-0.23333333333333334</v>
      </c>
      <c r="W48">
        <f>SUM($V$4:V48)/U48</f>
        <v>3.4259259259259253E-2</v>
      </c>
      <c r="X48">
        <f>(U48/11)*W48^2</f>
        <v>4.8014870931537583E-3</v>
      </c>
      <c r="Z48">
        <f>T48/(COUNT($O$4:$O$122)+1)-0.5</f>
        <v>-0.23333333333333334</v>
      </c>
      <c r="AA48">
        <f>SUM($Z$4:Z48)/U48</f>
        <v>3.4444444444444437E-2</v>
      </c>
      <c r="AB48">
        <f>(U48/11)*AA48^2</f>
        <v>4.8535353535353511E-3</v>
      </c>
    </row>
    <row r="49" spans="1:28" ht="15.75" x14ac:dyDescent="0.25">
      <c r="A49" s="4">
        <v>41297</v>
      </c>
      <c r="B49">
        <v>36</v>
      </c>
      <c r="C49">
        <f>(B49-B48)/B48</f>
        <v>2.3017902813299299E-2</v>
      </c>
      <c r="D49">
        <v>1.2705</v>
      </c>
      <c r="E49">
        <v>1.8241000000000001</v>
      </c>
      <c r="F49">
        <v>10.503</v>
      </c>
      <c r="G49">
        <f>F49+E49</f>
        <v>12.3271</v>
      </c>
      <c r="H49">
        <f>E49+D49*(G49-E49)</f>
        <v>15.1681615</v>
      </c>
      <c r="I49" s="15">
        <f>(((H49/100)+1)^(1/365)-1)</f>
        <v>3.8698759519983916E-4</v>
      </c>
      <c r="J49">
        <f>1+I49</f>
        <v>1.0003869875951998</v>
      </c>
      <c r="K49">
        <f>C49-I49</f>
        <v>2.263091521809946E-2</v>
      </c>
      <c r="L49" s="42">
        <f>K49^2</f>
        <v>5.1215832360880574E-4</v>
      </c>
      <c r="M49" s="7"/>
      <c r="N49" s="7"/>
      <c r="O49" s="7">
        <f>C49/$N$3</f>
        <v>0.75933238916673451</v>
      </c>
      <c r="P49" s="7"/>
      <c r="Q49" s="7">
        <f>O49</f>
        <v>0.75933238916673451</v>
      </c>
      <c r="R49" s="7">
        <f>RANK(Q49,$Q$4:$Q$122)</f>
        <v>26</v>
      </c>
      <c r="S49" s="7">
        <f>O49</f>
        <v>0.75933238916673451</v>
      </c>
      <c r="T49" s="7">
        <f>RANK(S49,$S$4:$S$122)</f>
        <v>26</v>
      </c>
      <c r="U49">
        <v>46</v>
      </c>
      <c r="V49">
        <f>R49/(COUNT($U$4:$U$122)+1)-0.5</f>
        <v>-0.28333333333333333</v>
      </c>
      <c r="W49">
        <f>SUM($V$4:V49)/U49</f>
        <v>2.7355072463768105E-2</v>
      </c>
      <c r="X49">
        <f>(U49/11)*W49^2</f>
        <v>3.1292545015371076E-3</v>
      </c>
      <c r="Z49">
        <f>T49/(COUNT($O$4:$O$122)+1)-0.5</f>
        <v>-0.28333333333333333</v>
      </c>
      <c r="AA49">
        <f>SUM($Z$4:Z49)/U49</f>
        <v>2.753623188405796E-2</v>
      </c>
      <c r="AB49">
        <f>(U49/11)*AA49^2</f>
        <v>3.1708388230127331E-3</v>
      </c>
    </row>
    <row r="50" spans="1:28" ht="15.75" x14ac:dyDescent="0.25">
      <c r="A50" s="4">
        <v>41298</v>
      </c>
      <c r="B50">
        <v>36.99</v>
      </c>
      <c r="C50">
        <f>(B50-B49)/B49</f>
        <v>2.7500000000000056E-2</v>
      </c>
      <c r="D50">
        <v>1.2703</v>
      </c>
      <c r="E50">
        <v>1.8498000000000001</v>
      </c>
      <c r="F50">
        <v>10.4399</v>
      </c>
      <c r="G50">
        <f>F50+E50</f>
        <v>12.2897</v>
      </c>
      <c r="H50">
        <f>E50+D50*(G50-E50)</f>
        <v>15.11160497</v>
      </c>
      <c r="I50" s="15">
        <f>(((H50/100)+1)^(1/365)-1)</f>
        <v>3.8564132616425439E-4</v>
      </c>
      <c r="J50">
        <f>1+I50</f>
        <v>1.0003856413261643</v>
      </c>
      <c r="K50">
        <f>C50-I50</f>
        <v>2.7114358673835801E-2</v>
      </c>
      <c r="L50" s="42">
        <f>K50^2</f>
        <v>7.3518844629341478E-4</v>
      </c>
      <c r="M50" s="7"/>
      <c r="N50" s="7"/>
      <c r="O50" s="7">
        <f>C50/$N$3</f>
        <v>0.90719127939058952</v>
      </c>
      <c r="P50" s="7"/>
      <c r="Q50" s="7">
        <f>O50</f>
        <v>0.90719127939058952</v>
      </c>
      <c r="R50" s="7">
        <f>RANK(Q50,$Q$4:$Q$122)</f>
        <v>19</v>
      </c>
      <c r="S50" s="7">
        <f>O50</f>
        <v>0.90719127939058952</v>
      </c>
      <c r="T50" s="7">
        <f>RANK(S50,$S$4:$S$122)</f>
        <v>19</v>
      </c>
      <c r="U50">
        <v>47</v>
      </c>
      <c r="V50">
        <f>R50/(COUNT($U$4:$U$122)+1)-0.5</f>
        <v>-0.34166666666666667</v>
      </c>
      <c r="W50">
        <f>SUM($V$4:V50)/U50</f>
        <v>1.950354609929077E-2</v>
      </c>
      <c r="X50">
        <f>(U50/11)*W50^2</f>
        <v>1.6252955082742299E-3</v>
      </c>
      <c r="Z50">
        <f>T50/(COUNT($O$4:$O$122)+1)-0.5</f>
        <v>-0.34166666666666667</v>
      </c>
      <c r="AA50">
        <f>SUM($Z$4:Z50)/U50</f>
        <v>1.9680851063829777E-2</v>
      </c>
      <c r="AB50">
        <f>(U50/11)*AA50^2</f>
        <v>1.6549806576402304E-3</v>
      </c>
    </row>
    <row r="51" spans="1:28" ht="15.75" x14ac:dyDescent="0.25">
      <c r="A51" s="4">
        <v>41299</v>
      </c>
      <c r="B51">
        <v>36.979999999999997</v>
      </c>
      <c r="C51">
        <f>(B51-B50)/B50</f>
        <v>-2.7034333603690499E-4</v>
      </c>
      <c r="D51">
        <v>1.2698</v>
      </c>
      <c r="E51">
        <v>1.9487000000000001</v>
      </c>
      <c r="F51">
        <v>10.398300000000001</v>
      </c>
      <c r="G51">
        <f>F51+E51</f>
        <v>12.347000000000001</v>
      </c>
      <c r="H51">
        <f>E51+D51*(G51-E51)</f>
        <v>15.152461340000002</v>
      </c>
      <c r="I51" s="15">
        <f>(((H51/100)+1)^(1/365)-1)</f>
        <v>3.866139354342657E-4</v>
      </c>
      <c r="J51">
        <f>1+I51</f>
        <v>1.0003866139354343</v>
      </c>
      <c r="K51">
        <f>C51-I51</f>
        <v>-6.5695727147117074E-4</v>
      </c>
      <c r="L51" s="42">
        <f>K51^2</f>
        <v>4.3159285653884551E-7</v>
      </c>
      <c r="M51" s="7"/>
      <c r="N51" s="7"/>
      <c r="O51" s="7">
        <f>C51/$N$3</f>
        <v>-8.9182951597832506E-3</v>
      </c>
      <c r="P51" s="7"/>
      <c r="Q51" s="7">
        <f>O51</f>
        <v>-8.9182951597832506E-3</v>
      </c>
      <c r="R51" s="7">
        <f>RANK(Q51,$Q$4:$Q$122)</f>
        <v>71</v>
      </c>
      <c r="S51" s="7">
        <f>O51</f>
        <v>-8.9182951597832506E-3</v>
      </c>
      <c r="T51" s="7">
        <f>RANK(S51,$S$4:$S$122)</f>
        <v>71</v>
      </c>
      <c r="U51">
        <v>48</v>
      </c>
      <c r="V51">
        <f>R51/(COUNT($U$4:$U$122)+1)-0.5</f>
        <v>9.1666666666666674E-2</v>
      </c>
      <c r="W51">
        <f>SUM($V$4:V51)/U51</f>
        <v>2.1006944444444436E-2</v>
      </c>
      <c r="X51">
        <f>(U51/11)*W51^2</f>
        <v>1.9256365740740725E-3</v>
      </c>
      <c r="Z51">
        <f>T51/(COUNT($O$4:$O$122)+1)-0.5</f>
        <v>9.1666666666666674E-2</v>
      </c>
      <c r="AA51">
        <f>SUM($Z$4:Z51)/U51</f>
        <v>2.1180555555555546E-2</v>
      </c>
      <c r="AB51">
        <f>(U51/11)*AA51^2</f>
        <v>1.9575968013467995E-3</v>
      </c>
    </row>
    <row r="52" spans="1:28" ht="15.75" x14ac:dyDescent="0.25">
      <c r="A52" s="4">
        <v>41302</v>
      </c>
      <c r="B52">
        <v>38.03</v>
      </c>
      <c r="C52">
        <f>(B52-B51)/B51</f>
        <v>2.8393726338561503E-2</v>
      </c>
      <c r="D52">
        <v>1.2650999999999999</v>
      </c>
      <c r="E52">
        <v>1.9613</v>
      </c>
      <c r="F52">
        <v>10.3879</v>
      </c>
      <c r="G52">
        <f>F52+E52</f>
        <v>12.3492</v>
      </c>
      <c r="H52">
        <f>E52+D52*(G52-E52)</f>
        <v>15.103032289999998</v>
      </c>
      <c r="I52" s="15">
        <f>(((H52/100)+1)^(1/365)-1)</f>
        <v>3.8543720491546196E-4</v>
      </c>
      <c r="J52">
        <f>1+I52</f>
        <v>1.0003854372049155</v>
      </c>
      <c r="K52">
        <f>C52-I52</f>
        <v>2.8008289133646041E-2</v>
      </c>
      <c r="L52" s="42">
        <f>K52^2</f>
        <v>7.8446426019391493E-4</v>
      </c>
      <c r="M52" s="7"/>
      <c r="N52" s="7"/>
      <c r="O52" s="7">
        <f>C52/$N$3</f>
        <v>0.93667421540893947</v>
      </c>
      <c r="P52" s="7"/>
      <c r="Q52" s="7">
        <f>O52</f>
        <v>0.93667421540893947</v>
      </c>
      <c r="R52" s="7">
        <f>RANK(Q52,$Q$4:$Q$122)</f>
        <v>17</v>
      </c>
      <c r="S52" s="7">
        <f>O52</f>
        <v>0.93667421540893947</v>
      </c>
      <c r="T52" s="7">
        <f>RANK(S52,$S$4:$S$122)</f>
        <v>17</v>
      </c>
      <c r="U52">
        <v>49</v>
      </c>
      <c r="V52">
        <f>R52/(COUNT($U$4:$U$122)+1)-0.5</f>
        <v>-0.35833333333333334</v>
      </c>
      <c r="W52">
        <f>SUM($V$4:V52)/U52</f>
        <v>1.3265306122448969E-2</v>
      </c>
      <c r="X52">
        <f>(U52/11)*W52^2</f>
        <v>7.8385899814471111E-4</v>
      </c>
      <c r="Z52">
        <f>T52/(COUNT($O$4:$O$122)+1)-0.5</f>
        <v>-0.35833333333333334</v>
      </c>
      <c r="AA52">
        <f>SUM($Z$4:Z52)/U52</f>
        <v>1.3435374149659852E-2</v>
      </c>
      <c r="AB52">
        <f>(U52/11)*AA52^2</f>
        <v>8.0408678622964191E-4</v>
      </c>
    </row>
    <row r="53" spans="1:28" ht="15.75" x14ac:dyDescent="0.25">
      <c r="A53" s="4">
        <v>41303</v>
      </c>
      <c r="B53">
        <v>37.950000000000003</v>
      </c>
      <c r="C53">
        <f>(B53-B52)/B52</f>
        <v>-2.103602419142737E-3</v>
      </c>
      <c r="D53">
        <v>1.2650999999999999</v>
      </c>
      <c r="E53">
        <v>1.9990999999999999</v>
      </c>
      <c r="F53">
        <v>10.3508</v>
      </c>
      <c r="G53">
        <f>F53+E53</f>
        <v>12.3499</v>
      </c>
      <c r="H53">
        <f>E53+D53*(G53-E53)</f>
        <v>15.093897079999998</v>
      </c>
      <c r="I53" s="15">
        <f>(((H53/100)+1)^(1/365)-1)</f>
        <v>3.8521967276450297E-4</v>
      </c>
      <c r="J53">
        <f>1+I53</f>
        <v>1.0003852196727645</v>
      </c>
      <c r="K53">
        <f>C53-I53</f>
        <v>-2.48882209190724E-3</v>
      </c>
      <c r="L53" s="42">
        <f>K53^2</f>
        <v>6.1942354051655301E-6</v>
      </c>
      <c r="M53" s="7"/>
      <c r="N53" s="7"/>
      <c r="O53" s="7">
        <f>C53/$N$3</f>
        <v>-6.9395264361863079E-2</v>
      </c>
      <c r="P53" s="7"/>
      <c r="Q53" s="7">
        <f>O53</f>
        <v>-6.9395264361863079E-2</v>
      </c>
      <c r="R53" s="7">
        <f>RANK(Q53,$Q$4:$Q$122)</f>
        <v>76</v>
      </c>
      <c r="S53" s="7">
        <f>O53</f>
        <v>-6.9395264361863079E-2</v>
      </c>
      <c r="T53" s="7">
        <f>RANK(S53,$S$4:$S$122)</f>
        <v>76</v>
      </c>
      <c r="U53">
        <v>50</v>
      </c>
      <c r="V53">
        <f>R53/(COUNT($U$4:$U$122)+1)-0.5</f>
        <v>0.1333333333333333</v>
      </c>
      <c r="W53">
        <f>SUM($V$4:V53)/U53</f>
        <v>1.5666666666666655E-2</v>
      </c>
      <c r="X53">
        <f>(U53/11)*W53^2</f>
        <v>1.1156565656565641E-3</v>
      </c>
      <c r="Z53">
        <f>T53/(COUNT($O$4:$O$122)+1)-0.5</f>
        <v>0.1333333333333333</v>
      </c>
      <c r="AA53">
        <f>SUM($Z$4:Z53)/U53</f>
        <v>1.5833333333333321E-2</v>
      </c>
      <c r="AB53">
        <f>(U53/11)*AA53^2</f>
        <v>1.1395202020202005E-3</v>
      </c>
    </row>
    <row r="54" spans="1:28" ht="15.75" x14ac:dyDescent="0.25">
      <c r="A54" s="4">
        <v>41304</v>
      </c>
      <c r="B54">
        <v>37.520000000000003</v>
      </c>
      <c r="C54">
        <f>(B54-B53)/B53</f>
        <v>-1.1330698287220019E-2</v>
      </c>
      <c r="D54">
        <v>1.2656000000000001</v>
      </c>
      <c r="E54">
        <v>1.992</v>
      </c>
      <c r="F54">
        <v>10.3553</v>
      </c>
      <c r="G54">
        <f>F54+E54</f>
        <v>12.347300000000001</v>
      </c>
      <c r="H54">
        <f>E54+D54*(G54-E54)</f>
        <v>15.097667680000001</v>
      </c>
      <c r="I54" s="15">
        <f>(((H54/100)+1)^(1/365)-1)</f>
        <v>3.8530946224835105E-4</v>
      </c>
      <c r="J54">
        <f>1+I54</f>
        <v>1.0003853094622484</v>
      </c>
      <c r="K54">
        <f>C54-I54</f>
        <v>-1.171600774946837E-2</v>
      </c>
      <c r="L54" s="42">
        <f>K54^2</f>
        <v>1.372648375856029E-4</v>
      </c>
      <c r="M54" s="7"/>
      <c r="N54" s="7"/>
      <c r="O54" s="7">
        <f>C54/$N$3</f>
        <v>-0.37378584274806798</v>
      </c>
      <c r="P54" s="7"/>
      <c r="Q54" s="7">
        <f>O54</f>
        <v>-0.37378584274806798</v>
      </c>
      <c r="R54" s="7">
        <f>RANK(Q54,$Q$4:$Q$122)</f>
        <v>92</v>
      </c>
      <c r="S54" s="7">
        <f>O54</f>
        <v>-0.37378584274806798</v>
      </c>
      <c r="T54" s="7">
        <f>RANK(S54,$S$4:$S$122)</f>
        <v>92</v>
      </c>
      <c r="U54">
        <v>51</v>
      </c>
      <c r="V54">
        <f>R54/(COUNT($U$4:$U$122)+1)-0.5</f>
        <v>0.26666666666666672</v>
      </c>
      <c r="W54">
        <f>SUM($V$4:V54)/U54</f>
        <v>2.0588235294117636E-2</v>
      </c>
      <c r="X54">
        <f>(U54/11)*W54^2</f>
        <v>1.965240641711228E-3</v>
      </c>
      <c r="Z54">
        <f>T54/(COUNT($O$4:$O$122)+1)-0.5</f>
        <v>0.26666666666666672</v>
      </c>
      <c r="AA54">
        <f>SUM($Z$4:Z54)/U54</f>
        <v>2.0751633986928093E-2</v>
      </c>
      <c r="AB54">
        <f>(U54/11)*AA54^2</f>
        <v>1.9965587244998987E-3</v>
      </c>
    </row>
    <row r="55" spans="1:28" ht="15.75" x14ac:dyDescent="0.25">
      <c r="A55" s="4">
        <v>41305</v>
      </c>
      <c r="B55">
        <v>37.51</v>
      </c>
      <c r="C55">
        <f>(B55-B54)/B54</f>
        <v>-2.6652452025599987E-4</v>
      </c>
      <c r="D55">
        <v>1.2655000000000001</v>
      </c>
      <c r="E55">
        <v>1.9849000000000001</v>
      </c>
      <c r="F55">
        <v>10.3622</v>
      </c>
      <c r="G55">
        <f>F55+E55</f>
        <v>12.347099999999999</v>
      </c>
      <c r="H55">
        <f>E55+D55*(G55-E55)</f>
        <v>15.0982641</v>
      </c>
      <c r="I55" s="15">
        <f>(((H55/100)+1)^(1/365)-1)</f>
        <v>3.8532366455856781E-4</v>
      </c>
      <c r="J55">
        <f>1+I55</f>
        <v>1.0003853236645586</v>
      </c>
      <c r="K55">
        <f>C55-I55</f>
        <v>-6.5184818481456774E-4</v>
      </c>
      <c r="L55" s="42">
        <f>K55^2</f>
        <v>4.2490605604604688E-7</v>
      </c>
      <c r="M55" s="7"/>
      <c r="N55" s="7"/>
      <c r="O55" s="7">
        <f>C55/$N$3</f>
        <v>-8.792317109818296E-3</v>
      </c>
      <c r="P55" s="7"/>
      <c r="Q55" s="7">
        <f>O55</f>
        <v>-8.792317109818296E-3</v>
      </c>
      <c r="R55" s="7">
        <f>RANK(Q55,$Q$4:$Q$122)</f>
        <v>70</v>
      </c>
      <c r="S55" s="7">
        <f>O55</f>
        <v>-8.792317109818296E-3</v>
      </c>
      <c r="T55" s="7">
        <f>RANK(S55,$S$4:$S$122)</f>
        <v>70</v>
      </c>
      <c r="U55">
        <v>52</v>
      </c>
      <c r="V55">
        <f>R55/(COUNT($U$4:$U$122)+1)-0.5</f>
        <v>8.333333333333337E-2</v>
      </c>
      <c r="W55">
        <f>SUM($V$4:V55)/U55</f>
        <v>2.1794871794871787E-2</v>
      </c>
      <c r="X55">
        <f>(U55/11)*W55^2</f>
        <v>2.245532245532244E-3</v>
      </c>
      <c r="Z55">
        <f>T55/(COUNT($O$4:$O$122)+1)-0.5</f>
        <v>8.333333333333337E-2</v>
      </c>
      <c r="AA55">
        <f>SUM($Z$4:Z55)/U55</f>
        <v>2.1955128205128197E-2</v>
      </c>
      <c r="AB55">
        <f>(U55/11)*AA55^2</f>
        <v>2.2786761849261832E-3</v>
      </c>
    </row>
    <row r="56" spans="1:28" ht="15.75" x14ac:dyDescent="0.25">
      <c r="A56" s="4">
        <v>41306</v>
      </c>
      <c r="B56">
        <v>38.299999999999997</v>
      </c>
      <c r="C56">
        <f>(B56-B55)/B55</f>
        <v>2.106105038656356E-2</v>
      </c>
      <c r="D56">
        <v>1.2735000000000001</v>
      </c>
      <c r="E56">
        <v>2.0148999999999999</v>
      </c>
      <c r="F56">
        <v>10.380100000000001</v>
      </c>
      <c r="G56">
        <f>F56+E56</f>
        <v>12.395</v>
      </c>
      <c r="H56">
        <f>E56+D56*(G56-E56)</f>
        <v>15.233957350000001</v>
      </c>
      <c r="I56" s="15">
        <f>(((H56/100)+1)^(1/365)-1)</f>
        <v>3.8855296715922805E-4</v>
      </c>
      <c r="J56">
        <f>1+I56</f>
        <v>1.0003885529671592</v>
      </c>
      <c r="K56">
        <f>C56-I56</f>
        <v>2.0672497419404332E-2</v>
      </c>
      <c r="L56" s="42">
        <f>K56^2</f>
        <v>4.2735214955527879E-4</v>
      </c>
      <c r="M56" s="7"/>
      <c r="N56" s="7"/>
      <c r="O56" s="7">
        <f>C56/$N$3</f>
        <v>0.69477822710895376</v>
      </c>
      <c r="P56" s="7"/>
      <c r="Q56" s="7">
        <f>O56</f>
        <v>0.69477822710895376</v>
      </c>
      <c r="R56" s="7">
        <f>RANK(Q56,$Q$4:$Q$122)</f>
        <v>28</v>
      </c>
      <c r="S56" s="7">
        <f>O56</f>
        <v>0.69477822710895376</v>
      </c>
      <c r="T56" s="7">
        <f>RANK(S56,$S$4:$S$122)</f>
        <v>28</v>
      </c>
      <c r="U56">
        <v>53</v>
      </c>
      <c r="V56">
        <f>R56/(COUNT($U$4:$U$122)+1)-0.5</f>
        <v>-0.26666666666666666</v>
      </c>
      <c r="W56">
        <f>SUM($V$4:V56)/U56</f>
        <v>1.6352201257861628E-2</v>
      </c>
      <c r="X56">
        <f>(U56/11)*W56^2</f>
        <v>1.2883552506194004E-3</v>
      </c>
      <c r="Z56">
        <f>T56/(COUNT($O$4:$O$122)+1)-0.5</f>
        <v>-0.26666666666666666</v>
      </c>
      <c r="AA56">
        <f>SUM($Z$4:Z56)/U56</f>
        <v>1.6509433962264144E-2</v>
      </c>
      <c r="AB56">
        <f>(U56/11)*AA56^2</f>
        <v>1.3132504288164656E-3</v>
      </c>
    </row>
    <row r="57" spans="1:28" ht="15.75" x14ac:dyDescent="0.25">
      <c r="A57" s="4">
        <v>41309</v>
      </c>
      <c r="B57">
        <v>37.74</v>
      </c>
      <c r="C57">
        <f>(B57-B56)/B56</f>
        <v>-1.4621409921670893E-2</v>
      </c>
      <c r="D57">
        <v>1.2747999999999999</v>
      </c>
      <c r="E57">
        <v>1.9548000000000001</v>
      </c>
      <c r="F57">
        <v>10.427099999999999</v>
      </c>
      <c r="G57">
        <f>F57+E57</f>
        <v>12.3819</v>
      </c>
      <c r="H57">
        <f>E57+D57*(G57-E57)</f>
        <v>15.247267079999999</v>
      </c>
      <c r="I57" s="15">
        <f>(((H57/100)+1)^(1/365)-1)</f>
        <v>3.8886951518346535E-4</v>
      </c>
      <c r="J57">
        <f>1+I57</f>
        <v>1.0003888695151835</v>
      </c>
      <c r="K57">
        <f>C57-I57</f>
        <v>-1.5010279436854358E-2</v>
      </c>
      <c r="L57" s="42">
        <f>K57^2</f>
        <v>2.2530848877245279E-4</v>
      </c>
      <c r="M57" s="7"/>
      <c r="N57" s="7"/>
      <c r="O57" s="7">
        <f>C57/$N$3</f>
        <v>-0.48234238448490363</v>
      </c>
      <c r="P57" s="7"/>
      <c r="Q57" s="7">
        <f>O57</f>
        <v>-0.48234238448490363</v>
      </c>
      <c r="R57" s="7">
        <f>RANK(Q57,$Q$4:$Q$122)</f>
        <v>98</v>
      </c>
      <c r="S57" s="7">
        <f>O57</f>
        <v>-0.48234238448490363</v>
      </c>
      <c r="T57" s="7">
        <f>RANK(S57,$S$4:$S$122)</f>
        <v>98</v>
      </c>
      <c r="U57">
        <v>54</v>
      </c>
      <c r="V57">
        <f>R57/(COUNT($U$4:$U$122)+1)-0.5</f>
        <v>0.31666666666666665</v>
      </c>
      <c r="W57">
        <f>SUM($V$4:V57)/U57</f>
        <v>2.1913580246913571E-2</v>
      </c>
      <c r="X57">
        <f>(U57/11)*W57^2</f>
        <v>2.3573699962588833E-3</v>
      </c>
      <c r="Z57">
        <f>T57/(COUNT($O$4:$O$122)+1)-0.5</f>
        <v>0.31666666666666665</v>
      </c>
      <c r="AA57">
        <f>SUM($Z$4:Z57)/U57</f>
        <v>2.2067901234567894E-2</v>
      </c>
      <c r="AB57">
        <f>(U57/11)*AA57^2</f>
        <v>2.3906893004115208E-3</v>
      </c>
    </row>
    <row r="58" spans="1:28" ht="15.75" x14ac:dyDescent="0.25">
      <c r="A58" s="4">
        <v>41310</v>
      </c>
      <c r="B58">
        <v>38.130000000000003</v>
      </c>
      <c r="C58">
        <f>(B58-B57)/B57</f>
        <v>1.033386327503976E-2</v>
      </c>
      <c r="D58">
        <v>1.2764</v>
      </c>
      <c r="E58">
        <v>1.998</v>
      </c>
      <c r="F58">
        <v>10.3811</v>
      </c>
      <c r="G58">
        <f>F58+E58</f>
        <v>12.379099999999999</v>
      </c>
      <c r="H58">
        <f>E58+D58*(G58-E58)</f>
        <v>15.24843604</v>
      </c>
      <c r="I58" s="15">
        <f>(((H58/100)+1)^(1/365)-1)</f>
        <v>3.8889731505609149E-4</v>
      </c>
      <c r="J58">
        <f>1+I58</f>
        <v>1.0003888973150561</v>
      </c>
      <c r="K58">
        <f>C58-I58</f>
        <v>9.944965959983669E-3</v>
      </c>
      <c r="L58" s="42">
        <f>K58^2</f>
        <v>9.89023479452339E-5</v>
      </c>
      <c r="M58" s="7"/>
      <c r="N58" s="7"/>
      <c r="O58" s="7">
        <f>C58/$N$3</f>
        <v>0.34090147801929921</v>
      </c>
      <c r="P58" s="7"/>
      <c r="Q58" s="7">
        <f>O58</f>
        <v>0.34090147801929921</v>
      </c>
      <c r="R58" s="7">
        <f>RANK(Q58,$Q$4:$Q$122)</f>
        <v>46</v>
      </c>
      <c r="S58" s="7">
        <f>O58</f>
        <v>0.34090147801929921</v>
      </c>
      <c r="T58" s="7">
        <f>RANK(S58,$S$4:$S$122)</f>
        <v>46</v>
      </c>
      <c r="U58">
        <v>55</v>
      </c>
      <c r="V58">
        <f>R58/(COUNT($U$4:$U$122)+1)-0.5</f>
        <v>-0.11666666666666664</v>
      </c>
      <c r="W58">
        <f>SUM($V$4:V58)/U58</f>
        <v>1.9393939393939387E-2</v>
      </c>
      <c r="X58">
        <f>(U58/11)*W58^2</f>
        <v>1.8806244260789703E-3</v>
      </c>
      <c r="Z58">
        <f>T58/(COUNT($O$4:$O$122)+1)-0.5</f>
        <v>-0.11666666666666664</v>
      </c>
      <c r="AA58">
        <f>SUM($Z$4:Z58)/U58</f>
        <v>1.9545454545454536E-2</v>
      </c>
      <c r="AB58">
        <f>(U58/11)*AA58^2</f>
        <v>1.9101239669421471E-3</v>
      </c>
    </row>
    <row r="59" spans="1:28" ht="15.75" x14ac:dyDescent="0.25">
      <c r="A59" s="4">
        <v>41311</v>
      </c>
      <c r="B59">
        <v>39.17</v>
      </c>
      <c r="C59">
        <f>(B59-B58)/B58</f>
        <v>2.7275111460792003E-2</v>
      </c>
      <c r="D59">
        <v>1.2764</v>
      </c>
      <c r="E59">
        <v>1.9603000000000002</v>
      </c>
      <c r="F59">
        <v>10.3522</v>
      </c>
      <c r="G59">
        <f>F59+E59</f>
        <v>12.3125</v>
      </c>
      <c r="H59">
        <f>E59+D59*(G59-E59)</f>
        <v>15.173848079999999</v>
      </c>
      <c r="I59" s="15">
        <f>(((H59/100)+1)^(1/365)-1)</f>
        <v>3.871229218079808E-4</v>
      </c>
      <c r="J59">
        <f>1+I59</f>
        <v>1.000387122921808</v>
      </c>
      <c r="K59">
        <f>C59-I59</f>
        <v>2.6887988538984022E-2</v>
      </c>
      <c r="L59" s="42">
        <f>K59^2</f>
        <v>7.2296392767253609E-4</v>
      </c>
      <c r="M59" s="7"/>
      <c r="N59" s="7"/>
      <c r="O59" s="7">
        <f>C59/$N$3</f>
        <v>0.89977248224133732</v>
      </c>
      <c r="P59" s="7"/>
      <c r="Q59" s="7">
        <f>O59</f>
        <v>0.89977248224133732</v>
      </c>
      <c r="R59" s="7">
        <f>RANK(Q59,$Q$4:$Q$122)</f>
        <v>20</v>
      </c>
      <c r="S59" s="7">
        <f>O59</f>
        <v>0.89977248224133732</v>
      </c>
      <c r="T59" s="7">
        <f>RANK(S59,$S$4:$S$122)</f>
        <v>20</v>
      </c>
      <c r="U59">
        <v>56</v>
      </c>
      <c r="V59">
        <f>R59/(COUNT($U$4:$U$122)+1)-0.5</f>
        <v>-0.33333333333333337</v>
      </c>
      <c r="W59">
        <f>SUM($V$4:V59)/U59</f>
        <v>1.3095238095238087E-2</v>
      </c>
      <c r="X59">
        <f>(U59/11)*W59^2</f>
        <v>8.7301587301587182E-4</v>
      </c>
      <c r="Z59">
        <f>T59/(COUNT($O$4:$O$122)+1)-0.5</f>
        <v>-0.33333333333333337</v>
      </c>
      <c r="AA59">
        <f>SUM($Z$4:Z59)/U59</f>
        <v>1.324404761904761E-2</v>
      </c>
      <c r="AB59">
        <f>(U59/11)*AA59^2</f>
        <v>8.9296987734487608E-4</v>
      </c>
    </row>
    <row r="60" spans="1:28" ht="15.75" x14ac:dyDescent="0.25">
      <c r="A60" s="4">
        <v>41312</v>
      </c>
      <c r="B60">
        <v>39.479999999999997</v>
      </c>
      <c r="C60">
        <f>(B60-B59)/B59</f>
        <v>7.9142200663772054E-3</v>
      </c>
      <c r="D60">
        <v>1.2761</v>
      </c>
      <c r="E60">
        <v>1.9567999999999999</v>
      </c>
      <c r="F60">
        <v>10.3591</v>
      </c>
      <c r="G60">
        <f>F60+E60</f>
        <v>12.315899999999999</v>
      </c>
      <c r="H60">
        <f>E60+D60*(G60-E60)</f>
        <v>15.17604751</v>
      </c>
      <c r="I60" s="15">
        <f>(((H60/100)+1)^(1/365)-1)</f>
        <v>3.8717526104159461E-4</v>
      </c>
      <c r="J60">
        <f>1+I60</f>
        <v>1.0003871752610416</v>
      </c>
      <c r="K60">
        <f>C60-I60</f>
        <v>7.5270448053356108E-3</v>
      </c>
      <c r="L60" s="42">
        <f>K60^2</f>
        <v>5.6656403501529804E-5</v>
      </c>
      <c r="M60" s="7"/>
      <c r="N60" s="7"/>
      <c r="O60" s="7">
        <f>C60/$N$3</f>
        <v>0.26108041554165085</v>
      </c>
      <c r="P60" s="7"/>
      <c r="Q60" s="7">
        <f>O60</f>
        <v>0.26108041554165085</v>
      </c>
      <c r="R60" s="7">
        <f>RANK(Q60,$Q$4:$Q$122)</f>
        <v>54</v>
      </c>
      <c r="S60" s="7">
        <f>O60</f>
        <v>0.26108041554165085</v>
      </c>
      <c r="T60" s="7">
        <f>RANK(S60,$S$4:$S$122)</f>
        <v>54</v>
      </c>
      <c r="U60">
        <v>57</v>
      </c>
      <c r="V60">
        <f>R60/(COUNT($U$4:$U$122)+1)-0.5</f>
        <v>-4.9999999999999989E-2</v>
      </c>
      <c r="W60">
        <f>SUM($V$4:V60)/U60</f>
        <v>1.1988304093567244E-2</v>
      </c>
      <c r="X60">
        <f>(U60/11)*W60^2</f>
        <v>7.4472798157008589E-4</v>
      </c>
      <c r="Z60">
        <f>T60/(COUNT($O$4:$O$122)+1)-0.5</f>
        <v>-4.9999999999999989E-2</v>
      </c>
      <c r="AA60">
        <f>SUM($Z$4:Z60)/U60</f>
        <v>1.21345029239766E-2</v>
      </c>
      <c r="AB60">
        <f>(U60/11)*AA60^2</f>
        <v>7.6300283537125539E-4</v>
      </c>
    </row>
    <row r="61" spans="1:28" ht="15.75" x14ac:dyDescent="0.25">
      <c r="A61" s="4">
        <v>41313</v>
      </c>
      <c r="B61">
        <v>39.24</v>
      </c>
      <c r="C61">
        <f>(B61-B60)/B60</f>
        <v>-6.079027355622971E-3</v>
      </c>
      <c r="D61">
        <v>1.272</v>
      </c>
      <c r="E61">
        <v>1.9499</v>
      </c>
      <c r="F61">
        <v>10.337300000000001</v>
      </c>
      <c r="G61">
        <f>F61+E61</f>
        <v>12.2872</v>
      </c>
      <c r="H61">
        <f>E61+D61*(G61-E61)</f>
        <v>15.0989456</v>
      </c>
      <c r="I61" s="15">
        <f>(((H61/100)+1)^(1/365)-1)</f>
        <v>3.8533989275468805E-4</v>
      </c>
      <c r="J61">
        <f>1+I61</f>
        <v>1.0003853398927547</v>
      </c>
      <c r="K61">
        <f>C61-I61</f>
        <v>-6.4643672483776591E-3</v>
      </c>
      <c r="L61" s="42">
        <f>K61^2</f>
        <v>4.1788043921897749E-5</v>
      </c>
      <c r="M61" s="7"/>
      <c r="N61" s="7"/>
      <c r="O61" s="7">
        <f>C61/$N$3</f>
        <v>-0.20053965833447215</v>
      </c>
      <c r="P61" s="7"/>
      <c r="Q61" s="7">
        <f>O61</f>
        <v>-0.20053965833447215</v>
      </c>
      <c r="R61" s="7">
        <f>RANK(Q61,$Q$4:$Q$122)</f>
        <v>86</v>
      </c>
      <c r="S61" s="7">
        <f>O61</f>
        <v>-0.20053965833447215</v>
      </c>
      <c r="T61" s="7">
        <f>RANK(S61,$S$4:$S$122)</f>
        <v>86</v>
      </c>
      <c r="U61">
        <v>58</v>
      </c>
      <c r="V61">
        <f>R61/(COUNT($U$4:$U$122)+1)-0.5</f>
        <v>0.21666666666666667</v>
      </c>
      <c r="W61">
        <f>SUM($V$4:V61)/U61</f>
        <v>1.5517241379310338E-2</v>
      </c>
      <c r="X61">
        <f>(U61/11)*W61^2</f>
        <v>1.269592476489027E-3</v>
      </c>
      <c r="Z61">
        <f>T61/(COUNT($O$4:$O$122)+1)-0.5</f>
        <v>0.21666666666666667</v>
      </c>
      <c r="AA61">
        <f>SUM($Z$4:Z61)/U61</f>
        <v>1.5660919540229877E-2</v>
      </c>
      <c r="AB61">
        <f>(U61/11)*AA61^2</f>
        <v>1.2932122953674663E-3</v>
      </c>
    </row>
    <row r="62" spans="1:28" ht="15.75" x14ac:dyDescent="0.25">
      <c r="A62" s="4">
        <v>41316</v>
      </c>
      <c r="B62">
        <v>38.42</v>
      </c>
      <c r="C62">
        <f>(B62-B61)/B61</f>
        <v>-2.0897043832823654E-2</v>
      </c>
      <c r="D62">
        <v>1.2706</v>
      </c>
      <c r="E62">
        <v>1.9635</v>
      </c>
      <c r="F62">
        <v>10.334099999999999</v>
      </c>
      <c r="G62">
        <f>F62+E62</f>
        <v>12.297599999999999</v>
      </c>
      <c r="H62">
        <f>E62+D62*(G62-E62)</f>
        <v>15.094007459999998</v>
      </c>
      <c r="I62" s="15">
        <f>(((H62/100)+1)^(1/365)-1)</f>
        <v>3.8522230129056645E-4</v>
      </c>
      <c r="J62">
        <f>1+I62</f>
        <v>1.0003852223012906</v>
      </c>
      <c r="K62">
        <f>C62-I62</f>
        <v>-2.1282266134114221E-2</v>
      </c>
      <c r="L62" s="42">
        <f>K62^2</f>
        <v>4.5293485180326507E-4</v>
      </c>
      <c r="M62" s="7"/>
      <c r="N62" s="7"/>
      <c r="O62" s="7">
        <f>C62/$N$3</f>
        <v>-0.68936785200656292</v>
      </c>
      <c r="P62" s="7"/>
      <c r="Q62" s="7">
        <f>O62</f>
        <v>-0.68936785200656292</v>
      </c>
      <c r="R62" s="7">
        <f>RANK(Q62,$Q$4:$Q$122)</f>
        <v>110</v>
      </c>
      <c r="S62" s="7">
        <f>O62</f>
        <v>-0.68936785200656292</v>
      </c>
      <c r="T62" s="7">
        <f>RANK(S62,$S$4:$S$122)</f>
        <v>110</v>
      </c>
      <c r="U62">
        <v>59</v>
      </c>
      <c r="V62">
        <f>R62/(COUNT($U$4:$U$122)+1)-0.5</f>
        <v>0.41666666666666663</v>
      </c>
      <c r="W62">
        <f>SUM($V$4:V62)/U62</f>
        <v>2.2316384180790953E-2</v>
      </c>
      <c r="X62">
        <f>(U62/11)*W62^2</f>
        <v>2.6712035610340678E-3</v>
      </c>
      <c r="Z62">
        <f>T62/(COUNT($O$4:$O$122)+1)-0.5</f>
        <v>0.41666666666666663</v>
      </c>
      <c r="AA62">
        <f>SUM($Z$4:Z62)/U62</f>
        <v>2.2457627118644061E-2</v>
      </c>
      <c r="AB62">
        <f>(U62/11)*AA62^2</f>
        <v>2.7051232665639426E-3</v>
      </c>
    </row>
    <row r="63" spans="1:28" ht="15.75" x14ac:dyDescent="0.25">
      <c r="A63" s="4">
        <v>41317</v>
      </c>
      <c r="B63">
        <v>37.89</v>
      </c>
      <c r="C63">
        <f>(B63-B62)/B62</f>
        <v>-1.3794898490369628E-2</v>
      </c>
      <c r="D63">
        <v>1.2706</v>
      </c>
      <c r="E63">
        <v>1.9769999999999999</v>
      </c>
      <c r="F63">
        <v>10.318099999999999</v>
      </c>
      <c r="G63">
        <f>F63+E63</f>
        <v>12.2951</v>
      </c>
      <c r="H63">
        <f>E63+D63*(G63-E63)</f>
        <v>15.087177859999999</v>
      </c>
      <c r="I63" s="15">
        <f>(((H63/100)+1)^(1/365)-1)</f>
        <v>3.8505966037516437E-4</v>
      </c>
      <c r="J63">
        <f>1+I63</f>
        <v>1.0003850596603752</v>
      </c>
      <c r="K63">
        <f>C63-I63</f>
        <v>-1.4179958150744793E-2</v>
      </c>
      <c r="L63" s="42">
        <f>K63^2</f>
        <v>2.0107121315687368E-4</v>
      </c>
      <c r="M63" s="7"/>
      <c r="N63" s="7"/>
      <c r="O63" s="7">
        <f>C63/$N$3</f>
        <v>-0.45507678583788036</v>
      </c>
      <c r="P63" s="7"/>
      <c r="Q63" s="7">
        <f>O63</f>
        <v>-0.45507678583788036</v>
      </c>
      <c r="R63" s="7">
        <f>RANK(Q63,$Q$4:$Q$122)</f>
        <v>96</v>
      </c>
      <c r="S63" s="7">
        <f>O63</f>
        <v>-0.45507678583788036</v>
      </c>
      <c r="T63" s="7">
        <f>RANK(S63,$S$4:$S$122)</f>
        <v>96</v>
      </c>
      <c r="U63">
        <v>60</v>
      </c>
      <c r="V63">
        <f>R63/(COUNT($U$4:$U$122)+1)-0.5</f>
        <v>0.30000000000000004</v>
      </c>
      <c r="W63">
        <f>SUM($V$4:V63)/U63</f>
        <v>2.6944444444444438E-2</v>
      </c>
      <c r="X63">
        <f>(U63/11)*W63^2</f>
        <v>3.9600168350168328E-3</v>
      </c>
      <c r="Z63">
        <f>T63/(COUNT($O$4:$O$122)+1)-0.5</f>
        <v>0.30000000000000004</v>
      </c>
      <c r="AA63">
        <f>SUM($Z$4:Z63)/U63</f>
        <v>2.7083333333333327E-2</v>
      </c>
      <c r="AB63">
        <f>(U63/11)*AA63^2</f>
        <v>4.0009469696969677E-3</v>
      </c>
    </row>
    <row r="64" spans="1:28" ht="15.75" x14ac:dyDescent="0.25">
      <c r="A64" s="4">
        <v>41318</v>
      </c>
      <c r="B64">
        <v>38.450000000000003</v>
      </c>
      <c r="C64">
        <f>(B64-B63)/B63</f>
        <v>1.4779625230931704E-2</v>
      </c>
      <c r="D64">
        <v>1.2706999999999999</v>
      </c>
      <c r="E64">
        <v>2.0276999999999998</v>
      </c>
      <c r="F64">
        <v>10.3246</v>
      </c>
      <c r="G64">
        <f>F64+E64</f>
        <v>12.3523</v>
      </c>
      <c r="H64">
        <f>E64+D64*(G64-E64)</f>
        <v>15.147169219999999</v>
      </c>
      <c r="I64" s="15">
        <f>(((H64/100)+1)^(1/365)-1)</f>
        <v>3.8648797289186909E-4</v>
      </c>
      <c r="J64">
        <f>1+I64</f>
        <v>1.0003864879728919</v>
      </c>
      <c r="K64">
        <f>C64-I64</f>
        <v>1.4393137258039835E-2</v>
      </c>
      <c r="L64" s="42">
        <f>K64^2</f>
        <v>2.0716240012877445E-4</v>
      </c>
      <c r="M64" s="7"/>
      <c r="N64" s="7"/>
      <c r="O64" s="7">
        <f>C64/$N$3</f>
        <v>0.48756171353317607</v>
      </c>
      <c r="P64" s="7"/>
      <c r="Q64" s="7">
        <f>O64</f>
        <v>0.48756171353317607</v>
      </c>
      <c r="R64" s="7">
        <f>RANK(Q64,$Q$4:$Q$122)</f>
        <v>40</v>
      </c>
      <c r="S64" s="7">
        <f>O64</f>
        <v>0.48756171353317607</v>
      </c>
      <c r="T64" s="7">
        <f>RANK(S64,$S$4:$S$122)</f>
        <v>40</v>
      </c>
      <c r="U64">
        <v>61</v>
      </c>
      <c r="V64">
        <f>R64/(COUNT($U$4:$U$122)+1)-0.5</f>
        <v>-0.16666666666666669</v>
      </c>
      <c r="W64">
        <f>SUM($V$4:V64)/U64</f>
        <v>2.3770491803278681E-2</v>
      </c>
      <c r="X64">
        <f>(U64/11)*W64^2</f>
        <v>3.133383010432189E-3</v>
      </c>
      <c r="Z64">
        <f>T64/(COUNT($O$4:$O$122)+1)-0.5</f>
        <v>-0.16666666666666669</v>
      </c>
      <c r="AA64">
        <f>SUM($Z$4:Z64)/U64</f>
        <v>2.3907103825136604E-2</v>
      </c>
      <c r="AB64">
        <f>(U64/11)*AA64^2</f>
        <v>3.1695024010597764E-3</v>
      </c>
    </row>
    <row r="65" spans="1:28" ht="15.75" x14ac:dyDescent="0.25">
      <c r="A65" s="4">
        <v>41319</v>
      </c>
      <c r="B65">
        <v>38.299999999999997</v>
      </c>
      <c r="C65">
        <f>(B65-B64)/B64</f>
        <v>-3.9011703511054791E-3</v>
      </c>
      <c r="D65">
        <v>1.2706</v>
      </c>
      <c r="E65">
        <v>1.9973999999999998</v>
      </c>
      <c r="F65">
        <v>10.329700000000001</v>
      </c>
      <c r="G65">
        <f>F65+E65</f>
        <v>12.327100000000002</v>
      </c>
      <c r="H65">
        <f>E65+D65*(G65-E65)</f>
        <v>15.122316820000002</v>
      </c>
      <c r="I65" s="15">
        <f>(((H65/100)+1)^(1/365)-1)</f>
        <v>3.8589636117736248E-4</v>
      </c>
      <c r="J65">
        <f>1+I65</f>
        <v>1.0003858963611774</v>
      </c>
      <c r="K65">
        <f>C65-I65</f>
        <v>-4.2870667122828412E-3</v>
      </c>
      <c r="L65" s="42">
        <f>K65^2</f>
        <v>1.8378940995563607E-5</v>
      </c>
      <c r="M65" s="7"/>
      <c r="N65" s="7"/>
      <c r="O65" s="7">
        <f>C65/$N$3</f>
        <v>-0.12869482625236392</v>
      </c>
      <c r="P65" s="7"/>
      <c r="Q65" s="7">
        <f>O65</f>
        <v>-0.12869482625236392</v>
      </c>
      <c r="R65" s="7">
        <f>RANK(Q65,$Q$4:$Q$122)</f>
        <v>81</v>
      </c>
      <c r="S65" s="7">
        <f>O65</f>
        <v>-0.12869482625236392</v>
      </c>
      <c r="T65" s="7">
        <f>RANK(S65,$S$4:$S$122)</f>
        <v>81</v>
      </c>
      <c r="U65">
        <v>62</v>
      </c>
      <c r="V65">
        <f>R65/(COUNT($U$4:$U$122)+1)-0.5</f>
        <v>0.17500000000000004</v>
      </c>
      <c r="W65">
        <f>SUM($V$4:V65)/U65</f>
        <v>2.6209677419354833E-2</v>
      </c>
      <c r="X65">
        <f>(U65/11)*W65^2</f>
        <v>3.8718841642228722E-3</v>
      </c>
      <c r="Z65">
        <f>T65/(COUNT($O$4:$O$122)+1)-0.5</f>
        <v>0.17500000000000004</v>
      </c>
      <c r="AA65">
        <f>SUM($Z$4:Z65)/U65</f>
        <v>2.634408602150537E-2</v>
      </c>
      <c r="AB65">
        <f>(U65/11)*AA65^2</f>
        <v>3.9116976213750387E-3</v>
      </c>
    </row>
    <row r="66" spans="1:28" ht="15.75" x14ac:dyDescent="0.25">
      <c r="A66" s="4">
        <v>41320</v>
      </c>
      <c r="B66">
        <v>37.04</v>
      </c>
      <c r="C66">
        <f>(B66-B65)/B65</f>
        <v>-3.2898172323759745E-2</v>
      </c>
      <c r="D66">
        <v>1.2708999999999999</v>
      </c>
      <c r="E66">
        <v>2.0017</v>
      </c>
      <c r="F66">
        <v>10.297000000000001</v>
      </c>
      <c r="G66">
        <f>F66+E66</f>
        <v>12.2987</v>
      </c>
      <c r="H66">
        <f>E66+D66*(G66-E66)</f>
        <v>15.088157299999999</v>
      </c>
      <c r="I66" s="15">
        <f>(((H66/100)+1)^(1/365)-1)</f>
        <v>3.8508298546813258E-4</v>
      </c>
      <c r="J66">
        <f>1+I66</f>
        <v>1.0003850829854681</v>
      </c>
      <c r="K66">
        <f>C66-I66</f>
        <v>-3.3283255309227877E-2</v>
      </c>
      <c r="L66" s="42">
        <f>K66^2</f>
        <v>1.1077750839792457E-3</v>
      </c>
      <c r="M66" s="7"/>
      <c r="N66" s="7"/>
      <c r="O66" s="7">
        <f>C66/$N$3</f>
        <v>-1.0852703650910409</v>
      </c>
      <c r="P66" s="7"/>
      <c r="Q66" s="7">
        <f>O66</f>
        <v>-1.0852703650910409</v>
      </c>
      <c r="R66" s="7">
        <f>RANK(Q66,$Q$4:$Q$122)</f>
        <v>112</v>
      </c>
      <c r="S66" s="7">
        <f>O66</f>
        <v>-1.0852703650910409</v>
      </c>
      <c r="T66" s="7">
        <f>RANK(S66,$S$4:$S$122)</f>
        <v>112</v>
      </c>
      <c r="U66">
        <v>63</v>
      </c>
      <c r="V66">
        <f>R66/(COUNT($U$4:$U$122)+1)-0.5</f>
        <v>0.43333333333333335</v>
      </c>
      <c r="W66">
        <f>SUM($V$4:V66)/U66</f>
        <v>3.2671957671957665E-2</v>
      </c>
      <c r="X66">
        <f>(U66/11)*W66^2</f>
        <v>6.1136163219496524E-3</v>
      </c>
      <c r="Z66">
        <f>T66/(COUNT($O$4:$O$122)+1)-0.5</f>
        <v>0.43333333333333335</v>
      </c>
      <c r="AA66">
        <f>SUM($Z$4:Z66)/U66</f>
        <v>3.2804232804232801E-2</v>
      </c>
      <c r="AB66">
        <f>(U66/11)*AA66^2</f>
        <v>6.1632194965528294E-3</v>
      </c>
    </row>
    <row r="67" spans="1:28" ht="15.75" x14ac:dyDescent="0.25">
      <c r="A67" s="4">
        <v>41324</v>
      </c>
      <c r="B67">
        <v>39.28</v>
      </c>
      <c r="C67">
        <f>(B67-B66)/B66</f>
        <v>6.0475161987041094E-2</v>
      </c>
      <c r="D67">
        <v>1.2626999999999999</v>
      </c>
      <c r="E67">
        <v>2.0278</v>
      </c>
      <c r="F67">
        <v>10.259399999999999</v>
      </c>
      <c r="G67">
        <f>F67+E67</f>
        <v>12.287199999999999</v>
      </c>
      <c r="H67">
        <f>E67+D67*(G67-E67)</f>
        <v>14.982344379999997</v>
      </c>
      <c r="I67" s="15">
        <f>(((H67/100)+1)^(1/365)-1)</f>
        <v>3.8256193475705302E-4</v>
      </c>
      <c r="J67">
        <f>1+I67</f>
        <v>1.0003825619347571</v>
      </c>
      <c r="K67">
        <f>C67-I67</f>
        <v>6.0092600052284041E-2</v>
      </c>
      <c r="L67" s="42">
        <f>K67^2</f>
        <v>3.611120581043768E-3</v>
      </c>
      <c r="M67" s="7"/>
      <c r="N67" s="7"/>
      <c r="O67" s="7">
        <f>C67/$N$3</f>
        <v>1.9950014390682489</v>
      </c>
      <c r="P67" s="7"/>
      <c r="Q67" s="7">
        <f>O67</f>
        <v>1.9950014390682489</v>
      </c>
      <c r="R67" s="7">
        <f>RANK(Q67,$Q$4:$Q$122)</f>
        <v>4</v>
      </c>
      <c r="S67" s="7">
        <f>O67</f>
        <v>1.9950014390682489</v>
      </c>
      <c r="T67" s="7">
        <f>RANK(S67,$S$4:$S$122)</f>
        <v>5</v>
      </c>
      <c r="U67">
        <v>64</v>
      </c>
      <c r="V67">
        <f>R67/(COUNT($U$4:$U$122)+1)-0.5</f>
        <v>-0.46666666666666667</v>
      </c>
      <c r="W67">
        <f>SUM($V$4:V67)/U67</f>
        <v>2.4869791666666655E-2</v>
      </c>
      <c r="X67">
        <f>(U67/11)*W67^2</f>
        <v>3.5985834911616125E-3</v>
      </c>
      <c r="Z67">
        <f>T67/(COUNT($O$4:$O$122)+1)-0.5</f>
        <v>-0.45833333333333331</v>
      </c>
      <c r="AA67">
        <f>SUM($Z$4:Z67)/U67</f>
        <v>2.5130208333333331E-2</v>
      </c>
      <c r="AB67">
        <f>(U67/11)*AA67^2</f>
        <v>3.6743410669191913E-3</v>
      </c>
    </row>
    <row r="68" spans="1:28" ht="15.75" x14ac:dyDescent="0.25">
      <c r="A68" s="4">
        <v>41325</v>
      </c>
      <c r="B68">
        <v>38.54</v>
      </c>
      <c r="C68">
        <f>(B68-B67)/B67</f>
        <v>-1.8839103869653817E-2</v>
      </c>
      <c r="D68">
        <v>1.2635000000000001</v>
      </c>
      <c r="E68">
        <v>2.0087000000000002</v>
      </c>
      <c r="F68">
        <v>10.2887</v>
      </c>
      <c r="G68">
        <f>F68+E68</f>
        <v>12.2974</v>
      </c>
      <c r="H68">
        <f>E68+D68*(G68-E68)</f>
        <v>15.008472449999999</v>
      </c>
      <c r="I68" s="15">
        <f>(((H68/100)+1)^(1/365)-1)</f>
        <v>3.8318466537057283E-4</v>
      </c>
      <c r="J68">
        <f>1+I68</f>
        <v>1.0003831846653706</v>
      </c>
      <c r="K68">
        <f>C68-I68</f>
        <v>-1.922228853502439E-2</v>
      </c>
      <c r="L68" s="42">
        <f>K68^2</f>
        <v>3.6949637652373008E-4</v>
      </c>
      <c r="M68" s="7"/>
      <c r="N68" s="7"/>
      <c r="O68" s="7">
        <f>C68/$N$3</f>
        <v>-0.62147893607576066</v>
      </c>
      <c r="P68" s="7"/>
      <c r="Q68" s="7">
        <f>O68</f>
        <v>-0.62147893607576066</v>
      </c>
      <c r="R68" s="7">
        <f>RANK(Q68,$Q$4:$Q$122)</f>
        <v>106</v>
      </c>
      <c r="S68" s="7">
        <f>O68</f>
        <v>-0.62147893607576066</v>
      </c>
      <c r="T68" s="7">
        <f>RANK(S68,$S$4:$S$122)</f>
        <v>106</v>
      </c>
      <c r="U68">
        <v>65</v>
      </c>
      <c r="V68">
        <f>R68/(COUNT($U$4:$U$122)+1)-0.5</f>
        <v>0.3833333333333333</v>
      </c>
      <c r="W68">
        <f>SUM($V$4:V68)/U68</f>
        <v>3.0384615384615371E-2</v>
      </c>
      <c r="X68">
        <f>(U68/11)*W68^2</f>
        <v>5.4554195804195757E-3</v>
      </c>
      <c r="Z68">
        <f>T68/(COUNT($O$4:$O$122)+1)-0.5</f>
        <v>0.3833333333333333</v>
      </c>
      <c r="AA68">
        <f>SUM($Z$4:Z68)/U68</f>
        <v>3.0641025641025638E-2</v>
      </c>
      <c r="AB68">
        <f>(U68/11)*AA68^2</f>
        <v>5.547882672882672E-3</v>
      </c>
    </row>
    <row r="69" spans="1:28" ht="15.75" x14ac:dyDescent="0.25">
      <c r="A69" s="4">
        <v>41326</v>
      </c>
      <c r="B69">
        <v>35.159999999999997</v>
      </c>
      <c r="C69">
        <f>(B69-B68)/B68</f>
        <v>-8.7701089776855284E-2</v>
      </c>
      <c r="D69">
        <v>1.2711999999999999</v>
      </c>
      <c r="E69">
        <v>1.9765999999999999</v>
      </c>
      <c r="F69">
        <v>10.3186</v>
      </c>
      <c r="G69">
        <f>F69+E69</f>
        <v>12.295199999999999</v>
      </c>
      <c r="H69">
        <f>E69+D69*(G69-E69)</f>
        <v>15.093604319999999</v>
      </c>
      <c r="I69" s="15">
        <f>(((H69/100)+1)^(1/365)-1)</f>
        <v>3.8521270113345274E-4</v>
      </c>
      <c r="J69">
        <f>1+I69</f>
        <v>1.0003852127011335</v>
      </c>
      <c r="K69">
        <f>C69-I69</f>
        <v>-8.8086302477988737E-2</v>
      </c>
      <c r="L69" s="42">
        <f>K69^2</f>
        <v>7.7591966842437245E-3</v>
      </c>
      <c r="M69" s="7"/>
      <c r="N69" s="7"/>
      <c r="O69" s="7">
        <f>C69/$N$3</f>
        <v>-2.8931514123132414</v>
      </c>
      <c r="P69" s="7"/>
      <c r="Q69" s="7">
        <f>O69</f>
        <v>-2.8931514123132414</v>
      </c>
      <c r="R69" s="7">
        <f>RANK(Q69,$Q$4:$Q$122)</f>
        <v>119</v>
      </c>
      <c r="S69" s="7">
        <f>O69</f>
        <v>-2.8931514123132414</v>
      </c>
      <c r="T69" s="7">
        <f>RANK(S69,$S$4:$S$122)</f>
        <v>119</v>
      </c>
      <c r="U69">
        <v>66</v>
      </c>
      <c r="V69">
        <f>R69/(COUNT($U$4:$U$122)+1)-0.5</f>
        <v>0.4916666666666667</v>
      </c>
      <c r="W69">
        <f>SUM($V$4:V69)/U69</f>
        <v>3.7373737373737365E-2</v>
      </c>
      <c r="X69">
        <f>(U69/11)*W69^2</f>
        <v>8.3807774716865586E-3</v>
      </c>
      <c r="Z69">
        <f>T69/(COUNT($O$4:$O$122)+1)-0.5</f>
        <v>0.4916666666666667</v>
      </c>
      <c r="AA69">
        <f>SUM($Z$4:Z69)/U69</f>
        <v>3.7626262626262626E-2</v>
      </c>
      <c r="AB69">
        <f>(U69/11)*AA69^2</f>
        <v>8.4944138353229264E-3</v>
      </c>
    </row>
    <row r="70" spans="1:28" ht="15.75" x14ac:dyDescent="0.25">
      <c r="A70" s="4">
        <v>41327</v>
      </c>
      <c r="B70">
        <v>36.11</v>
      </c>
      <c r="C70">
        <f>(B70-B69)/B69</f>
        <v>2.7019340159271984E-2</v>
      </c>
      <c r="D70">
        <v>1.2730000000000001</v>
      </c>
      <c r="E70">
        <v>1.9619</v>
      </c>
      <c r="F70">
        <v>10.2864</v>
      </c>
      <c r="G70">
        <f>F70+E70</f>
        <v>12.2483</v>
      </c>
      <c r="H70">
        <f>E70+D70*(G70-E70)</f>
        <v>15.056487200000001</v>
      </c>
      <c r="I70" s="15">
        <f>(((H70/100)+1)^(1/365)-1)</f>
        <v>3.8432867047699659E-4</v>
      </c>
      <c r="J70">
        <f>1+I70</f>
        <v>1.000384328670477</v>
      </c>
      <c r="K70">
        <f>C70-I70</f>
        <v>2.6635011488794987E-2</v>
      </c>
      <c r="L70" s="42">
        <f>K70^2</f>
        <v>7.0942383700824097E-4</v>
      </c>
      <c r="M70" s="7"/>
      <c r="N70" s="7"/>
      <c r="O70" s="7">
        <f>C70/$N$3</f>
        <v>0.89133490063197951</v>
      </c>
      <c r="P70" s="7"/>
      <c r="Q70" s="7">
        <f>O70</f>
        <v>0.89133490063197951</v>
      </c>
      <c r="R70" s="7">
        <f>RANK(Q70,$Q$4:$Q$122)</f>
        <v>21</v>
      </c>
      <c r="S70" s="7">
        <f>O70</f>
        <v>0.89133490063197951</v>
      </c>
      <c r="T70" s="7">
        <f>RANK(S70,$S$4:$S$122)</f>
        <v>21</v>
      </c>
      <c r="U70">
        <v>67</v>
      </c>
      <c r="V70">
        <f>R70/(COUNT($U$4:$U$122)+1)-0.5</f>
        <v>-0.32500000000000001</v>
      </c>
      <c r="W70">
        <f>SUM($V$4:V70)/U70</f>
        <v>3.1965174129353222E-2</v>
      </c>
      <c r="X70">
        <f>(U70/11)*W70^2</f>
        <v>6.223522538821042E-3</v>
      </c>
      <c r="Z70">
        <f>T70/(COUNT($O$4:$O$122)+1)-0.5</f>
        <v>-0.32500000000000001</v>
      </c>
      <c r="AA70">
        <f>SUM($Z$4:Z70)/U70</f>
        <v>3.2213930348258701E-2</v>
      </c>
      <c r="AB70">
        <f>(U70/11)*AA70^2</f>
        <v>6.3207636062113659E-3</v>
      </c>
    </row>
    <row r="71" spans="1:28" ht="15.75" x14ac:dyDescent="0.25">
      <c r="A71" s="4">
        <v>41330</v>
      </c>
      <c r="B71">
        <v>34.380000000000003</v>
      </c>
      <c r="C71">
        <f>(B71-B70)/B70</f>
        <v>-4.7909166435890251E-2</v>
      </c>
      <c r="D71">
        <v>1.2759</v>
      </c>
      <c r="E71">
        <v>1.8637000000000001</v>
      </c>
      <c r="F71">
        <v>10.360200000000001</v>
      </c>
      <c r="G71">
        <f>F71+E71</f>
        <v>12.2239</v>
      </c>
      <c r="H71">
        <f>E71+D71*(G71-E71)</f>
        <v>15.08227918</v>
      </c>
      <c r="I71" s="15">
        <f>(((H71/100)+1)^(1/365)-1)</f>
        <v>3.8494299669267207E-4</v>
      </c>
      <c r="J71">
        <f>1+I71</f>
        <v>1.0003849429966927</v>
      </c>
      <c r="K71">
        <f>C71-I71</f>
        <v>-4.8294109432582923E-2</v>
      </c>
      <c r="L71" s="42">
        <f>K71^2</f>
        <v>2.332321005886295E-3</v>
      </c>
      <c r="M71" s="7"/>
      <c r="N71" s="7"/>
      <c r="O71" s="7">
        <f>C71/$N$3</f>
        <v>-1.5804646543095229</v>
      </c>
      <c r="P71" s="7"/>
      <c r="Q71" s="7">
        <f>O71</f>
        <v>-1.5804646543095229</v>
      </c>
      <c r="R71" s="7">
        <f>RANK(Q71,$Q$4:$Q$122)</f>
        <v>115</v>
      </c>
      <c r="S71" s="7">
        <f>O71</f>
        <v>-1.5804646543095229</v>
      </c>
      <c r="T71" s="7">
        <f>RANK(S71,$S$4:$S$122)</f>
        <v>115</v>
      </c>
      <c r="U71">
        <v>68</v>
      </c>
      <c r="V71">
        <f>R71/(COUNT($U$4:$U$122)+1)-0.5</f>
        <v>0.45833333333333337</v>
      </c>
      <c r="W71">
        <f>SUM($V$4:V71)/U71</f>
        <v>3.8235294117647048E-2</v>
      </c>
      <c r="X71">
        <f>(U71/11)*W71^2</f>
        <v>9.0374331550802083E-3</v>
      </c>
      <c r="Z71">
        <f>T71/(COUNT($O$4:$O$122)+1)-0.5</f>
        <v>0.45833333333333337</v>
      </c>
      <c r="AA71">
        <f>SUM($Z$4:Z71)/U71</f>
        <v>3.8480392156862747E-2</v>
      </c>
      <c r="AB71">
        <f>(U71/11)*AA71^2</f>
        <v>9.1536690433749266E-3</v>
      </c>
    </row>
    <row r="72" spans="1:28" ht="15.75" x14ac:dyDescent="0.25">
      <c r="A72" s="4">
        <v>41331</v>
      </c>
      <c r="B72">
        <v>34.43</v>
      </c>
      <c r="C72">
        <f>(B72-B71)/B71</f>
        <v>1.4543339150668165E-3</v>
      </c>
      <c r="D72">
        <v>1.2751000000000001</v>
      </c>
      <c r="E72">
        <v>1.8808</v>
      </c>
      <c r="F72">
        <v>10.3522</v>
      </c>
      <c r="G72">
        <f>F72+E72</f>
        <v>12.233000000000001</v>
      </c>
      <c r="H72">
        <f>E72+D72*(G72-E72)</f>
        <v>15.080890220000002</v>
      </c>
      <c r="I72" s="15">
        <f>(((H72/100)+1)^(1/365)-1)</f>
        <v>3.849099172503756E-4</v>
      </c>
      <c r="J72">
        <f>1+I72</f>
        <v>1.0003849099172504</v>
      </c>
      <c r="K72">
        <f>C72-I72</f>
        <v>1.0694239978164409E-3</v>
      </c>
      <c r="L72" s="42">
        <f>K72^2</f>
        <v>1.1436676871056991E-6</v>
      </c>
      <c r="M72" s="7"/>
      <c r="N72" s="7"/>
      <c r="O72" s="7">
        <f>C72/$N$3</f>
        <v>4.7976692548021366E-2</v>
      </c>
      <c r="P72" s="7"/>
      <c r="Q72" s="7">
        <f>O72</f>
        <v>4.7976692548021366E-2</v>
      </c>
      <c r="R72" s="7">
        <f>RANK(Q72,$Q$4:$Q$122)</f>
        <v>67</v>
      </c>
      <c r="S72" s="7">
        <f>O72</f>
        <v>4.7976692548021366E-2</v>
      </c>
      <c r="T72" s="7">
        <f>RANK(S72,$S$4:$S$122)</f>
        <v>67</v>
      </c>
      <c r="U72">
        <v>69</v>
      </c>
      <c r="V72">
        <f>R72/(COUNT($U$4:$U$122)+1)-0.5</f>
        <v>5.8333333333333348E-2</v>
      </c>
      <c r="W72">
        <f>SUM($V$4:V72)/U72</f>
        <v>3.8526570048309165E-2</v>
      </c>
      <c r="X72">
        <f>(U72/11)*W72^2</f>
        <v>9.3105877616747115E-3</v>
      </c>
      <c r="Z72">
        <f>T72/(COUNT($O$4:$O$122)+1)-0.5</f>
        <v>5.8333333333333348E-2</v>
      </c>
      <c r="AA72">
        <f>SUM($Z$4:Z72)/U72</f>
        <v>3.8768115942028981E-2</v>
      </c>
      <c r="AB72">
        <f>(U72/11)*AA72^2</f>
        <v>9.4277009222661374E-3</v>
      </c>
    </row>
    <row r="73" spans="1:28" ht="15.75" x14ac:dyDescent="0.25">
      <c r="A73" s="4">
        <v>41332</v>
      </c>
      <c r="B73">
        <v>35.1</v>
      </c>
      <c r="C73">
        <f>(B73-B72)/B72</f>
        <v>1.9459773453383726E-2</v>
      </c>
      <c r="D73">
        <v>1.2755000000000001</v>
      </c>
      <c r="E73">
        <v>1.9014</v>
      </c>
      <c r="F73">
        <v>10.3042</v>
      </c>
      <c r="G73">
        <f>F73+E73</f>
        <v>12.2056</v>
      </c>
      <c r="H73">
        <f>E73+D73*(G73-E73)</f>
        <v>15.044407100000001</v>
      </c>
      <c r="I73" s="15">
        <f>(((H73/100)+1)^(1/365)-1)</f>
        <v>3.8404089341681491E-4</v>
      </c>
      <c r="J73">
        <f>1+I73</f>
        <v>1.0003840408934168</v>
      </c>
      <c r="K73">
        <f>C73-I73</f>
        <v>1.9075732559966911E-2</v>
      </c>
      <c r="L73" s="42">
        <f>K73^2</f>
        <v>3.6388357269938175E-4</v>
      </c>
      <c r="M73" s="7"/>
      <c r="N73" s="7"/>
      <c r="O73" s="7">
        <f>C73/$N$3</f>
        <v>0.64195406457549731</v>
      </c>
      <c r="P73" s="7"/>
      <c r="Q73" s="7">
        <f>O73</f>
        <v>0.64195406457549731</v>
      </c>
      <c r="R73" s="7">
        <f>RANK(Q73,$Q$4:$Q$122)</f>
        <v>31</v>
      </c>
      <c r="S73" s="7">
        <f>O73</f>
        <v>0.64195406457549731</v>
      </c>
      <c r="T73" s="7">
        <f>RANK(S73,$S$4:$S$122)</f>
        <v>31</v>
      </c>
      <c r="U73">
        <v>70</v>
      </c>
      <c r="V73">
        <f>R73/(COUNT($U$4:$U$122)+1)-0.5</f>
        <v>-0.24166666666666664</v>
      </c>
      <c r="W73">
        <f>SUM($V$4:V73)/U73</f>
        <v>3.4523809523809512E-2</v>
      </c>
      <c r="X73">
        <f>(U73/11)*W73^2</f>
        <v>7.5847763347763287E-3</v>
      </c>
      <c r="Z73">
        <f>T73/(COUNT($O$4:$O$122)+1)-0.5</f>
        <v>-0.24166666666666664</v>
      </c>
      <c r="AA73">
        <f>SUM($Z$4:Z73)/U73</f>
        <v>3.4761904761904758E-2</v>
      </c>
      <c r="AB73">
        <f>(U73/11)*AA73^2</f>
        <v>7.6897546897546874E-3</v>
      </c>
    </row>
    <row r="74" spans="1:28" ht="15.75" x14ac:dyDescent="0.25">
      <c r="A74" s="4">
        <v>41333</v>
      </c>
      <c r="B74">
        <v>34.83</v>
      </c>
      <c r="C74">
        <f>(B74-B73)/B73</f>
        <v>-7.6923076923077812E-3</v>
      </c>
      <c r="D74">
        <v>1.2756000000000001</v>
      </c>
      <c r="E74">
        <v>1.8755999999999999</v>
      </c>
      <c r="F74">
        <v>10.3004</v>
      </c>
      <c r="G74">
        <f>F74+E74</f>
        <v>12.176</v>
      </c>
      <c r="H74">
        <f>E74+D74*(G74-E74)</f>
        <v>15.01479024</v>
      </c>
      <c r="I74" s="15">
        <f>(((H74/100)+1)^(1/365)-1)</f>
        <v>3.8333522099143202E-4</v>
      </c>
      <c r="J74">
        <f>1+I74</f>
        <v>1.0003833352209914</v>
      </c>
      <c r="K74">
        <f>C74-I74</f>
        <v>-8.0756429132992132E-3</v>
      </c>
      <c r="L74" s="42">
        <f>K74^2</f>
        <v>6.5216008463119806E-5</v>
      </c>
      <c r="M74" s="7"/>
      <c r="N74" s="7"/>
      <c r="O74" s="7">
        <f>C74/$N$3</f>
        <v>-0.25375979843093655</v>
      </c>
      <c r="P74" s="7"/>
      <c r="Q74" s="7">
        <f>O74</f>
        <v>-0.25375979843093655</v>
      </c>
      <c r="R74" s="7">
        <f>RANK(Q74,$Q$4:$Q$122)</f>
        <v>88</v>
      </c>
      <c r="S74" s="7">
        <f>O74</f>
        <v>-0.25375979843093655</v>
      </c>
      <c r="T74" s="7">
        <f>RANK(S74,$S$4:$S$122)</f>
        <v>88</v>
      </c>
      <c r="U74">
        <v>71</v>
      </c>
      <c r="V74">
        <f>R74/(COUNT($U$4:$U$122)+1)-0.5</f>
        <v>0.23333333333333328</v>
      </c>
      <c r="W74">
        <f>SUM($V$4:V74)/U74</f>
        <v>3.7323943661971816E-2</v>
      </c>
      <c r="X74">
        <f>(U74/11)*W74^2</f>
        <v>8.9916773367477512E-3</v>
      </c>
      <c r="Z74">
        <f>T74/(COUNT($O$4:$O$122)+1)-0.5</f>
        <v>0.23333333333333328</v>
      </c>
      <c r="AA74">
        <f>SUM($Z$4:Z74)/U74</f>
        <v>3.7558685446009391E-2</v>
      </c>
      <c r="AB74">
        <f>(U74/11)*AA74^2</f>
        <v>9.105135865699247E-3</v>
      </c>
    </row>
    <row r="75" spans="1:28" ht="15.75" x14ac:dyDescent="0.25">
      <c r="A75" s="4">
        <v>41334</v>
      </c>
      <c r="B75">
        <v>34.65</v>
      </c>
      <c r="C75">
        <f>(B75-B74)/B74</f>
        <v>-5.1679586563307418E-3</v>
      </c>
      <c r="D75">
        <v>1.2803</v>
      </c>
      <c r="E75">
        <v>1.8411999999999999</v>
      </c>
      <c r="F75">
        <v>10.2745</v>
      </c>
      <c r="G75">
        <f>F75+E75</f>
        <v>12.1157</v>
      </c>
      <c r="H75">
        <f>E75+D75*(G75-E75)</f>
        <v>14.995642350000001</v>
      </c>
      <c r="I75" s="15">
        <f>(((H75/100)+1)^(1/365)-1)</f>
        <v>3.8287889325094859E-4</v>
      </c>
      <c r="J75">
        <f>1+I75</f>
        <v>1.0003828788932509</v>
      </c>
      <c r="K75">
        <f>C75-I75</f>
        <v>-5.5508375495816904E-3</v>
      </c>
      <c r="L75" s="42">
        <f>K75^2</f>
        <v>3.0811797501846063E-5</v>
      </c>
      <c r="M75" s="7"/>
      <c r="N75" s="7"/>
      <c r="O75" s="7">
        <f>C75/$N$3</f>
        <v>-0.17048461910088539</v>
      </c>
      <c r="P75" s="7"/>
      <c r="Q75" s="7">
        <f>O75</f>
        <v>-0.17048461910088539</v>
      </c>
      <c r="R75" s="7">
        <f>RANK(Q75,$Q$4:$Q$122)</f>
        <v>83</v>
      </c>
      <c r="S75" s="7">
        <f>O75</f>
        <v>-0.17048461910088539</v>
      </c>
      <c r="T75" s="7">
        <f>RANK(S75,$S$4:$S$122)</f>
        <v>83</v>
      </c>
      <c r="U75">
        <v>72</v>
      </c>
      <c r="V75">
        <f>R75/(COUNT($U$4:$U$122)+1)-0.5</f>
        <v>0.19166666666666665</v>
      </c>
      <c r="W75">
        <f>SUM($V$4:V75)/U75</f>
        <v>3.9467592592592582E-2</v>
      </c>
      <c r="X75">
        <f>(U75/11)*W75^2</f>
        <v>1.0195794753086415E-2</v>
      </c>
      <c r="Z75">
        <f>T75/(COUNT($O$4:$O$122)+1)-0.5</f>
        <v>0.19166666666666665</v>
      </c>
      <c r="AA75">
        <f>SUM($Z$4:Z75)/U75</f>
        <v>3.9699074074074074E-2</v>
      </c>
      <c r="AB75">
        <f>(U75/11)*AA75^2</f>
        <v>1.0315744248035915E-2</v>
      </c>
    </row>
    <row r="76" spans="1:28" ht="15.75" x14ac:dyDescent="0.25">
      <c r="A76" s="4">
        <v>41337</v>
      </c>
      <c r="B76">
        <v>35.58</v>
      </c>
      <c r="C76">
        <f>(B76-B75)/B75</f>
        <v>2.6839826839826834E-2</v>
      </c>
      <c r="D76">
        <v>1.2871999999999999</v>
      </c>
      <c r="E76">
        <v>1.8754999999999999</v>
      </c>
      <c r="F76">
        <v>10.2376</v>
      </c>
      <c r="G76">
        <f>F76+E76</f>
        <v>12.113100000000001</v>
      </c>
      <c r="H76">
        <f>E76+D76*(G76-E76)</f>
        <v>15.053338720000001</v>
      </c>
      <c r="I76" s="15">
        <f>(((H76/100)+1)^(1/365)-1)</f>
        <v>3.8425366900796121E-4</v>
      </c>
      <c r="J76">
        <f>1+I76</f>
        <v>1.000384253669008</v>
      </c>
      <c r="K76">
        <f>C76-I76</f>
        <v>2.6455573170818873E-2</v>
      </c>
      <c r="L76" s="42">
        <f>K76^2</f>
        <v>6.9989735179655131E-4</v>
      </c>
      <c r="M76" s="7"/>
      <c r="N76" s="7"/>
      <c r="O76" s="7">
        <f>C76/$N$3</f>
        <v>0.88541297634343052</v>
      </c>
      <c r="P76" s="7"/>
      <c r="Q76" s="7">
        <f>O76</f>
        <v>0.88541297634343052</v>
      </c>
      <c r="R76" s="7">
        <f>RANK(Q76,$Q$4:$Q$122)</f>
        <v>22</v>
      </c>
      <c r="S76" s="7">
        <f>O76</f>
        <v>0.88541297634343052</v>
      </c>
      <c r="T76" s="7">
        <f>RANK(S76,$S$4:$S$122)</f>
        <v>22</v>
      </c>
      <c r="U76">
        <v>73</v>
      </c>
      <c r="V76">
        <f>R76/(COUNT($U$4:$U$122)+1)-0.5</f>
        <v>-0.31666666666666665</v>
      </c>
      <c r="W76">
        <f>SUM($V$4:V76)/U76</f>
        <v>3.4589041095890401E-2</v>
      </c>
      <c r="X76">
        <f>(U76/11)*W76^2</f>
        <v>7.9397571606475668E-3</v>
      </c>
      <c r="Z76">
        <f>T76/(COUNT($O$4:$O$122)+1)-0.5</f>
        <v>-0.31666666666666665</v>
      </c>
      <c r="AA76">
        <f>SUM($Z$4:Z76)/U76</f>
        <v>3.4817351598173521E-2</v>
      </c>
      <c r="AB76">
        <f>(U76/11)*AA76^2</f>
        <v>8.0449183616991861E-3</v>
      </c>
    </row>
    <row r="77" spans="1:28" ht="15.75" x14ac:dyDescent="0.25">
      <c r="A77" s="4">
        <v>41338</v>
      </c>
      <c r="B77">
        <v>36.65</v>
      </c>
      <c r="C77">
        <f>(B77-B76)/B76</f>
        <v>3.0073074761101753E-2</v>
      </c>
      <c r="D77">
        <v>1.2907</v>
      </c>
      <c r="E77">
        <v>1.8978000000000002</v>
      </c>
      <c r="F77">
        <v>10.1883</v>
      </c>
      <c r="G77">
        <f>F77+E77</f>
        <v>12.0861</v>
      </c>
      <c r="H77">
        <f>E77+D77*(G77-E77)</f>
        <v>15.04783881</v>
      </c>
      <c r="I77" s="15">
        <f>(((H77/100)+1)^(1/365)-1)</f>
        <v>3.841226480738591E-4</v>
      </c>
      <c r="J77">
        <f>1+I77</f>
        <v>1.0003841226480739</v>
      </c>
      <c r="K77">
        <f>C77-I77</f>
        <v>2.9688952113027894E-2</v>
      </c>
      <c r="L77" s="42">
        <f>K77^2</f>
        <v>8.8143387756966347E-4</v>
      </c>
      <c r="M77" s="7"/>
      <c r="N77" s="7"/>
      <c r="O77" s="7">
        <f>C77/$N$3</f>
        <v>0.99207386064482517</v>
      </c>
      <c r="P77" s="7"/>
      <c r="Q77" s="7">
        <f>O77</f>
        <v>0.99207386064482517</v>
      </c>
      <c r="R77" s="7">
        <f>RANK(Q77,$Q$4:$Q$122)</f>
        <v>16</v>
      </c>
      <c r="S77" s="7">
        <f>O77</f>
        <v>0.99207386064482517</v>
      </c>
      <c r="T77" s="7">
        <f>RANK(S77,$S$4:$S$122)</f>
        <v>16</v>
      </c>
      <c r="U77">
        <v>74</v>
      </c>
      <c r="V77">
        <f>R77/(COUNT($U$4:$U$122)+1)-0.5</f>
        <v>-0.3666666666666667</v>
      </c>
      <c r="W77">
        <f>SUM($V$4:V77)/U77</f>
        <v>2.916666666666666E-2</v>
      </c>
      <c r="X77">
        <f>(U77/11)*W77^2</f>
        <v>5.7228535353535332E-3</v>
      </c>
      <c r="Z77">
        <f>T77/(COUNT($O$4:$O$122)+1)-0.5</f>
        <v>-0.3666666666666667</v>
      </c>
      <c r="AA77">
        <f>SUM($Z$4:Z77)/U77</f>
        <v>2.9391891891891897E-2</v>
      </c>
      <c r="AB77">
        <f>(U77/11)*AA77^2</f>
        <v>5.811578624078626E-3</v>
      </c>
    </row>
    <row r="78" spans="1:28" ht="15.75" x14ac:dyDescent="0.25">
      <c r="A78" s="4">
        <v>41339</v>
      </c>
      <c r="B78">
        <v>37.69</v>
      </c>
      <c r="C78">
        <f>(B78-B77)/B77</f>
        <v>2.8376534788540225E-2</v>
      </c>
      <c r="D78">
        <v>1.2908999999999999</v>
      </c>
      <c r="E78">
        <v>1.9375</v>
      </c>
      <c r="F78">
        <v>10.1951</v>
      </c>
      <c r="G78">
        <f>F78+E78</f>
        <v>12.1326</v>
      </c>
      <c r="H78">
        <f>E78+D78*(G78-E78)</f>
        <v>15.09835459</v>
      </c>
      <c r="I78" s="15">
        <f>(((H78/100)+1)^(1/365)-1)</f>
        <v>3.8532581935424304E-4</v>
      </c>
      <c r="J78">
        <f>1+I78</f>
        <v>1.0003853258193542</v>
      </c>
      <c r="K78">
        <f>C78-I78</f>
        <v>2.7991208969185982E-2</v>
      </c>
      <c r="L78" s="42">
        <f>K78^2</f>
        <v>7.8350777955663769E-4</v>
      </c>
      <c r="M78" s="7"/>
      <c r="N78" s="7"/>
      <c r="O78" s="7">
        <f>C78/$N$3</f>
        <v>0.93610708725408454</v>
      </c>
      <c r="P78" s="7"/>
      <c r="Q78" s="7">
        <f>O78</f>
        <v>0.93610708725408454</v>
      </c>
      <c r="R78" s="7">
        <f>RANK(Q78,$Q$4:$Q$122)</f>
        <v>18</v>
      </c>
      <c r="S78" s="7">
        <f>O78</f>
        <v>0.93610708725408454</v>
      </c>
      <c r="T78" s="7">
        <f>RANK(S78,$S$4:$S$122)</f>
        <v>18</v>
      </c>
      <c r="U78">
        <v>75</v>
      </c>
      <c r="V78">
        <f>R78/(COUNT($U$4:$U$122)+1)-0.5</f>
        <v>-0.35</v>
      </c>
      <c r="W78">
        <f>SUM($V$4:V78)/U78</f>
        <v>2.4111111111111104E-2</v>
      </c>
      <c r="X78">
        <f>(U78/11)*W78^2</f>
        <v>3.9637205387205365E-3</v>
      </c>
      <c r="Z78">
        <f>T78/(COUNT($O$4:$O$122)+1)-0.5</f>
        <v>-0.35</v>
      </c>
      <c r="AA78">
        <f>SUM($Z$4:Z78)/U78</f>
        <v>2.4333333333333335E-2</v>
      </c>
      <c r="AB78">
        <f>(U78/11)*AA78^2</f>
        <v>4.0371212121212124E-3</v>
      </c>
    </row>
    <row r="79" spans="1:28" ht="15.75" x14ac:dyDescent="0.25">
      <c r="A79" s="4">
        <v>41340</v>
      </c>
      <c r="B79">
        <v>38.229999999999997</v>
      </c>
      <c r="C79">
        <f>(B79-B78)/B78</f>
        <v>1.4327407800477558E-2</v>
      </c>
      <c r="D79">
        <v>1.2911000000000001</v>
      </c>
      <c r="E79">
        <v>1.9965000000000002</v>
      </c>
      <c r="F79">
        <v>10.203799999999999</v>
      </c>
      <c r="G79">
        <f>F79+E79</f>
        <v>12.200299999999999</v>
      </c>
      <c r="H79">
        <f>E79+D79*(G79-E79)</f>
        <v>15.170626179999999</v>
      </c>
      <c r="I79" s="15">
        <f>(((H79/100)+1)^(1/365)-1)</f>
        <v>3.8704624933583176E-4</v>
      </c>
      <c r="J79">
        <f>1+I79</f>
        <v>1.0003870462493358</v>
      </c>
      <c r="K79">
        <f>C79-I79</f>
        <v>1.3940361551141726E-2</v>
      </c>
      <c r="L79" s="42">
        <f>K79^2</f>
        <v>1.9433368017655056E-4</v>
      </c>
      <c r="M79" s="7"/>
      <c r="N79" s="7"/>
      <c r="O79" s="7">
        <f>C79/$N$3</f>
        <v>0.47264361501330621</v>
      </c>
      <c r="P79" s="7"/>
      <c r="Q79" s="7">
        <f>O79</f>
        <v>0.47264361501330621</v>
      </c>
      <c r="R79" s="7">
        <f>RANK(Q79,$Q$4:$Q$122)</f>
        <v>41</v>
      </c>
      <c r="S79" s="7">
        <f>O79</f>
        <v>0.47264361501330621</v>
      </c>
      <c r="T79" s="7">
        <f>RANK(S79,$S$4:$S$122)</f>
        <v>41</v>
      </c>
      <c r="U79">
        <v>76</v>
      </c>
      <c r="V79">
        <f>R79/(COUNT($U$4:$U$122)+1)-0.5</f>
        <v>-0.15833333333333333</v>
      </c>
      <c r="W79">
        <f>SUM($V$4:V79)/U79</f>
        <v>2.1710526315789468E-2</v>
      </c>
      <c r="X79">
        <f>(U79/11)*W79^2</f>
        <v>3.2565789473684194E-3</v>
      </c>
      <c r="Z79">
        <f>T79/(COUNT($O$4:$O$122)+1)-0.5</f>
        <v>-0.15833333333333333</v>
      </c>
      <c r="AA79">
        <f>SUM($Z$4:Z79)/U79</f>
        <v>2.1929824561403511E-2</v>
      </c>
      <c r="AB79">
        <f>(U79/11)*AA79^2</f>
        <v>3.3227006911217445E-3</v>
      </c>
    </row>
    <row r="80" spans="1:28" ht="15.75" x14ac:dyDescent="0.25">
      <c r="A80" s="4">
        <v>41341</v>
      </c>
      <c r="B80">
        <v>38.47</v>
      </c>
      <c r="C80">
        <f>(B80-B79)/B79</f>
        <v>6.2777923097044729E-3</v>
      </c>
      <c r="D80">
        <v>1.294</v>
      </c>
      <c r="E80">
        <v>2.0427</v>
      </c>
      <c r="F80">
        <v>10.1798</v>
      </c>
      <c r="G80">
        <f>F80+E80</f>
        <v>12.2225</v>
      </c>
      <c r="H80">
        <f>E80+D80*(G80-E80)</f>
        <v>15.2153612</v>
      </c>
      <c r="I80" s="15">
        <f>(((H80/100)+1)^(1/365)-1)</f>
        <v>3.8811063006360946E-4</v>
      </c>
      <c r="J80">
        <f>1+I80</f>
        <v>1.0003881106300636</v>
      </c>
      <c r="K80">
        <f>C80-I80</f>
        <v>5.8896816796408635E-3</v>
      </c>
      <c r="L80" s="42">
        <f>K80^2</f>
        <v>3.4688350287497221E-5</v>
      </c>
      <c r="M80" s="7"/>
      <c r="N80" s="7"/>
      <c r="O80" s="7">
        <f>C80/$N$3</f>
        <v>0.2070966704432434</v>
      </c>
      <c r="P80" s="7"/>
      <c r="Q80" s="7">
        <f>O80</f>
        <v>0.2070966704432434</v>
      </c>
      <c r="R80" s="7">
        <f>RANK(Q80,$Q$4:$Q$122)</f>
        <v>55</v>
      </c>
      <c r="S80" s="7">
        <f>O80</f>
        <v>0.2070966704432434</v>
      </c>
      <c r="T80" s="7">
        <f>RANK(S80,$S$4:$S$122)</f>
        <v>55</v>
      </c>
      <c r="U80">
        <v>77</v>
      </c>
      <c r="V80">
        <f>R80/(COUNT($U$4:$U$122)+1)-0.5</f>
        <v>-4.1666666666666685E-2</v>
      </c>
      <c r="W80">
        <f>SUM($V$4:V80)/U80</f>
        <v>2.0887445887445878E-2</v>
      </c>
      <c r="X80">
        <f>(U80/11)*W80^2</f>
        <v>3.0539977699068585E-3</v>
      </c>
      <c r="Z80">
        <f>T80/(COUNT($O$4:$O$122)+1)-0.5</f>
        <v>-4.1666666666666685E-2</v>
      </c>
      <c r="AA80">
        <f>SUM($Z$4:Z80)/U80</f>
        <v>2.1103896103896107E-2</v>
      </c>
      <c r="AB80">
        <f>(U80/11)*AA80^2</f>
        <v>3.1176210153482892E-3</v>
      </c>
    </row>
    <row r="81" spans="1:28" ht="15.75" x14ac:dyDescent="0.25">
      <c r="A81" s="4">
        <v>41344</v>
      </c>
      <c r="B81">
        <v>39.1</v>
      </c>
      <c r="C81">
        <f>(B81-B80)/B80</f>
        <v>1.637639719261769E-2</v>
      </c>
      <c r="D81">
        <v>1.2938000000000001</v>
      </c>
      <c r="E81">
        <v>2.0575999999999999</v>
      </c>
      <c r="F81">
        <v>10.161200000000001</v>
      </c>
      <c r="G81">
        <f>F81+E81</f>
        <v>12.218800000000002</v>
      </c>
      <c r="H81">
        <f>E81+D81*(G81-E81)</f>
        <v>15.204160560000002</v>
      </c>
      <c r="I81" s="15">
        <f>(((H81/100)+1)^(1/365)-1)</f>
        <v>3.8784417181836339E-4</v>
      </c>
      <c r="J81">
        <f>1+I81</f>
        <v>1.0003878441718184</v>
      </c>
      <c r="K81">
        <f>C81-I81</f>
        <v>1.5988553020799327E-2</v>
      </c>
      <c r="L81" s="42">
        <f>K81^2</f>
        <v>2.5563382769891126E-4</v>
      </c>
      <c r="M81" s="7"/>
      <c r="N81" s="7"/>
      <c r="O81" s="7">
        <f>C81/$N$3</f>
        <v>0.54023726258106441</v>
      </c>
      <c r="P81" s="7"/>
      <c r="Q81" s="7">
        <f>O81</f>
        <v>0.54023726258106441</v>
      </c>
      <c r="R81" s="7">
        <f>RANK(Q81,$Q$4:$Q$122)</f>
        <v>37</v>
      </c>
      <c r="S81" s="7">
        <f>O81</f>
        <v>0.54023726258106441</v>
      </c>
      <c r="T81" s="7">
        <f>RANK(S81,$S$4:$S$122)</f>
        <v>37</v>
      </c>
      <c r="U81">
        <v>78</v>
      </c>
      <c r="V81">
        <f>R81/(COUNT($U$4:$U$122)+1)-0.5</f>
        <v>-0.19166666666666665</v>
      </c>
      <c r="W81">
        <f>SUM($V$4:V81)/U81</f>
        <v>1.8162393162393153E-2</v>
      </c>
      <c r="X81">
        <f>(U81/11)*W81^2</f>
        <v>2.3390960890960866E-3</v>
      </c>
      <c r="Z81">
        <f>T81/(COUNT($O$4:$O$122)+1)-0.5</f>
        <v>-0.19166666666666665</v>
      </c>
      <c r="AA81">
        <f>SUM($Z$4:Z81)/U81</f>
        <v>1.837606837606838E-2</v>
      </c>
      <c r="AB81">
        <f>(U81/11)*AA81^2</f>
        <v>2.3944573944573951E-3</v>
      </c>
    </row>
    <row r="82" spans="1:28" ht="15.75" x14ac:dyDescent="0.25">
      <c r="A82" s="4">
        <v>41345</v>
      </c>
      <c r="B82">
        <v>39.119999999999997</v>
      </c>
      <c r="C82">
        <f>(B82-B81)/B81</f>
        <v>5.1150895140654787E-4</v>
      </c>
      <c r="D82">
        <v>1.2911999999999999</v>
      </c>
      <c r="E82">
        <v>2.0156000000000001</v>
      </c>
      <c r="F82">
        <v>10.1713</v>
      </c>
      <c r="G82">
        <f>F82+E82</f>
        <v>12.186900000000001</v>
      </c>
      <c r="H82">
        <f>E82+D82*(G82-E82)</f>
        <v>15.148782560000001</v>
      </c>
      <c r="I82" s="15">
        <f>(((H82/100)+1)^(1/365)-1)</f>
        <v>3.8652637407055046E-4</v>
      </c>
      <c r="J82">
        <f>1+I82</f>
        <v>1.0003865263740706</v>
      </c>
      <c r="K82">
        <f>C82-I82</f>
        <v>1.2498257733599741E-4</v>
      </c>
      <c r="L82" s="42">
        <f>K82^2</f>
        <v>1.5620644637548574E-8</v>
      </c>
      <c r="M82" s="7"/>
      <c r="N82" s="7"/>
      <c r="O82" s="7">
        <f>C82/$N$3</f>
        <v>1.6874053092590695E-2</v>
      </c>
      <c r="P82" s="7"/>
      <c r="Q82" s="7">
        <f>O82</f>
        <v>1.6874053092590695E-2</v>
      </c>
      <c r="R82" s="7">
        <f>RANK(Q82,$Q$4:$Q$122)</f>
        <v>69</v>
      </c>
      <c r="S82" s="7">
        <f>O82</f>
        <v>1.6874053092590695E-2</v>
      </c>
      <c r="T82" s="7">
        <f>RANK(S82,$S$4:$S$122)</f>
        <v>69</v>
      </c>
      <c r="U82">
        <v>79</v>
      </c>
      <c r="V82">
        <f>R82/(COUNT($U$4:$U$122)+1)-0.5</f>
        <v>7.4999999999999956E-2</v>
      </c>
      <c r="W82">
        <f>SUM($V$4:V82)/U82</f>
        <v>1.8881856540084379E-2</v>
      </c>
      <c r="X82">
        <f>(U82/11)*W82^2</f>
        <v>2.5604941823296232E-3</v>
      </c>
      <c r="Z82">
        <f>T82/(COUNT($O$4:$O$122)+1)-0.5</f>
        <v>7.4999999999999956E-2</v>
      </c>
      <c r="AA82">
        <f>SUM($Z$4:Z82)/U82</f>
        <v>1.9092827004219413E-2</v>
      </c>
      <c r="AB82">
        <f>(U82/11)*AA82^2</f>
        <v>2.6180315816391776E-3</v>
      </c>
    </row>
    <row r="83" spans="1:28" ht="15.75" x14ac:dyDescent="0.25">
      <c r="A83" s="4">
        <v>41346</v>
      </c>
      <c r="B83">
        <v>38.979999999999997</v>
      </c>
      <c r="C83">
        <f>(B83-B82)/B82</f>
        <v>-3.5787321063394831E-3</v>
      </c>
      <c r="D83">
        <v>1.2911000000000001</v>
      </c>
      <c r="E83">
        <v>2.0209000000000001</v>
      </c>
      <c r="F83">
        <v>10.1661</v>
      </c>
      <c r="G83">
        <f>F83+E83</f>
        <v>12.187000000000001</v>
      </c>
      <c r="H83">
        <f>E83+D83*(G83-E83)</f>
        <v>15.146351710000001</v>
      </c>
      <c r="I83" s="15">
        <f>(((H83/100)+1)^(1/365)-1)</f>
        <v>3.8646851408108418E-4</v>
      </c>
      <c r="J83">
        <f>1+I83</f>
        <v>1.0003864685140811</v>
      </c>
      <c r="K83">
        <f>C83-I83</f>
        <v>-3.9652006204205677E-3</v>
      </c>
      <c r="L83" s="42">
        <f>K83^2</f>
        <v>1.5722815960183656E-5</v>
      </c>
      <c r="M83" s="7"/>
      <c r="N83" s="7"/>
      <c r="O83" s="7">
        <f>C83/$N$3</f>
        <v>-0.1180579839325923</v>
      </c>
      <c r="P83" s="7"/>
      <c r="Q83" s="7">
        <f>O83</f>
        <v>-0.1180579839325923</v>
      </c>
      <c r="R83" s="7">
        <f>RANK(Q83,$Q$4:$Q$122)</f>
        <v>79</v>
      </c>
      <c r="S83" s="7">
        <f>O83</f>
        <v>-0.1180579839325923</v>
      </c>
      <c r="T83" s="7">
        <f>RANK(S83,$S$4:$S$122)</f>
        <v>79</v>
      </c>
      <c r="U83">
        <v>80</v>
      </c>
      <c r="V83">
        <f>R83/(COUNT($U$4:$U$122)+1)-0.5</f>
        <v>0.15833333333333333</v>
      </c>
      <c r="W83">
        <f>SUM($V$4:V83)/U83</f>
        <v>2.0624999999999994E-2</v>
      </c>
      <c r="X83">
        <f>(U83/11)*W83^2</f>
        <v>3.0937499999999984E-3</v>
      </c>
      <c r="Z83">
        <f>T83/(COUNT($O$4:$O$122)+1)-0.5</f>
        <v>0.15833333333333333</v>
      </c>
      <c r="AA83">
        <f>SUM($Z$4:Z83)/U83</f>
        <v>2.0833333333333336E-2</v>
      </c>
      <c r="AB83">
        <f>(U83/11)*AA83^2</f>
        <v>3.1565656565656569E-3</v>
      </c>
    </row>
    <row r="84" spans="1:28" ht="15.75" x14ac:dyDescent="0.25">
      <c r="A84" s="4">
        <v>41347</v>
      </c>
      <c r="B84">
        <v>36.85</v>
      </c>
      <c r="C84">
        <f>(B84-B83)/B83</f>
        <v>-5.4643406875320565E-2</v>
      </c>
      <c r="D84">
        <v>1.2864</v>
      </c>
      <c r="E84">
        <v>2.0295999999999998</v>
      </c>
      <c r="F84">
        <v>10.1439</v>
      </c>
      <c r="G84">
        <f>F84+E84</f>
        <v>12.173500000000001</v>
      </c>
      <c r="H84">
        <f>E84+D84*(G84-E84)</f>
        <v>15.078712960000001</v>
      </c>
      <c r="I84" s="15">
        <f>(((H84/100)+1)^(1/365)-1)</f>
        <v>3.8485806287025248E-4</v>
      </c>
      <c r="J84">
        <f>1+I84</f>
        <v>1.0003848580628703</v>
      </c>
      <c r="K84">
        <f>C84-I84</f>
        <v>-5.5028264938190817E-2</v>
      </c>
      <c r="L84" s="42">
        <f>K84^2</f>
        <v>3.028109942107721E-3</v>
      </c>
      <c r="M84" s="7"/>
      <c r="N84" s="7"/>
      <c r="O84" s="7">
        <f>C84/$N$3</f>
        <v>-1.802618988853909</v>
      </c>
      <c r="P84" s="7"/>
      <c r="Q84" s="7">
        <f>O84</f>
        <v>-1.802618988853909</v>
      </c>
      <c r="R84" s="7">
        <f>RANK(Q84,$Q$4:$Q$122)</f>
        <v>116</v>
      </c>
      <c r="S84" s="7">
        <f>O84</f>
        <v>-1.802618988853909</v>
      </c>
      <c r="T84" s="7">
        <f>RANK(S84,$S$4:$S$122)</f>
        <v>116</v>
      </c>
      <c r="U84">
        <v>81</v>
      </c>
      <c r="V84">
        <f>R84/(COUNT($U$4:$U$122)+1)-0.5</f>
        <v>0.46666666666666667</v>
      </c>
      <c r="W84">
        <f>SUM($V$4:V84)/U84</f>
        <v>2.6131687242798348E-2</v>
      </c>
      <c r="X84">
        <f>(U84/11)*W84^2</f>
        <v>5.0283701209627111E-3</v>
      </c>
      <c r="Z84">
        <f>T84/(COUNT($O$4:$O$122)+1)-0.5</f>
        <v>0.46666666666666667</v>
      </c>
      <c r="AA84">
        <f>SUM($Z$4:Z84)/U84</f>
        <v>2.6337448559670788E-2</v>
      </c>
      <c r="AB84">
        <f>(U84/11)*AA84^2</f>
        <v>5.1078688115725173E-3</v>
      </c>
    </row>
    <row r="85" spans="1:28" ht="15.75" x14ac:dyDescent="0.25">
      <c r="A85" s="4">
        <v>41348</v>
      </c>
      <c r="B85">
        <v>35.29</v>
      </c>
      <c r="C85">
        <f>(B85-B84)/B84</f>
        <v>-4.2333785617367767E-2</v>
      </c>
      <c r="D85">
        <v>1.2878000000000001</v>
      </c>
      <c r="E85">
        <v>1.9895</v>
      </c>
      <c r="F85">
        <v>10.152900000000001</v>
      </c>
      <c r="G85">
        <f>F85+E85</f>
        <v>12.1424</v>
      </c>
      <c r="H85">
        <f>E85+D85*(G85-E85)</f>
        <v>15.064404620000001</v>
      </c>
      <c r="I85" s="15">
        <f>(((H85/100)+1)^(1/365)-1)</f>
        <v>3.8451726613408788E-4</v>
      </c>
      <c r="J85">
        <f>1+I85</f>
        <v>1.0003845172661341</v>
      </c>
      <c r="K85">
        <f>C85-I85</f>
        <v>-4.2718302883501855E-2</v>
      </c>
      <c r="L85" s="42">
        <f>K85^2</f>
        <v>1.824853401246603E-3</v>
      </c>
      <c r="M85" s="7"/>
      <c r="N85" s="7"/>
      <c r="O85" s="7">
        <f>C85/$N$3</f>
        <v>-1.396539677660608</v>
      </c>
      <c r="P85" s="7"/>
      <c r="Q85" s="7">
        <f>O85</f>
        <v>-1.396539677660608</v>
      </c>
      <c r="R85" s="7">
        <f>RANK(Q85,$Q$4:$Q$122)</f>
        <v>113</v>
      </c>
      <c r="S85" s="7">
        <f>O85</f>
        <v>-1.396539677660608</v>
      </c>
      <c r="T85" s="7">
        <f>RANK(S85,$S$4:$S$122)</f>
        <v>113</v>
      </c>
      <c r="U85">
        <v>82</v>
      </c>
      <c r="V85">
        <f>R85/(COUNT($U$4:$U$122)+1)-0.5</f>
        <v>0.44166666666666665</v>
      </c>
      <c r="W85">
        <f>SUM($V$4:V85)/U85</f>
        <v>3.1199186991869909E-2</v>
      </c>
      <c r="X85">
        <f>(U85/11)*W85^2</f>
        <v>7.2561745503818623E-3</v>
      </c>
      <c r="Z85">
        <f>T85/(COUNT($O$4:$O$122)+1)-0.5</f>
        <v>0.44166666666666665</v>
      </c>
      <c r="AA85">
        <f>SUM($Z$4:Z85)/U85</f>
        <v>3.1402439024390244E-2</v>
      </c>
      <c r="AB85">
        <f>(U85/11)*AA85^2</f>
        <v>7.3510254988913516E-3</v>
      </c>
    </row>
    <row r="86" spans="1:28" ht="15.75" x14ac:dyDescent="0.25">
      <c r="A86" s="4">
        <v>41351</v>
      </c>
      <c r="B86">
        <v>35.15</v>
      </c>
      <c r="C86">
        <f>(B86-B85)/B85</f>
        <v>-3.9671294984415014E-3</v>
      </c>
      <c r="D86">
        <v>1.2965</v>
      </c>
      <c r="E86">
        <v>1.9546000000000001</v>
      </c>
      <c r="F86">
        <v>10.2249</v>
      </c>
      <c r="G86">
        <f>F86+E86</f>
        <v>12.179500000000001</v>
      </c>
      <c r="H86">
        <f>E86+D86*(G86-E86)</f>
        <v>15.211182850000004</v>
      </c>
      <c r="I86" s="15">
        <f>(((H86/100)+1)^(1/365)-1)</f>
        <v>3.8801123199605492E-4</v>
      </c>
      <c r="J86">
        <f>1+I86</f>
        <v>1.0003880112319961</v>
      </c>
      <c r="K86">
        <f>C86-I86</f>
        <v>-4.3551407304375563E-3</v>
      </c>
      <c r="L86" s="42">
        <f>K86^2</f>
        <v>1.8967250781916172E-5</v>
      </c>
      <c r="M86" s="7"/>
      <c r="N86" s="7"/>
      <c r="O86" s="7">
        <f>C86/$N$3</f>
        <v>-0.1308707376436104</v>
      </c>
      <c r="P86" s="7"/>
      <c r="Q86" s="7">
        <f>O86</f>
        <v>-0.1308707376436104</v>
      </c>
      <c r="R86" s="7">
        <f>RANK(Q86,$Q$4:$Q$122)</f>
        <v>82</v>
      </c>
      <c r="S86" s="7">
        <f>O86</f>
        <v>-0.1308707376436104</v>
      </c>
      <c r="T86" s="7">
        <f>RANK(S86,$S$4:$S$122)</f>
        <v>82</v>
      </c>
      <c r="U86">
        <v>83</v>
      </c>
      <c r="V86">
        <f>R86/(COUNT($U$4:$U$122)+1)-0.5</f>
        <v>0.18333333333333335</v>
      </c>
      <c r="W86">
        <f>SUM($V$4:V86)/U86</f>
        <v>3.3032128514056222E-2</v>
      </c>
      <c r="X86">
        <f>(U86/11)*W86^2</f>
        <v>8.2330077887306802E-3</v>
      </c>
      <c r="Z86">
        <f>T86/(COUNT($O$4:$O$122)+1)-0.5</f>
        <v>0.18333333333333335</v>
      </c>
      <c r="AA86">
        <f>SUM($Z$4:Z86)/U86</f>
        <v>3.3232931726907639E-2</v>
      </c>
      <c r="AB86">
        <f>(U86/11)*AA86^2</f>
        <v>8.3334093951563867E-3</v>
      </c>
    </row>
    <row r="87" spans="1:28" ht="15.75" x14ac:dyDescent="0.25">
      <c r="A87" s="4">
        <v>41352</v>
      </c>
      <c r="B87">
        <v>35.08</v>
      </c>
      <c r="C87">
        <f>(B87-B86)/B86</f>
        <v>-1.9914651493598942E-3</v>
      </c>
      <c r="D87">
        <v>1.3028999999999999</v>
      </c>
      <c r="E87">
        <v>1.9016999999999999</v>
      </c>
      <c r="F87">
        <v>10.231400000000001</v>
      </c>
      <c r="G87">
        <f>F87+E87</f>
        <v>12.133100000000001</v>
      </c>
      <c r="H87">
        <f>E87+D87*(G87-E87)</f>
        <v>15.23219106</v>
      </c>
      <c r="I87" s="15">
        <f>(((H87/100)+1)^(1/365)-1)</f>
        <v>3.8851095638348099E-4</v>
      </c>
      <c r="J87">
        <f>1+I87</f>
        <v>1.0003885109563835</v>
      </c>
      <c r="K87">
        <f>C87-I87</f>
        <v>-2.3799761057433752E-3</v>
      </c>
      <c r="L87" s="42">
        <f>K87^2</f>
        <v>5.6642862639094016E-6</v>
      </c>
      <c r="M87" s="7"/>
      <c r="N87" s="7"/>
      <c r="O87" s="7">
        <f>C87/$N$3</f>
        <v>-6.5695993334893468E-2</v>
      </c>
      <c r="P87" s="7"/>
      <c r="Q87" s="7">
        <f>O87</f>
        <v>-6.5695993334893468E-2</v>
      </c>
      <c r="R87" s="7">
        <f>RANK(Q87,$Q$4:$Q$122)</f>
        <v>75</v>
      </c>
      <c r="S87" s="7">
        <f>O87</f>
        <v>-6.5695993334893468E-2</v>
      </c>
      <c r="T87" s="7">
        <f>RANK(S87,$S$4:$S$122)</f>
        <v>75</v>
      </c>
      <c r="U87">
        <v>84</v>
      </c>
      <c r="V87">
        <f>R87/(COUNT($U$4:$U$122)+1)-0.5</f>
        <v>0.125</v>
      </c>
      <c r="W87">
        <f>SUM($V$4:V87)/U87</f>
        <v>3.4126984126984124E-2</v>
      </c>
      <c r="X87">
        <f>(U87/11)*W87^2</f>
        <v>8.8936988936988912E-3</v>
      </c>
      <c r="Z87">
        <f>T87/(COUNT($O$4:$O$122)+1)-0.5</f>
        <v>0.125</v>
      </c>
      <c r="AA87">
        <f>SUM($Z$4:Z87)/U87</f>
        <v>3.4325396825396828E-2</v>
      </c>
      <c r="AB87">
        <f>(U87/11)*AA87^2</f>
        <v>8.9974146224146238E-3</v>
      </c>
    </row>
    <row r="88" spans="1:28" ht="15.75" x14ac:dyDescent="0.25">
      <c r="A88" s="4">
        <v>41353</v>
      </c>
      <c r="B88">
        <v>35.950000000000003</v>
      </c>
      <c r="C88">
        <f>(B88-B87)/B87</f>
        <v>2.4800456100342205E-2</v>
      </c>
      <c r="D88">
        <v>1.3043</v>
      </c>
      <c r="E88">
        <v>1.9581</v>
      </c>
      <c r="F88">
        <v>10.176299999999999</v>
      </c>
      <c r="G88">
        <f>F88+E88</f>
        <v>12.134399999999999</v>
      </c>
      <c r="H88">
        <f>E88+D88*(G88-E88)</f>
        <v>15.23104809</v>
      </c>
      <c r="I88" s="15">
        <f>(((H88/100)+1)^(1/365)-1)</f>
        <v>3.8848377077926877E-4</v>
      </c>
      <c r="J88">
        <f>1+I88</f>
        <v>1.0003884837707793</v>
      </c>
      <c r="K88">
        <f>C88-I88</f>
        <v>2.4411972329562937E-2</v>
      </c>
      <c r="L88" s="42">
        <f>K88^2</f>
        <v>5.959443930193465E-4</v>
      </c>
      <c r="M88" s="7"/>
      <c r="N88" s="7"/>
      <c r="O88" s="7">
        <f>C88/$N$3</f>
        <v>0.81813663633234723</v>
      </c>
      <c r="P88" s="7"/>
      <c r="Q88" s="7">
        <f>O88</f>
        <v>0.81813663633234723</v>
      </c>
      <c r="R88" s="7">
        <f>RANK(Q88,$Q$4:$Q$122)</f>
        <v>24</v>
      </c>
      <c r="S88" s="7">
        <f>O88</f>
        <v>0.81813663633234723</v>
      </c>
      <c r="T88" s="7">
        <f>RANK(S88,$S$4:$S$122)</f>
        <v>24</v>
      </c>
      <c r="U88">
        <v>85</v>
      </c>
      <c r="V88">
        <f>R88/(COUNT($U$4:$U$122)+1)-0.5</f>
        <v>-0.3</v>
      </c>
      <c r="W88">
        <f>SUM($V$4:V88)/U88</f>
        <v>3.0196078431372547E-2</v>
      </c>
      <c r="X88">
        <f>(U88/11)*W88^2</f>
        <v>7.0457516339869275E-3</v>
      </c>
      <c r="Z88">
        <f>T88/(COUNT($O$4:$O$122)+1)-0.5</f>
        <v>-0.3</v>
      </c>
      <c r="AA88">
        <f>SUM($Z$4:Z88)/U88</f>
        <v>3.0392156862745105E-2</v>
      </c>
      <c r="AB88">
        <f>(U88/11)*AA88^2</f>
        <v>7.1375519904931708E-3</v>
      </c>
    </row>
    <row r="89" spans="1:28" ht="15.75" x14ac:dyDescent="0.25">
      <c r="A89" s="4">
        <v>41354</v>
      </c>
      <c r="B89">
        <v>36.01</v>
      </c>
      <c r="C89">
        <f>(B89-B88)/B88</f>
        <v>1.66898470097344E-3</v>
      </c>
      <c r="D89">
        <v>1.3028</v>
      </c>
      <c r="E89">
        <v>1.9112</v>
      </c>
      <c r="F89">
        <v>10.204700000000001</v>
      </c>
      <c r="G89">
        <f>F89+E89</f>
        <v>12.1159</v>
      </c>
      <c r="H89">
        <f>E89+D89*(G89-E89)</f>
        <v>15.205883159999999</v>
      </c>
      <c r="I89" s="15">
        <f>(((H89/100)+1)^(1/365)-1)</f>
        <v>3.8788515338761265E-4</v>
      </c>
      <c r="J89">
        <f>1+I89</f>
        <v>1.0003878851533876</v>
      </c>
      <c r="K89">
        <f>C89-I89</f>
        <v>1.2810995475858273E-3</v>
      </c>
      <c r="L89" s="42">
        <f>K89^2</f>
        <v>1.6412160508246114E-6</v>
      </c>
      <c r="M89" s="7"/>
      <c r="N89" s="7"/>
      <c r="O89" s="7">
        <f>C89/$N$3</f>
        <v>5.5057758769433175E-2</v>
      </c>
      <c r="P89" s="7"/>
      <c r="Q89" s="7">
        <f>O89</f>
        <v>5.5057758769433175E-2</v>
      </c>
      <c r="R89" s="7">
        <f>RANK(Q89,$Q$4:$Q$122)</f>
        <v>66</v>
      </c>
      <c r="S89" s="7">
        <f>O89</f>
        <v>5.5057758769433175E-2</v>
      </c>
      <c r="T89" s="7">
        <f>RANK(S89,$S$4:$S$122)</f>
        <v>66</v>
      </c>
      <c r="U89">
        <v>86</v>
      </c>
      <c r="V89">
        <f>R89/(COUNT($U$4:$U$122)+1)-0.5</f>
        <v>5.0000000000000044E-2</v>
      </c>
      <c r="W89">
        <f>SUM($V$4:V89)/U89</f>
        <v>3.0426356589147281E-2</v>
      </c>
      <c r="X89">
        <f>(U89/11)*W89^2</f>
        <v>7.2377848249941248E-3</v>
      </c>
      <c r="Z89">
        <f>T89/(COUNT($O$4:$O$122)+1)-0.5</f>
        <v>5.0000000000000044E-2</v>
      </c>
      <c r="AA89">
        <f>SUM($Z$4:Z89)/U89</f>
        <v>3.0620155038759696E-2</v>
      </c>
      <c r="AB89">
        <f>(U89/11)*AA89^2</f>
        <v>7.3302795395818682E-3</v>
      </c>
    </row>
    <row r="90" spans="1:28" ht="15.75" x14ac:dyDescent="0.25">
      <c r="A90" s="4">
        <v>41355</v>
      </c>
      <c r="B90">
        <v>36.619999999999997</v>
      </c>
      <c r="C90">
        <f>(B90-B89)/B89</f>
        <v>1.6939738961399595E-2</v>
      </c>
      <c r="D90">
        <v>1.3023</v>
      </c>
      <c r="E90">
        <v>1.925</v>
      </c>
      <c r="F90">
        <v>10.1713</v>
      </c>
      <c r="G90">
        <f>F90+E90</f>
        <v>12.096300000000001</v>
      </c>
      <c r="H90">
        <f>E90+D90*(G90-E90)</f>
        <v>15.171083990000001</v>
      </c>
      <c r="I90" s="15">
        <f>(((H90/100)+1)^(1/365)-1)</f>
        <v>3.8705714410114389E-4</v>
      </c>
      <c r="J90">
        <f>1+I90</f>
        <v>1.0003870571441011</v>
      </c>
      <c r="K90">
        <f>C90-I90</f>
        <v>1.6552681817298451E-2</v>
      </c>
      <c r="L90" s="42">
        <f>K90^2</f>
        <v>2.7399127534472273E-4</v>
      </c>
      <c r="M90" s="7"/>
      <c r="N90" s="7"/>
      <c r="O90" s="7">
        <f>C90/$N$3</f>
        <v>0.55882121676126117</v>
      </c>
      <c r="P90" s="7"/>
      <c r="Q90" s="7">
        <f>O90</f>
        <v>0.55882121676126117</v>
      </c>
      <c r="R90" s="7">
        <f>RANK(Q90,$Q$4:$Q$122)</f>
        <v>36</v>
      </c>
      <c r="S90" s="7">
        <f>O90</f>
        <v>0.55882121676126117</v>
      </c>
      <c r="T90" s="7">
        <f>RANK(S90,$S$4:$S$122)</f>
        <v>36</v>
      </c>
      <c r="U90">
        <v>87</v>
      </c>
      <c r="V90">
        <f>R90/(COUNT($U$4:$U$122)+1)-0.5</f>
        <v>-0.2</v>
      </c>
      <c r="W90">
        <f>SUM($V$4:V90)/U90</f>
        <v>2.7777777777777769E-2</v>
      </c>
      <c r="X90">
        <f>(U90/11)*W90^2</f>
        <v>6.1026936026935992E-3</v>
      </c>
      <c r="Z90">
        <f>T90/(COUNT($O$4:$O$122)+1)-0.5</f>
        <v>-0.2</v>
      </c>
      <c r="AA90">
        <f>SUM($Z$4:Z90)/U90</f>
        <v>2.7969348659003836E-2</v>
      </c>
      <c r="AB90">
        <f>(U90/11)*AA90^2</f>
        <v>6.1871589457796377E-3</v>
      </c>
    </row>
    <row r="91" spans="1:28" ht="15.75" x14ac:dyDescent="0.25">
      <c r="A91" s="4">
        <v>41358</v>
      </c>
      <c r="B91">
        <v>37.53</v>
      </c>
      <c r="C91">
        <f>(B91-B90)/B90</f>
        <v>2.484980884762435E-2</v>
      </c>
      <c r="D91">
        <v>1.3012999999999999</v>
      </c>
      <c r="E91">
        <v>1.9198</v>
      </c>
      <c r="F91">
        <v>10.1694</v>
      </c>
      <c r="G91">
        <f>F91+E91</f>
        <v>12.0892</v>
      </c>
      <c r="H91">
        <f>E91+D91*(G91-E91)</f>
        <v>15.153240219999999</v>
      </c>
      <c r="I91" s="15">
        <f>(((H91/100)+1)^(1/365)-1)</f>
        <v>3.8663247377557219E-4</v>
      </c>
      <c r="J91">
        <f>1+I91</f>
        <v>1.0003866324737756</v>
      </c>
      <c r="K91">
        <f>C91-I91</f>
        <v>2.4463176373848778E-2</v>
      </c>
      <c r="L91" s="42">
        <f>K91^2</f>
        <v>5.9844699829803309E-4</v>
      </c>
      <c r="M91" s="7"/>
      <c r="N91" s="7"/>
      <c r="O91" s="7">
        <f>C91/$N$3</f>
        <v>0.8197647229486501</v>
      </c>
      <c r="P91" s="7"/>
      <c r="Q91" s="7">
        <f>O91</f>
        <v>0.8197647229486501</v>
      </c>
      <c r="R91" s="7">
        <f>RANK(Q91,$Q$4:$Q$122)</f>
        <v>23</v>
      </c>
      <c r="S91" s="7">
        <f>O91</f>
        <v>0.8197647229486501</v>
      </c>
      <c r="T91" s="7">
        <f>RANK(S91,$S$4:$S$122)</f>
        <v>23</v>
      </c>
      <c r="U91">
        <v>88</v>
      </c>
      <c r="V91">
        <f>R91/(COUNT($U$4:$U$122)+1)-0.5</f>
        <v>-0.30833333333333335</v>
      </c>
      <c r="W91">
        <f>SUM($V$4:V91)/U91</f>
        <v>2.3958333333333325E-2</v>
      </c>
      <c r="X91">
        <f>(U91/11)*W91^2</f>
        <v>4.5920138888888859E-3</v>
      </c>
      <c r="Z91">
        <f>T91/(COUNT($O$4:$O$122)+1)-0.5</f>
        <v>-0.30833333333333335</v>
      </c>
      <c r="AA91">
        <f>SUM($Z$4:Z91)/U91</f>
        <v>2.4147727272727272E-2</v>
      </c>
      <c r="AB91">
        <f>(U91/11)*AA91^2</f>
        <v>4.6649018595041319E-3</v>
      </c>
    </row>
    <row r="92" spans="1:28" ht="15.75" x14ac:dyDescent="0.25">
      <c r="A92" s="4">
        <v>41359</v>
      </c>
      <c r="B92">
        <v>37.86</v>
      </c>
      <c r="C92">
        <f>(B92-B91)/B91</f>
        <v>8.7929656274979562E-3</v>
      </c>
      <c r="D92">
        <v>1.3022</v>
      </c>
      <c r="E92">
        <v>1.9094</v>
      </c>
      <c r="F92">
        <v>10.125</v>
      </c>
      <c r="G92">
        <f>F92+E92</f>
        <v>12.0344</v>
      </c>
      <c r="H92">
        <f>E92+D92*(G92-E92)</f>
        <v>15.094175</v>
      </c>
      <c r="I92" s="15">
        <f>(((H92/100)+1)^(1/365)-1)</f>
        <v>3.8522629098713956E-4</v>
      </c>
      <c r="J92">
        <f>1+I92</f>
        <v>1.0003852262909871</v>
      </c>
      <c r="K92">
        <f>C92-I92</f>
        <v>8.4077393365108166E-3</v>
      </c>
      <c r="L92" s="42">
        <f>K92^2</f>
        <v>7.069008075071135E-5</v>
      </c>
      <c r="M92" s="7"/>
      <c r="N92" s="7"/>
      <c r="O92" s="7">
        <f>C92/$N$3</f>
        <v>0.29006915408172118</v>
      </c>
      <c r="P92" s="7"/>
      <c r="Q92" s="7">
        <f>O92</f>
        <v>0.29006915408172118</v>
      </c>
      <c r="R92" s="7">
        <f>RANK(Q92,$Q$4:$Q$122)</f>
        <v>48</v>
      </c>
      <c r="S92" s="7">
        <f>O92</f>
        <v>0.29006915408172118</v>
      </c>
      <c r="T92" s="7">
        <f>RANK(S92,$S$4:$S$122)</f>
        <v>48</v>
      </c>
      <c r="U92">
        <v>89</v>
      </c>
      <c r="V92">
        <f>R92/(COUNT($U$4:$U$122)+1)-0.5</f>
        <v>-9.9999999999999978E-2</v>
      </c>
      <c r="W92">
        <f>SUM($V$4:V92)/U92</f>
        <v>2.2565543071161039E-2</v>
      </c>
      <c r="X92">
        <f>(U92/11)*W92^2</f>
        <v>4.1199211213256131E-3</v>
      </c>
      <c r="Z92">
        <f>T92/(COUNT($O$4:$O$122)+1)-0.5</f>
        <v>-9.9999999999999978E-2</v>
      </c>
      <c r="AA92">
        <f>SUM($Z$4:Z92)/U92</f>
        <v>2.2752808988764042E-2</v>
      </c>
      <c r="AB92">
        <f>(U92/11)*AA92^2</f>
        <v>4.1885852911133798E-3</v>
      </c>
    </row>
    <row r="93" spans="1:28" ht="15.75" x14ac:dyDescent="0.25">
      <c r="A93" s="4">
        <v>41360</v>
      </c>
      <c r="B93">
        <v>38.159999999999997</v>
      </c>
      <c r="C93">
        <f>(B93-B92)/B92</f>
        <v>7.9239302694135549E-3</v>
      </c>
      <c r="D93">
        <v>1.3021</v>
      </c>
      <c r="E93">
        <v>1.8454000000000002</v>
      </c>
      <c r="F93">
        <v>10.127599999999999</v>
      </c>
      <c r="G93">
        <f>F93+E93</f>
        <v>11.972999999999999</v>
      </c>
      <c r="H93">
        <f>E93+D93*(G93-E93)</f>
        <v>15.032547959999999</v>
      </c>
      <c r="I93" s="15">
        <f>(((H93/100)+1)^(1/365)-1)</f>
        <v>3.8375835084103471E-4</v>
      </c>
      <c r="J93">
        <f>1+I93</f>
        <v>1.000383758350841</v>
      </c>
      <c r="K93">
        <f>C93-I93</f>
        <v>7.5401719185725202E-3</v>
      </c>
      <c r="L93" s="42">
        <f>K93^2</f>
        <v>5.68541925616296E-5</v>
      </c>
      <c r="M93" s="7"/>
      <c r="N93" s="7"/>
      <c r="O93" s="7">
        <f>C93/$N$3</f>
        <v>0.26140074323313045</v>
      </c>
      <c r="P93" s="7"/>
      <c r="Q93" s="7">
        <f>O93</f>
        <v>0.26140074323313045</v>
      </c>
      <c r="R93" s="7">
        <f>RANK(Q93,$Q$4:$Q$122)</f>
        <v>53</v>
      </c>
      <c r="S93" s="7">
        <f>O93</f>
        <v>0.26140074323313045</v>
      </c>
      <c r="T93" s="7">
        <f>RANK(S93,$S$4:$S$122)</f>
        <v>53</v>
      </c>
      <c r="U93">
        <v>90</v>
      </c>
      <c r="V93">
        <f>R93/(COUNT($U$4:$U$122)+1)-0.5</f>
        <v>-5.8333333333333348E-2</v>
      </c>
      <c r="W93">
        <f>SUM($V$4:V93)/U93</f>
        <v>2.1666666666666657E-2</v>
      </c>
      <c r="X93">
        <f>(U93/11)*W93^2</f>
        <v>3.8409090909090875E-3</v>
      </c>
      <c r="Z93">
        <f>T93/(COUNT($O$4:$O$122)+1)-0.5</f>
        <v>-5.8333333333333348E-2</v>
      </c>
      <c r="AA93">
        <f>SUM($Z$4:Z93)/U93</f>
        <v>2.1851851851851851E-2</v>
      </c>
      <c r="AB93">
        <f>(U93/11)*AA93^2</f>
        <v>3.9068462401795736E-3</v>
      </c>
    </row>
    <row r="94" spans="1:28" ht="15.75" x14ac:dyDescent="0.25">
      <c r="A94" s="4">
        <v>41361</v>
      </c>
      <c r="B94">
        <v>37.89</v>
      </c>
      <c r="C94">
        <f>(B94-B93)/B93</f>
        <v>-7.0754716981131036E-3</v>
      </c>
      <c r="D94">
        <v>1.3014000000000001</v>
      </c>
      <c r="E94">
        <v>1.8487</v>
      </c>
      <c r="F94">
        <v>10.107200000000001</v>
      </c>
      <c r="G94">
        <f>F94+E94</f>
        <v>11.9559</v>
      </c>
      <c r="H94">
        <f>E94+D94*(G94-E94)</f>
        <v>15.002210080000001</v>
      </c>
      <c r="I94" s="15">
        <f>(((H94/100)+1)^(1/365)-1)</f>
        <v>3.8303542229223275E-4</v>
      </c>
      <c r="J94">
        <f>1+I94</f>
        <v>1.0003830354222922</v>
      </c>
      <c r="K94">
        <f>C94-I94</f>
        <v>-7.4585071204053364E-3</v>
      </c>
      <c r="L94" s="42">
        <f>K94^2</f>
        <v>5.56293284651371E-5</v>
      </c>
      <c r="M94" s="7"/>
      <c r="N94" s="7"/>
      <c r="O94" s="7">
        <f>C94/$N$3</f>
        <v>-0.23341113534920438</v>
      </c>
      <c r="P94" s="7"/>
      <c r="Q94" s="7">
        <f>O94</f>
        <v>-0.23341113534920438</v>
      </c>
      <c r="R94" s="7">
        <f>RANK(Q94,$Q$4:$Q$122)</f>
        <v>87</v>
      </c>
      <c r="S94" s="7">
        <f>O94</f>
        <v>-0.23341113534920438</v>
      </c>
      <c r="T94" s="7">
        <f>RANK(S94,$S$4:$S$122)</f>
        <v>87</v>
      </c>
      <c r="U94">
        <v>91</v>
      </c>
      <c r="V94">
        <f>R94/(COUNT($U$4:$U$122)+1)-0.5</f>
        <v>0.22499999999999998</v>
      </c>
      <c r="W94">
        <f>SUM($V$4:V94)/U94</f>
        <v>2.3901098901098889E-2</v>
      </c>
      <c r="X94">
        <f>(U94/11)*W94^2</f>
        <v>4.7258991008990968E-3</v>
      </c>
      <c r="Z94">
        <f>T94/(COUNT($O$4:$O$122)+1)-0.5</f>
        <v>0.22499999999999998</v>
      </c>
      <c r="AA94">
        <f>SUM($Z$4:Z94)/U94</f>
        <v>2.4084249084249082E-2</v>
      </c>
      <c r="AB94">
        <f>(U94/11)*AA94^2</f>
        <v>4.7986041736041724E-3</v>
      </c>
    </row>
    <row r="95" spans="1:28" ht="15.75" x14ac:dyDescent="0.25">
      <c r="A95" s="4">
        <v>41365</v>
      </c>
      <c r="B95">
        <v>43.93</v>
      </c>
      <c r="C95">
        <f>(B95-B94)/B94</f>
        <v>0.1594088149907627</v>
      </c>
      <c r="D95">
        <v>1.2983</v>
      </c>
      <c r="E95">
        <v>1.8313999999999999</v>
      </c>
      <c r="F95">
        <v>10.1395</v>
      </c>
      <c r="G95">
        <f>F95+E95</f>
        <v>11.9709</v>
      </c>
      <c r="H95">
        <f>E95+D95*(G95-E95)</f>
        <v>14.995512850000001</v>
      </c>
      <c r="I95" s="15">
        <f>(((H95/100)+1)^(1/365)-1)</f>
        <v>3.8287580678120214E-4</v>
      </c>
      <c r="J95">
        <f>1+I95</f>
        <v>1.0003828758067812</v>
      </c>
      <c r="K95">
        <f>C95-I95</f>
        <v>0.1590259391839815</v>
      </c>
      <c r="L95" s="42">
        <f>K95^2</f>
        <v>2.5289249333347384E-2</v>
      </c>
      <c r="M95" s="7"/>
      <c r="N95" s="7"/>
      <c r="O95" s="7">
        <f>C95/$N$3</f>
        <v>5.2587013388220916</v>
      </c>
      <c r="P95" s="7"/>
      <c r="Q95" s="7">
        <f>O95</f>
        <v>5.2587013388220916</v>
      </c>
      <c r="R95" s="7">
        <f>RANK(Q95,$Q$4:$Q$122)</f>
        <v>1</v>
      </c>
      <c r="S95" s="7">
        <f>O95</f>
        <v>5.2587013388220916</v>
      </c>
      <c r="T95" s="7">
        <f>RANK(S95,$S$4:$S$122)</f>
        <v>1</v>
      </c>
      <c r="U95">
        <v>92</v>
      </c>
      <c r="V95">
        <f>R95/(COUNT($U$4:$U$122)+1)-0.5</f>
        <v>-0.49166666666666664</v>
      </c>
      <c r="W95">
        <f>SUM($V$4:V95)/U95</f>
        <v>1.8297101449275349E-2</v>
      </c>
      <c r="X95">
        <f>(U95/11)*W95^2</f>
        <v>2.800010979358801E-3</v>
      </c>
      <c r="Z95">
        <f>T95/(COUNT($O$4:$O$122)+1)-0.5</f>
        <v>-0.49166666666666664</v>
      </c>
      <c r="AA95">
        <f>SUM($Z$4:Z95)/U95</f>
        <v>1.8478260869565215E-2</v>
      </c>
      <c r="AB95">
        <f>(U95/11)*AA95^2</f>
        <v>2.8557312252964419E-3</v>
      </c>
    </row>
    <row r="96" spans="1:28" ht="15.75" x14ac:dyDescent="0.25">
      <c r="A96" s="4">
        <v>41366</v>
      </c>
      <c r="B96">
        <v>44.34</v>
      </c>
      <c r="C96">
        <f>(B96-B95)/B95</f>
        <v>9.3330298201685334E-3</v>
      </c>
      <c r="D96">
        <v>1.2984</v>
      </c>
      <c r="E96">
        <v>1.859</v>
      </c>
      <c r="F96">
        <v>10.1068</v>
      </c>
      <c r="G96">
        <f>F96+E96</f>
        <v>11.9658</v>
      </c>
      <c r="H96">
        <f>E96+D96*(G96-E96)</f>
        <v>14.981669119999999</v>
      </c>
      <c r="I96" s="15">
        <f>(((H96/100)+1)^(1/365)-1)</f>
        <v>3.8254583888974736E-4</v>
      </c>
      <c r="J96">
        <f>1+I96</f>
        <v>1.0003825458388897</v>
      </c>
      <c r="K96">
        <f>C96-I96</f>
        <v>8.9504839812787861E-3</v>
      </c>
      <c r="L96" s="42">
        <f>K96^2</f>
        <v>8.0111163499128142E-5</v>
      </c>
      <c r="M96" s="7"/>
      <c r="N96" s="7"/>
      <c r="O96" s="7">
        <f>C96/$N$3</f>
        <v>0.30788520956906174</v>
      </c>
      <c r="P96" s="7"/>
      <c r="Q96" s="7">
        <f>O96</f>
        <v>0.30788520956906174</v>
      </c>
      <c r="R96" s="7">
        <f>RANK(Q96,$Q$4:$Q$122)</f>
        <v>47</v>
      </c>
      <c r="S96" s="7">
        <f>O96</f>
        <v>0.30788520956906174</v>
      </c>
      <c r="T96" s="7">
        <f>RANK(S96,$S$4:$S$122)</f>
        <v>47</v>
      </c>
      <c r="U96">
        <v>93</v>
      </c>
      <c r="V96">
        <f>R96/(COUNT($U$4:$U$122)+1)-0.5</f>
        <v>-0.10833333333333334</v>
      </c>
      <c r="W96">
        <f>SUM($V$4:V96)/U96</f>
        <v>1.693548387096773E-2</v>
      </c>
      <c r="X96">
        <f>(U96/11)*W96^2</f>
        <v>2.424853372434014E-3</v>
      </c>
      <c r="Z96">
        <f>T96/(COUNT($O$4:$O$122)+1)-0.5</f>
        <v>-0.10833333333333334</v>
      </c>
      <c r="AA96">
        <f>SUM($Z$4:Z96)/U96</f>
        <v>1.7114695340501789E-2</v>
      </c>
      <c r="AB96">
        <f>(U96/11)*AA96^2</f>
        <v>2.4764445530574557E-3</v>
      </c>
    </row>
    <row r="97" spans="1:28" ht="15.75" x14ac:dyDescent="0.25">
      <c r="A97" s="4">
        <v>41367</v>
      </c>
      <c r="B97">
        <v>41.1</v>
      </c>
      <c r="C97">
        <f>(B97-B96)/B96</f>
        <v>-7.3071718538565672E-2</v>
      </c>
      <c r="D97">
        <v>1.3080000000000001</v>
      </c>
      <c r="E97">
        <v>1.8106</v>
      </c>
      <c r="F97">
        <v>10.121499999999999</v>
      </c>
      <c r="G97">
        <f>F97+E97</f>
        <v>11.932099999999998</v>
      </c>
      <c r="H97">
        <f>E97+D97*(G97-E97)</f>
        <v>15.049521999999996</v>
      </c>
      <c r="I97" s="15">
        <f>(((H97/100)+1)^(1/365)-1)</f>
        <v>3.8416274632524505E-4</v>
      </c>
      <c r="J97">
        <f>1+I97</f>
        <v>1.0003841627463252</v>
      </c>
      <c r="K97">
        <f>C97-I97</f>
        <v>-7.3455881284890917E-2</v>
      </c>
      <c r="L97" s="42">
        <f>K97^2</f>
        <v>5.3957664953399875E-3</v>
      </c>
      <c r="M97" s="7"/>
      <c r="N97" s="7"/>
      <c r="O97" s="7">
        <f>C97/$N$3</f>
        <v>-2.410546393755284</v>
      </c>
      <c r="P97" s="7"/>
      <c r="Q97" s="7">
        <f>O97</f>
        <v>-2.410546393755284</v>
      </c>
      <c r="R97" s="7">
        <f>RANK(Q97,$Q$4:$Q$122)</f>
        <v>118</v>
      </c>
      <c r="S97" s="7">
        <f>O97</f>
        <v>-2.410546393755284</v>
      </c>
      <c r="T97" s="7">
        <f>RANK(S97,$S$4:$S$122)</f>
        <v>118</v>
      </c>
      <c r="U97">
        <v>94</v>
      </c>
      <c r="V97">
        <f>R97/(COUNT($U$4:$U$122)+1)-0.5</f>
        <v>0.48333333333333328</v>
      </c>
      <c r="W97">
        <f>SUM($V$4:V97)/U97</f>
        <v>2.1897163120567366E-2</v>
      </c>
      <c r="X97">
        <f>(U97/11)*W97^2</f>
        <v>4.0974237051364668E-3</v>
      </c>
      <c r="Z97">
        <f>T97/(COUNT($O$4:$O$122)+1)-0.5</f>
        <v>0.48333333333333328</v>
      </c>
      <c r="AA97">
        <f>SUM($Z$4:Z97)/U97</f>
        <v>2.207446808510638E-2</v>
      </c>
      <c r="AB97">
        <f>(U97/11)*AA97^2</f>
        <v>4.1640473887814304E-3</v>
      </c>
    </row>
    <row r="98" spans="1:28" ht="15.75" x14ac:dyDescent="0.25">
      <c r="A98" s="4">
        <v>41368</v>
      </c>
      <c r="B98">
        <v>42.01</v>
      </c>
      <c r="C98">
        <f>(B98-B97)/B97</f>
        <v>2.2141119221411109E-2</v>
      </c>
      <c r="D98">
        <v>1.3089</v>
      </c>
      <c r="E98">
        <v>1.7625</v>
      </c>
      <c r="F98">
        <v>10.1006</v>
      </c>
      <c r="G98">
        <f>F98+E98</f>
        <v>11.863099999999999</v>
      </c>
      <c r="H98">
        <f>E98+D98*(G98-E98)</f>
        <v>14.983175339999999</v>
      </c>
      <c r="I98" s="15">
        <f>(((H98/100)+1)^(1/365)-1)</f>
        <v>3.8258174184568894E-4</v>
      </c>
      <c r="J98">
        <f>1+I98</f>
        <v>1.0003825817418457</v>
      </c>
      <c r="K98">
        <f>C98-I98</f>
        <v>2.175853747956542E-2</v>
      </c>
      <c r="L98" s="42">
        <f>K98^2</f>
        <v>4.7343395324965309E-4</v>
      </c>
      <c r="M98" s="7"/>
      <c r="N98" s="7"/>
      <c r="O98" s="7">
        <f>C98/$N$3</f>
        <v>0.73040837358587185</v>
      </c>
      <c r="P98" s="7"/>
      <c r="Q98" s="7">
        <f>O98</f>
        <v>0.73040837358587185</v>
      </c>
      <c r="R98" s="7">
        <f>RANK(Q98,$Q$4:$Q$122)</f>
        <v>27</v>
      </c>
      <c r="S98" s="7">
        <f>O98</f>
        <v>0.73040837358587185</v>
      </c>
      <c r="T98" s="7">
        <f>RANK(S98,$S$4:$S$122)</f>
        <v>27</v>
      </c>
      <c r="U98">
        <v>95</v>
      </c>
      <c r="V98">
        <f>R98/(COUNT($U$4:$U$122)+1)-0.5</f>
        <v>-0.27500000000000002</v>
      </c>
      <c r="W98">
        <f>SUM($V$4:V98)/U98</f>
        <v>1.8771929824561395E-2</v>
      </c>
      <c r="X98">
        <f>(U98/11)*W98^2</f>
        <v>3.0433280170122246E-3</v>
      </c>
      <c r="Z98">
        <f>T98/(COUNT($O$4:$O$122)+1)-0.5</f>
        <v>-0.27500000000000002</v>
      </c>
      <c r="AA98">
        <f>SUM($Z$4:Z98)/U98</f>
        <v>1.8947368421052629E-2</v>
      </c>
      <c r="AB98">
        <f>(U98/11)*AA98^2</f>
        <v>3.100478468899521E-3</v>
      </c>
    </row>
    <row r="99" spans="1:28" ht="15.75" x14ac:dyDescent="0.25">
      <c r="A99" s="4">
        <v>41369</v>
      </c>
      <c r="B99">
        <v>41.37</v>
      </c>
      <c r="C99">
        <f>(B99-B98)/B98</f>
        <v>-1.5234467983813392E-2</v>
      </c>
      <c r="D99">
        <v>1.3099000000000001</v>
      </c>
      <c r="E99">
        <v>1.7128000000000001</v>
      </c>
      <c r="F99">
        <v>10.1241</v>
      </c>
      <c r="G99">
        <f>F99+E99</f>
        <v>11.8369</v>
      </c>
      <c r="H99">
        <f>E99+D99*(G99-E99)</f>
        <v>14.974358590000001</v>
      </c>
      <c r="I99" s="15">
        <f>(((H99/100)+1)^(1/365)-1)</f>
        <v>3.8237157505571773E-4</v>
      </c>
      <c r="J99">
        <f>1+I99</f>
        <v>1.0003823715750557</v>
      </c>
      <c r="K99">
        <f>C99-I99</f>
        <v>-1.5616839558869109E-2</v>
      </c>
      <c r="L99" s="42">
        <f>K99^2</f>
        <v>2.4388567780745911E-4</v>
      </c>
      <c r="M99" s="7"/>
      <c r="N99" s="7"/>
      <c r="O99" s="7">
        <f>C99/$N$3</f>
        <v>-0.50256641822074977</v>
      </c>
      <c r="P99" s="7"/>
      <c r="Q99" s="7">
        <f>O99</f>
        <v>-0.50256641822074977</v>
      </c>
      <c r="R99" s="7">
        <f>RANK(Q99,$Q$4:$Q$122)</f>
        <v>99</v>
      </c>
      <c r="S99" s="7">
        <f>O99</f>
        <v>-0.50256641822074977</v>
      </c>
      <c r="T99" s="7">
        <f>RANK(S99,$S$4:$S$122)</f>
        <v>99</v>
      </c>
      <c r="U99">
        <v>96</v>
      </c>
      <c r="V99">
        <f>R99/(COUNT($U$4:$U$122)+1)-0.5</f>
        <v>0.32499999999999996</v>
      </c>
      <c r="W99">
        <f>SUM($V$4:V99)/U99</f>
        <v>2.1961805555555547E-2</v>
      </c>
      <c r="X99">
        <f>(U99/11)*W99^2</f>
        <v>4.2093460648148107E-3</v>
      </c>
      <c r="Z99">
        <f>T99/(COUNT($O$4:$O$122)+1)-0.5</f>
        <v>0.32499999999999996</v>
      </c>
      <c r="AA99">
        <f>SUM($Z$4:Z99)/U99</f>
        <v>2.2135416666666668E-2</v>
      </c>
      <c r="AB99">
        <f>(U99/11)*AA99^2</f>
        <v>4.276160037878788E-3</v>
      </c>
    </row>
    <row r="100" spans="1:28" ht="15.75" x14ac:dyDescent="0.25">
      <c r="A100" s="4">
        <v>41372</v>
      </c>
      <c r="B100">
        <v>41.83</v>
      </c>
      <c r="C100">
        <f>(B100-B99)/B99</f>
        <v>1.1119168479574592E-2</v>
      </c>
      <c r="D100">
        <v>1.3096999999999999</v>
      </c>
      <c r="E100">
        <v>1.746</v>
      </c>
      <c r="F100">
        <v>10.112299999999999</v>
      </c>
      <c r="G100">
        <f>F100+E100</f>
        <v>11.8583</v>
      </c>
      <c r="H100">
        <f>E100+D100*(G100-E100)</f>
        <v>14.990079309999999</v>
      </c>
      <c r="I100" s="15">
        <f>(((H100/100)+1)^(1/365)-1)</f>
        <v>3.827463020629196E-4</v>
      </c>
      <c r="J100">
        <f>1+I100</f>
        <v>1.0003827463020629</v>
      </c>
      <c r="K100">
        <f>C100-I100</f>
        <v>1.0736422177511673E-2</v>
      </c>
      <c r="L100" s="42">
        <f>K100^2</f>
        <v>1.1527076117376449E-4</v>
      </c>
      <c r="M100" s="7"/>
      <c r="N100" s="7"/>
      <c r="O100" s="7">
        <f>C100/$N$3</f>
        <v>0.36680773377253706</v>
      </c>
      <c r="P100" s="7"/>
      <c r="Q100" s="7">
        <f>O100</f>
        <v>0.36680773377253706</v>
      </c>
      <c r="R100" s="7">
        <f>RANK(Q100,$Q$4:$Q$122)</f>
        <v>44</v>
      </c>
      <c r="S100" s="7">
        <f>O100</f>
        <v>0.36680773377253706</v>
      </c>
      <c r="T100" s="7">
        <f>RANK(S100,$S$4:$S$122)</f>
        <v>44</v>
      </c>
      <c r="U100">
        <v>97</v>
      </c>
      <c r="V100">
        <f>R100/(COUNT($U$4:$U$122)+1)-0.5</f>
        <v>-0.13333333333333336</v>
      </c>
      <c r="W100">
        <f>SUM($V$4:V100)/U100</f>
        <v>2.0360824742268031E-2</v>
      </c>
      <c r="X100">
        <f>(U100/11)*W100^2</f>
        <v>3.6556935332708491E-3</v>
      </c>
      <c r="Z100">
        <f>T100/(COUNT($O$4:$O$122)+1)-0.5</f>
        <v>-0.13333333333333336</v>
      </c>
      <c r="AA100">
        <f>SUM($Z$4:Z100)/U100</f>
        <v>2.0532646048109966E-2</v>
      </c>
      <c r="AB100">
        <f>(U100/11)*AA100^2</f>
        <v>3.7176533374986983E-3</v>
      </c>
    </row>
    <row r="101" spans="1:28" ht="15.75" x14ac:dyDescent="0.25">
      <c r="A101" s="4">
        <v>41373</v>
      </c>
      <c r="B101">
        <v>40.5</v>
      </c>
      <c r="C101">
        <f>(B101-B100)/B100</f>
        <v>-3.1795362180253368E-2</v>
      </c>
      <c r="D101">
        <v>1.3059000000000001</v>
      </c>
      <c r="E101">
        <v>1.7502</v>
      </c>
      <c r="F101">
        <v>10.1075</v>
      </c>
      <c r="G101">
        <f>F101+E101</f>
        <v>11.857699999999999</v>
      </c>
      <c r="H101">
        <f>E101+D101*(G101-E101)</f>
        <v>14.949584250000001</v>
      </c>
      <c r="I101" s="15">
        <f>(((H101/100)+1)^(1/365)-1)</f>
        <v>3.8178093767426979E-4</v>
      </c>
      <c r="J101">
        <f>1+I101</f>
        <v>1.0003817809376743</v>
      </c>
      <c r="K101">
        <f>C101-I101</f>
        <v>-3.2177143117927638E-2</v>
      </c>
      <c r="L101" s="42">
        <f>K101^2</f>
        <v>1.035368539231598E-3</v>
      </c>
      <c r="M101" s="7"/>
      <c r="N101" s="7"/>
      <c r="O101" s="7">
        <f>C101/$N$3</f>
        <v>-1.0488900107269512</v>
      </c>
      <c r="P101" s="7"/>
      <c r="Q101" s="7">
        <f>O101</f>
        <v>-1.0488900107269512</v>
      </c>
      <c r="R101" s="7">
        <f>RANK(Q101,$Q$4:$Q$122)</f>
        <v>111</v>
      </c>
      <c r="S101" s="7">
        <f>O101</f>
        <v>-1.0488900107269512</v>
      </c>
      <c r="T101" s="7">
        <f>RANK(S101,$S$4:$S$122)</f>
        <v>111</v>
      </c>
      <c r="U101">
        <v>98</v>
      </c>
      <c r="V101">
        <f>R101/(COUNT($U$4:$U$122)+1)-0.5</f>
        <v>0.42500000000000004</v>
      </c>
      <c r="W101">
        <f>SUM($V$4:V101)/U101</f>
        <v>2.4489795918367342E-2</v>
      </c>
      <c r="X101">
        <f>(U101/11)*W101^2</f>
        <v>5.343228200371055E-3</v>
      </c>
      <c r="Z101">
        <f>T101/(COUNT($O$4:$O$122)+1)-0.5</f>
        <v>0.42500000000000004</v>
      </c>
      <c r="AA101">
        <f>SUM($Z$4:Z101)/U101</f>
        <v>2.4659863945578234E-2</v>
      </c>
      <c r="AB101">
        <f>(U101/11)*AA101^2</f>
        <v>5.417697381983097E-3</v>
      </c>
    </row>
    <row r="102" spans="1:28" ht="15.75" x14ac:dyDescent="0.25">
      <c r="A102" s="4">
        <v>41374</v>
      </c>
      <c r="B102">
        <v>41.86</v>
      </c>
      <c r="C102">
        <f>(B102-B101)/B101</f>
        <v>3.3580246913580233E-2</v>
      </c>
      <c r="D102">
        <v>1.3088</v>
      </c>
      <c r="E102">
        <v>1.8033999999999999</v>
      </c>
      <c r="F102">
        <v>10.0838</v>
      </c>
      <c r="G102">
        <f>F102+E102</f>
        <v>11.8872</v>
      </c>
      <c r="H102">
        <f>E102+D102*(G102-E102)</f>
        <v>15.00107744</v>
      </c>
      <c r="I102" s="15">
        <f>(((H102/100)+1)^(1/365)-1)</f>
        <v>3.8300842866201279E-4</v>
      </c>
      <c r="J102">
        <f>1+I102</f>
        <v>1.000383008428662</v>
      </c>
      <c r="K102">
        <f>C102-I102</f>
        <v>3.3197238484918221E-2</v>
      </c>
      <c r="L102" s="42">
        <f>K102^2</f>
        <v>1.1020566430245354E-3</v>
      </c>
      <c r="M102" s="7"/>
      <c r="N102" s="7"/>
      <c r="O102" s="7">
        <f>C102/$N$3</f>
        <v>1.107771169446643</v>
      </c>
      <c r="P102" s="7"/>
      <c r="Q102" s="7">
        <f>O102</f>
        <v>1.107771169446643</v>
      </c>
      <c r="R102" s="7">
        <f>RANK(Q102,$Q$4:$Q$122)</f>
        <v>12</v>
      </c>
      <c r="S102" s="7">
        <f>O102</f>
        <v>1.107771169446643</v>
      </c>
      <c r="T102" s="7">
        <f>RANK(S102,$S$4:$S$122)</f>
        <v>12</v>
      </c>
      <c r="U102">
        <v>99</v>
      </c>
      <c r="V102">
        <f>R102/(COUNT($U$4:$U$122)+1)-0.5</f>
        <v>-0.4</v>
      </c>
      <c r="W102">
        <f>SUM($V$4:V102)/U102</f>
        <v>2.0202020202020197E-2</v>
      </c>
      <c r="X102">
        <f>(U102/11)*W102^2</f>
        <v>3.6730945821854891E-3</v>
      </c>
      <c r="Z102">
        <f>T102/(COUNT($O$4:$O$122)+1)-0.5</f>
        <v>-0.4</v>
      </c>
      <c r="AA102">
        <f>SUM($Z$4:Z102)/U102</f>
        <v>2.0370370370370375E-2</v>
      </c>
      <c r="AB102">
        <f>(U102/11)*AA102^2</f>
        <v>3.7345679012345699E-3</v>
      </c>
    </row>
    <row r="103" spans="1:28" ht="15.75" x14ac:dyDescent="0.25">
      <c r="A103" s="4">
        <v>41375</v>
      </c>
      <c r="B103">
        <v>43.59</v>
      </c>
      <c r="C103">
        <f>(B103-B102)/B102</f>
        <v>4.1328236980410986E-2</v>
      </c>
      <c r="D103">
        <v>1.3104</v>
      </c>
      <c r="E103">
        <v>1.7887</v>
      </c>
      <c r="F103">
        <v>10.069599999999999</v>
      </c>
      <c r="G103">
        <f>F103+E103</f>
        <v>11.8583</v>
      </c>
      <c r="H103">
        <f>E103+D103*(G103-E103)</f>
        <v>14.98390384</v>
      </c>
      <c r="I103" s="15">
        <f>(((H103/100)+1)^(1/365)-1)</f>
        <v>3.8259910654003804E-4</v>
      </c>
      <c r="J103">
        <f>1+I103</f>
        <v>1.00038259910654</v>
      </c>
      <c r="K103">
        <f>C103-I103</f>
        <v>4.0945637873870948E-2</v>
      </c>
      <c r="L103" s="42">
        <f>K103^2</f>
        <v>1.676545260898175E-3</v>
      </c>
      <c r="M103" s="7"/>
      <c r="N103" s="7"/>
      <c r="O103" s="7">
        <f>C103/$N$3</f>
        <v>1.3633678611351432</v>
      </c>
      <c r="P103" s="7"/>
      <c r="Q103" s="7">
        <f>O103</f>
        <v>1.3633678611351432</v>
      </c>
      <c r="R103" s="7">
        <f>RANK(Q103,$Q$4:$Q$122)</f>
        <v>9</v>
      </c>
      <c r="S103" s="7">
        <f>O103</f>
        <v>1.3633678611351432</v>
      </c>
      <c r="T103" s="7">
        <f>RANK(S103,$S$4:$S$122)</f>
        <v>9</v>
      </c>
      <c r="U103">
        <v>100</v>
      </c>
      <c r="V103">
        <f>R103/(COUNT($U$4:$U$122)+1)-0.5</f>
        <v>-0.42499999999999999</v>
      </c>
      <c r="W103">
        <f>SUM($V$4:V103)/U103</f>
        <v>1.5749999999999997E-2</v>
      </c>
      <c r="X103">
        <f>(U103/11)*W103^2</f>
        <v>2.2551136363636358E-3</v>
      </c>
      <c r="Z103">
        <f>T103/(COUNT($O$4:$O$122)+1)-0.5</f>
        <v>-0.42499999999999999</v>
      </c>
      <c r="AA103">
        <f>SUM($Z$4:Z103)/U103</f>
        <v>1.5916666666666669E-2</v>
      </c>
      <c r="AB103">
        <f>(U103/11)*AA103^2</f>
        <v>2.3030934343434353E-3</v>
      </c>
    </row>
    <row r="104" spans="1:28" ht="15.75" x14ac:dyDescent="0.25">
      <c r="A104" s="4">
        <v>41376</v>
      </c>
      <c r="B104">
        <v>43.75</v>
      </c>
      <c r="C104">
        <f>(B104-B103)/B103</f>
        <v>3.6705666437255465E-3</v>
      </c>
      <c r="D104">
        <v>1.3083</v>
      </c>
      <c r="E104">
        <v>1.7208000000000001</v>
      </c>
      <c r="F104">
        <v>10.1136</v>
      </c>
      <c r="G104">
        <f>F104+E104</f>
        <v>11.8344</v>
      </c>
      <c r="H104">
        <f>E104+D104*(G104-E104)</f>
        <v>14.95242288</v>
      </c>
      <c r="I104" s="15">
        <f>(((H104/100)+1)^(1/365)-1)</f>
        <v>3.818486190136916E-4</v>
      </c>
      <c r="J104">
        <f>1+I104</f>
        <v>1.0003818486190137</v>
      </c>
      <c r="K104">
        <f>C104-I104</f>
        <v>3.2887180247118549E-3</v>
      </c>
      <c r="L104" s="42">
        <f>K104^2</f>
        <v>1.0815666246064644E-5</v>
      </c>
      <c r="M104" s="7"/>
      <c r="N104" s="7"/>
      <c r="O104" s="7">
        <f>C104/$N$3</f>
        <v>0.12108749271308342</v>
      </c>
      <c r="P104" s="7"/>
      <c r="Q104" s="7">
        <f>O104</f>
        <v>0.12108749271308342</v>
      </c>
      <c r="R104" s="7">
        <f>RANK(Q104,$Q$4:$Q$122)</f>
        <v>63</v>
      </c>
      <c r="S104" s="7">
        <f>O104</f>
        <v>0.12108749271308342</v>
      </c>
      <c r="T104" s="7">
        <f>RANK(S104,$S$4:$S$122)</f>
        <v>63</v>
      </c>
      <c r="U104">
        <v>101</v>
      </c>
      <c r="V104">
        <f>R104/(COUNT($U$4:$U$122)+1)-0.5</f>
        <v>2.5000000000000022E-2</v>
      </c>
      <c r="W104">
        <f>SUM($V$4:V104)/U104</f>
        <v>1.5841584158415838E-2</v>
      </c>
      <c r="X104">
        <f>(U104/11)*W104^2</f>
        <v>2.304230423042303E-3</v>
      </c>
      <c r="Z104">
        <f>T104/(COUNT($O$4:$O$122)+1)-0.5</f>
        <v>2.5000000000000022E-2</v>
      </c>
      <c r="AA104">
        <f>SUM($Z$4:Z104)/U104</f>
        <v>1.6006600660066012E-2</v>
      </c>
      <c r="AB104">
        <f>(U104/11)*AA104^2</f>
        <v>2.352485248524854E-3</v>
      </c>
    </row>
    <row r="105" spans="1:28" ht="15.75" x14ac:dyDescent="0.25">
      <c r="A105" s="4">
        <v>41379</v>
      </c>
      <c r="B105">
        <v>43.3</v>
      </c>
      <c r="C105">
        <f>(B105-B104)/B104</f>
        <v>-1.0285714285714351E-2</v>
      </c>
      <c r="D105">
        <v>1.3014999999999999</v>
      </c>
      <c r="E105">
        <v>1.6798</v>
      </c>
      <c r="F105">
        <v>10.2897</v>
      </c>
      <c r="G105">
        <f>F105+E105</f>
        <v>11.9695</v>
      </c>
      <c r="H105">
        <f>E105+D105*(G105-E105)</f>
        <v>15.071844549999998</v>
      </c>
      <c r="I105" s="15">
        <f>(((H105/100)+1)^(1/365)-1)</f>
        <v>3.8469447602174078E-4</v>
      </c>
      <c r="J105">
        <f>1+I105</f>
        <v>1.0003846944760217</v>
      </c>
      <c r="K105">
        <f>C105-I105</f>
        <v>-1.0670408761736092E-2</v>
      </c>
      <c r="L105" s="42">
        <f>K105^2</f>
        <v>1.1385762314253436E-4</v>
      </c>
      <c r="M105" s="7"/>
      <c r="N105" s="7"/>
      <c r="O105" s="7">
        <f>C105/$N$3</f>
        <v>-0.33931310190193625</v>
      </c>
      <c r="P105" s="7"/>
      <c r="Q105" s="7">
        <f>O105</f>
        <v>-0.33931310190193625</v>
      </c>
      <c r="R105" s="7">
        <f>RANK(Q105,$Q$4:$Q$122)</f>
        <v>89</v>
      </c>
      <c r="S105" s="7">
        <f>O105</f>
        <v>-0.33931310190193625</v>
      </c>
      <c r="T105" s="7">
        <f>RANK(S105,$S$4:$S$122)</f>
        <v>89</v>
      </c>
      <c r="U105">
        <v>102</v>
      </c>
      <c r="V105">
        <f>R105/(COUNT($U$4:$U$122)+1)-0.5</f>
        <v>0.2416666666666667</v>
      </c>
      <c r="W105">
        <f>SUM($V$4:V105)/U105</f>
        <v>1.8055555555555554E-2</v>
      </c>
      <c r="X105">
        <f>(U105/11)*W105^2</f>
        <v>3.0229377104377102E-3</v>
      </c>
      <c r="Z105">
        <f>T105/(COUNT($O$4:$O$122)+1)-0.5</f>
        <v>0.2416666666666667</v>
      </c>
      <c r="AA105">
        <f>SUM($Z$4:Z105)/U105</f>
        <v>1.8218954248366018E-2</v>
      </c>
      <c r="AB105">
        <f>(U105/11)*AA105^2</f>
        <v>3.0778990889285024E-3</v>
      </c>
    </row>
    <row r="106" spans="1:28" ht="15.75" x14ac:dyDescent="0.25">
      <c r="A106" s="4">
        <v>41380</v>
      </c>
      <c r="B106">
        <v>45.59</v>
      </c>
      <c r="C106">
        <f>(B106-B105)/B105</f>
        <v>5.2886836027713775E-2</v>
      </c>
      <c r="D106">
        <v>1.3067</v>
      </c>
      <c r="E106">
        <v>1.7223999999999999</v>
      </c>
      <c r="F106">
        <v>10.234500000000001</v>
      </c>
      <c r="G106">
        <f>F106+E106</f>
        <v>11.956900000000001</v>
      </c>
      <c r="H106">
        <f>E106+D106*(G106-E106)</f>
        <v>15.095821150000001</v>
      </c>
      <c r="I106" s="15">
        <f>(((H106/100)+1)^(1/365)-1)</f>
        <v>3.8526549110473596E-4</v>
      </c>
      <c r="J106">
        <f>1+I106</f>
        <v>1.0003852654911047</v>
      </c>
      <c r="K106">
        <f>C106-I106</f>
        <v>5.2501570536609039E-2</v>
      </c>
      <c r="L106" s="42">
        <f>K106^2</f>
        <v>2.7564149088105342E-3</v>
      </c>
      <c r="M106" s="7"/>
      <c r="N106" s="7"/>
      <c r="O106" s="7">
        <f>C106/$N$3</f>
        <v>1.7446718705055231</v>
      </c>
      <c r="P106" s="7"/>
      <c r="Q106" s="7">
        <f>O106</f>
        <v>1.7446718705055231</v>
      </c>
      <c r="R106" s="7">
        <f>RANK(Q106,$Q$4:$Q$122)</f>
        <v>5</v>
      </c>
      <c r="S106" s="7">
        <f>O106</f>
        <v>1.7446718705055231</v>
      </c>
      <c r="T106" s="7">
        <f>RANK(S106,$S$4:$S$122)</f>
        <v>6</v>
      </c>
      <c r="U106">
        <v>103</v>
      </c>
      <c r="V106">
        <f>R106/(COUNT($U$4:$U$122)+1)-0.5</f>
        <v>-0.45833333333333331</v>
      </c>
      <c r="W106">
        <f>SUM($V$4:V106)/U106</f>
        <v>1.3430420711974108E-2</v>
      </c>
      <c r="X106">
        <f>(U106/11)*W106^2</f>
        <v>1.6889771501421983E-3</v>
      </c>
      <c r="Z106">
        <f>T106/(COUNT($O$4:$O$122)+1)-0.5</f>
        <v>-0.45</v>
      </c>
      <c r="AA106">
        <f>SUM($Z$4:Z106)/U106</f>
        <v>1.3673139158576058E-2</v>
      </c>
      <c r="AB106">
        <f>(U106/11)*AA106^2</f>
        <v>1.750576149847996E-3</v>
      </c>
    </row>
    <row r="107" spans="1:28" ht="15.75" x14ac:dyDescent="0.25">
      <c r="A107" s="4">
        <v>41381</v>
      </c>
      <c r="B107">
        <v>45.45</v>
      </c>
      <c r="C107">
        <f>(B107-B106)/B106</f>
        <v>-3.0708488703663208E-3</v>
      </c>
      <c r="D107">
        <v>1.3037000000000001</v>
      </c>
      <c r="E107">
        <v>1.6949999999999998</v>
      </c>
      <c r="F107">
        <v>10.2775</v>
      </c>
      <c r="G107">
        <f>F107+E107</f>
        <v>11.9725</v>
      </c>
      <c r="H107">
        <f>E107+D107*(G107-E107)</f>
        <v>15.093776750000002</v>
      </c>
      <c r="I107" s="15">
        <f>(((H107/100)+1)^(1/365)-1)</f>
        <v>3.8521680729197705E-4</v>
      </c>
      <c r="J107">
        <f>1+I107</f>
        <v>1.000385216807292</v>
      </c>
      <c r="K107">
        <f>C107-I107</f>
        <v>-3.4560656776582979E-3</v>
      </c>
      <c r="L107" s="42">
        <f>K107^2</f>
        <v>1.194438996828771E-5</v>
      </c>
      <c r="M107" s="7"/>
      <c r="N107" s="7"/>
      <c r="O107" s="7">
        <f>C107/$N$3</f>
        <v>-0.10130353874628231</v>
      </c>
      <c r="P107" s="7"/>
      <c r="Q107" s="7">
        <f>O107</f>
        <v>-0.10130353874628231</v>
      </c>
      <c r="R107" s="7">
        <f>RANK(Q107,$Q$4:$Q$122)</f>
        <v>77</v>
      </c>
      <c r="S107" s="7">
        <f>O107</f>
        <v>-0.10130353874628231</v>
      </c>
      <c r="T107" s="7">
        <f>RANK(S107,$S$4:$S$122)</f>
        <v>77</v>
      </c>
      <c r="U107">
        <v>104</v>
      </c>
      <c r="V107">
        <f>R107/(COUNT($U$4:$U$122)+1)-0.5</f>
        <v>0.14166666666666672</v>
      </c>
      <c r="W107">
        <f>SUM($V$4:V107)/U107</f>
        <v>1.4663461538461538E-2</v>
      </c>
      <c r="X107">
        <f>(U107/11)*W107^2</f>
        <v>2.0328889860139862E-3</v>
      </c>
      <c r="Z107">
        <f>T107/(COUNT($O$4:$O$122)+1)-0.5</f>
        <v>0.14166666666666672</v>
      </c>
      <c r="AA107">
        <f>SUM($Z$4:Z107)/U107</f>
        <v>1.490384615384616E-2</v>
      </c>
      <c r="AB107">
        <f>(U107/11)*AA107^2</f>
        <v>2.1000874125874144E-3</v>
      </c>
    </row>
    <row r="108" spans="1:28" ht="15.75" x14ac:dyDescent="0.25">
      <c r="A108" s="4">
        <v>41382</v>
      </c>
      <c r="B108">
        <v>46.97</v>
      </c>
      <c r="C108">
        <f>(B108-B107)/B107</f>
        <v>3.3443344334433356E-2</v>
      </c>
      <c r="D108">
        <v>1.2995000000000001</v>
      </c>
      <c r="E108">
        <v>1.6846999999999999</v>
      </c>
      <c r="F108">
        <v>10.2851</v>
      </c>
      <c r="G108">
        <f>F108+E108</f>
        <v>11.969799999999999</v>
      </c>
      <c r="H108">
        <f>E108+D108*(G108-E108)</f>
        <v>15.050187450000001</v>
      </c>
      <c r="I108" s="15">
        <f>(((H108/100)+1)^(1/365)-1)</f>
        <v>3.8417859902750706E-4</v>
      </c>
      <c r="J108">
        <f>1+I108</f>
        <v>1.0003841785990275</v>
      </c>
      <c r="K108">
        <f>C108-I108</f>
        <v>3.3059165735405849E-2</v>
      </c>
      <c r="L108" s="42">
        <f>K108^2</f>
        <v>1.0929084391210321E-3</v>
      </c>
      <c r="M108" s="7"/>
      <c r="N108" s="7"/>
      <c r="O108" s="7">
        <f>C108/$N$3</f>
        <v>1.1032549212310749</v>
      </c>
      <c r="P108" s="7"/>
      <c r="Q108" s="7">
        <f>O108</f>
        <v>1.1032549212310749</v>
      </c>
      <c r="R108" s="7">
        <f>RANK(Q108,$Q$4:$Q$122)</f>
        <v>13</v>
      </c>
      <c r="S108" s="7">
        <f>O108</f>
        <v>1.1032549212310749</v>
      </c>
      <c r="T108" s="7">
        <f>RANK(S108,$S$4:$S$122)</f>
        <v>13</v>
      </c>
      <c r="U108">
        <v>105</v>
      </c>
      <c r="V108">
        <f>R108/(COUNT($U$4:$U$122)+1)-0.5</f>
        <v>-0.39166666666666666</v>
      </c>
      <c r="W108">
        <f>SUM($V$4:V108)/U108</f>
        <v>1.0793650793650793E-2</v>
      </c>
      <c r="X108">
        <f>(U108/11)*W108^2</f>
        <v>1.112073112073112E-3</v>
      </c>
      <c r="Z108">
        <f>T108/(COUNT($O$4:$O$122)+1)-0.5</f>
        <v>-0.39166666666666666</v>
      </c>
      <c r="AA108">
        <f>SUM($Z$4:Z108)/U108</f>
        <v>1.1031746031746038E-2</v>
      </c>
      <c r="AB108">
        <f>(U108/11)*AA108^2</f>
        <v>1.1616762866762881E-3</v>
      </c>
    </row>
    <row r="109" spans="1:28" ht="15.75" x14ac:dyDescent="0.25">
      <c r="A109" s="4">
        <v>41383</v>
      </c>
      <c r="B109">
        <v>47.83</v>
      </c>
      <c r="C109">
        <f>(B109-B108)/B108</f>
        <v>1.8309559293165838E-2</v>
      </c>
      <c r="D109">
        <v>1.3004</v>
      </c>
      <c r="E109">
        <v>1.7048999999999999</v>
      </c>
      <c r="F109">
        <v>10.200900000000001</v>
      </c>
      <c r="G109">
        <f>F109+E109</f>
        <v>11.905800000000001</v>
      </c>
      <c r="H109">
        <f>E109+D109*(G109-E109)</f>
        <v>14.970150360000002</v>
      </c>
      <c r="I109" s="15">
        <f>(((H109/100)+1)^(1/365)-1)</f>
        <v>3.8227125689416219E-4</v>
      </c>
      <c r="J109">
        <f>1+I109</f>
        <v>1.0003822712568942</v>
      </c>
      <c r="K109">
        <f>C109-I109</f>
        <v>1.7927288036271676E-2</v>
      </c>
      <c r="L109" s="42">
        <f>K109^2</f>
        <v>3.2138765633544955E-4</v>
      </c>
      <c r="M109" s="7"/>
      <c r="N109" s="7"/>
      <c r="O109" s="7">
        <f>C109/$N$3</f>
        <v>0.6040099098270888</v>
      </c>
      <c r="P109" s="7"/>
      <c r="Q109" s="7">
        <f>O109</f>
        <v>0.6040099098270888</v>
      </c>
      <c r="R109" s="7">
        <f>RANK(Q109,$Q$4:$Q$122)</f>
        <v>34</v>
      </c>
      <c r="S109" s="7">
        <f>O109</f>
        <v>0.6040099098270888</v>
      </c>
      <c r="T109" s="7">
        <f>RANK(S109,$S$4:$S$122)</f>
        <v>34</v>
      </c>
      <c r="U109">
        <v>106</v>
      </c>
      <c r="V109">
        <f>R109/(COUNT($U$4:$U$122)+1)-0.5</f>
        <v>-0.21666666666666667</v>
      </c>
      <c r="W109">
        <f>SUM($V$4:V109)/U109</f>
        <v>8.6477987421383646E-3</v>
      </c>
      <c r="X109">
        <f>(U109/11)*W109^2</f>
        <v>7.2064989517819705E-4</v>
      </c>
      <c r="Z109">
        <f>T109/(COUNT($O$4:$O$122)+1)-0.5</f>
        <v>-0.21666666666666667</v>
      </c>
      <c r="AA109">
        <f>SUM($Z$4:Z109)/U109</f>
        <v>8.8836477987421451E-3</v>
      </c>
      <c r="AB109">
        <f>(U109/11)*AA109^2</f>
        <v>7.6049409186201757E-4</v>
      </c>
    </row>
    <row r="110" spans="1:28" ht="15.75" x14ac:dyDescent="0.25">
      <c r="A110" s="4">
        <v>41386</v>
      </c>
      <c r="B110">
        <v>50.19</v>
      </c>
      <c r="C110">
        <f>(B110-B109)/B109</f>
        <v>4.9341417520384685E-2</v>
      </c>
      <c r="D110">
        <v>1.2995999999999999</v>
      </c>
      <c r="E110">
        <v>1.6928999999999998</v>
      </c>
      <c r="F110">
        <v>10.163</v>
      </c>
      <c r="G110">
        <f>F110+E110</f>
        <v>11.8559</v>
      </c>
      <c r="H110">
        <f>E110+D110*(G110-E110)</f>
        <v>14.900734799999999</v>
      </c>
      <c r="I110" s="15">
        <f>(((H110/100)+1)^(1/365)-1)</f>
        <v>3.8061596101024442E-4</v>
      </c>
      <c r="J110">
        <f>1+I110</f>
        <v>1.0003806159610102</v>
      </c>
      <c r="K110">
        <f>C110-I110</f>
        <v>4.8960801559374441E-2</v>
      </c>
      <c r="L110" s="42">
        <f>K110^2</f>
        <v>2.3971600893364425E-3</v>
      </c>
      <c r="M110" s="7"/>
      <c r="N110" s="7"/>
      <c r="O110" s="7">
        <f>C110/$N$3</f>
        <v>1.627712861355016</v>
      </c>
      <c r="P110" s="7"/>
      <c r="Q110" s="7">
        <f>O110</f>
        <v>1.627712861355016</v>
      </c>
      <c r="R110" s="7">
        <f>RANK(Q110,$Q$4:$Q$122)</f>
        <v>6</v>
      </c>
      <c r="S110" s="7">
        <f>O110</f>
        <v>1.627712861355016</v>
      </c>
      <c r="T110" s="7">
        <f>RANK(S110,$S$4:$S$122)</f>
        <v>7</v>
      </c>
      <c r="U110">
        <v>107</v>
      </c>
      <c r="V110">
        <f>R110/(COUNT($U$4:$U$122)+1)-0.5</f>
        <v>-0.45</v>
      </c>
      <c r="W110">
        <f>SUM($V$4:V110)/U110</f>
        <v>4.3613707165109034E-3</v>
      </c>
      <c r="X110">
        <f>(U110/11)*W110^2</f>
        <v>1.8502784857925045E-4</v>
      </c>
      <c r="Z110">
        <f>T110/(COUNT($O$4:$O$122)+1)-0.5</f>
        <v>-0.44166666666666665</v>
      </c>
      <c r="AA110">
        <f>SUM($Z$4:Z110)/U110</f>
        <v>4.6728971962616897E-3</v>
      </c>
      <c r="AB110">
        <f>(U110/11)*AA110^2</f>
        <v>2.124044180118953E-4</v>
      </c>
    </row>
    <row r="111" spans="1:28" ht="15.75" x14ac:dyDescent="0.25">
      <c r="A111" s="4">
        <v>41387</v>
      </c>
      <c r="B111">
        <v>51.01</v>
      </c>
      <c r="C111">
        <f>(B111-B110)/B110</f>
        <v>1.6337915919505883E-2</v>
      </c>
      <c r="D111">
        <v>1.2999000000000001</v>
      </c>
      <c r="E111">
        <v>1.7065000000000001</v>
      </c>
      <c r="F111">
        <v>10.133100000000001</v>
      </c>
      <c r="G111">
        <f>F111+E111</f>
        <v>11.839600000000001</v>
      </c>
      <c r="H111">
        <f>E111+D111*(G111-E111)</f>
        <v>14.878516690000001</v>
      </c>
      <c r="I111" s="15">
        <f>(((H111/100)+1)^(1/365)-1)</f>
        <v>3.800859332849793E-4</v>
      </c>
      <c r="J111">
        <f>1+I111</f>
        <v>1.000380085933285</v>
      </c>
      <c r="K111">
        <f>C111-I111</f>
        <v>1.5957829986220903E-2</v>
      </c>
      <c r="L111" s="42">
        <f>K111^2</f>
        <v>2.5465233786913102E-4</v>
      </c>
      <c r="M111" s="7"/>
      <c r="N111" s="7"/>
      <c r="O111" s="7">
        <f>C111/$N$3</f>
        <v>0.538967812566996</v>
      </c>
      <c r="P111" s="7"/>
      <c r="Q111" s="7">
        <f>O111</f>
        <v>0.538967812566996</v>
      </c>
      <c r="R111" s="7">
        <f>RANK(Q111,$Q$4:$Q$122)</f>
        <v>38</v>
      </c>
      <c r="S111" s="7">
        <f>O111</f>
        <v>0.538967812566996</v>
      </c>
      <c r="T111" s="7">
        <f>RANK(S111,$S$4:$S$122)</f>
        <v>38</v>
      </c>
      <c r="U111">
        <v>108</v>
      </c>
      <c r="V111">
        <f>R111/(COUNT($U$4:$U$122)+1)-0.5</f>
        <v>-0.18333333333333335</v>
      </c>
      <c r="W111">
        <f>SUM($V$4:V111)/U111</f>
        <v>2.6234567901234564E-3</v>
      </c>
      <c r="X111">
        <f>(U111/11)*W111^2</f>
        <v>6.7573887018331451E-5</v>
      </c>
      <c r="Z111">
        <f>T111/(COUNT($O$4:$O$122)+1)-0.5</f>
        <v>-0.18333333333333335</v>
      </c>
      <c r="AA111">
        <f>SUM($Z$4:Z111)/U111</f>
        <v>2.9320987654321059E-3</v>
      </c>
      <c r="AB111">
        <f>(U111/11)*AA111^2</f>
        <v>8.4408903853348702E-5</v>
      </c>
    </row>
    <row r="112" spans="1:28" ht="15.75" x14ac:dyDescent="0.25">
      <c r="A112" s="4">
        <v>41388</v>
      </c>
      <c r="B112">
        <v>50.43</v>
      </c>
      <c r="C112">
        <f>(B112-B111)/B111</f>
        <v>-1.1370319545187186E-2</v>
      </c>
      <c r="D112">
        <v>1.2999000000000001</v>
      </c>
      <c r="E112">
        <v>1.7046999999999999</v>
      </c>
      <c r="F112">
        <v>10.132</v>
      </c>
      <c r="G112">
        <f>F112+E112</f>
        <v>11.8367</v>
      </c>
      <c r="H112">
        <f>E112+D112*(G112-E112)</f>
        <v>14.875286800000001</v>
      </c>
      <c r="I112" s="15">
        <f>(((H112/100)+1)^(1/365)-1)</f>
        <v>3.8000887360967184E-4</v>
      </c>
      <c r="J112">
        <f>1+I112</f>
        <v>1.0003800088736097</v>
      </c>
      <c r="K112">
        <f>C112-I112</f>
        <v>-1.1750328418796857E-2</v>
      </c>
      <c r="L112" s="42">
        <f>K112^2</f>
        <v>1.3807021794958507E-4</v>
      </c>
      <c r="M112" s="7"/>
      <c r="N112" s="7"/>
      <c r="O112" s="7">
        <f>C112/$N$3</f>
        <v>-0.37509289946466062</v>
      </c>
      <c r="P112" s="7"/>
      <c r="Q112" s="7">
        <f>O112</f>
        <v>-0.37509289946466062</v>
      </c>
      <c r="R112" s="7">
        <f>RANK(Q112,$Q$4:$Q$122)</f>
        <v>93</v>
      </c>
      <c r="S112" s="7">
        <f>O112</f>
        <v>-0.37509289946466062</v>
      </c>
      <c r="T112" s="7">
        <f>RANK(S112,$S$4:$S$122)</f>
        <v>93</v>
      </c>
      <c r="U112">
        <v>109</v>
      </c>
      <c r="V112">
        <f>R112/(COUNT($U$4:$U$122)+1)-0.5</f>
        <v>0.27500000000000002</v>
      </c>
      <c r="W112">
        <f>SUM($V$4:V112)/U112</f>
        <v>5.1223241590214064E-3</v>
      </c>
      <c r="X112">
        <f>(U112/11)*W112^2</f>
        <v>2.5999675655638955E-4</v>
      </c>
      <c r="Z112">
        <f>T112/(COUNT($O$4:$O$122)+1)-0.5</f>
        <v>0.27500000000000002</v>
      </c>
      <c r="AA112">
        <f>SUM($Z$4:Z112)/U112</f>
        <v>5.4281345565749305E-3</v>
      </c>
      <c r="AB112">
        <f>(U112/11)*AA112^2</f>
        <v>2.9196784357334889E-4</v>
      </c>
    </row>
    <row r="113" spans="1:29" ht="15.75" x14ac:dyDescent="0.25">
      <c r="A113" s="4">
        <v>41389</v>
      </c>
      <c r="B113">
        <v>52</v>
      </c>
      <c r="C113">
        <f>(B113-B112)/B112</f>
        <v>3.1132262542137624E-2</v>
      </c>
      <c r="D113">
        <v>1.3012000000000001</v>
      </c>
      <c r="E113">
        <v>1.708</v>
      </c>
      <c r="F113">
        <v>10.081300000000001</v>
      </c>
      <c r="G113">
        <f>F113+E113</f>
        <v>11.789300000000001</v>
      </c>
      <c r="H113">
        <f>E113+D113*(G113-E113)</f>
        <v>14.825787560000002</v>
      </c>
      <c r="I113" s="15">
        <f>(((H113/100)+1)^(1/365)-1)</f>
        <v>3.7882763566199351E-4</v>
      </c>
      <c r="J113">
        <f>1+I113</f>
        <v>1.000378827635662</v>
      </c>
      <c r="K113">
        <f>C113-I113</f>
        <v>3.075343490647563E-2</v>
      </c>
      <c r="L113" s="42">
        <f>K113^2</f>
        <v>9.4577375854683376E-4</v>
      </c>
      <c r="M113" s="7"/>
      <c r="N113" s="7"/>
      <c r="O113" s="7">
        <f>C113/$N$3</f>
        <v>1.0270151667609273</v>
      </c>
      <c r="P113" s="7"/>
      <c r="Q113" s="7">
        <f>O113</f>
        <v>1.0270151667609273</v>
      </c>
      <c r="R113" s="7">
        <f>RANK(Q113,$Q$4:$Q$122)</f>
        <v>15</v>
      </c>
      <c r="S113" s="7">
        <f>O113</f>
        <v>1.0270151667609273</v>
      </c>
      <c r="T113" s="7">
        <f>RANK(S113,$S$4:$S$122)</f>
        <v>15</v>
      </c>
      <c r="U113">
        <v>110</v>
      </c>
      <c r="V113">
        <f>R113/(COUNT($U$4:$U$122)+1)-0.5</f>
        <v>-0.375</v>
      </c>
      <c r="W113">
        <f>SUM($V$4:V113)/U113</f>
        <v>1.6666666666666668E-3</v>
      </c>
      <c r="X113">
        <f>(U113/11)*W113^2</f>
        <v>2.7777777777777782E-5</v>
      </c>
      <c r="Z113">
        <f>T113/(COUNT($O$4:$O$122)+1)-0.5</f>
        <v>-0.375</v>
      </c>
      <c r="AA113">
        <f>SUM($Z$4:Z113)/U113</f>
        <v>1.9696969696969767E-3</v>
      </c>
      <c r="AB113">
        <f>(U113/11)*AA113^2</f>
        <v>3.8797061524334524E-5</v>
      </c>
    </row>
    <row r="114" spans="1:29" ht="15.75" x14ac:dyDescent="0.25">
      <c r="A114" s="4">
        <v>41390</v>
      </c>
      <c r="B114">
        <v>51.2</v>
      </c>
      <c r="C114">
        <f>(B114-B113)/B113</f>
        <v>-1.538461538461533E-2</v>
      </c>
      <c r="D114">
        <v>1.3008</v>
      </c>
      <c r="E114">
        <v>1.6633</v>
      </c>
      <c r="F114">
        <v>10.0707</v>
      </c>
      <c r="G114">
        <f>F114+E114</f>
        <v>11.734</v>
      </c>
      <c r="H114">
        <f>E114+D114*(G114-E114)</f>
        <v>14.76326656</v>
      </c>
      <c r="I114" s="15">
        <f>(((H114/100)+1)^(1/365)-1)</f>
        <v>3.7733492358515974E-4</v>
      </c>
      <c r="J114">
        <f>1+I114</f>
        <v>1.0003773349235852</v>
      </c>
      <c r="K114">
        <f>C114-I114</f>
        <v>-1.576195030820049E-2</v>
      </c>
      <c r="L114" s="42">
        <f>K114^2</f>
        <v>2.4843907751818153E-4</v>
      </c>
      <c r="M114" s="7"/>
      <c r="N114" s="7"/>
      <c r="O114" s="7">
        <f>C114/$N$3</f>
        <v>-0.50751959686186543</v>
      </c>
      <c r="P114" s="7"/>
      <c r="Q114" s="7">
        <f>O114</f>
        <v>-0.50751959686186543</v>
      </c>
      <c r="R114" s="7">
        <f>RANK(Q114,$Q$4:$Q$122)</f>
        <v>100</v>
      </c>
      <c r="S114" s="7">
        <f>O114</f>
        <v>-0.50751959686186543</v>
      </c>
      <c r="T114" s="7">
        <f>RANK(S114,$S$4:$S$122)</f>
        <v>100</v>
      </c>
      <c r="U114">
        <v>111</v>
      </c>
      <c r="V114">
        <f>R114/(COUNT($U$4:$U$122)+1)-0.5</f>
        <v>0.33333333333333337</v>
      </c>
      <c r="W114">
        <f>SUM($V$4:V114)/U114</f>
        <v>4.6546546546546554E-3</v>
      </c>
      <c r="X114">
        <f>(U114/11)*W114^2</f>
        <v>2.1862771862771871E-4</v>
      </c>
      <c r="Z114">
        <f>T114/(COUNT($O$4:$O$122)+1)-0.5</f>
        <v>0.33333333333333337</v>
      </c>
      <c r="AA114">
        <f>SUM($Z$4:Z114)/U114</f>
        <v>4.9549549549549625E-3</v>
      </c>
      <c r="AB114">
        <f>(U114/11)*AA114^2</f>
        <v>2.4774774774774852E-4</v>
      </c>
    </row>
    <row r="115" spans="1:29" ht="15.75" x14ac:dyDescent="0.25">
      <c r="A115" s="4">
        <v>41393</v>
      </c>
      <c r="B115">
        <v>54.94</v>
      </c>
      <c r="C115">
        <f>(B115-B114)/B114</f>
        <v>7.30468749999999E-2</v>
      </c>
      <c r="D115">
        <v>1.3067</v>
      </c>
      <c r="E115">
        <v>1.6701000000000001</v>
      </c>
      <c r="F115">
        <v>10.120799999999999</v>
      </c>
      <c r="G115">
        <f>F115+E115</f>
        <v>11.790899999999999</v>
      </c>
      <c r="H115">
        <f>E115+D115*(G115-E115)</f>
        <v>14.894949359999998</v>
      </c>
      <c r="I115" s="15">
        <f>(((H115/100)+1)^(1/365)-1)</f>
        <v>3.8047795535112172E-4</v>
      </c>
      <c r="J115">
        <f>1+I115</f>
        <v>1.0003804779553511</v>
      </c>
      <c r="K115">
        <f>C115-I115</f>
        <v>7.2666397044648778E-2</v>
      </c>
      <c r="L115" s="42">
        <f>K115^2</f>
        <v>5.2804052594505411E-3</v>
      </c>
      <c r="M115" s="7"/>
      <c r="N115" s="7"/>
      <c r="O115" s="7">
        <f>C115/$N$3</f>
        <v>2.4097268358812451</v>
      </c>
      <c r="P115" s="7"/>
      <c r="Q115" s="7">
        <f>O115</f>
        <v>2.4097268358812451</v>
      </c>
      <c r="R115" s="7">
        <f>RANK(Q115,$Q$4:$Q$122)</f>
        <v>3</v>
      </c>
      <c r="S115" s="7">
        <f>O115</f>
        <v>2.4097268358812451</v>
      </c>
      <c r="T115" s="7">
        <f>RANK(S115,$S$4:$S$122)</f>
        <v>4</v>
      </c>
      <c r="U115">
        <v>112</v>
      </c>
      <c r="V115">
        <f>R115/(COUNT($U$4:$U$122)+1)-0.5</f>
        <v>-0.47499999999999998</v>
      </c>
      <c r="W115">
        <f>SUM($V$4:V115)/U115</f>
        <v>3.7202380952381021E-4</v>
      </c>
      <c r="X115">
        <f>(U115/11)*W115^2</f>
        <v>1.4091810966811018E-6</v>
      </c>
      <c r="Z115">
        <f>T115/(COUNT($O$4:$O$122)+1)-0.5</f>
        <v>-0.46666666666666667</v>
      </c>
      <c r="AA115">
        <f>SUM($Z$4:Z115)/U115</f>
        <v>7.4404761904762627E-4</v>
      </c>
      <c r="AB115">
        <f>(U115/11)*AA115^2</f>
        <v>5.636724386724496E-6</v>
      </c>
    </row>
    <row r="116" spans="1:29" ht="15.75" x14ac:dyDescent="0.25">
      <c r="A116" s="4">
        <v>41394</v>
      </c>
      <c r="B116">
        <v>53.99</v>
      </c>
      <c r="C116">
        <f>(B116-B115)/B115</f>
        <v>-1.7291590826355948E-2</v>
      </c>
      <c r="D116">
        <v>1.3059000000000001</v>
      </c>
      <c r="E116">
        <v>1.6717</v>
      </c>
      <c r="F116">
        <v>10.0938</v>
      </c>
      <c r="G116">
        <f>F116+E116</f>
        <v>11.765499999999999</v>
      </c>
      <c r="H116">
        <f>E116+D116*(G116-E116)</f>
        <v>14.85319342</v>
      </c>
      <c r="I116" s="15">
        <f>(((H116/100)+1)^(1/365)-1)</f>
        <v>3.7948170523893765E-4</v>
      </c>
      <c r="J116">
        <f>1+I116</f>
        <v>1.0003794817052389</v>
      </c>
      <c r="K116">
        <f>C116-I116</f>
        <v>-1.7671072531594886E-2</v>
      </c>
      <c r="L116" s="42">
        <f>K116^2</f>
        <v>3.1226680441688728E-4</v>
      </c>
      <c r="M116" s="7"/>
      <c r="N116" s="7"/>
      <c r="O116" s="7">
        <f>C116/$N$3</f>
        <v>-0.57042837834401461</v>
      </c>
      <c r="P116" s="7"/>
      <c r="Q116" s="7">
        <f>O116</f>
        <v>-0.57042837834401461</v>
      </c>
      <c r="R116" s="7">
        <f>RANK(Q116,$Q$4:$Q$122)</f>
        <v>103</v>
      </c>
      <c r="S116" s="7">
        <f>O116</f>
        <v>-0.57042837834401461</v>
      </c>
      <c r="T116" s="7">
        <f>RANK(S116,$S$4:$S$122)</f>
        <v>103</v>
      </c>
      <c r="U116">
        <v>113</v>
      </c>
      <c r="V116">
        <f>R116/(COUNT($U$4:$U$122)+1)-0.5</f>
        <v>0.35833333333333328</v>
      </c>
      <c r="W116">
        <f>SUM($V$4:V116)/U116</f>
        <v>3.5398230088495579E-3</v>
      </c>
      <c r="X116">
        <f>(U116/11)*W116^2</f>
        <v>1.2872083668543849E-4</v>
      </c>
      <c r="Z116">
        <f>T116/(COUNT($O$4:$O$122)+1)-0.5</f>
        <v>0.35833333333333328</v>
      </c>
      <c r="AA116">
        <f>SUM($Z$4:Z116)/U116</f>
        <v>3.9085545722713933E-3</v>
      </c>
      <c r="AB116">
        <f>(U116/11)*AA116^2</f>
        <v>1.5693438812907896E-4</v>
      </c>
    </row>
    <row r="117" spans="1:29" ht="15.75" x14ac:dyDescent="0.25">
      <c r="A117" s="4">
        <v>41395</v>
      </c>
      <c r="B117">
        <v>53.28</v>
      </c>
      <c r="C117">
        <f>(B117-B116)/B116</f>
        <v>-1.3150583441378049E-2</v>
      </c>
      <c r="D117">
        <v>1.3062</v>
      </c>
      <c r="E117">
        <v>1.629</v>
      </c>
      <c r="F117">
        <v>10.137700000000001</v>
      </c>
      <c r="G117">
        <f>F117+E117</f>
        <v>11.7667</v>
      </c>
      <c r="H117">
        <f>E117+D117*(G117-E117)</f>
        <v>14.870863740000001</v>
      </c>
      <c r="I117" s="15">
        <f>(((H117/100)+1)^(1/365)-1)</f>
        <v>3.7990334342463683E-4</v>
      </c>
      <c r="J117">
        <f>1+I117</f>
        <v>1.0003799033434246</v>
      </c>
      <c r="K117">
        <f>C117-I117</f>
        <v>-1.3530486784802686E-2</v>
      </c>
      <c r="L117" s="42">
        <f>K117^2</f>
        <v>1.8307407263372011E-4</v>
      </c>
      <c r="M117" s="7"/>
      <c r="N117" s="7"/>
      <c r="O117" s="7">
        <f>C117/$N$3</f>
        <v>-0.43382162243332473</v>
      </c>
      <c r="P117" s="7"/>
      <c r="Q117" s="7">
        <f>O117</f>
        <v>-0.43382162243332473</v>
      </c>
      <c r="R117" s="7">
        <f>RANK(Q117,$Q$4:$Q$122)</f>
        <v>95</v>
      </c>
      <c r="S117" s="7">
        <f>O117</f>
        <v>-0.43382162243332473</v>
      </c>
      <c r="T117" s="7">
        <f>RANK(S117,$S$4:$S$122)</f>
        <v>95</v>
      </c>
      <c r="U117">
        <v>114</v>
      </c>
      <c r="V117">
        <f>R117/(COUNT($U$4:$U$122)+1)-0.5</f>
        <v>0.29166666666666663</v>
      </c>
      <c r="W117">
        <f>SUM($V$4:V117)/U117</f>
        <v>6.0672514619883036E-3</v>
      </c>
      <c r="X117">
        <f>(U117/11)*W117^2</f>
        <v>3.8150141768562818E-4</v>
      </c>
      <c r="Z117">
        <f>T117/(COUNT($O$4:$O$122)+1)-0.5</f>
        <v>0.29166666666666663</v>
      </c>
      <c r="AA117">
        <f>SUM($Z$4:Z117)/U117</f>
        <v>6.4327485380117023E-3</v>
      </c>
      <c r="AB117">
        <f>(U117/11)*AA117^2</f>
        <v>4.2884990253411393E-4</v>
      </c>
    </row>
    <row r="118" spans="1:29" ht="15.75" x14ac:dyDescent="0.25">
      <c r="A118" s="4">
        <v>41396</v>
      </c>
      <c r="B118">
        <v>54.11</v>
      </c>
      <c r="C118">
        <f>(B118-B117)/B117</f>
        <v>1.5578078078078046E-2</v>
      </c>
      <c r="D118">
        <v>1.3064</v>
      </c>
      <c r="E118">
        <v>1.6254999999999999</v>
      </c>
      <c r="F118">
        <v>10.108599999999999</v>
      </c>
      <c r="G118">
        <f>F118+E118</f>
        <v>11.7341</v>
      </c>
      <c r="H118">
        <f>E118+D118*(G118-E118)</f>
        <v>14.831375039999999</v>
      </c>
      <c r="I118" s="15">
        <f>(((H118/100)+1)^(1/365)-1)</f>
        <v>3.7896099936274297E-4</v>
      </c>
      <c r="J118">
        <f>1+I118</f>
        <v>1.0003789609993627</v>
      </c>
      <c r="K118">
        <f>C118-I118</f>
        <v>1.5199117078715303E-2</v>
      </c>
      <c r="L118" s="42">
        <f>K118^2</f>
        <v>2.310131599724952E-4</v>
      </c>
      <c r="M118" s="7"/>
      <c r="N118" s="7"/>
      <c r="O118" s="7">
        <f>C118/$N$3</f>
        <v>0.51390169389447604</v>
      </c>
      <c r="P118" s="7"/>
      <c r="Q118" s="7">
        <f>O118</f>
        <v>0.51390169389447604</v>
      </c>
      <c r="R118" s="7">
        <f>RANK(Q118,$Q$4:$Q$122)</f>
        <v>39</v>
      </c>
      <c r="S118" s="7">
        <f>O118</f>
        <v>0.51390169389447604</v>
      </c>
      <c r="T118" s="7">
        <f>RANK(S118,$S$4:$S$122)</f>
        <v>39</v>
      </c>
      <c r="U118">
        <v>115</v>
      </c>
      <c r="V118">
        <f>R118/(COUNT($U$4:$U$122)+1)-0.5</f>
        <v>-0.17499999999999999</v>
      </c>
      <c r="W118">
        <f>SUM($V$4:V118)/U118</f>
        <v>4.4927536231884049E-3</v>
      </c>
      <c r="X118">
        <f>(U118/11)*W118^2</f>
        <v>2.1102327624066748E-4</v>
      </c>
      <c r="Z118">
        <f>T118/(COUNT($O$4:$O$122)+1)-0.5</f>
        <v>-0.17499999999999999</v>
      </c>
      <c r="AA118">
        <f>SUM($Z$4:Z118)/U118</f>
        <v>4.8550724637681222E-3</v>
      </c>
      <c r="AB118">
        <f>(U118/11)*AA118^2</f>
        <v>2.4643170838823075E-4</v>
      </c>
    </row>
    <row r="119" spans="1:29" ht="15.75" x14ac:dyDescent="0.25">
      <c r="A119" s="4">
        <v>41397</v>
      </c>
      <c r="B119">
        <v>54.55</v>
      </c>
      <c r="C119">
        <f>(B119-B118)/B118</f>
        <v>8.1315838107558266E-3</v>
      </c>
      <c r="D119">
        <v>1.3044</v>
      </c>
      <c r="E119">
        <v>1.7382</v>
      </c>
      <c r="F119">
        <v>10.068099999999999</v>
      </c>
      <c r="G119">
        <f>F119+E119</f>
        <v>11.8063</v>
      </c>
      <c r="H119">
        <f>E119+D119*(G119-E119)</f>
        <v>14.871029640000003</v>
      </c>
      <c r="I119" s="15">
        <f>(((H119/100)+1)^(1/365)-1)</f>
        <v>3.7990730172055009E-4</v>
      </c>
      <c r="J119">
        <f>1+I119</f>
        <v>1.0003799073017206</v>
      </c>
      <c r="K119">
        <f>C119-I119</f>
        <v>7.7516765090352765E-3</v>
      </c>
      <c r="L119" s="42">
        <f>K119^2</f>
        <v>6.008848870072933E-5</v>
      </c>
      <c r="M119" s="7"/>
      <c r="N119" s="7"/>
      <c r="O119" s="7">
        <f>C119/$N$3</f>
        <v>0.26825097893641342</v>
      </c>
      <c r="P119" s="7"/>
      <c r="Q119" s="7">
        <f>O119</f>
        <v>0.26825097893641342</v>
      </c>
      <c r="R119" s="7">
        <f>RANK(Q119,$Q$4:$Q$122)</f>
        <v>51</v>
      </c>
      <c r="S119" s="7">
        <f>O119</f>
        <v>0.26825097893641342</v>
      </c>
      <c r="T119" s="7">
        <f>RANK(S119,$S$4:$S$122)</f>
        <v>51</v>
      </c>
      <c r="U119">
        <v>116</v>
      </c>
      <c r="V119">
        <f>R119/(COUNT($U$4:$U$122)+1)-0.5</f>
        <v>-7.5000000000000011E-2</v>
      </c>
      <c r="W119">
        <f>SUM($V$4:V119)/U119</f>
        <v>3.8074712643678156E-3</v>
      </c>
      <c r="X119">
        <f>(U119/11)*W119^2</f>
        <v>1.5287574016022287E-4</v>
      </c>
      <c r="Z119">
        <f>T119/(COUNT($O$4:$O$122)+1)-0.5</f>
        <v>-7.5000000000000011E-2</v>
      </c>
      <c r="AA119">
        <f>SUM($Z$4:Z119)/U119</f>
        <v>4.1666666666666727E-3</v>
      </c>
      <c r="AB119">
        <f>(U119/11)*AA119^2</f>
        <v>1.8308080808080861E-4</v>
      </c>
    </row>
    <row r="120" spans="1:29" ht="15.75" x14ac:dyDescent="0.25">
      <c r="A120" s="4">
        <v>41400</v>
      </c>
      <c r="B120">
        <v>59.5</v>
      </c>
      <c r="C120">
        <f>(B120-B119)/B119</f>
        <v>9.0742438130155881E-2</v>
      </c>
      <c r="D120">
        <v>1.3056000000000001</v>
      </c>
      <c r="E120">
        <v>1.7587999999999999</v>
      </c>
      <c r="F120">
        <v>10.0037</v>
      </c>
      <c r="G120">
        <f>F120+E120</f>
        <v>11.762499999999999</v>
      </c>
      <c r="H120">
        <f>E120+D120*(G120-E120)</f>
        <v>14.819630719999999</v>
      </c>
      <c r="I120" s="15">
        <f>(((H120/100)+1)^(1/365)-1)</f>
        <v>3.7868067480584244E-4</v>
      </c>
      <c r="J120">
        <f>1+I120</f>
        <v>1.0003786806748058</v>
      </c>
      <c r="K120">
        <f>C120-I120</f>
        <v>9.0363757455350038E-2</v>
      </c>
      <c r="L120" s="42">
        <f>K120^2</f>
        <v>8.1656086614493289E-3</v>
      </c>
      <c r="M120" s="7"/>
      <c r="N120" s="7"/>
      <c r="O120" s="7">
        <f>C120/$N$3</f>
        <v>2.9934817651751766</v>
      </c>
      <c r="P120" s="7"/>
      <c r="Q120" s="7">
        <f>O120</f>
        <v>2.9934817651751766</v>
      </c>
      <c r="R120" s="7">
        <f>RANK(Q120,$Q$4:$Q$122)</f>
        <v>2</v>
      </c>
      <c r="S120" s="7">
        <f>O120</f>
        <v>2.9934817651751766</v>
      </c>
      <c r="T120" s="7">
        <f>RANK(S120,$S$4:$S$122)</f>
        <v>3</v>
      </c>
      <c r="U120">
        <v>117</v>
      </c>
      <c r="V120">
        <f>R120/(COUNT($U$4:$U$122)+1)-0.5</f>
        <v>-0.48333333333333334</v>
      </c>
      <c r="W120">
        <f>SUM($V$4:V120)/U120</f>
        <v>-3.5612535612535674E-4</v>
      </c>
      <c r="X120">
        <f>(U120/11)*W120^2</f>
        <v>1.3489596822930204E-6</v>
      </c>
      <c r="Z120">
        <f>T120/(COUNT($O$4:$O$122)+1)-0.5</f>
        <v>-0.47499999999999998</v>
      </c>
      <c r="AA120">
        <f>SUM($Z$4:Z120)/U120</f>
        <v>7.1225071225077143E-5</v>
      </c>
      <c r="AB120">
        <f>(U120/11)*AA120^2</f>
        <v>5.3958387291729595E-8</v>
      </c>
    </row>
    <row r="121" spans="1:29" s="27" customFormat="1" ht="16.5" thickBot="1" x14ac:dyDescent="0.3">
      <c r="A121" s="26">
        <v>41401</v>
      </c>
      <c r="B121" s="27">
        <v>55.51</v>
      </c>
      <c r="C121" s="27">
        <f>(B121-B120)/B120</f>
        <v>-6.7058823529411796E-2</v>
      </c>
      <c r="D121">
        <v>1.2990999999999999</v>
      </c>
      <c r="E121" s="27">
        <v>1.7778</v>
      </c>
      <c r="F121" s="27">
        <v>9.9704999999999995</v>
      </c>
      <c r="G121">
        <f>F121+E121</f>
        <v>11.7483</v>
      </c>
      <c r="H121">
        <f>E121+D121*(G121-E121)</f>
        <v>14.730476550000002</v>
      </c>
      <c r="I121" s="15">
        <f>(((H121/100)+1)^(1/365)-1)</f>
        <v>3.7655172569772688E-4</v>
      </c>
      <c r="J121" s="27">
        <f>1+I121</f>
        <v>1.0003765517256977</v>
      </c>
      <c r="K121" s="27">
        <f>C121-I121</f>
        <v>-6.7435375255109523E-2</v>
      </c>
      <c r="L121" s="43">
        <f>K121^2</f>
        <v>4.547529835797438E-3</v>
      </c>
      <c r="O121" s="27">
        <f>C121/$N$3</f>
        <v>-2.2121883604390811</v>
      </c>
      <c r="Q121" s="7">
        <f>O121</f>
        <v>-2.2121883604390811</v>
      </c>
      <c r="R121" s="7">
        <f>RANK(Q121,$Q$4:$Q$122)</f>
        <v>117</v>
      </c>
      <c r="S121" s="7">
        <f>O121</f>
        <v>-2.2121883604390811</v>
      </c>
      <c r="T121" s="7">
        <f>RANK(S121,$S$4:$S$122)</f>
        <v>117</v>
      </c>
      <c r="U121">
        <v>118</v>
      </c>
      <c r="V121">
        <f>R121/(COUNT($U$4:$U$122)+1)-0.5</f>
        <v>0.47499999999999998</v>
      </c>
      <c r="W121">
        <f>SUM($V$4:V121)/U121</f>
        <v>3.6723163841807902E-3</v>
      </c>
      <c r="X121">
        <f>(U121/11)*W121^2</f>
        <v>1.4466700907378867E-4</v>
      </c>
      <c r="Z121">
        <f>T121/(COUNT($O$4:$O$122)+1)-0.5</f>
        <v>0.47499999999999998</v>
      </c>
      <c r="AA121">
        <f>SUM($Z$4:Z121)/U121</f>
        <v>4.096045197740119E-3</v>
      </c>
      <c r="AB121">
        <f>(U121/11)*AA121^2</f>
        <v>1.7997774353706609E-4</v>
      </c>
    </row>
    <row r="122" spans="1:29" ht="16.5" thickBot="1" x14ac:dyDescent="0.3">
      <c r="A122" s="4">
        <v>41402</v>
      </c>
      <c r="B122">
        <v>55.786999999999999</v>
      </c>
      <c r="C122">
        <f>(B122-B121)/B121</f>
        <v>4.9900918753377956E-3</v>
      </c>
      <c r="D122">
        <v>1.2989999999999999</v>
      </c>
      <c r="E122">
        <v>1.7665</v>
      </c>
      <c r="F122">
        <v>9.9913000000000007</v>
      </c>
      <c r="G122">
        <f>F122+E122</f>
        <v>11.757800000000001</v>
      </c>
      <c r="H122">
        <f>E122+D122*(G122-E122)</f>
        <v>14.745198700000001</v>
      </c>
      <c r="I122" s="15">
        <f>(((H122/100)+1)^(1/365)-1)</f>
        <v>3.7690339567530984E-4</v>
      </c>
      <c r="J122">
        <f>1+I122</f>
        <v>1.0003769033956753</v>
      </c>
      <c r="K122">
        <f>C122-I122</f>
        <v>4.6131884796624858E-3</v>
      </c>
      <c r="L122" s="42">
        <f>K122^2</f>
        <v>2.1281507948890677E-5</v>
      </c>
      <c r="M122" s="7"/>
      <c r="N122" s="7"/>
      <c r="O122" s="7">
        <f>C122/$N$3</f>
        <v>0.16461701209688262</v>
      </c>
      <c r="P122" s="29" t="s">
        <v>62</v>
      </c>
      <c r="Q122" s="11">
        <f>'[1]CAPM Adj Return'!$L$19</f>
        <v>1.4108423724468835</v>
      </c>
      <c r="R122" s="7">
        <f>RANK(Q122,$Q$4:$Q$122)</f>
        <v>8</v>
      </c>
      <c r="S122" s="11">
        <f>'[1]CAPM Adj Return'!$L$20</f>
        <v>3.4349634013832073</v>
      </c>
      <c r="T122" s="7">
        <f>RANK(S122,$S$4:$S$122)</f>
        <v>2</v>
      </c>
      <c r="U122">
        <v>119</v>
      </c>
      <c r="V122">
        <f>R122/(COUNT($U$4:$U$122)+1)-0.5</f>
        <v>-0.43333333333333335</v>
      </c>
      <c r="W122">
        <f>SUM($V$4:V122)/U122</f>
        <v>0</v>
      </c>
      <c r="X122">
        <f>(U122/11)*W122^2</f>
        <v>0</v>
      </c>
      <c r="Y122" s="7" t="s">
        <v>71</v>
      </c>
      <c r="Z122">
        <f>T122/(COUNT($O$4:$O$122)+1)-0.5</f>
        <v>-0.48333333333333334</v>
      </c>
      <c r="AA122">
        <f>SUM($Z$4:Z122)/U122</f>
        <v>5.5977631493705373E-18</v>
      </c>
      <c r="AB122">
        <f>(U122/11)*AA122^2</f>
        <v>3.3898721099069454E-34</v>
      </c>
      <c r="AC122" s="7" t="s">
        <v>71</v>
      </c>
    </row>
    <row r="123" spans="1:29" ht="15.75" x14ac:dyDescent="0.25">
      <c r="A123" s="4">
        <v>41403</v>
      </c>
      <c r="B123">
        <v>69.400000000000006</v>
      </c>
      <c r="C123">
        <f>(B123-B122)/B122</f>
        <v>0.24401742341405716</v>
      </c>
      <c r="D123">
        <v>1.2843</v>
      </c>
      <c r="E123">
        <v>1.8109</v>
      </c>
      <c r="F123">
        <v>10.007</v>
      </c>
      <c r="G123">
        <f>F123+E123</f>
        <v>11.8179</v>
      </c>
      <c r="H123">
        <f>E123+D123*(G123-E123)</f>
        <v>14.6628901</v>
      </c>
      <c r="I123" s="15">
        <f>(((H123/100)+1)^(1/365)-1)</f>
        <v>3.7493670133881274E-4</v>
      </c>
      <c r="J123">
        <f>1+I123</f>
        <v>1.0003749367013388</v>
      </c>
      <c r="K123">
        <f>C123-I123</f>
        <v>0.24364248671271835</v>
      </c>
      <c r="L123" s="42">
        <f>K123^2</f>
        <v>5.9361661331557139E-2</v>
      </c>
      <c r="M123" s="7"/>
      <c r="N123" s="7"/>
      <c r="O123" s="7">
        <f>C123/$N$3</f>
        <v>8.0498355832942998</v>
      </c>
      <c r="P123" s="7"/>
      <c r="Q123" s="7"/>
      <c r="R123" s="7"/>
      <c r="S123" s="7"/>
      <c r="T123" s="7"/>
      <c r="X123">
        <f>SUM(X4:X122)</f>
        <v>0.37939640566961769</v>
      </c>
      <c r="Y123">
        <f>SQRT(X123/U122)</f>
        <v>5.6464192986889074E-2</v>
      </c>
      <c r="AB123">
        <f>SUM(AB4:AB122)</f>
        <v>0.38442070342594686</v>
      </c>
      <c r="AC123">
        <f>SQRT(AB123/U122)</f>
        <v>5.6836837343483826E-2</v>
      </c>
    </row>
    <row r="124" spans="1:29" ht="15.75" x14ac:dyDescent="0.25">
      <c r="A124" s="4">
        <v>41404</v>
      </c>
      <c r="B124">
        <v>76.763999999999996</v>
      </c>
      <c r="C124">
        <f>(B124-B123)/B123</f>
        <v>0.10610951008645518</v>
      </c>
      <c r="D124">
        <v>1.2894999999999999</v>
      </c>
      <c r="E124">
        <v>1.8973</v>
      </c>
      <c r="F124">
        <v>9.9737000000000009</v>
      </c>
      <c r="G124">
        <f>F124+E124</f>
        <v>11.871</v>
      </c>
      <c r="H124">
        <f>E124+D124*(G124-E124)</f>
        <v>14.75838615</v>
      </c>
      <c r="I124" s="15">
        <f>(((H124/100)+1)^(1/365)-1)</f>
        <v>3.7721836786408502E-4</v>
      </c>
      <c r="J124">
        <f>1+I124</f>
        <v>1.0003772183678641</v>
      </c>
      <c r="K124">
        <f>C124-I124</f>
        <v>0.1057322917185911</v>
      </c>
      <c r="L124" s="42">
        <f>K124^2</f>
        <v>1.1179317512065247E-2</v>
      </c>
      <c r="M124" s="7"/>
      <c r="N124" s="7"/>
      <c r="O124" s="7">
        <f>C124/$N$3</f>
        <v>3.5004226258487181</v>
      </c>
      <c r="P124" s="7"/>
      <c r="Q124" s="7"/>
      <c r="R124" s="7"/>
      <c r="S124" s="7"/>
      <c r="T124" s="7"/>
    </row>
    <row r="125" spans="1:29" ht="15.75" x14ac:dyDescent="0.25">
      <c r="A125" s="4">
        <v>41407</v>
      </c>
      <c r="B125">
        <v>87.8</v>
      </c>
      <c r="C125">
        <f>(B125-B124)/B124</f>
        <v>0.14376530665416082</v>
      </c>
      <c r="D125">
        <v>1.2828999999999999</v>
      </c>
      <c r="E125">
        <v>1.9199000000000002</v>
      </c>
      <c r="F125">
        <v>9.9772999999999996</v>
      </c>
      <c r="G125">
        <f>F125+E125</f>
        <v>11.8972</v>
      </c>
      <c r="H125">
        <f>E125+D125*(G125-E125)</f>
        <v>14.71977817</v>
      </c>
      <c r="I125" s="15">
        <f>(((H125/100)+1)^(1/365)-1)</f>
        <v>3.7629614382095333E-4</v>
      </c>
      <c r="J125">
        <f>1+I125</f>
        <v>1.000376296143821</v>
      </c>
      <c r="K125">
        <f>C125-I125</f>
        <v>0.14338901051033986</v>
      </c>
      <c r="L125" s="42">
        <f>K125^2</f>
        <v>2.0560408335134357E-2</v>
      </c>
      <c r="M125" s="7"/>
      <c r="N125" s="7"/>
      <c r="O125" s="7">
        <f>C125/$N$3</f>
        <v>4.7426411809297573</v>
      </c>
      <c r="P125" s="7"/>
      <c r="Q125" s="7"/>
      <c r="R125" s="7"/>
      <c r="S125" s="7"/>
      <c r="T125" s="7"/>
      <c r="V125" s="7" t="s">
        <v>68</v>
      </c>
      <c r="W125">
        <f>W122</f>
        <v>0</v>
      </c>
      <c r="Z125" s="7" t="s">
        <v>68</v>
      </c>
      <c r="AA125">
        <f>AA122</f>
        <v>5.5977631493705373E-18</v>
      </c>
    </row>
    <row r="126" spans="1:29" ht="15.75" x14ac:dyDescent="0.25">
      <c r="A126" s="4">
        <v>41408</v>
      </c>
      <c r="B126">
        <v>83.24</v>
      </c>
      <c r="C126">
        <f>(B126-B125)/B125</f>
        <v>-5.1936218678815517E-2</v>
      </c>
      <c r="D126">
        <v>1.2707999999999999</v>
      </c>
      <c r="E126">
        <v>1.974</v>
      </c>
      <c r="F126">
        <v>9.9276999999999997</v>
      </c>
      <c r="G126">
        <f>F126+E126</f>
        <v>11.9017</v>
      </c>
      <c r="H126">
        <f>E126+D126*(G126-E126)</f>
        <v>14.590121159999999</v>
      </c>
      <c r="I126" s="15">
        <f>(((H126/100)+1)^(1/365)-1)</f>
        <v>3.731967761699817E-4</v>
      </c>
      <c r="J126">
        <f>1+I126</f>
        <v>1.00037319677617</v>
      </c>
      <c r="K126">
        <f>C126-I126</f>
        <v>-5.2309415454985499E-2</v>
      </c>
      <c r="L126" s="42">
        <f>K126^2</f>
        <v>2.7362749452422759E-3</v>
      </c>
      <c r="M126" s="7"/>
      <c r="N126" s="7"/>
      <c r="O126" s="7">
        <f>C126/$N$3</f>
        <v>-1.7133121698161449</v>
      </c>
      <c r="P126" s="7"/>
      <c r="Q126" s="7"/>
      <c r="R126" s="7"/>
      <c r="S126" s="7"/>
      <c r="T126" s="7"/>
      <c r="V126" s="7" t="s">
        <v>69</v>
      </c>
      <c r="W126">
        <f>X123</f>
        <v>0.37939640566961769</v>
      </c>
      <c r="Z126" s="7" t="s">
        <v>69</v>
      </c>
      <c r="AA126">
        <f>AB123</f>
        <v>0.38442070342594686</v>
      </c>
    </row>
    <row r="127" spans="1:29" ht="15.75" x14ac:dyDescent="0.25">
      <c r="A127" s="4">
        <v>41409</v>
      </c>
      <c r="B127">
        <v>84.841999999999999</v>
      </c>
      <c r="C127">
        <f>(B127-B126)/B126</f>
        <v>1.9245555021624266E-2</v>
      </c>
      <c r="D127">
        <v>1.2713999999999999</v>
      </c>
      <c r="E127">
        <v>1.9346999999999999</v>
      </c>
      <c r="F127">
        <v>9.8895</v>
      </c>
      <c r="G127">
        <f>F127+E127</f>
        <v>11.824199999999999</v>
      </c>
      <c r="H127">
        <f>E127+D127*(G127-E127)</f>
        <v>14.508210299999998</v>
      </c>
      <c r="I127" s="15">
        <f>(((H127/100)+1)^(1/365)-1)</f>
        <v>3.7123694648810712E-4</v>
      </c>
      <c r="J127">
        <f>1+I127</f>
        <v>1.0003712369464881</v>
      </c>
      <c r="K127">
        <f>C127-I127</f>
        <v>1.8874318075136159E-2</v>
      </c>
      <c r="L127" s="42">
        <f>K127^2</f>
        <v>3.5623988280141151E-4</v>
      </c>
      <c r="M127" s="7"/>
      <c r="N127" s="7"/>
      <c r="O127" s="7">
        <f>C127/$N$3</f>
        <v>0.63488726118724603</v>
      </c>
      <c r="P127" s="7"/>
      <c r="Q127" s="7"/>
      <c r="R127" s="7"/>
      <c r="S127" s="7"/>
      <c r="T127" s="7"/>
      <c r="V127" s="7" t="s">
        <v>70</v>
      </c>
      <c r="W127">
        <f>Y123</f>
        <v>5.6464192986889074E-2</v>
      </c>
      <c r="Z127" s="7" t="s">
        <v>70</v>
      </c>
      <c r="AA127">
        <f>AC123</f>
        <v>5.6836837343483826E-2</v>
      </c>
    </row>
    <row r="128" spans="1:29" ht="15.75" x14ac:dyDescent="0.25">
      <c r="A128" s="4">
        <v>41410</v>
      </c>
      <c r="B128">
        <v>92.248000000000005</v>
      </c>
      <c r="C128">
        <f>(B128-B127)/B127</f>
        <v>8.7291671577756372E-2</v>
      </c>
      <c r="D128">
        <v>1.2642</v>
      </c>
      <c r="E128">
        <v>1.8809</v>
      </c>
      <c r="F128">
        <v>9.9170999999999996</v>
      </c>
      <c r="G128">
        <f>F128+E128</f>
        <v>11.798</v>
      </c>
      <c r="H128">
        <f>E128+D128*(G128-E128)</f>
        <v>14.41809782</v>
      </c>
      <c r="I128" s="15">
        <f>(((H128/100)+1)^(1/365)-1)</f>
        <v>3.6907926607487873E-4</v>
      </c>
      <c r="J128">
        <f>1+I128</f>
        <v>1.0003690792660749</v>
      </c>
      <c r="K128">
        <f>C128-I128</f>
        <v>8.6922592311681493E-2</v>
      </c>
      <c r="L128" s="42">
        <f>K128^2</f>
        <v>7.5555370541827904E-3</v>
      </c>
      <c r="M128" s="7"/>
      <c r="N128" s="7"/>
      <c r="O128" s="7">
        <f>C128/$N$3</f>
        <v>2.8796452079551926</v>
      </c>
      <c r="P128" s="7"/>
      <c r="Q128" s="7"/>
      <c r="R128" s="7"/>
      <c r="S128" s="7"/>
      <c r="T128" s="7"/>
    </row>
    <row r="129" spans="1:21" ht="15.75" x14ac:dyDescent="0.25">
      <c r="A129" s="4">
        <v>41411</v>
      </c>
      <c r="B129">
        <v>91.5</v>
      </c>
      <c r="C129">
        <f>(B129-B128)/B128</f>
        <v>-8.1085768797156E-3</v>
      </c>
      <c r="D129">
        <v>1.2605</v>
      </c>
      <c r="E129">
        <v>1.9506000000000001</v>
      </c>
      <c r="F129">
        <v>9.8831000000000007</v>
      </c>
      <c r="G129">
        <f>F129+E129</f>
        <v>11.8337</v>
      </c>
      <c r="H129">
        <f>E129+D129*(G129-E129)</f>
        <v>14.40824755</v>
      </c>
      <c r="I129" s="15">
        <f>(((H129/100)+1)^(1/365)-1)</f>
        <v>3.6884330549757927E-4</v>
      </c>
      <c r="J129">
        <f>1+I129</f>
        <v>1.0003688433054976</v>
      </c>
      <c r="K129">
        <f>C129-I129</f>
        <v>-8.4774201852131793E-3</v>
      </c>
      <c r="L129" s="42">
        <f>K129^2</f>
        <v>7.1866652996659857E-5</v>
      </c>
      <c r="M129" s="7"/>
      <c r="N129" s="7"/>
      <c r="O129" s="7">
        <f>C129/$N$3</f>
        <v>-0.2674920084925867</v>
      </c>
      <c r="P129" s="7"/>
      <c r="Q129" s="7"/>
      <c r="R129" s="7"/>
      <c r="S129" s="7"/>
      <c r="T129" s="7"/>
    </row>
    <row r="130" spans="1:21" ht="15.75" x14ac:dyDescent="0.25">
      <c r="A130" s="4">
        <v>41414</v>
      </c>
      <c r="B130">
        <v>89.94</v>
      </c>
      <c r="C130">
        <f>(B130-B129)/B129</f>
        <v>-1.7049180327868878E-2</v>
      </c>
      <c r="D130">
        <v>1.2589999999999999</v>
      </c>
      <c r="E130">
        <v>1.9647000000000001</v>
      </c>
      <c r="F130">
        <v>9.8940000000000001</v>
      </c>
      <c r="G130">
        <f>F130+E130</f>
        <v>11.858700000000001</v>
      </c>
      <c r="H130">
        <f>E130+D130*(G130-E130)</f>
        <v>14.421246</v>
      </c>
      <c r="I130" s="15">
        <f>(((H130/100)+1)^(1/365)-1)</f>
        <v>3.6915467561104975E-4</v>
      </c>
      <c r="J130">
        <f>1+I130</f>
        <v>1.000369154675611</v>
      </c>
      <c r="K130">
        <f>C130-I130</f>
        <v>-1.7418335003479928E-2</v>
      </c>
      <c r="L130" s="42">
        <f>K130^2</f>
        <v>3.0339839429345409E-4</v>
      </c>
      <c r="M130" s="7"/>
      <c r="N130" s="7"/>
      <c r="O130" s="7">
        <f>C130/$N$3</f>
        <v>-0.56243155324364391</v>
      </c>
      <c r="P130" s="7"/>
      <c r="Q130" s="7"/>
      <c r="R130" s="7"/>
      <c r="S130" s="7"/>
      <c r="T130" s="7"/>
      <c r="U130" s="7"/>
    </row>
    <row r="131" spans="1:21" ht="15.75" x14ac:dyDescent="0.25">
      <c r="A131" s="4">
        <v>41415</v>
      </c>
      <c r="B131">
        <v>87.59</v>
      </c>
      <c r="C131">
        <f>(B131-B130)/B130</f>
        <v>-2.6128530131198514E-2</v>
      </c>
      <c r="D131">
        <v>1.2534000000000001</v>
      </c>
      <c r="E131">
        <v>1.9262999999999999</v>
      </c>
      <c r="F131">
        <v>9.8851999999999993</v>
      </c>
      <c r="G131">
        <f>F131+E131</f>
        <v>11.811499999999999</v>
      </c>
      <c r="H131">
        <f>E131+D131*(G131-E131)</f>
        <v>14.31640968</v>
      </c>
      <c r="I131" s="15">
        <f>(((H131/100)+1)^(1/365)-1)</f>
        <v>3.6664237843253566E-4</v>
      </c>
      <c r="J131">
        <f>1+I131</f>
        <v>1.0003666423784325</v>
      </c>
      <c r="K131">
        <f>C131-I131</f>
        <v>-2.649517250963105E-2</v>
      </c>
      <c r="L131" s="42">
        <f>K131^2</f>
        <v>7.0199416631510888E-4</v>
      </c>
      <c r="M131" s="7"/>
      <c r="N131" s="7"/>
      <c r="O131" s="7">
        <f>C131/$N$3</f>
        <v>-0.8619481701206364</v>
      </c>
      <c r="P131" s="7"/>
      <c r="Q131" s="7"/>
      <c r="R131" s="7"/>
      <c r="S131" s="7"/>
      <c r="T131" s="7"/>
      <c r="U131" s="7"/>
    </row>
    <row r="132" spans="1:21" ht="15.75" x14ac:dyDescent="0.25">
      <c r="A132" s="4">
        <v>41416</v>
      </c>
      <c r="B132">
        <v>87.24</v>
      </c>
      <c r="C132">
        <f>(B132-B131)/B131</f>
        <v>-3.9958899417742721E-3</v>
      </c>
      <c r="D132">
        <v>1.2528999999999999</v>
      </c>
      <c r="E132">
        <v>2.0394999999999999</v>
      </c>
      <c r="F132">
        <v>9.9271999999999991</v>
      </c>
      <c r="G132">
        <f>F132+E132</f>
        <v>11.966699999999999</v>
      </c>
      <c r="H132">
        <f>E132+D132*(G132-E132)</f>
        <v>14.477288879999998</v>
      </c>
      <c r="I132" s="15">
        <f>(((H132/100)+1)^(1/365)-1)</f>
        <v>3.7049674557199097E-4</v>
      </c>
      <c r="J132">
        <f>1+I132</f>
        <v>1.000370496745572</v>
      </c>
      <c r="K132">
        <f>C132-I132</f>
        <v>-4.3663866873462631E-3</v>
      </c>
      <c r="L132" s="42">
        <f>K132^2</f>
        <v>1.9065332703434672E-5</v>
      </c>
      <c r="M132" s="7"/>
      <c r="N132" s="7"/>
      <c r="O132" s="7">
        <f>C132/$N$3</f>
        <v>-0.13181950940298848</v>
      </c>
      <c r="P132" s="10"/>
      <c r="Q132" s="7"/>
      <c r="R132" s="7"/>
      <c r="S132" s="7"/>
      <c r="T132" s="7"/>
      <c r="U132" s="7"/>
    </row>
    <row r="133" spans="1:21" ht="16.5" thickBot="1" x14ac:dyDescent="0.3">
      <c r="A133" s="4">
        <v>41417</v>
      </c>
      <c r="B133">
        <v>92.73</v>
      </c>
      <c r="C133">
        <f>(B133-B132)/B132</f>
        <v>6.2929848693260085E-2</v>
      </c>
      <c r="D133">
        <v>1.2497</v>
      </c>
      <c r="E133">
        <v>2.0156999999999998</v>
      </c>
      <c r="F133">
        <v>9.9458000000000002</v>
      </c>
      <c r="G133">
        <f>F133+E133</f>
        <v>11.961500000000001</v>
      </c>
      <c r="H133">
        <f>E133+D133*(G133-E133)</f>
        <v>14.444966260000001</v>
      </c>
      <c r="I133" s="15">
        <f>(((H133/100)+1)^(1/365)-1)</f>
        <v>3.6972278937508207E-4</v>
      </c>
      <c r="J133">
        <f>1+I133</f>
        <v>1.0003697227893751</v>
      </c>
      <c r="K133">
        <f>C133-I133</f>
        <v>6.2560125903885003E-2</v>
      </c>
      <c r="L133" s="42">
        <f>K133^2</f>
        <v>3.9137693531099433E-3</v>
      </c>
      <c r="M133" s="13"/>
      <c r="N133" s="13"/>
      <c r="O133" s="7">
        <f>C133/$N$3</f>
        <v>2.0759785435598079</v>
      </c>
      <c r="P133" s="14"/>
      <c r="Q133" s="7"/>
      <c r="R133" s="7"/>
      <c r="S133" s="7"/>
      <c r="T133" s="7"/>
      <c r="U133" s="7"/>
    </row>
    <row r="134" spans="1:21" ht="15.75" x14ac:dyDescent="0.25">
      <c r="A134" s="4">
        <v>41418</v>
      </c>
      <c r="B134">
        <v>97.08</v>
      </c>
      <c r="C134">
        <f>(B134-B133)/B133</f>
        <v>4.6910384988676737E-2</v>
      </c>
      <c r="D134">
        <v>1.2488999999999999</v>
      </c>
      <c r="E134">
        <v>2.0081000000000002</v>
      </c>
      <c r="F134">
        <v>9.952</v>
      </c>
      <c r="G134">
        <f>F134+E134</f>
        <v>11.960100000000001</v>
      </c>
      <c r="H134">
        <f>E134+D134*(G134-E134)</f>
        <v>14.4371528</v>
      </c>
      <c r="I134" s="15">
        <f>(((H134/100)+1)^(1/365)-1)</f>
        <v>3.6953566551933825E-4</v>
      </c>
      <c r="J134">
        <f>1+I134</f>
        <v>1.0003695356655193</v>
      </c>
      <c r="K134">
        <f>C134-I134</f>
        <v>4.6540849323157399E-2</v>
      </c>
      <c r="L134" s="42">
        <f>K134^2</f>
        <v>2.1660506557208406E-3</v>
      </c>
      <c r="M134" s="7"/>
      <c r="N134" s="7"/>
      <c r="O134" s="7">
        <f>C134/$N$3</f>
        <v>1.5475160790757334</v>
      </c>
      <c r="P134" s="7"/>
      <c r="Q134" s="7"/>
      <c r="R134" s="7"/>
      <c r="S134" s="7"/>
      <c r="T134" s="7"/>
      <c r="U134" s="7"/>
    </row>
    <row r="135" spans="1:21" ht="15.75" x14ac:dyDescent="0.25">
      <c r="A135" s="4">
        <v>41422</v>
      </c>
      <c r="B135">
        <v>110.334</v>
      </c>
      <c r="C135">
        <f>(B135-B134)/B134</f>
        <v>0.13652657601977755</v>
      </c>
      <c r="D135">
        <v>1.2557</v>
      </c>
      <c r="E135">
        <v>2.1652</v>
      </c>
      <c r="F135">
        <v>9.9315999999999995</v>
      </c>
      <c r="G135">
        <f>F135+E135</f>
        <v>12.0968</v>
      </c>
      <c r="H135">
        <f>E135+D135*(G135-E135)</f>
        <v>14.636310120000001</v>
      </c>
      <c r="I135" s="15">
        <f>(((H135/100)+1)^(1/365)-1)</f>
        <v>3.743012944668056E-4</v>
      </c>
      <c r="J135">
        <f>1+I135</f>
        <v>1.0003743012944668</v>
      </c>
      <c r="K135">
        <f>C135-I135</f>
        <v>0.13615227472531075</v>
      </c>
      <c r="L135" s="42">
        <f>K135^2</f>
        <v>1.8537441912876491E-2</v>
      </c>
      <c r="M135" s="7"/>
      <c r="N135" s="7"/>
      <c r="O135" s="7">
        <f>C135/$N$3</f>
        <v>4.5038443334617568</v>
      </c>
      <c r="P135" s="7"/>
      <c r="Q135" s="7"/>
      <c r="R135" s="7"/>
      <c r="S135" s="7"/>
      <c r="T135" s="7"/>
      <c r="U135" s="7"/>
    </row>
    <row r="136" spans="1:21" ht="15.75" x14ac:dyDescent="0.25">
      <c r="A136" s="4">
        <v>41423</v>
      </c>
      <c r="B136">
        <v>104.629</v>
      </c>
      <c r="C136">
        <f>(B136-B135)/B135</f>
        <v>-5.170663621367845E-2</v>
      </c>
      <c r="D136">
        <v>1.2605999999999999</v>
      </c>
      <c r="E136">
        <v>2.1153</v>
      </c>
      <c r="F136">
        <v>9.9745000000000008</v>
      </c>
      <c r="G136">
        <f>F136+E136</f>
        <v>12.0898</v>
      </c>
      <c r="H136">
        <f>E136+D136*(G136-E136)</f>
        <v>14.6891547</v>
      </c>
      <c r="I136" s="15">
        <f>(((H136/100)+1)^(1/365)-1)</f>
        <v>3.755644246348222E-4</v>
      </c>
      <c r="J136">
        <f>1+I136</f>
        <v>1.0003755644246348</v>
      </c>
      <c r="K136">
        <f>C136-I136</f>
        <v>-5.2082200638313272E-2</v>
      </c>
      <c r="L136" s="42">
        <f>K136^2</f>
        <v>2.7125556233295193E-3</v>
      </c>
      <c r="M136" s="7"/>
      <c r="N136" s="7"/>
      <c r="O136" s="7">
        <f>C136/$N$3</f>
        <v>-1.7057385258062052</v>
      </c>
      <c r="P136" s="7"/>
      <c r="Q136" s="7"/>
      <c r="R136" s="7"/>
      <c r="S136" s="7"/>
      <c r="T136" s="7"/>
      <c r="U136" s="7"/>
    </row>
    <row r="137" spans="1:21" ht="15.75" x14ac:dyDescent="0.25">
      <c r="A137" s="4">
        <v>41424</v>
      </c>
      <c r="B137">
        <v>104.95</v>
      </c>
      <c r="C137">
        <f>(B137-B136)/B136</f>
        <v>3.0679830639688608E-3</v>
      </c>
      <c r="D137">
        <v>1.2604</v>
      </c>
      <c r="E137">
        <v>2.1110000000000002</v>
      </c>
      <c r="F137">
        <v>9.9774999999999991</v>
      </c>
      <c r="G137">
        <f>F137+E137</f>
        <v>12.0885</v>
      </c>
      <c r="H137">
        <f>E137+D137*(G137-E137)</f>
        <v>14.686641</v>
      </c>
      <c r="I137" s="15">
        <f>(((H137/100)+1)^(1/365)-1)</f>
        <v>3.7550435347033506E-4</v>
      </c>
      <c r="J137">
        <f>1+I137</f>
        <v>1.0003755043534703</v>
      </c>
      <c r="K137">
        <f>C137-I137</f>
        <v>2.6924787104985258E-3</v>
      </c>
      <c r="L137" s="42">
        <f>K137^2</f>
        <v>7.2494416064878045E-6</v>
      </c>
      <c r="O137" s="7">
        <f>C137/$N$3</f>
        <v>0.10120899930729331</v>
      </c>
    </row>
    <row r="138" spans="1:21" ht="15.75" x14ac:dyDescent="0.25">
      <c r="A138" s="4">
        <v>41425</v>
      </c>
      <c r="B138">
        <v>97.76</v>
      </c>
      <c r="C138">
        <f>(B138-B137)/B137</f>
        <v>-6.850881372081942E-2</v>
      </c>
      <c r="D138">
        <v>1.2717000000000001</v>
      </c>
      <c r="E138">
        <v>2.1282000000000001</v>
      </c>
      <c r="F138">
        <v>10.045199999999999</v>
      </c>
      <c r="G138">
        <f>F138+E138</f>
        <v>12.173399999999999</v>
      </c>
      <c r="H138">
        <f>E138+D138*(G138-E138)</f>
        <v>14.90268084</v>
      </c>
      <c r="I138" s="15">
        <f>(((H138/100)+1)^(1/365)-1)</f>
        <v>3.806623802145026E-4</v>
      </c>
      <c r="J138">
        <f>1+I138</f>
        <v>1.0003806623802145</v>
      </c>
      <c r="K138">
        <f>C138-I138</f>
        <v>-6.8889476101033922E-2</v>
      </c>
      <c r="L138" s="42">
        <f>K138^2</f>
        <v>4.7457599174749237E-3</v>
      </c>
      <c r="O138" s="7">
        <f>C138/$N$3</f>
        <v>-2.2600217588698768</v>
      </c>
    </row>
    <row r="139" spans="1:21" ht="15.75" x14ac:dyDescent="0.25">
      <c r="A139" s="4">
        <v>41428</v>
      </c>
      <c r="B139">
        <v>92.59</v>
      </c>
      <c r="C139">
        <f>(B139-B138)/B138</f>
        <v>-5.2884615384615398E-2</v>
      </c>
      <c r="D139">
        <v>1.2663</v>
      </c>
      <c r="E139">
        <v>2.1193</v>
      </c>
      <c r="F139">
        <v>10.024800000000001</v>
      </c>
      <c r="G139">
        <f>F139+E139</f>
        <v>12.144100000000002</v>
      </c>
      <c r="H139">
        <f>E139+D139*(G139-E139)</f>
        <v>14.813704240000003</v>
      </c>
      <c r="I139" s="15">
        <f>(((H139/100)+1)^(1/365)-1)</f>
        <v>3.7853920511055072E-4</v>
      </c>
      <c r="J139">
        <f>1+I139</f>
        <v>1.0003785392051106</v>
      </c>
      <c r="K139">
        <f>C139-I139</f>
        <v>-5.3263154589725949E-2</v>
      </c>
      <c r="L139" s="42">
        <f>K139^2</f>
        <v>2.8369636368490445E-3</v>
      </c>
      <c r="O139" s="7">
        <f>C139/$N$3</f>
        <v>-1.744598614212669</v>
      </c>
    </row>
    <row r="140" spans="1:21" ht="15.75" x14ac:dyDescent="0.25">
      <c r="A140" s="4">
        <v>41429</v>
      </c>
      <c r="B140">
        <v>94.84</v>
      </c>
      <c r="C140">
        <f>(B140-B139)/B139</f>
        <v>2.4300680419051732E-2</v>
      </c>
      <c r="D140">
        <v>1.2578</v>
      </c>
      <c r="E140">
        <v>2.1461999999999999</v>
      </c>
      <c r="F140">
        <v>10.0466</v>
      </c>
      <c r="G140">
        <f>F140+E140</f>
        <v>12.1928</v>
      </c>
      <c r="H140">
        <f>E140+D140*(G140-E140)</f>
        <v>14.78281348</v>
      </c>
      <c r="I140" s="15">
        <f>(((H140/100)+1)^(1/365)-1)</f>
        <v>3.7780170067502894E-4</v>
      </c>
      <c r="J140">
        <f>1+I140</f>
        <v>1.000377801700675</v>
      </c>
      <c r="K140">
        <f>C140-I140</f>
        <v>2.3922878718376703E-2</v>
      </c>
      <c r="L140" s="42">
        <f>K140^2</f>
        <v>5.72304126174161E-4</v>
      </c>
      <c r="O140" s="7">
        <f>C140/$N$3</f>
        <v>0.80164964943350336</v>
      </c>
    </row>
    <row r="141" spans="1:21" ht="15.75" x14ac:dyDescent="0.25">
      <c r="A141" s="4">
        <v>41430</v>
      </c>
      <c r="B141">
        <v>95.37</v>
      </c>
      <c r="C141">
        <f>(B141-B140)/B140</f>
        <v>5.5883593420497802E-3</v>
      </c>
      <c r="D141">
        <v>1.2535000000000001</v>
      </c>
      <c r="E141">
        <v>2.0891999999999999</v>
      </c>
      <c r="F141">
        <v>10.115500000000001</v>
      </c>
      <c r="G141">
        <f>F141+E141</f>
        <v>12.204700000000001</v>
      </c>
      <c r="H141">
        <f>E141+D141*(G141-E141)</f>
        <v>14.768979250000001</v>
      </c>
      <c r="I141" s="15">
        <f>(((H141/100)+1)^(1/365)-1)</f>
        <v>3.7747134983967534E-4</v>
      </c>
      <c r="J141">
        <f>1+I141</f>
        <v>1.0003774713498397</v>
      </c>
      <c r="K141">
        <f>C141-I141</f>
        <v>5.2108879922101049E-3</v>
      </c>
      <c r="L141" s="42">
        <f>K141^2</f>
        <v>2.7153353667359459E-5</v>
      </c>
      <c r="O141" s="7">
        <f>C141/$N$3</f>
        <v>0.184353122225763</v>
      </c>
    </row>
    <row r="142" spans="1:21" ht="15.75" x14ac:dyDescent="0.25">
      <c r="A142" s="4">
        <v>41431</v>
      </c>
      <c r="B142">
        <v>97.35</v>
      </c>
      <c r="C142">
        <f>(B142-B141)/B141</f>
        <v>2.0761245674740376E-2</v>
      </c>
      <c r="D142">
        <v>1.2544</v>
      </c>
      <c r="E142">
        <v>2.0769000000000002</v>
      </c>
      <c r="F142">
        <v>10.083299999999999</v>
      </c>
      <c r="G142">
        <f>F142+E142</f>
        <v>12.1602</v>
      </c>
      <c r="H142">
        <f>E142+D142*(G142-E142)</f>
        <v>14.725391519999999</v>
      </c>
      <c r="I142" s="15">
        <f>(((H142/100)+1)^(1/365)-1)</f>
        <v>3.7643024844569162E-4</v>
      </c>
      <c r="J142">
        <f>1+I142</f>
        <v>1.0003764302484457</v>
      </c>
      <c r="K142">
        <f>C142-I142</f>
        <v>2.0384815426294684E-2</v>
      </c>
      <c r="L142" s="42">
        <f>K142^2</f>
        <v>4.155406999641017E-4</v>
      </c>
      <c r="O142" s="7">
        <f>C142/$N$3</f>
        <v>0.68488803728763736</v>
      </c>
    </row>
    <row r="143" spans="1:21" ht="15.75" x14ac:dyDescent="0.25">
      <c r="A143" s="4">
        <v>41432</v>
      </c>
      <c r="B143">
        <v>102.04</v>
      </c>
      <c r="C143">
        <f>(B143-B142)/B142</f>
        <v>4.8176682074987286E-2</v>
      </c>
      <c r="D143">
        <v>1.2594000000000001</v>
      </c>
      <c r="E143">
        <v>2.1718000000000002</v>
      </c>
      <c r="F143">
        <v>10.025</v>
      </c>
      <c r="G143">
        <f>F143+E143</f>
        <v>12.1968</v>
      </c>
      <c r="H143">
        <f>E143+D143*(G143-E143)</f>
        <v>14.797284999999999</v>
      </c>
      <c r="I143" s="15">
        <f>(((H143/100)+1)^(1/365)-1)</f>
        <v>3.7814722701856596E-4</v>
      </c>
      <c r="J143">
        <f>1+I143</f>
        <v>1.0003781472270186</v>
      </c>
      <c r="K143">
        <f>C143-I143</f>
        <v>4.779853484796872E-2</v>
      </c>
      <c r="L143" s="42">
        <f>K143^2</f>
        <v>2.2846999336124801E-3</v>
      </c>
      <c r="O143" s="7">
        <f>C143/$N$3</f>
        <v>1.5892896672145931</v>
      </c>
    </row>
    <row r="144" spans="1:21" ht="15.75" x14ac:dyDescent="0.25">
      <c r="A144" s="4">
        <v>41435</v>
      </c>
      <c r="B144">
        <v>100.05</v>
      </c>
      <c r="C144">
        <f>(B144-B143)/B143</f>
        <v>-1.9502156017248227E-2</v>
      </c>
      <c r="D144">
        <v>1.2612000000000001</v>
      </c>
      <c r="E144">
        <v>2.2096999999999998</v>
      </c>
      <c r="F144">
        <v>10.022600000000001</v>
      </c>
      <c r="G144">
        <f>F144+E144</f>
        <v>12.2323</v>
      </c>
      <c r="H144">
        <f>E144+D144*(G144-E144)</f>
        <v>14.850203120000002</v>
      </c>
      <c r="I144" s="15">
        <f>(((H144/100)+1)^(1/365)-1)</f>
        <v>3.7941034616006952E-4</v>
      </c>
      <c r="J144">
        <f>1+I144</f>
        <v>1.0003794103461601</v>
      </c>
      <c r="K144">
        <f>C144-I144</f>
        <v>-1.9881566363408296E-2</v>
      </c>
      <c r="L144" s="42">
        <f>K144^2</f>
        <v>3.9527668106260818E-4</v>
      </c>
      <c r="O144" s="7">
        <f>C144/$N$3</f>
        <v>-0.64335221338771875</v>
      </c>
    </row>
    <row r="145" spans="1:15" ht="15.75" x14ac:dyDescent="0.25">
      <c r="A145" s="4">
        <v>41436</v>
      </c>
      <c r="B145">
        <v>94.47</v>
      </c>
      <c r="C145">
        <f>(B145-B144)/B144</f>
        <v>-5.5772113943028473E-2</v>
      </c>
      <c r="D145">
        <v>1.2682</v>
      </c>
      <c r="E145">
        <v>2.1846000000000001</v>
      </c>
      <c r="F145">
        <v>10.035600000000001</v>
      </c>
      <c r="G145">
        <f>F145+E145</f>
        <v>12.2202</v>
      </c>
      <c r="H145">
        <f>E145+D145*(G145-E145)</f>
        <v>14.91174792</v>
      </c>
      <c r="I145" s="15">
        <f>(((H145/100)+1)^(1/365)-1)</f>
        <v>3.8087864839275731E-4</v>
      </c>
      <c r="J145">
        <f>1+I145</f>
        <v>1.0003808786483928</v>
      </c>
      <c r="K145">
        <f>C145-I145</f>
        <v>-5.615299259142123E-2</v>
      </c>
      <c r="L145" s="42">
        <f>K145^2</f>
        <v>3.1531585769722075E-3</v>
      </c>
      <c r="O145" s="7">
        <f>C145/$N$3</f>
        <v>-1.8398536509924959</v>
      </c>
    </row>
    <row r="146" spans="1:15" ht="15.75" x14ac:dyDescent="0.25">
      <c r="A146" s="4">
        <v>41437</v>
      </c>
      <c r="B146">
        <v>97.73</v>
      </c>
      <c r="C146">
        <f>(B146-B145)/B145</f>
        <v>3.45083095162486E-2</v>
      </c>
      <c r="D146">
        <v>1.2626999999999999</v>
      </c>
      <c r="E146">
        <v>2.2280000000000002</v>
      </c>
      <c r="F146">
        <v>10.076000000000001</v>
      </c>
      <c r="G146">
        <f>F146+E146</f>
        <v>12.304</v>
      </c>
      <c r="H146">
        <f>E146+D146*(G146-E146)</f>
        <v>14.950965200000001</v>
      </c>
      <c r="I146" s="15">
        <f>(((H146/100)+1)^(1/365)-1)</f>
        <v>3.8181386381697102E-4</v>
      </c>
      <c r="J146">
        <f>1+I146</f>
        <v>1.000381813863817</v>
      </c>
      <c r="K146">
        <f>C146-I146</f>
        <v>3.4126495652431629E-2</v>
      </c>
      <c r="L146" s="42">
        <f>K146^2</f>
        <v>1.1646177055154349E-3</v>
      </c>
      <c r="O146" s="7">
        <f>C146/$N$3</f>
        <v>1.1383868167146167</v>
      </c>
    </row>
    <row r="147" spans="1:15" ht="15.75" x14ac:dyDescent="0.25">
      <c r="A147" s="4">
        <v>41438</v>
      </c>
      <c r="B147">
        <v>98.18</v>
      </c>
      <c r="C147">
        <f>(B147-B146)/B146</f>
        <v>4.6045226644838106E-3</v>
      </c>
      <c r="D147">
        <v>1.2594000000000001</v>
      </c>
      <c r="E147">
        <v>2.1488999999999998</v>
      </c>
      <c r="F147">
        <v>10.0143</v>
      </c>
      <c r="G147">
        <f>F147+E147</f>
        <v>12.1632</v>
      </c>
      <c r="H147">
        <f>E147+D147*(G147-E147)</f>
        <v>14.760909420000001</v>
      </c>
      <c r="I147" s="15">
        <f>(((H147/100)+1)^(1/365)-1)</f>
        <v>3.7727863013037322E-4</v>
      </c>
      <c r="J147">
        <f>1+I147</f>
        <v>1.0003772786301304</v>
      </c>
      <c r="K147">
        <f>C147-I147</f>
        <v>4.2272440343534374E-3</v>
      </c>
      <c r="L147" s="42">
        <f>K147^2</f>
        <v>1.7869592125976724E-5</v>
      </c>
      <c r="O147" s="7">
        <f>C147/$N$3</f>
        <v>0.15189755661731003</v>
      </c>
    </row>
    <row r="148" spans="1:15" ht="15.75" x14ac:dyDescent="0.25">
      <c r="A148" s="4">
        <v>41439</v>
      </c>
      <c r="B148">
        <v>100.3</v>
      </c>
      <c r="C148">
        <f>(B148-B147)/B147</f>
        <v>2.1592992462823285E-2</v>
      </c>
      <c r="D148">
        <v>1.2589999999999999</v>
      </c>
      <c r="E148">
        <v>2.1295000000000002</v>
      </c>
      <c r="F148">
        <v>10.021000000000001</v>
      </c>
      <c r="G148">
        <f>F148+E148</f>
        <v>12.150500000000001</v>
      </c>
      <c r="H148">
        <f>E148+D148*(G148-E148)</f>
        <v>14.745939</v>
      </c>
      <c r="I148" s="15">
        <f>(((H148/100)+1)^(1/365)-1)</f>
        <v>3.7692107813258602E-4</v>
      </c>
      <c r="J148">
        <f>1+I148</f>
        <v>1.0003769210781326</v>
      </c>
      <c r="K148">
        <f>C148-I148</f>
        <v>2.1216071384690699E-2</v>
      </c>
      <c r="L148" s="42">
        <f>K148^2</f>
        <v>4.5012168500029151E-4</v>
      </c>
      <c r="O148" s="7">
        <f>C148/$N$3</f>
        <v>0.71232634393527172</v>
      </c>
    </row>
    <row r="149" spans="1:15" ht="15.75" x14ac:dyDescent="0.25">
      <c r="A149" s="4">
        <v>41442</v>
      </c>
      <c r="B149">
        <v>102.2</v>
      </c>
      <c r="C149">
        <f>(B149-B148)/B148</f>
        <v>1.8943170488534455E-2</v>
      </c>
      <c r="D149">
        <v>1.254</v>
      </c>
      <c r="E149">
        <v>2.1817000000000002</v>
      </c>
      <c r="F149">
        <v>10.003299999999999</v>
      </c>
      <c r="G149">
        <f>F149+E149</f>
        <v>12.184999999999999</v>
      </c>
      <c r="H149">
        <f>E149+D149*(G149-E149)</f>
        <v>14.725838199999998</v>
      </c>
      <c r="I149" s="15">
        <f>(((H149/100)+1)^(1/365)-1)</f>
        <v>3.7644091948463299E-4</v>
      </c>
      <c r="J149">
        <f>1+I149</f>
        <v>1.0003764409194846</v>
      </c>
      <c r="K149">
        <f>C149-I149</f>
        <v>1.8566729569049822E-2</v>
      </c>
      <c r="L149" s="42">
        <f>K149^2</f>
        <v>3.4472344689022899E-4</v>
      </c>
      <c r="O149" s="7">
        <f>C149/$N$3</f>
        <v>0.62491196622573075</v>
      </c>
    </row>
    <row r="150" spans="1:15" ht="15.75" x14ac:dyDescent="0.25">
      <c r="A150" s="4">
        <v>41443</v>
      </c>
      <c r="B150">
        <v>103.39</v>
      </c>
      <c r="C150">
        <f>(B150-B149)/B149</f>
        <v>1.1643835616438334E-2</v>
      </c>
      <c r="D150">
        <v>1.2558</v>
      </c>
      <c r="E150">
        <v>2.1854</v>
      </c>
      <c r="F150">
        <v>9.9863</v>
      </c>
      <c r="G150">
        <f>F150+E150</f>
        <v>12.1717</v>
      </c>
      <c r="H150">
        <f>E150+D150*(G150-E150)</f>
        <v>14.726195539999999</v>
      </c>
      <c r="I150" s="15">
        <f>(((H150/100)+1)^(1/365)-1)</f>
        <v>3.764494561904197E-4</v>
      </c>
      <c r="J150">
        <f>1+I150</f>
        <v>1.0003764494561904</v>
      </c>
      <c r="K150">
        <f>C150-I150</f>
        <v>1.1267386160247915E-2</v>
      </c>
      <c r="L150" s="42">
        <f>K150^2</f>
        <v>1.2695399088414624E-4</v>
      </c>
      <c r="O150" s="7">
        <f>C150/$N$3</f>
        <v>0.38411585926874126</v>
      </c>
    </row>
    <row r="151" spans="1:15" ht="15.75" x14ac:dyDescent="0.25">
      <c r="A151" s="4">
        <v>41444</v>
      </c>
      <c r="B151">
        <v>104.68</v>
      </c>
      <c r="C151">
        <f>(B151-B150)/B150</f>
        <v>1.2477028726182476E-2</v>
      </c>
      <c r="D151">
        <v>1.2502</v>
      </c>
      <c r="E151">
        <v>2.3527</v>
      </c>
      <c r="F151">
        <v>10.055300000000001</v>
      </c>
      <c r="G151">
        <f>F151+E151</f>
        <v>12.408000000000001</v>
      </c>
      <c r="H151">
        <f>E151+D151*(G151-E151)</f>
        <v>14.923836060000001</v>
      </c>
      <c r="I151" s="15">
        <f>(((H151/100)+1)^(1/365)-1)</f>
        <v>3.8116694848988608E-4</v>
      </c>
      <c r="J151">
        <f>1+I151</f>
        <v>1.0003811669484899</v>
      </c>
      <c r="K151">
        <f>C151-I151</f>
        <v>1.209586177769259E-2</v>
      </c>
      <c r="L151" s="42">
        <f>K151^2</f>
        <v>1.4630987214504456E-4</v>
      </c>
      <c r="O151" s="7">
        <f>C151/$N$3</f>
        <v>0.41160187829449435</v>
      </c>
    </row>
    <row r="152" spans="1:15" ht="15.75" x14ac:dyDescent="0.25">
      <c r="A152" s="4">
        <v>41445</v>
      </c>
      <c r="B152">
        <v>100.65</v>
      </c>
      <c r="C152">
        <f>(B152-B151)/B151</f>
        <v>-3.8498280473824996E-2</v>
      </c>
      <c r="D152">
        <v>1.2538</v>
      </c>
      <c r="E152">
        <v>2.4144000000000001</v>
      </c>
      <c r="F152">
        <v>10.3094</v>
      </c>
      <c r="G152">
        <f>F152+E152</f>
        <v>12.723800000000001</v>
      </c>
      <c r="H152">
        <f>E152+D152*(G152-E152)</f>
        <v>15.340325720000001</v>
      </c>
      <c r="I152" s="15">
        <f>(((H152/100)+1)^(1/365)-1)</f>
        <v>3.9108172977075917E-4</v>
      </c>
      <c r="J152">
        <f>1+I152</f>
        <v>1.0003910817297708</v>
      </c>
      <c r="K152">
        <f>C152-I152</f>
        <v>-3.8889362203595755E-2</v>
      </c>
      <c r="L152" s="42">
        <f>K152^2</f>
        <v>1.5123824926024621E-3</v>
      </c>
      <c r="O152" s="7">
        <f>C152/$N$3</f>
        <v>-1.2700110660867991</v>
      </c>
    </row>
    <row r="153" spans="1:15" ht="15.75" x14ac:dyDescent="0.25">
      <c r="A153" s="4">
        <v>41446</v>
      </c>
      <c r="B153">
        <v>99.55</v>
      </c>
      <c r="C153">
        <f>(B153-B152)/B152</f>
        <v>-1.0928961748633963E-2</v>
      </c>
      <c r="D153">
        <v>1.246</v>
      </c>
      <c r="E153">
        <v>2.5310000000000001</v>
      </c>
      <c r="F153">
        <v>10.3202</v>
      </c>
      <c r="G153">
        <f>F153+E153</f>
        <v>12.8512</v>
      </c>
      <c r="H153">
        <f>E153+D153*(G153-E153)</f>
        <v>15.389969199999999</v>
      </c>
      <c r="I153" s="15">
        <f>(((H153/100)+1)^(1/365)-1)</f>
        <v>3.9226113976065236E-4</v>
      </c>
      <c r="J153">
        <f>1+I153</f>
        <v>1.0003922611397607</v>
      </c>
      <c r="K153">
        <f>C153-I153</f>
        <v>-1.1321222888394615E-2</v>
      </c>
      <c r="L153" s="42">
        <f>K153^2</f>
        <v>1.2817008768871012E-4</v>
      </c>
      <c r="O153" s="7">
        <f>C153/$N$3</f>
        <v>-0.36053304695105598</v>
      </c>
    </row>
    <row r="154" spans="1:15" ht="15.75" x14ac:dyDescent="0.25">
      <c r="A154" s="4">
        <v>41449</v>
      </c>
      <c r="B154">
        <v>101.49</v>
      </c>
      <c r="C154">
        <f>(B154-B153)/B153</f>
        <v>1.9487694625816152E-2</v>
      </c>
      <c r="D154">
        <v>1.2417</v>
      </c>
      <c r="E154">
        <v>2.5367999999999999</v>
      </c>
      <c r="F154">
        <v>10.3649</v>
      </c>
      <c r="G154">
        <f>F154+E154</f>
        <v>12.9017</v>
      </c>
      <c r="H154">
        <f>E154+D154*(G154-E154)</f>
        <v>15.40689633</v>
      </c>
      <c r="I154" s="15">
        <f>(((H154/100)+1)^(1/365)-1)</f>
        <v>3.9266317207875545E-4</v>
      </c>
      <c r="J154">
        <f>1+I154</f>
        <v>1.0003926631720788</v>
      </c>
      <c r="K154">
        <f>C154-I154</f>
        <v>1.9095031453737397E-2</v>
      </c>
      <c r="L154" s="42">
        <f>K154^2</f>
        <v>3.6462022621922051E-4</v>
      </c>
      <c r="O154" s="7">
        <f>C154/$N$3</f>
        <v>0.64287514981699034</v>
      </c>
    </row>
    <row r="155" spans="1:15" ht="15.75" x14ac:dyDescent="0.25">
      <c r="A155" s="4">
        <v>41450</v>
      </c>
      <c r="B155">
        <v>102.4</v>
      </c>
      <c r="C155">
        <f>(B155-B154)/B154</f>
        <v>8.9664006306041065E-3</v>
      </c>
      <c r="D155">
        <v>1.2432000000000001</v>
      </c>
      <c r="E155">
        <v>2.6082000000000001</v>
      </c>
      <c r="F155">
        <v>10.3339</v>
      </c>
      <c r="G155">
        <f>F155+E155</f>
        <v>12.9421</v>
      </c>
      <c r="H155">
        <f>E155+D155*(G155-E155)</f>
        <v>15.455304480000001</v>
      </c>
      <c r="I155" s="15">
        <f>(((H155/100)+1)^(1/365)-1)</f>
        <v>3.9381257828874361E-4</v>
      </c>
      <c r="J155">
        <f>1+I155</f>
        <v>1.0003938125782887</v>
      </c>
      <c r="K155">
        <f>C155-I155</f>
        <v>8.5725880523153629E-3</v>
      </c>
      <c r="L155" s="42">
        <f>K155^2</f>
        <v>7.3489265914700104E-5</v>
      </c>
      <c r="O155" s="7">
        <f>C155/$N$3</f>
        <v>0.29579056216750221</v>
      </c>
    </row>
    <row r="156" spans="1:15" ht="15.75" x14ac:dyDescent="0.25">
      <c r="A156" s="4">
        <v>41451</v>
      </c>
      <c r="B156">
        <v>105.72</v>
      </c>
      <c r="C156">
        <f>(B156-B155)/B155</f>
        <v>3.2421874999999933E-2</v>
      </c>
      <c r="D156">
        <v>1.2456</v>
      </c>
      <c r="E156">
        <v>2.5352999999999999</v>
      </c>
      <c r="F156">
        <v>10.2844</v>
      </c>
      <c r="G156">
        <f>F156+E156</f>
        <v>12.819699999999999</v>
      </c>
      <c r="H156">
        <f>E156+D156*(G156-E156)</f>
        <v>15.345548639999999</v>
      </c>
      <c r="I156" s="15">
        <f>(((H156/100)+1)^(1/365)-1)</f>
        <v>3.9120583764629124E-4</v>
      </c>
      <c r="J156">
        <f>1+I156</f>
        <v>1.0003912058376463</v>
      </c>
      <c r="K156">
        <f>C156-I156</f>
        <v>3.2030669162353642E-2</v>
      </c>
      <c r="L156" s="42">
        <f>K156^2</f>
        <v>1.0259637669881526E-3</v>
      </c>
      <c r="O156" s="7">
        <f>C156/$N$3</f>
        <v>1.0695579004178781</v>
      </c>
    </row>
    <row r="157" spans="1:15" ht="15.75" x14ac:dyDescent="0.25">
      <c r="A157" s="4">
        <v>41452</v>
      </c>
      <c r="B157">
        <v>109.25</v>
      </c>
      <c r="C157">
        <f>(B157-B156)/B156</f>
        <v>3.3390087022323128E-2</v>
      </c>
      <c r="D157">
        <v>1.2474000000000001</v>
      </c>
      <c r="E157">
        <v>2.4721000000000002</v>
      </c>
      <c r="F157">
        <v>10.250500000000001</v>
      </c>
      <c r="G157">
        <f>F157+E157</f>
        <v>12.7226</v>
      </c>
      <c r="H157">
        <f>E157+D157*(G157-E157)</f>
        <v>15.258573699999999</v>
      </c>
      <c r="I157" s="15">
        <f>(((H157/100)+1)^(1/365)-1)</f>
        <v>3.8913839419496554E-4</v>
      </c>
      <c r="J157">
        <f>1+I157</f>
        <v>1.000389138394195</v>
      </c>
      <c r="K157">
        <f>C157-I157</f>
        <v>3.3000948628128163E-2</v>
      </c>
      <c r="L157" s="42">
        <f>K157^2</f>
        <v>1.089062610356354E-3</v>
      </c>
      <c r="O157" s="7">
        <f>C157/$N$3</f>
        <v>1.1014980278088864</v>
      </c>
    </row>
    <row r="158" spans="1:15" ht="15.75" x14ac:dyDescent="0.25">
      <c r="A158" s="4">
        <v>41453</v>
      </c>
      <c r="B158">
        <v>107.36</v>
      </c>
      <c r="C158">
        <f>(B158-B157)/B157</f>
        <v>-1.7299771167048061E-2</v>
      </c>
      <c r="D158">
        <v>1.2476</v>
      </c>
      <c r="E158">
        <v>2.4857</v>
      </c>
      <c r="F158">
        <v>10.2684</v>
      </c>
      <c r="G158">
        <f>F158+E158</f>
        <v>12.754099999999999</v>
      </c>
      <c r="H158">
        <f>E158+D158*(G158-E158)</f>
        <v>15.29655584</v>
      </c>
      <c r="I158" s="15">
        <f>(((H158/100)+1)^(1/365)-1)</f>
        <v>3.9004144241316929E-4</v>
      </c>
      <c r="J158">
        <f>1+I158</f>
        <v>1.0003900414424132</v>
      </c>
      <c r="K158">
        <f>C158-I158</f>
        <v>-1.7689812609461231E-2</v>
      </c>
      <c r="L158" s="42">
        <f>K158^2</f>
        <v>3.1292947015785355E-4</v>
      </c>
      <c r="O158" s="7">
        <f>C158/$N$3</f>
        <v>-0.57069823775268114</v>
      </c>
    </row>
    <row r="159" spans="1:15" ht="15.75" x14ac:dyDescent="0.25">
      <c r="A159" s="4">
        <v>41456</v>
      </c>
      <c r="B159">
        <v>117.179</v>
      </c>
      <c r="C159">
        <f>(B159-B158)/B158</f>
        <v>9.1458643815201218E-2</v>
      </c>
      <c r="D159">
        <v>1.2570999999999999</v>
      </c>
      <c r="E159">
        <v>2.4765000000000001</v>
      </c>
      <c r="F159">
        <v>10.2719</v>
      </c>
      <c r="G159">
        <f>F159+E159</f>
        <v>12.7484</v>
      </c>
      <c r="H159">
        <f>E159+D159*(G159-E159)</f>
        <v>15.38930549</v>
      </c>
      <c r="I159" s="15">
        <f>(((H159/100)+1)^(1/365)-1)</f>
        <v>3.9224537494098044E-4</v>
      </c>
      <c r="J159">
        <f>1+I159</f>
        <v>1.000392245374941</v>
      </c>
      <c r="K159">
        <f>C159-I159</f>
        <v>9.1066398440260238E-2</v>
      </c>
      <c r="L159" s="42">
        <f>K159^2</f>
        <v>8.293088924880232E-3</v>
      </c>
      <c r="O159" s="7">
        <f>C159/$N$3</f>
        <v>3.0171085125105619</v>
      </c>
    </row>
    <row r="160" spans="1:15" ht="15.75" x14ac:dyDescent="0.25">
      <c r="A160" s="4">
        <v>41457</v>
      </c>
      <c r="B160">
        <v>117.82</v>
      </c>
      <c r="C160">
        <f>(B160-B159)/B159</f>
        <v>5.4702634431083308E-3</v>
      </c>
      <c r="D160">
        <v>1.2572000000000001</v>
      </c>
      <c r="E160">
        <v>2.4693000000000001</v>
      </c>
      <c r="F160">
        <v>10.266400000000001</v>
      </c>
      <c r="G160">
        <f>F160+E160</f>
        <v>12.735700000000001</v>
      </c>
      <c r="H160">
        <f>E160+D160*(G160-E160)</f>
        <v>15.376218080000003</v>
      </c>
      <c r="I160" s="15">
        <f>(((H160/100)+1)^(1/365)-1)</f>
        <v>3.9193449681640402E-4</v>
      </c>
      <c r="J160">
        <f>1+I160</f>
        <v>1.0003919344968164</v>
      </c>
      <c r="K160">
        <f>C160-I160</f>
        <v>5.0783289462919268E-3</v>
      </c>
      <c r="L160" s="42">
        <f>K160^2</f>
        <v>2.578942488674647E-5</v>
      </c>
      <c r="O160" s="7">
        <f>C160/$N$3</f>
        <v>0.18045728332934574</v>
      </c>
    </row>
    <row r="161" spans="1:15" ht="15.75" x14ac:dyDescent="0.25">
      <c r="A161" s="4">
        <v>41458</v>
      </c>
      <c r="B161">
        <v>115.24</v>
      </c>
      <c r="C161">
        <f>(B161-B160)/B160</f>
        <v>-2.1897810218978089E-2</v>
      </c>
      <c r="D161">
        <v>1.2570000000000001</v>
      </c>
      <c r="E161">
        <v>2.5032000000000001</v>
      </c>
      <c r="F161">
        <v>10.2814</v>
      </c>
      <c r="G161">
        <f>F161+E161</f>
        <v>12.784599999999999</v>
      </c>
      <c r="H161">
        <f>E161+D161*(G161-E161)</f>
        <v>15.4269198</v>
      </c>
      <c r="I161" s="15">
        <f>(((H161/100)+1)^(1/365)-1)</f>
        <v>3.9313866892798366E-4</v>
      </c>
      <c r="J161">
        <f>1+I161</f>
        <v>1.000393138668928</v>
      </c>
      <c r="K161">
        <f>C161-I161</f>
        <v>-2.2290948887906073E-2</v>
      </c>
      <c r="L161" s="42">
        <f>K161^2</f>
        <v>4.9688640232324101E-4</v>
      </c>
      <c r="O161" s="7">
        <f>C161/$N$3</f>
        <v>-0.72238190794207335</v>
      </c>
    </row>
    <row r="162" spans="1:15" ht="15.75" x14ac:dyDescent="0.25">
      <c r="A162" s="4">
        <v>41460</v>
      </c>
      <c r="B162">
        <v>120.09</v>
      </c>
      <c r="C162">
        <f>(B162-B161)/B161</f>
        <v>4.2086081221798063E-2</v>
      </c>
      <c r="D162">
        <v>1.2606999999999999</v>
      </c>
      <c r="E162">
        <v>2.7391000000000001</v>
      </c>
      <c r="F162">
        <v>10.2524</v>
      </c>
      <c r="G162">
        <f>F162+E162</f>
        <v>12.9915</v>
      </c>
      <c r="H162">
        <f>E162+D162*(G162-E162)</f>
        <v>15.66430068</v>
      </c>
      <c r="I162" s="15">
        <f>(((H162/100)+1)^(1/365)-1)</f>
        <v>3.9876948705219739E-4</v>
      </c>
      <c r="J162">
        <f>1+I162</f>
        <v>1.0003987694870522</v>
      </c>
      <c r="K162">
        <f>C162-I162</f>
        <v>4.1687311734745866E-2</v>
      </c>
      <c r="L162" s="42">
        <f>K162^2</f>
        <v>1.7378319596698805E-3</v>
      </c>
      <c r="O162" s="7">
        <f>C162/$N$3</f>
        <v>1.3883682133868789</v>
      </c>
    </row>
    <row r="163" spans="1:15" ht="15.75" x14ac:dyDescent="0.25">
      <c r="A163" s="4">
        <v>41463</v>
      </c>
      <c r="B163">
        <v>121.61</v>
      </c>
      <c r="C163">
        <f>(B163-B162)/B162</f>
        <v>1.2657173786326888E-2</v>
      </c>
      <c r="D163">
        <v>1.2567999999999999</v>
      </c>
      <c r="E163">
        <v>2.6356000000000002</v>
      </c>
      <c r="F163">
        <v>10.244300000000001</v>
      </c>
      <c r="G163">
        <f>F163+E163</f>
        <v>12.879900000000001</v>
      </c>
      <c r="H163">
        <f>E163+D163*(G163-E163)</f>
        <v>15.51063624</v>
      </c>
      <c r="I163" s="15">
        <f>(((H163/100)+1)^(1/365)-1)</f>
        <v>3.9512579065714704E-4</v>
      </c>
      <c r="J163">
        <f>1+I163</f>
        <v>1.0003951257906571</v>
      </c>
      <c r="K163">
        <f>C163-I163</f>
        <v>1.2262047995669741E-2</v>
      </c>
      <c r="L163" s="42">
        <f>K163^2</f>
        <v>1.5035782104810832E-4</v>
      </c>
      <c r="O163" s="7">
        <f>C163/$N$3</f>
        <v>0.41754464293406901</v>
      </c>
    </row>
    <row r="164" spans="1:15" ht="15.75" x14ac:dyDescent="0.25">
      <c r="A164" s="4">
        <v>41464</v>
      </c>
      <c r="B164">
        <v>123.45</v>
      </c>
      <c r="C164">
        <f>(B164-B163)/B163</f>
        <v>1.5130334676424665E-2</v>
      </c>
      <c r="D164">
        <v>1.2581</v>
      </c>
      <c r="E164">
        <v>2.6339999999999999</v>
      </c>
      <c r="F164">
        <v>10.1884</v>
      </c>
      <c r="G164">
        <f>F164+E164</f>
        <v>12.8224</v>
      </c>
      <c r="H164">
        <f>E164+D164*(G164-E164)</f>
        <v>15.45202604</v>
      </c>
      <c r="I164" s="15">
        <f>(((H164/100)+1)^(1/365)-1)</f>
        <v>3.9373474997317359E-4</v>
      </c>
      <c r="J164">
        <f>1+I164</f>
        <v>1.0003937347499732</v>
      </c>
      <c r="K164">
        <f>C164-I164</f>
        <v>1.4736599926451491E-2</v>
      </c>
      <c r="L164" s="42">
        <f>K164^2</f>
        <v>2.171673773922901E-4</v>
      </c>
      <c r="O164" s="7">
        <f>C164/$N$3</f>
        <v>0.49913118809867146</v>
      </c>
    </row>
    <row r="165" spans="1:15" ht="15.75" x14ac:dyDescent="0.25">
      <c r="A165" s="4">
        <v>41465</v>
      </c>
      <c r="B165">
        <v>122.27</v>
      </c>
      <c r="C165">
        <f>(B165-B164)/B164</f>
        <v>-9.5585257189145945E-3</v>
      </c>
      <c r="D165">
        <v>1.2582</v>
      </c>
      <c r="E165">
        <v>2.6238000000000001</v>
      </c>
      <c r="F165">
        <v>10.170500000000001</v>
      </c>
      <c r="G165">
        <f>F165+E165</f>
        <v>12.7943</v>
      </c>
      <c r="H165">
        <f>E165+D165*(G165-E165)</f>
        <v>15.420323100000001</v>
      </c>
      <c r="I165" s="15">
        <f>(((H165/100)+1)^(1/365)-1)</f>
        <v>3.9298202634219237E-4</v>
      </c>
      <c r="J165">
        <f>1+I165</f>
        <v>1.0003929820263422</v>
      </c>
      <c r="K165">
        <f>C165-I165</f>
        <v>-9.9515077452567869E-3</v>
      </c>
      <c r="L165" s="42">
        <f>K165^2</f>
        <v>9.9032506403905825E-5</v>
      </c>
      <c r="O165" s="7">
        <f>C165/$N$3</f>
        <v>-0.31532404276472609</v>
      </c>
    </row>
    <row r="166" spans="1:15" ht="15.75" x14ac:dyDescent="0.25">
      <c r="A166" s="4">
        <v>41466</v>
      </c>
      <c r="B166">
        <v>125.61</v>
      </c>
      <c r="C166">
        <f>(B166-B165)/B165</f>
        <v>2.731659442218045E-2</v>
      </c>
      <c r="D166">
        <v>1.2596000000000001</v>
      </c>
      <c r="E166">
        <v>2.5720999999999998</v>
      </c>
      <c r="F166">
        <v>10.094200000000001</v>
      </c>
      <c r="G166">
        <f>F166+E166</f>
        <v>12.6663</v>
      </c>
      <c r="H166">
        <f>E166+D166*(G166-E166)</f>
        <v>15.28675432</v>
      </c>
      <c r="I166" s="15">
        <f>(((H166/100)+1)^(1/365)-1)</f>
        <v>3.8980843378566554E-4</v>
      </c>
      <c r="J166">
        <f>1+I166</f>
        <v>1.0003898084337857</v>
      </c>
      <c r="K166">
        <f>C166-I166</f>
        <v>2.6926785988394784E-2</v>
      </c>
      <c r="L166" s="42">
        <f>K166^2</f>
        <v>7.2505180366481373E-4</v>
      </c>
      <c r="O166" s="7">
        <f>C166/$N$3</f>
        <v>0.90114095427096996</v>
      </c>
    </row>
    <row r="167" spans="1:15" ht="15.75" x14ac:dyDescent="0.25">
      <c r="A167" s="4">
        <v>41467</v>
      </c>
      <c r="B167">
        <v>129.9</v>
      </c>
      <c r="C167">
        <f>(B167-B166)/B166</f>
        <v>3.4153331741103465E-2</v>
      </c>
      <c r="D167">
        <v>1.2603</v>
      </c>
      <c r="E167">
        <v>2.5821000000000001</v>
      </c>
      <c r="F167">
        <v>10.061500000000001</v>
      </c>
      <c r="G167">
        <f>F167+E167</f>
        <v>12.643600000000001</v>
      </c>
      <c r="H167">
        <f>E167+D167*(G167-E167)</f>
        <v>15.26260845</v>
      </c>
      <c r="I167" s="15">
        <f>(((H167/100)+1)^(1/365)-1)</f>
        <v>3.8923433688964337E-4</v>
      </c>
      <c r="J167">
        <f>1+I167</f>
        <v>1.0003892343368896</v>
      </c>
      <c r="K167">
        <f>C167-I167</f>
        <v>3.3764097404213822E-2</v>
      </c>
      <c r="L167" s="42">
        <f>K167^2</f>
        <v>1.1400142735212386E-3</v>
      </c>
      <c r="O167" s="7">
        <f>C167/$N$3</f>
        <v>1.1266765351877388</v>
      </c>
    </row>
    <row r="168" spans="1:15" ht="15.75" x14ac:dyDescent="0.25">
      <c r="A168" s="4">
        <v>41470</v>
      </c>
      <c r="B168">
        <v>127.26</v>
      </c>
      <c r="C168">
        <f>(B168-B167)/B167</f>
        <v>-2.0323325635103931E-2</v>
      </c>
      <c r="D168">
        <v>1.2572999999999999</v>
      </c>
      <c r="E168">
        <v>2.5371999999999999</v>
      </c>
      <c r="F168">
        <v>10.007999999999999</v>
      </c>
      <c r="G168">
        <f>F168+E168</f>
        <v>12.545199999999999</v>
      </c>
      <c r="H168">
        <f>E168+D168*(G168-E168)</f>
        <v>15.120258399999997</v>
      </c>
      <c r="I168" s="15">
        <f>(((H168/100)+1)^(1/365)-1)</f>
        <v>3.8584735475022391E-4</v>
      </c>
      <c r="J168">
        <f>1+I168</f>
        <v>1.0003858473547502</v>
      </c>
      <c r="K168">
        <f>C168-I168</f>
        <v>-2.0709172989854155E-2</v>
      </c>
      <c r="L168" s="42">
        <f>K168^2</f>
        <v>4.2886984592370485E-4</v>
      </c>
      <c r="O168" s="7">
        <f>C168/$N$3</f>
        <v>-0.67044159215932597</v>
      </c>
    </row>
    <row r="169" spans="1:15" ht="15.75" x14ac:dyDescent="0.25">
      <c r="A169" s="4">
        <v>41471</v>
      </c>
      <c r="B169">
        <v>109.05</v>
      </c>
      <c r="C169">
        <f>(B169-B168)/B168</f>
        <v>-0.14309288071664314</v>
      </c>
      <c r="D169">
        <v>1.2652999999999999</v>
      </c>
      <c r="E169">
        <v>2.5316999999999998</v>
      </c>
      <c r="F169">
        <v>10.0471</v>
      </c>
      <c r="G169">
        <f>F169+E169</f>
        <v>12.578800000000001</v>
      </c>
      <c r="H169">
        <f>E169+D169*(G169-E169)</f>
        <v>15.24429563</v>
      </c>
      <c r="I169" s="15">
        <f>(((H169/100)+1)^(1/365)-1)</f>
        <v>3.8879884774289941E-4</v>
      </c>
      <c r="J169">
        <f>1+I169</f>
        <v>1.0003887988477429</v>
      </c>
      <c r="K169">
        <f>C169-I169</f>
        <v>-0.14348167956438604</v>
      </c>
      <c r="L169" s="42">
        <f>K169^2</f>
        <v>2.0586992370617153E-2</v>
      </c>
      <c r="O169" s="7">
        <f>C169/$N$3</f>
        <v>-4.7204586737824084</v>
      </c>
    </row>
    <row r="170" spans="1:15" ht="15.75" x14ac:dyDescent="0.25">
      <c r="A170" s="4">
        <v>41472</v>
      </c>
      <c r="B170">
        <v>120.25</v>
      </c>
      <c r="C170">
        <f>(B170-B169)/B169</f>
        <v>0.10270518110958279</v>
      </c>
      <c r="D170">
        <v>1.2684</v>
      </c>
      <c r="E170">
        <v>2.4887999999999999</v>
      </c>
      <c r="F170">
        <v>10.0748</v>
      </c>
      <c r="G170">
        <f>F170+E170</f>
        <v>12.563599999999999</v>
      </c>
      <c r="H170">
        <f>E170+D170*(G170-E170)</f>
        <v>15.26767632</v>
      </c>
      <c r="I170" s="15">
        <f>(((H170/100)+1)^(1/365)-1)</f>
        <v>3.8935484149527078E-4</v>
      </c>
      <c r="J170">
        <f>1+I170</f>
        <v>1.0003893548414953</v>
      </c>
      <c r="K170">
        <f>C170-I170</f>
        <v>0.10231582626808752</v>
      </c>
      <c r="L170" s="42">
        <f>K170^2</f>
        <v>1.046852830492147E-2</v>
      </c>
      <c r="O170" s="7">
        <f>C170/$N$3</f>
        <v>3.3881179873034339</v>
      </c>
    </row>
    <row r="171" spans="1:15" ht="15.75" x14ac:dyDescent="0.25">
      <c r="A171" s="4">
        <v>41473</v>
      </c>
      <c r="B171">
        <v>119.03</v>
      </c>
      <c r="C171">
        <f>(B171-B170)/B170</f>
        <v>-1.0145530145530136E-2</v>
      </c>
      <c r="D171">
        <v>1.2671999999999999</v>
      </c>
      <c r="E171">
        <v>2.5284</v>
      </c>
      <c r="F171">
        <v>10.0404</v>
      </c>
      <c r="G171">
        <f>F171+E171</f>
        <v>12.5688</v>
      </c>
      <c r="H171">
        <f>E171+D171*(G171-E171)</f>
        <v>15.251594879999999</v>
      </c>
      <c r="I171" s="15">
        <f>(((H171/100)+1)^(1/365)-1)</f>
        <v>3.8897243627933342E-4</v>
      </c>
      <c r="J171">
        <f>1+I171</f>
        <v>1.0003889724362793</v>
      </c>
      <c r="K171">
        <f>C171-I171</f>
        <v>-1.053450258180947E-2</v>
      </c>
      <c r="L171" s="42">
        <f>K171^2</f>
        <v>1.1097574464615038E-4</v>
      </c>
      <c r="O171" s="7">
        <f>C171/$N$3</f>
        <v>-0.33468859901160941</v>
      </c>
    </row>
    <row r="172" spans="1:15" ht="15.75" x14ac:dyDescent="0.25">
      <c r="A172" s="4">
        <v>41474</v>
      </c>
      <c r="B172">
        <v>119.68</v>
      </c>
      <c r="C172">
        <f>(B172-B171)/B171</f>
        <v>5.4608081996135906E-3</v>
      </c>
      <c r="D172">
        <v>1.2669999999999999</v>
      </c>
      <c r="E172">
        <v>2.4839000000000002</v>
      </c>
      <c r="F172">
        <v>10.0381</v>
      </c>
      <c r="G172">
        <f>F172+E172</f>
        <v>12.522</v>
      </c>
      <c r="H172">
        <f>E172+D172*(G172-E172)</f>
        <v>15.202172699999998</v>
      </c>
      <c r="I172" s="15">
        <f>(((H172/100)+1)^(1/365)-1)</f>
        <v>3.8779687881351776E-4</v>
      </c>
      <c r="J172">
        <f>1+I172</f>
        <v>1.0003877968788135</v>
      </c>
      <c r="K172">
        <f>C172-I172</f>
        <v>5.0730113208000728E-3</v>
      </c>
      <c r="L172" s="42">
        <f>K172^2</f>
        <v>2.5735443860965699E-5</v>
      </c>
      <c r="O172" s="7">
        <f>C172/$N$3</f>
        <v>0.18014536644051146</v>
      </c>
    </row>
    <row r="173" spans="1:15" ht="15.75" x14ac:dyDescent="0.25">
      <c r="A173" s="4">
        <v>41477</v>
      </c>
      <c r="B173">
        <v>122.43</v>
      </c>
      <c r="C173">
        <f>(B173-B172)/B172</f>
        <v>2.2977941176470586E-2</v>
      </c>
      <c r="D173">
        <v>1.2715000000000001</v>
      </c>
      <c r="E173">
        <v>2.4803999999999999</v>
      </c>
      <c r="F173">
        <v>10.013999999999999</v>
      </c>
      <c r="G173">
        <f>F173+E173</f>
        <v>12.494399999999999</v>
      </c>
      <c r="H173">
        <f>E173+D173*(G173-E173)</f>
        <v>15.213201</v>
      </c>
      <c r="I173" s="15">
        <f>(((H173/100)+1)^(1/365)-1)</f>
        <v>3.8805924187679253E-4</v>
      </c>
      <c r="J173">
        <f>1+I173</f>
        <v>1.0003880592418768</v>
      </c>
      <c r="K173">
        <f>C173-I173</f>
        <v>2.2589881934593794E-2</v>
      </c>
      <c r="L173" s="42">
        <f>K173^2</f>
        <v>5.1030276581888706E-4</v>
      </c>
      <c r="O173" s="7">
        <f>C173/$N$3</f>
        <v>0.75801410376887335</v>
      </c>
    </row>
    <row r="174" spans="1:15" ht="15.75" x14ac:dyDescent="0.25">
      <c r="A174" s="4">
        <v>41478</v>
      </c>
      <c r="B174">
        <v>122.74</v>
      </c>
      <c r="C174">
        <f>(B174-B173)/B173</f>
        <v>2.5320591358326231E-3</v>
      </c>
      <c r="D174">
        <v>1.2694000000000001</v>
      </c>
      <c r="E174">
        <v>2.5049000000000001</v>
      </c>
      <c r="F174">
        <v>10.011100000000001</v>
      </c>
      <c r="G174">
        <f>F174+E174</f>
        <v>12.516000000000002</v>
      </c>
      <c r="H174">
        <f>E174+D174*(G174-E174)</f>
        <v>15.212990340000005</v>
      </c>
      <c r="I174" s="15">
        <f>(((H174/100)+1)^(1/365)-1)</f>
        <v>3.8805423051369026E-4</v>
      </c>
      <c r="J174">
        <f>1+I174</f>
        <v>1.0003880542305137</v>
      </c>
      <c r="K174">
        <f>C174-I174</f>
        <v>2.1440049053189328E-3</v>
      </c>
      <c r="L174" s="42">
        <f>K174^2</f>
        <v>4.5967570340316464E-6</v>
      </c>
      <c r="O174" s="7">
        <f>C174/$N$3</f>
        <v>8.3529526070131754E-2</v>
      </c>
    </row>
    <row r="175" spans="1:15" ht="15.75" x14ac:dyDescent="0.25">
      <c r="A175" s="4">
        <v>41479</v>
      </c>
      <c r="B175">
        <v>121.7</v>
      </c>
      <c r="C175">
        <f>(B175-B174)/B174</f>
        <v>-8.4731953723316943E-3</v>
      </c>
      <c r="D175">
        <v>1.2698</v>
      </c>
      <c r="E175">
        <v>2.5880000000000001</v>
      </c>
      <c r="F175">
        <v>10.0169</v>
      </c>
      <c r="G175">
        <f>F175+E175</f>
        <v>12.604900000000001</v>
      </c>
      <c r="H175">
        <f>E175+D175*(G175-E175)</f>
        <v>15.307459619999999</v>
      </c>
      <c r="I175" s="15">
        <f>(((H175/100)+1)^(1/365)-1)</f>
        <v>3.9030063153044914E-4</v>
      </c>
      <c r="J175">
        <f>1+I175</f>
        <v>1.0003903006315304</v>
      </c>
      <c r="K175">
        <f>C175-I175</f>
        <v>-8.8634960038621435E-3</v>
      </c>
      <c r="L175" s="42">
        <f>K175^2</f>
        <v>7.8561561410480193E-5</v>
      </c>
      <c r="O175" s="7">
        <f>C175/$N$3</f>
        <v>-0.27952032546734534</v>
      </c>
    </row>
    <row r="176" spans="1:15" ht="15.75" x14ac:dyDescent="0.25">
      <c r="A176" s="4">
        <v>41480</v>
      </c>
      <c r="B176">
        <v>124.07</v>
      </c>
      <c r="C176">
        <f>(B176-B175)/B175</f>
        <v>1.9474116680361465E-2</v>
      </c>
      <c r="D176">
        <v>1.2702</v>
      </c>
      <c r="E176">
        <v>2.5712000000000002</v>
      </c>
      <c r="F176">
        <v>9.9725000000000001</v>
      </c>
      <c r="G176">
        <f>F176+E176</f>
        <v>12.543700000000001</v>
      </c>
      <c r="H176">
        <f>E176+D176*(G176-E176)</f>
        <v>15.238269500000001</v>
      </c>
      <c r="I176" s="15">
        <f>(((H176/100)+1)^(1/365)-1)</f>
        <v>3.8865552789513202E-4</v>
      </c>
      <c r="J176">
        <f>1+I176</f>
        <v>1.0003886555278951</v>
      </c>
      <c r="K176">
        <f>C176-I176</f>
        <v>1.9085461152466333E-2</v>
      </c>
      <c r="L176" s="42">
        <f>K176^2</f>
        <v>3.6425482740230151E-4</v>
      </c>
      <c r="O176" s="7">
        <f>C176/$N$3</f>
        <v>0.64242723004577096</v>
      </c>
    </row>
    <row r="177" spans="1:15" ht="15.75" x14ac:dyDescent="0.25">
      <c r="A177" s="4">
        <v>41481</v>
      </c>
      <c r="B177">
        <v>129.38999999999999</v>
      </c>
      <c r="C177">
        <f>(B177-B176)/B176</f>
        <v>4.2879019908116336E-2</v>
      </c>
      <c r="D177">
        <v>1.2692999999999999</v>
      </c>
      <c r="E177">
        <v>2.5624000000000002</v>
      </c>
      <c r="F177">
        <v>9.9442000000000004</v>
      </c>
      <c r="G177">
        <f>F177+E177</f>
        <v>12.506600000000001</v>
      </c>
      <c r="H177">
        <f>E177+D177*(G177-E177)</f>
        <v>15.18457306</v>
      </c>
      <c r="I177" s="15">
        <f>(((H177/100)+1)^(1/365)-1)</f>
        <v>3.8737813180200753E-4</v>
      </c>
      <c r="J177">
        <f>1+I177</f>
        <v>1.000387378131802</v>
      </c>
      <c r="K177">
        <f>C177-I177</f>
        <v>4.2491641776314329E-2</v>
      </c>
      <c r="L177" s="42">
        <f>K177^2</f>
        <v>1.8055396208466212E-3</v>
      </c>
      <c r="O177" s="7">
        <f>C177/$N$3</f>
        <v>1.4145262883439469</v>
      </c>
    </row>
    <row r="178" spans="1:15" ht="15.75" x14ac:dyDescent="0.25">
      <c r="A178" s="4">
        <v>41484</v>
      </c>
      <c r="B178">
        <v>134.62</v>
      </c>
      <c r="C178">
        <f>(B178-B177)/B177</f>
        <v>4.0420434345776482E-2</v>
      </c>
      <c r="D178">
        <v>1.2713999999999999</v>
      </c>
      <c r="E178">
        <v>2.6023000000000001</v>
      </c>
      <c r="F178">
        <v>9.9712999999999994</v>
      </c>
      <c r="G178">
        <f>F178+E178</f>
        <v>12.573599999999999</v>
      </c>
      <c r="H178">
        <f>E178+D178*(G178-E178)</f>
        <v>15.279810819999998</v>
      </c>
      <c r="I178" s="15">
        <f>(((H178/100)+1)^(1/365)-1)</f>
        <v>3.8964335606483935E-4</v>
      </c>
      <c r="J178">
        <f>1+I178</f>
        <v>1.0003896433560648</v>
      </c>
      <c r="K178">
        <f>C178-I178</f>
        <v>4.0030790989711643E-2</v>
      </c>
      <c r="L178" s="42">
        <f>K178^2</f>
        <v>1.6024642272619788E-3</v>
      </c>
      <c r="O178" s="7">
        <f>C178/$N$3</f>
        <v>1.3334205653697533</v>
      </c>
    </row>
    <row r="179" spans="1:15" ht="15.75" x14ac:dyDescent="0.25">
      <c r="A179" s="4">
        <v>41485</v>
      </c>
      <c r="B179">
        <v>131.74</v>
      </c>
      <c r="C179">
        <f>(B179-B178)/B178</f>
        <v>-2.1393552221066672E-2</v>
      </c>
      <c r="D179">
        <v>1.2730999999999999</v>
      </c>
      <c r="E179">
        <v>2.6101000000000001</v>
      </c>
      <c r="F179">
        <v>9.9724000000000004</v>
      </c>
      <c r="G179">
        <f>F179+E179</f>
        <v>12.5825</v>
      </c>
      <c r="H179">
        <f>E179+D179*(G179-E179)</f>
        <v>15.305962439999998</v>
      </c>
      <c r="I179" s="15">
        <f>(((H179/100)+1)^(1/365)-1)</f>
        <v>3.9026504414896301E-4</v>
      </c>
      <c r="J179">
        <f>1+I179</f>
        <v>1.000390265044149</v>
      </c>
      <c r="K179">
        <f>C179-I179</f>
        <v>-2.1783817265215635E-2</v>
      </c>
      <c r="L179" s="42">
        <f>K179^2</f>
        <v>4.7453469464430679E-4</v>
      </c>
      <c r="O179" s="7">
        <f>C179/$N$3</f>
        <v>-0.70574705491413903</v>
      </c>
    </row>
    <row r="180" spans="1:15" ht="15.75" x14ac:dyDescent="0.25">
      <c r="A180" s="4">
        <v>41486</v>
      </c>
      <c r="B180">
        <v>134.28</v>
      </c>
      <c r="C180">
        <f>(B180-B179)/B179</f>
        <v>1.9280400789433671E-2</v>
      </c>
      <c r="D180">
        <v>1.2728999999999999</v>
      </c>
      <c r="E180">
        <v>2.5762</v>
      </c>
      <c r="F180">
        <v>9.9809999999999999</v>
      </c>
      <c r="G180">
        <f>F180+E180</f>
        <v>12.5572</v>
      </c>
      <c r="H180">
        <f>E180+D180*(G180-E180)</f>
        <v>15.281014899999999</v>
      </c>
      <c r="I180" s="15">
        <f>(((H180/100)+1)^(1/365)-1)</f>
        <v>3.8967198308514917E-4</v>
      </c>
      <c r="J180">
        <f>1+I180</f>
        <v>1.0003896719830851</v>
      </c>
      <c r="K180">
        <f>C180-I180</f>
        <v>1.8890728806348522E-2</v>
      </c>
      <c r="L180" s="42">
        <f>K180^2</f>
        <v>3.5685963483500586E-4</v>
      </c>
      <c r="O180" s="7">
        <f>C180/$N$3</f>
        <v>0.63603678033925926</v>
      </c>
    </row>
    <row r="181" spans="1:15" ht="15.75" x14ac:dyDescent="0.25">
      <c r="A181" s="4">
        <v>41487</v>
      </c>
      <c r="B181">
        <v>135.55000000000001</v>
      </c>
      <c r="C181">
        <f>(B181-B180)/B180</f>
        <v>9.4578492701817857E-3</v>
      </c>
      <c r="D181">
        <v>1.2711999999999999</v>
      </c>
      <c r="E181">
        <v>2.706</v>
      </c>
      <c r="F181">
        <v>9.8935999999999993</v>
      </c>
      <c r="G181">
        <f>F181+E181</f>
        <v>12.599599999999999</v>
      </c>
      <c r="H181">
        <f>E181+D181*(G181-E181)</f>
        <v>15.282744319999997</v>
      </c>
      <c r="I181" s="15">
        <f>(((H181/100)+1)^(1/365)-1)</f>
        <v>3.8971309955049271E-4</v>
      </c>
      <c r="J181">
        <f>1+I181</f>
        <v>1.0003897130995505</v>
      </c>
      <c r="K181">
        <f>C181-I181</f>
        <v>9.068136170631293E-3</v>
      </c>
      <c r="L181" s="42">
        <f>K181^2</f>
        <v>8.2231093609111571E-5</v>
      </c>
      <c r="O181" s="7">
        <f>C181/$N$3</f>
        <v>0.31200285017089274</v>
      </c>
    </row>
    <row r="182" spans="1:15" ht="15.75" x14ac:dyDescent="0.25">
      <c r="A182" s="4">
        <v>41488</v>
      </c>
      <c r="B182">
        <v>138</v>
      </c>
      <c r="C182">
        <f>(B182-B181)/B181</f>
        <v>1.8074511250461001E-2</v>
      </c>
      <c r="D182">
        <v>1.2636000000000001</v>
      </c>
      <c r="E182">
        <v>2.5960000000000001</v>
      </c>
      <c r="F182">
        <v>9.8646999999999991</v>
      </c>
      <c r="G182">
        <f>F182+E182</f>
        <v>12.460699999999999</v>
      </c>
      <c r="H182">
        <f>E182+D182*(G182-E182)</f>
        <v>15.061034919999999</v>
      </c>
      <c r="I182" s="15">
        <f>(((H182/100)+1)^(1/365)-1)</f>
        <v>3.8443700030743599E-4</v>
      </c>
      <c r="J182">
        <f>1+I182</f>
        <v>1.0003844370003074</v>
      </c>
      <c r="K182">
        <f>C182-I182</f>
        <v>1.7690074250153565E-2</v>
      </c>
      <c r="L182" s="42">
        <f>K182^2</f>
        <v>3.129387269759462E-4</v>
      </c>
      <c r="O182" s="7">
        <f>C182/$N$3</f>
        <v>0.59625596311510132</v>
      </c>
    </row>
    <row r="183" spans="1:15" ht="15.75" x14ac:dyDescent="0.25">
      <c r="A183" s="4">
        <v>41491</v>
      </c>
      <c r="B183">
        <v>144.68</v>
      </c>
      <c r="C183">
        <f>(B183-B182)/B182</f>
        <v>4.8405797101449322E-2</v>
      </c>
      <c r="D183">
        <v>1.238</v>
      </c>
      <c r="E183">
        <v>2.6333000000000002</v>
      </c>
      <c r="F183">
        <v>9.8763000000000005</v>
      </c>
      <c r="G183">
        <f>F183+E183</f>
        <v>12.509600000000001</v>
      </c>
      <c r="H183">
        <f>E183+D183*(G183-E183)</f>
        <v>14.860159400000001</v>
      </c>
      <c r="I183" s="15">
        <f>(((H183/100)+1)^(1/365)-1)</f>
        <v>3.7964793084510617E-4</v>
      </c>
      <c r="J183">
        <f>1+I183</f>
        <v>1.0003796479308451</v>
      </c>
      <c r="K183">
        <f>C183-I183</f>
        <v>4.8026149170604215E-2</v>
      </c>
      <c r="L183" s="42">
        <f>K183^2</f>
        <v>2.306511004157128E-3</v>
      </c>
      <c r="O183" s="7">
        <f>C183/$N$3</f>
        <v>1.5968478909958186</v>
      </c>
    </row>
    <row r="184" spans="1:15" ht="15.75" x14ac:dyDescent="0.25">
      <c r="A184" s="4">
        <v>41492</v>
      </c>
      <c r="B184">
        <v>142.15</v>
      </c>
      <c r="C184">
        <f>(B184-B183)/B183</f>
        <v>-1.7486867569809241E-2</v>
      </c>
      <c r="D184">
        <v>1.3002</v>
      </c>
      <c r="E184">
        <v>2.6421000000000001</v>
      </c>
      <c r="F184">
        <v>9.8996999999999993</v>
      </c>
      <c r="G184">
        <f>F184+E184</f>
        <v>12.541799999999999</v>
      </c>
      <c r="H184">
        <f>E184+D184*(G184-E184)</f>
        <v>15.513689939999999</v>
      </c>
      <c r="I184" s="15">
        <f>(((H184/100)+1)^(1/365)-1)</f>
        <v>3.9519824716038876E-4</v>
      </c>
      <c r="J184">
        <f>1+I184</f>
        <v>1.0003951982471604</v>
      </c>
      <c r="K184">
        <f>C184-I184</f>
        <v>-1.788206581696963E-2</v>
      </c>
      <c r="L184" s="42">
        <f>K184^2</f>
        <v>3.197682778824337E-4</v>
      </c>
      <c r="O184" s="7">
        <f>C184/$N$3</f>
        <v>-0.57687031866141902</v>
      </c>
    </row>
    <row r="185" spans="1:15" ht="15.75" x14ac:dyDescent="0.25">
      <c r="A185" s="4">
        <v>41493</v>
      </c>
      <c r="B185">
        <v>134.22999999999999</v>
      </c>
      <c r="C185">
        <f>(B185-B184)/B184</f>
        <v>-5.5715793176222411E-2</v>
      </c>
      <c r="D185">
        <v>1.3043</v>
      </c>
      <c r="E185">
        <v>2.5986000000000002</v>
      </c>
      <c r="F185">
        <v>9.9220000000000006</v>
      </c>
      <c r="G185">
        <f>F185+E185</f>
        <v>12.520600000000002</v>
      </c>
      <c r="H185">
        <f>E185+D185*(G185-E185)</f>
        <v>15.539864600000001</v>
      </c>
      <c r="I185" s="15">
        <f>(((H185/100)+1)^(1/365)-1)</f>
        <v>3.9581922665754554E-4</v>
      </c>
      <c r="J185">
        <f>1+I185</f>
        <v>1.0003958192266575</v>
      </c>
      <c r="K185">
        <f>C185-I185</f>
        <v>-5.6111612402879957E-2</v>
      </c>
      <c r="L185" s="42">
        <f>K185^2</f>
        <v>3.1485130464510317E-3</v>
      </c>
      <c r="O185" s="7">
        <f>C185/$N$3</f>
        <v>-1.8379956979563121</v>
      </c>
    </row>
    <row r="186" spans="1:15" ht="15.75" x14ac:dyDescent="0.25">
      <c r="A186" s="4">
        <v>41494</v>
      </c>
      <c r="B186">
        <v>153.47999999999999</v>
      </c>
      <c r="C186">
        <f>(B186-B185)/B185</f>
        <v>0.14341056395738658</v>
      </c>
      <c r="D186">
        <v>1.3109999999999999</v>
      </c>
      <c r="E186">
        <v>2.5891999999999999</v>
      </c>
      <c r="F186">
        <v>9.9269999999999996</v>
      </c>
      <c r="G186">
        <f>F186+E186</f>
        <v>12.5162</v>
      </c>
      <c r="H186">
        <f>E186+D186*(G186-E186)</f>
        <v>15.603496999999999</v>
      </c>
      <c r="I186" s="15">
        <f>(((H186/100)+1)^(1/365)-1)</f>
        <v>3.9732828564575939E-4</v>
      </c>
      <c r="J186">
        <f>1+I186</f>
        <v>1.0003973282856458</v>
      </c>
      <c r="K186">
        <f>C186-I186</f>
        <v>0.14301323567174082</v>
      </c>
      <c r="L186" s="42">
        <f>K186^2</f>
        <v>2.0452785577300882E-2</v>
      </c>
      <c r="O186" s="7">
        <f>C186/$N$3</f>
        <v>4.7309386543500809</v>
      </c>
    </row>
    <row r="187" spans="1:15" ht="15.75" x14ac:dyDescent="0.25">
      <c r="A187" s="4">
        <v>41495</v>
      </c>
      <c r="B187">
        <v>153</v>
      </c>
      <c r="C187">
        <f>(B187-B186)/B186</f>
        <v>-3.1274433150898476E-3</v>
      </c>
      <c r="D187">
        <v>1.3153999999999999</v>
      </c>
      <c r="E187">
        <v>2.5784000000000002</v>
      </c>
      <c r="F187">
        <v>9.9495000000000005</v>
      </c>
      <c r="G187">
        <f>F187+E187</f>
        <v>12.527900000000001</v>
      </c>
      <c r="H187">
        <f>E187+D187*(G187-E187)</f>
        <v>15.6659723</v>
      </c>
      <c r="I187" s="15">
        <f>(((H187/100)+1)^(1/365)-1)</f>
        <v>3.9880909801293107E-4</v>
      </c>
      <c r="J187">
        <f>1+I187</f>
        <v>1.0003988090980129</v>
      </c>
      <c r="K187">
        <f>C187-I187</f>
        <v>-3.5262524131027787E-3</v>
      </c>
      <c r="L187" s="42">
        <f>K187^2</f>
        <v>1.243445608091317E-5</v>
      </c>
      <c r="O187" s="7">
        <f>C187/$N$3</f>
        <v>-0.10317052008137817</v>
      </c>
    </row>
    <row r="188" spans="1:15" ht="15.75" x14ac:dyDescent="0.25">
      <c r="A188" s="4">
        <v>41498</v>
      </c>
      <c r="B188">
        <v>147.38</v>
      </c>
      <c r="C188">
        <f>(B188-B187)/B187</f>
        <v>-3.6732026143790876E-2</v>
      </c>
      <c r="D188">
        <v>1.3204</v>
      </c>
      <c r="E188">
        <v>2.6206</v>
      </c>
      <c r="F188">
        <v>9.9446999999999992</v>
      </c>
      <c r="G188">
        <f>F188+E188</f>
        <v>12.565299999999999</v>
      </c>
      <c r="H188">
        <f>E188+D188*(G188-E188)</f>
        <v>15.751581879999998</v>
      </c>
      <c r="I188" s="15">
        <f>(((H188/100)+1)^(1/365)-1)</f>
        <v>4.0083695266956987E-4</v>
      </c>
      <c r="J188">
        <f>1+I188</f>
        <v>1.0004008369526696</v>
      </c>
      <c r="K188">
        <f>C188-I188</f>
        <v>-3.7132863096460446E-2</v>
      </c>
      <c r="L188" s="42">
        <f>K188^2</f>
        <v>1.3788495217404741E-3</v>
      </c>
      <c r="O188" s="7">
        <f>C188/$N$3</f>
        <v>-1.2117445015270603</v>
      </c>
    </row>
    <row r="189" spans="1:15" ht="15.75" x14ac:dyDescent="0.25">
      <c r="A189" s="4">
        <v>41499</v>
      </c>
      <c r="B189">
        <v>145.43</v>
      </c>
      <c r="C189">
        <f>(B189-B188)/B188</f>
        <v>-1.3231103270457244E-2</v>
      </c>
      <c r="D189">
        <v>1.3332999999999999</v>
      </c>
      <c r="E189">
        <v>2.7189999999999999</v>
      </c>
      <c r="F189">
        <v>9.9500999999999991</v>
      </c>
      <c r="G189">
        <f>F189+E189</f>
        <v>12.669099999999998</v>
      </c>
      <c r="H189">
        <f>E189+D189*(G189-E189)</f>
        <v>15.985468329999998</v>
      </c>
      <c r="I189" s="15">
        <f>(((H189/100)+1)^(1/365)-1)</f>
        <v>4.0636946147132313E-4</v>
      </c>
      <c r="J189">
        <f>1+I189</f>
        <v>1.0004063694614713</v>
      </c>
      <c r="K189">
        <f>C189-I189</f>
        <v>-1.3637472731928568E-2</v>
      </c>
      <c r="L189" s="42">
        <f>K189^2</f>
        <v>1.8598066251409524E-4</v>
      </c>
      <c r="O189" s="7">
        <f>C189/$N$3</f>
        <v>-0.43647787286091261</v>
      </c>
    </row>
    <row r="190" spans="1:15" ht="15.75" x14ac:dyDescent="0.25">
      <c r="A190" s="4">
        <v>41500</v>
      </c>
      <c r="B190">
        <v>139.36000000000001</v>
      </c>
      <c r="C190">
        <f>(B190-B189)/B189</f>
        <v>-4.1738293337000569E-2</v>
      </c>
      <c r="D190">
        <v>1.3373999999999999</v>
      </c>
      <c r="E190">
        <v>2.7136</v>
      </c>
      <c r="F190">
        <v>9.9735999999999994</v>
      </c>
      <c r="G190">
        <f>F190+E190</f>
        <v>12.687199999999999</v>
      </c>
      <c r="H190">
        <f>E190+D190*(G190-E190)</f>
        <v>16.052292639999997</v>
      </c>
      <c r="I190" s="15">
        <f>(((H190/100)+1)^(1/365)-1)</f>
        <v>4.0794812563715865E-4</v>
      </c>
      <c r="J190">
        <f>1+I190</f>
        <v>1.0004079481256372</v>
      </c>
      <c r="K190">
        <f>C190-I190</f>
        <v>-4.2146241462637728E-2</v>
      </c>
      <c r="L190" s="42">
        <f>K190^2</f>
        <v>1.7763056694269635E-3</v>
      </c>
      <c r="O190" s="7">
        <f>C190/$N$3</f>
        <v>-1.3768951175262978</v>
      </c>
    </row>
    <row r="191" spans="1:15" ht="15.75" x14ac:dyDescent="0.25">
      <c r="A191" s="4">
        <v>41501</v>
      </c>
      <c r="B191">
        <v>139.66999999999999</v>
      </c>
      <c r="C191">
        <f>(B191-B190)/B190</f>
        <v>2.2244546498275965E-3</v>
      </c>
      <c r="D191">
        <v>1.3324</v>
      </c>
      <c r="E191">
        <v>2.7664</v>
      </c>
      <c r="F191">
        <v>10.0731</v>
      </c>
      <c r="G191">
        <f>F191+E191</f>
        <v>12.839500000000001</v>
      </c>
      <c r="H191">
        <f>E191+D191*(G191-E191)</f>
        <v>16.187798440000002</v>
      </c>
      <c r="I191" s="15">
        <f>(((H191/100)+1)^(1/365)-1)</f>
        <v>4.1114654716278842E-4</v>
      </c>
      <c r="J191">
        <f>1+I191</f>
        <v>1.0004111465471628</v>
      </c>
      <c r="K191">
        <f>C191-I191</f>
        <v>1.8133081026648081E-3</v>
      </c>
      <c r="L191" s="42">
        <f>K191^2</f>
        <v>3.2880862751898461E-6</v>
      </c>
      <c r="O191" s="7">
        <f>C191/$N$3</f>
        <v>7.3382031262670511E-2</v>
      </c>
    </row>
    <row r="192" spans="1:15" ht="15.75" x14ac:dyDescent="0.25">
      <c r="A192" s="4">
        <v>41502</v>
      </c>
      <c r="B192">
        <v>142</v>
      </c>
      <c r="C192">
        <f>(B192-B191)/B191</f>
        <v>1.6682179422925558E-2</v>
      </c>
      <c r="D192">
        <v>1.3320000000000001</v>
      </c>
      <c r="E192">
        <v>2.8250999999999999</v>
      </c>
      <c r="F192">
        <v>10.104699999999999</v>
      </c>
      <c r="G192">
        <f>F192+E192</f>
        <v>12.9298</v>
      </c>
      <c r="H192">
        <f>E192+D192*(G192-E192)</f>
        <v>16.284560400000004</v>
      </c>
      <c r="I192" s="15">
        <f>(((H192/100)+1)^(1/365)-1)</f>
        <v>4.1342819969836242E-4</v>
      </c>
      <c r="J192">
        <f>1+I192</f>
        <v>1.0004134281996984</v>
      </c>
      <c r="K192">
        <f>C192-I192</f>
        <v>1.6268751223227195E-2</v>
      </c>
      <c r="L192" s="42">
        <f>K192^2</f>
        <v>2.6467226636325635E-4</v>
      </c>
      <c r="O192" s="7">
        <f>C192/$N$3</f>
        <v>0.55032464340753351</v>
      </c>
    </row>
    <row r="193" spans="1:15" ht="15.75" x14ac:dyDescent="0.25">
      <c r="A193" s="4">
        <v>41505</v>
      </c>
      <c r="B193">
        <v>144.9</v>
      </c>
      <c r="C193">
        <f>(B193-B192)/B192</f>
        <v>2.0422535211267644E-2</v>
      </c>
      <c r="D193">
        <v>1.3052999999999999</v>
      </c>
      <c r="E193">
        <v>2.8803999999999998</v>
      </c>
      <c r="F193">
        <v>10.1496</v>
      </c>
      <c r="G193">
        <f>F193+E193</f>
        <v>13.03</v>
      </c>
      <c r="H193">
        <f>E193+D193*(G193-E193)</f>
        <v>16.128672879999996</v>
      </c>
      <c r="I193" s="15">
        <f>(((H193/100)+1)^(1/365)-1)</f>
        <v>4.0975143018351368E-4</v>
      </c>
      <c r="J193">
        <f>1+I193</f>
        <v>1.0004097514301835</v>
      </c>
      <c r="K193">
        <f>C193-I193</f>
        <v>2.0012783781084131E-2</v>
      </c>
      <c r="L193" s="42">
        <f>K193^2</f>
        <v>4.0051151466842402E-4</v>
      </c>
      <c r="O193" s="7">
        <f>C193/$N$3</f>
        <v>0.67371439442578984</v>
      </c>
    </row>
    <row r="194" spans="1:15" ht="15.75" x14ac:dyDescent="0.25">
      <c r="A194" s="4">
        <v>41506</v>
      </c>
      <c r="B194">
        <v>149.58000000000001</v>
      </c>
      <c r="C194">
        <f>(B194-B193)/B193</f>
        <v>3.2298136645962781E-2</v>
      </c>
      <c r="D194">
        <v>1.3065</v>
      </c>
      <c r="E194">
        <v>2.8142</v>
      </c>
      <c r="F194">
        <v>10.1402</v>
      </c>
      <c r="G194">
        <f>F194+E194</f>
        <v>12.9544</v>
      </c>
      <c r="H194">
        <f>E194+D194*(G194-E194)</f>
        <v>16.062371299999999</v>
      </c>
      <c r="I194" s="15">
        <f>(((H194/100)+1)^(1/365)-1)</f>
        <v>4.0818614623039373E-4</v>
      </c>
      <c r="J194">
        <f>1+I194</f>
        <v>1.0004081861462304</v>
      </c>
      <c r="K194">
        <f>C194-I194</f>
        <v>3.1889950499732388E-2</v>
      </c>
      <c r="L194" s="42">
        <f>K194^2</f>
        <v>1.016968942875382E-3</v>
      </c>
      <c r="O194" s="7">
        <f>C194/$N$3</f>
        <v>1.0654759238466545</v>
      </c>
    </row>
    <row r="195" spans="1:15" ht="15.75" x14ac:dyDescent="0.25">
      <c r="A195" s="4">
        <v>41507</v>
      </c>
      <c r="B195">
        <v>147.86000000000001</v>
      </c>
      <c r="C195">
        <f>(B195-B194)/B194</f>
        <v>-1.1498863484423043E-2</v>
      </c>
      <c r="D195">
        <v>1.3073999999999999</v>
      </c>
      <c r="E195">
        <v>2.8935</v>
      </c>
      <c r="F195">
        <v>10.1722</v>
      </c>
      <c r="G195">
        <f>F195+E195</f>
        <v>13.0657</v>
      </c>
      <c r="H195">
        <f>E195+D195*(G195-E195)</f>
        <v>16.19263428</v>
      </c>
      <c r="I195" s="15">
        <f>(((H195/100)+1)^(1/365)-1)</f>
        <v>4.1126062152385678E-4</v>
      </c>
      <c r="J195">
        <f>1+I195</f>
        <v>1.0004112606215239</v>
      </c>
      <c r="K195">
        <f>C195-I195</f>
        <v>-1.19101241059469E-2</v>
      </c>
      <c r="L195" s="42">
        <f>K195^2</f>
        <v>1.4185105621905745E-4</v>
      </c>
      <c r="O195" s="7">
        <f>C195/$N$3</f>
        <v>-0.37933340639896185</v>
      </c>
    </row>
    <row r="196" spans="1:15" ht="15.75" x14ac:dyDescent="0.25">
      <c r="A196" s="4">
        <v>41508</v>
      </c>
      <c r="B196">
        <v>157.1</v>
      </c>
      <c r="C196">
        <f>(B196-B195)/B195</f>
        <v>6.2491546057080884E-2</v>
      </c>
      <c r="D196">
        <v>1.3146</v>
      </c>
      <c r="E196">
        <v>2.8843999999999999</v>
      </c>
      <c r="F196">
        <v>10.130599999999999</v>
      </c>
      <c r="G196">
        <f>F196+E196</f>
        <v>13.014999999999999</v>
      </c>
      <c r="H196">
        <f>E196+D196*(G196-E196)</f>
        <v>16.20208676</v>
      </c>
      <c r="I196" s="15">
        <f>(((H196/100)+1)^(1/365)-1)</f>
        <v>4.1148358578713129E-4</v>
      </c>
      <c r="J196">
        <f>1+I196</f>
        <v>1.0004114835857871</v>
      </c>
      <c r="K196">
        <f>C196-I196</f>
        <v>6.2080062471293752E-2</v>
      </c>
      <c r="L196" s="42">
        <f>K196^2</f>
        <v>3.8539341564397351E-3</v>
      </c>
      <c r="O196" s="7">
        <f>C196/$N$3</f>
        <v>2.0615194770406924</v>
      </c>
    </row>
    <row r="197" spans="1:15" ht="15.75" x14ac:dyDescent="0.25">
      <c r="A197" s="4">
        <v>41509</v>
      </c>
      <c r="B197">
        <v>161.839</v>
      </c>
      <c r="C197">
        <f>(B197-B196)/B196</f>
        <v>3.0165499681731409E-2</v>
      </c>
      <c r="D197">
        <v>1.3176999999999999</v>
      </c>
      <c r="E197">
        <v>2.8146</v>
      </c>
      <c r="F197">
        <v>10.097099999999999</v>
      </c>
      <c r="G197">
        <f>F197+E197</f>
        <v>12.9117</v>
      </c>
      <c r="H197">
        <f>E197+D197*(G197-E197)</f>
        <v>16.119548669999997</v>
      </c>
      <c r="I197" s="15">
        <f>(((H197/100)+1)^(1/365)-1)</f>
        <v>4.0953607373706014E-4</v>
      </c>
      <c r="J197">
        <f>1+I197</f>
        <v>1.0004095360737371</v>
      </c>
      <c r="K197">
        <f>C197-I197</f>
        <v>2.9755963607994349E-2</v>
      </c>
      <c r="L197" s="42">
        <f>K197^2</f>
        <v>8.8541737024028407E-4</v>
      </c>
      <c r="O197" s="7">
        <f>C197/$N$3</f>
        <v>0.99512284544459206</v>
      </c>
    </row>
    <row r="198" spans="1:15" ht="15.75" x14ac:dyDescent="0.25">
      <c r="A198" s="4">
        <v>41512</v>
      </c>
      <c r="B198">
        <v>164.22</v>
      </c>
      <c r="C198">
        <f>(B198-B197)/B197</f>
        <v>1.4712152200643851E-2</v>
      </c>
      <c r="D198">
        <v>1.3057000000000001</v>
      </c>
      <c r="E198">
        <v>2.7852999999999999</v>
      </c>
      <c r="F198">
        <v>10.083299999999999</v>
      </c>
      <c r="G198">
        <f>F198+E198</f>
        <v>12.868599999999999</v>
      </c>
      <c r="H198">
        <f>E198+D198*(G198-E198)</f>
        <v>15.95106481</v>
      </c>
      <c r="I198" s="15">
        <f>(((H198/100)+1)^(1/365)-1)</f>
        <v>4.0555635554850866E-4</v>
      </c>
      <c r="J198">
        <f>1+I198</f>
        <v>1.0004055563555485</v>
      </c>
      <c r="K198">
        <f>C198-I198</f>
        <v>1.4306595845095343E-2</v>
      </c>
      <c r="L198" s="42">
        <f>K198^2</f>
        <v>2.0467868467489932E-4</v>
      </c>
      <c r="O198" s="7">
        <f>C198/$N$3</f>
        <v>0.48533586099967801</v>
      </c>
    </row>
    <row r="199" spans="1:15" ht="15.75" x14ac:dyDescent="0.25">
      <c r="A199" s="4">
        <v>41513</v>
      </c>
      <c r="B199">
        <v>167.01</v>
      </c>
      <c r="C199">
        <f>(B199-B198)/B198</f>
        <v>1.69894044574351E-2</v>
      </c>
      <c r="D199">
        <v>1.2939000000000001</v>
      </c>
      <c r="E199">
        <v>2.7086999999999999</v>
      </c>
      <c r="F199">
        <v>10.186500000000001</v>
      </c>
      <c r="G199">
        <f>F199+E199</f>
        <v>12.895200000000001</v>
      </c>
      <c r="H199">
        <f>E199+D199*(G199-E199)</f>
        <v>15.889012350000002</v>
      </c>
      <c r="I199" s="15">
        <f>(((H199/100)+1)^(1/365)-1)</f>
        <v>4.0408917551237877E-4</v>
      </c>
      <c r="J199">
        <f>1+I199</f>
        <v>1.0004040891755124</v>
      </c>
      <c r="K199">
        <f>C199-I199</f>
        <v>1.6585315281922721E-2</v>
      </c>
      <c r="L199" s="42">
        <f>K199^2</f>
        <v>2.7507268300077937E-4</v>
      </c>
      <c r="O199" s="7">
        <f>C199/$N$3</f>
        <v>0.56045962057544363</v>
      </c>
    </row>
    <row r="200" spans="1:15" ht="15.75" x14ac:dyDescent="0.25">
      <c r="A200" s="4">
        <v>41514</v>
      </c>
      <c r="B200">
        <v>166.45</v>
      </c>
      <c r="C200">
        <f>(B200-B199)/B199</f>
        <v>-3.3530926291838949E-3</v>
      </c>
      <c r="D200">
        <v>1.2934999999999999</v>
      </c>
      <c r="E200">
        <v>2.7652999999999999</v>
      </c>
      <c r="F200">
        <v>10.192600000000001</v>
      </c>
      <c r="G200">
        <f>F200+E200</f>
        <v>12.9579</v>
      </c>
      <c r="H200">
        <f>E200+D200*(G200-E200)</f>
        <v>15.949428099999999</v>
      </c>
      <c r="I200" s="15">
        <f>(((H200/100)+1)^(1/365)-1)</f>
        <v>4.0551766692464852E-4</v>
      </c>
      <c r="J200">
        <f>1+I200</f>
        <v>1.0004055176669246</v>
      </c>
      <c r="K200">
        <f>C200-I200</f>
        <v>-3.7586102961085434E-3</v>
      </c>
      <c r="L200" s="42">
        <f>K200^2</f>
        <v>1.4127151358013153E-5</v>
      </c>
      <c r="O200" s="7">
        <f>C200/$N$3</f>
        <v>-0.11061441426125407</v>
      </c>
    </row>
    <row r="201" spans="1:15" ht="15.75" x14ac:dyDescent="0.25">
      <c r="A201" s="4">
        <v>41515</v>
      </c>
      <c r="B201">
        <v>166.06</v>
      </c>
      <c r="C201">
        <f>(B201-B200)/B200</f>
        <v>-2.3430459597475902E-3</v>
      </c>
      <c r="D201">
        <v>1.2932000000000001</v>
      </c>
      <c r="E201">
        <v>2.7617000000000003</v>
      </c>
      <c r="F201">
        <v>10.183199999999999</v>
      </c>
      <c r="G201">
        <f>F201+E201</f>
        <v>12.944900000000001</v>
      </c>
      <c r="H201">
        <f>E201+D201*(G201-E201)</f>
        <v>15.930614240000001</v>
      </c>
      <c r="I201" s="15">
        <f>(((H201/100)+1)^(1/365)-1)</f>
        <v>4.0507290494873338E-4</v>
      </c>
      <c r="J201">
        <f>1+I201</f>
        <v>1.0004050729049487</v>
      </c>
      <c r="K201">
        <f>C201-I201</f>
        <v>-2.7481188646963236E-3</v>
      </c>
      <c r="L201" s="42">
        <f>K201^2</f>
        <v>7.5521572944998102E-6</v>
      </c>
      <c r="O201" s="7">
        <f>C201/$N$3</f>
        <v>-7.7294213159795039E-2</v>
      </c>
    </row>
    <row r="202" spans="1:15" ht="15.75" x14ac:dyDescent="0.25">
      <c r="A202" s="4">
        <v>41516</v>
      </c>
      <c r="B202">
        <v>169</v>
      </c>
      <c r="C202">
        <f>(B202-B201)/B201</f>
        <v>1.7704444176803551E-2</v>
      </c>
      <c r="D202">
        <v>1.2922</v>
      </c>
      <c r="E202">
        <v>2.7839</v>
      </c>
      <c r="F202">
        <v>10.1913</v>
      </c>
      <c r="G202">
        <f>F202+E202</f>
        <v>12.975200000000001</v>
      </c>
      <c r="H202">
        <f>E202+D202*(G202-E202)</f>
        <v>15.953097860000003</v>
      </c>
      <c r="I202" s="15">
        <f>(((H202/100)+1)^(1/365)-1)</f>
        <v>4.0560441211656695E-4</v>
      </c>
      <c r="J202">
        <f>1+I202</f>
        <v>1.0004056044121166</v>
      </c>
      <c r="K202">
        <f>C202-I202</f>
        <v>1.7298839764686984E-2</v>
      </c>
      <c r="L202" s="42">
        <f>K202^2</f>
        <v>2.9924985720431563E-4</v>
      </c>
      <c r="O202" s="7">
        <f>C202/$N$3</f>
        <v>0.58404790413286012</v>
      </c>
    </row>
    <row r="203" spans="1:15" ht="15.75" x14ac:dyDescent="0.25">
      <c r="A203" s="4">
        <v>41520</v>
      </c>
      <c r="B203">
        <v>168.94</v>
      </c>
      <c r="C203">
        <f>(B203-B202)/B202</f>
        <v>-3.5502958579883E-4</v>
      </c>
      <c r="D203">
        <v>1.2822</v>
      </c>
      <c r="E203">
        <v>2.8576000000000001</v>
      </c>
      <c r="F203">
        <v>10.192299999999999</v>
      </c>
      <c r="G203">
        <f>F203+E203</f>
        <v>13.049899999999999</v>
      </c>
      <c r="H203">
        <f>E203+D203*(G203-E203)</f>
        <v>15.926167059999999</v>
      </c>
      <c r="I203" s="15">
        <f>(((H203/100)+1)^(1/365)-1)</f>
        <v>4.0496776254550504E-4</v>
      </c>
      <c r="J203">
        <f>1+I203</f>
        <v>1.0004049677625455</v>
      </c>
      <c r="K203">
        <f>C203-I203</f>
        <v>-7.5999734834433503E-4</v>
      </c>
      <c r="L203" s="42">
        <f>K203^2</f>
        <v>5.7759596949042051E-7</v>
      </c>
      <c r="O203" s="7">
        <f>C203/$N$3</f>
        <v>-1.1711990696812764E-2</v>
      </c>
    </row>
    <row r="204" spans="1:15" ht="15.75" x14ac:dyDescent="0.25">
      <c r="A204" s="4">
        <v>41521</v>
      </c>
      <c r="B204">
        <v>170.62200000000001</v>
      </c>
      <c r="C204">
        <f>(B204-B203)/B203</f>
        <v>9.956197466556271E-3</v>
      </c>
      <c r="D204">
        <v>1.2814999999999999</v>
      </c>
      <c r="E204">
        <v>2.8965999999999998</v>
      </c>
      <c r="F204">
        <v>10.1477</v>
      </c>
      <c r="G204">
        <f>F204+E204</f>
        <v>13.0443</v>
      </c>
      <c r="H204">
        <f>E204+D204*(G204-E204)</f>
        <v>15.900877549999999</v>
      </c>
      <c r="I204" s="15">
        <f>(((H204/100)+1)^(1/365)-1)</f>
        <v>4.0436977910340843E-4</v>
      </c>
      <c r="J204">
        <f>1+I204</f>
        <v>1.0004043697791034</v>
      </c>
      <c r="K204">
        <f>C204-I204</f>
        <v>9.5518276874528626E-3</v>
      </c>
      <c r="L204" s="42">
        <f>K204^2</f>
        <v>9.1237412170791103E-5</v>
      </c>
      <c r="O204" s="7">
        <f>C204/$N$3</f>
        <v>0.32844274609274587</v>
      </c>
    </row>
    <row r="205" spans="1:15" ht="15.75" x14ac:dyDescent="0.25">
      <c r="A205" s="4">
        <v>41522</v>
      </c>
      <c r="B205">
        <v>169.93</v>
      </c>
      <c r="C205">
        <f>(B205-B204)/B204</f>
        <v>-4.0557489655496199E-3</v>
      </c>
      <c r="D205">
        <v>1.2814000000000001</v>
      </c>
      <c r="E205">
        <v>2.9937</v>
      </c>
      <c r="F205">
        <v>10.1401</v>
      </c>
      <c r="G205">
        <f>F205+E205</f>
        <v>13.133800000000001</v>
      </c>
      <c r="H205">
        <f>E205+D205*(G205-E205)</f>
        <v>15.987224140000002</v>
      </c>
      <c r="I205" s="15">
        <f>(((H205/100)+1)^(1/365)-1)</f>
        <v>4.0641095250393278E-4</v>
      </c>
      <c r="J205">
        <f>1+I205</f>
        <v>1.0004064109525039</v>
      </c>
      <c r="K205">
        <f>C205-I205</f>
        <v>-4.4621599180535527E-3</v>
      </c>
      <c r="L205" s="42">
        <f>K205^2</f>
        <v>1.9910871134283687E-5</v>
      </c>
      <c r="O205" s="7">
        <f>C205/$N$3</f>
        <v>-0.13379418519796407</v>
      </c>
    </row>
    <row r="206" spans="1:15" ht="15.75" x14ac:dyDescent="0.25">
      <c r="A206" s="4">
        <v>41523</v>
      </c>
      <c r="B206">
        <v>166.97</v>
      </c>
      <c r="C206">
        <f>(B206-B205)/B205</f>
        <v>-1.7418937209439225E-2</v>
      </c>
      <c r="D206">
        <v>1.2817000000000001</v>
      </c>
      <c r="E206">
        <v>2.9342000000000001</v>
      </c>
      <c r="F206">
        <v>10.130000000000001</v>
      </c>
      <c r="G206">
        <f>F206+E206</f>
        <v>13.064200000000001</v>
      </c>
      <c r="H206">
        <f>E206+D206*(G206-E206)</f>
        <v>15.917821000000002</v>
      </c>
      <c r="I206" s="15">
        <f>(((H206/100)+1)^(1/365)-1)</f>
        <v>4.0477043005737734E-4</v>
      </c>
      <c r="J206">
        <f>1+I206</f>
        <v>1.0004047704300574</v>
      </c>
      <c r="K206">
        <f>C206-I206</f>
        <v>-1.7823707639496603E-2</v>
      </c>
      <c r="L206" s="42">
        <f>K206^2</f>
        <v>3.1768455401824956E-4</v>
      </c>
      <c r="O206" s="7">
        <f>C206/$N$3</f>
        <v>-0.57462937936929037</v>
      </c>
    </row>
    <row r="207" spans="1:15" ht="15.75" x14ac:dyDescent="0.25">
      <c r="A207" s="4">
        <v>41526</v>
      </c>
      <c r="B207">
        <v>160.69999999999999</v>
      </c>
      <c r="C207">
        <f>(B207-B206)/B206</f>
        <v>-3.7551655986105346E-2</v>
      </c>
      <c r="D207">
        <v>1.274</v>
      </c>
      <c r="E207">
        <v>2.9119999999999999</v>
      </c>
      <c r="F207">
        <v>10.1051</v>
      </c>
      <c r="G207">
        <f>F207+E207</f>
        <v>13.017099999999999</v>
      </c>
      <c r="H207">
        <f>E207+D207*(G207-E207)</f>
        <v>15.7858974</v>
      </c>
      <c r="I207" s="15">
        <f>(((H207/100)+1)^(1/365)-1)</f>
        <v>4.0164937273390322E-4</v>
      </c>
      <c r="J207">
        <f>1+I207</f>
        <v>1.0004016493727339</v>
      </c>
      <c r="K207">
        <f>C207-I207</f>
        <v>-3.795330535883925E-2</v>
      </c>
      <c r="L207" s="42">
        <f>K207^2</f>
        <v>1.440453387661296E-3</v>
      </c>
      <c r="O207" s="7">
        <f>C207/$N$3</f>
        <v>-1.238783084991641</v>
      </c>
    </row>
    <row r="208" spans="1:15" ht="15.75" x14ac:dyDescent="0.25">
      <c r="A208" s="4">
        <v>41527</v>
      </c>
      <c r="B208">
        <v>166.37</v>
      </c>
      <c r="C208">
        <f>(B208-B207)/B207</f>
        <v>3.5283136278780436E-2</v>
      </c>
      <c r="D208">
        <v>1.2791999999999999</v>
      </c>
      <c r="E208">
        <v>2.9643000000000002</v>
      </c>
      <c r="F208">
        <v>10.075200000000001</v>
      </c>
      <c r="G208">
        <f>F208+E208</f>
        <v>13.0395</v>
      </c>
      <c r="H208">
        <f>E208+D208*(G208-E208)</f>
        <v>15.85249584</v>
      </c>
      <c r="I208" s="15">
        <f>(((H208/100)+1)^(1/365)-1)</f>
        <v>4.032254060610807E-4</v>
      </c>
      <c r="J208">
        <f>1+I208</f>
        <v>1.0004032254060611</v>
      </c>
      <c r="K208">
        <f>C208-I208</f>
        <v>3.4879910872719355E-2</v>
      </c>
      <c r="L208" s="42">
        <f>K208^2</f>
        <v>1.216608182488846E-3</v>
      </c>
      <c r="O208" s="7">
        <f>C208/$N$3</f>
        <v>1.163947401514883</v>
      </c>
    </row>
    <row r="209" spans="1:15" ht="15.75" x14ac:dyDescent="0.25">
      <c r="A209" s="4">
        <v>41528</v>
      </c>
      <c r="B209">
        <v>163.52000000000001</v>
      </c>
      <c r="C209">
        <f>(B209-B208)/B208</f>
        <v>-1.7130492276251692E-2</v>
      </c>
      <c r="D209">
        <v>1.278</v>
      </c>
      <c r="E209">
        <v>2.9121999999999999</v>
      </c>
      <c r="F209">
        <v>10.0655</v>
      </c>
      <c r="G209">
        <f>F209+E209</f>
        <v>12.9777</v>
      </c>
      <c r="H209">
        <f>E209+D209*(G209-E209)</f>
        <v>15.775909</v>
      </c>
      <c r="I209" s="15">
        <f>(((H209/100)+1)^(1/365)-1)</f>
        <v>4.0141292210327251E-4</v>
      </c>
      <c r="J209">
        <f>1+I209</f>
        <v>1.0004014129221033</v>
      </c>
      <c r="K209">
        <f>C209-I209</f>
        <v>-1.7531905198354965E-2</v>
      </c>
      <c r="L209" s="42">
        <f>K209^2</f>
        <v>3.0736769988410582E-4</v>
      </c>
      <c r="O209" s="7">
        <f>C209/$N$3</f>
        <v>-0.56511393471575833</v>
      </c>
    </row>
    <row r="210" spans="1:15" ht="15.75" x14ac:dyDescent="0.25">
      <c r="A210" s="4">
        <v>41529</v>
      </c>
      <c r="B210">
        <v>164.93</v>
      </c>
      <c r="C210">
        <f>(B210-B209)/B209</f>
        <v>8.6227984344422488E-3</v>
      </c>
      <c r="D210">
        <v>1.2772000000000001</v>
      </c>
      <c r="E210">
        <v>2.9095</v>
      </c>
      <c r="F210">
        <v>10.082000000000001</v>
      </c>
      <c r="G210">
        <f>F210+E210</f>
        <v>12.9915</v>
      </c>
      <c r="H210">
        <f>E210+D210*(G210-E210)</f>
        <v>15.786230400000001</v>
      </c>
      <c r="I210" s="15">
        <f>(((H210/100)+1)^(1/365)-1)</f>
        <v>4.0165725533380936E-4</v>
      </c>
      <c r="J210">
        <f>1+I210</f>
        <v>1.0004016572553338</v>
      </c>
      <c r="K210">
        <f>C210-I210</f>
        <v>8.2211411791084394E-3</v>
      </c>
      <c r="L210" s="42">
        <f>K210^2</f>
        <v>6.7587162286832507E-5</v>
      </c>
      <c r="O210" s="7">
        <f>C210/$N$3</f>
        <v>0.28445554704250253</v>
      </c>
    </row>
    <row r="211" spans="1:15" ht="15.75" x14ac:dyDescent="0.25">
      <c r="A211" s="4">
        <v>41530</v>
      </c>
      <c r="B211">
        <v>165.54</v>
      </c>
      <c r="C211">
        <f>(B211-B210)/B210</f>
        <v>3.6985387740252544E-3</v>
      </c>
      <c r="D211">
        <v>1.2705</v>
      </c>
      <c r="E211">
        <v>2.8845999999999998</v>
      </c>
      <c r="F211">
        <v>10.0589</v>
      </c>
      <c r="G211">
        <f>F211+E211</f>
        <v>12.9435</v>
      </c>
      <c r="H211">
        <f>E211+D211*(G211-E211)</f>
        <v>15.66443245</v>
      </c>
      <c r="I211" s="15">
        <f>(((H211/100)+1)^(1/365)-1)</f>
        <v>3.9877260951470817E-4</v>
      </c>
      <c r="J211">
        <f>1+I211</f>
        <v>1.0003987726095147</v>
      </c>
      <c r="K211">
        <f>C211-I211</f>
        <v>3.2997661645105462E-3</v>
      </c>
      <c r="L211" s="42">
        <f>K211^2</f>
        <v>1.0888456740448641E-5</v>
      </c>
      <c r="O211" s="7">
        <f>C211/$N$3</f>
        <v>0.12201025899213332</v>
      </c>
    </row>
    <row r="212" spans="1:15" ht="15.75" x14ac:dyDescent="0.25">
      <c r="A212" s="4">
        <v>41533</v>
      </c>
      <c r="B212">
        <v>166.58</v>
      </c>
      <c r="C212">
        <f>(B212-B211)/B211</f>
        <v>6.2824694937780624E-3</v>
      </c>
      <c r="D212">
        <v>1.2716000000000001</v>
      </c>
      <c r="E212">
        <v>2.8643000000000001</v>
      </c>
      <c r="F212">
        <v>10.0152</v>
      </c>
      <c r="G212">
        <f>F212+E212</f>
        <v>12.8795</v>
      </c>
      <c r="H212">
        <f>E212+D212*(G212-E212)</f>
        <v>15.599628320000001</v>
      </c>
      <c r="I212" s="15">
        <f>(((H212/100)+1)^(1/365)-1)</f>
        <v>3.9723656254198048E-4</v>
      </c>
      <c r="J212">
        <f>1+I212</f>
        <v>1.000397236562542</v>
      </c>
      <c r="K212">
        <f>C212-I212</f>
        <v>5.885232931236082E-3</v>
      </c>
      <c r="L212" s="42">
        <f>K212^2</f>
        <v>3.4635966654905646E-5</v>
      </c>
      <c r="O212" s="7">
        <f>C212/$N$3</f>
        <v>0.20725096501064938</v>
      </c>
    </row>
    <row r="213" spans="1:15" ht="15.75" x14ac:dyDescent="0.25">
      <c r="A213" s="4">
        <v>41534</v>
      </c>
      <c r="B213">
        <v>166.23</v>
      </c>
      <c r="C213">
        <f>(B213-B212)/B212</f>
        <v>-2.101092568135567E-3</v>
      </c>
      <c r="D213">
        <v>1.2726</v>
      </c>
      <c r="E213">
        <v>2.8468</v>
      </c>
      <c r="F213">
        <v>9.9917999999999996</v>
      </c>
      <c r="G213">
        <f>F213+E213</f>
        <v>12.8386</v>
      </c>
      <c r="H213">
        <f>E213+D213*(G213-E213)</f>
        <v>15.562364679999998</v>
      </c>
      <c r="I213" s="15">
        <f>(((H213/100)+1)^(1/365)-1)</f>
        <v>3.9635291663131511E-4</v>
      </c>
      <c r="J213">
        <f>1+I213</f>
        <v>1.0003963529166313</v>
      </c>
      <c r="K213">
        <f>C213-I213</f>
        <v>-2.4974454847668821E-3</v>
      </c>
      <c r="L213" s="42">
        <f>K213^2</f>
        <v>6.2372339493824866E-6</v>
      </c>
      <c r="O213" s="7">
        <f>C213/$N$3</f>
        <v>-6.9312467454725829E-2</v>
      </c>
    </row>
    <row r="214" spans="1:15" ht="15.75" x14ac:dyDescent="0.25">
      <c r="A214" s="4">
        <v>41535</v>
      </c>
      <c r="B214">
        <v>166.21799999999999</v>
      </c>
      <c r="C214">
        <f>(B214-B213)/B213</f>
        <v>-7.2189135535104701E-5</v>
      </c>
      <c r="D214">
        <v>1.268</v>
      </c>
      <c r="E214">
        <v>2.6878000000000002</v>
      </c>
      <c r="F214">
        <v>9.9235000000000007</v>
      </c>
      <c r="G214">
        <f>F214+E214</f>
        <v>12.6113</v>
      </c>
      <c r="H214">
        <f>E214+D214*(G214-E214)</f>
        <v>15.270798000000003</v>
      </c>
      <c r="I214" s="15">
        <f>(((H214/100)+1)^(1/365)-1)</f>
        <v>3.8942906666106225E-4</v>
      </c>
      <c r="J214">
        <f>1+I214</f>
        <v>1.0003894290666611</v>
      </c>
      <c r="K214">
        <f>C214-I214</f>
        <v>-4.6161820219616694E-4</v>
      </c>
      <c r="L214" s="42">
        <f>K214^2</f>
        <v>2.1309136459882125E-7</v>
      </c>
      <c r="O214" s="7">
        <f>C214/$N$3</f>
        <v>-2.381431062697897E-3</v>
      </c>
    </row>
    <row r="215" spans="1:15" ht="15.75" x14ac:dyDescent="0.25">
      <c r="A215" s="4">
        <v>41536</v>
      </c>
      <c r="B215">
        <v>177.92</v>
      </c>
      <c r="C215">
        <f>(B215-B214)/B214</f>
        <v>7.040152089424731E-2</v>
      </c>
      <c r="D215">
        <v>1.2641</v>
      </c>
      <c r="E215">
        <v>2.7519</v>
      </c>
      <c r="F215">
        <v>9.9284999999999997</v>
      </c>
      <c r="G215">
        <f>F215+E215</f>
        <v>12.680399999999999</v>
      </c>
      <c r="H215">
        <f>E215+D215*(G215-E215)</f>
        <v>15.30251685</v>
      </c>
      <c r="I215" s="15">
        <f>(((H215/100)+1)^(1/365)-1)</f>
        <v>3.9018314207561744E-4</v>
      </c>
      <c r="J215">
        <f>1+I215</f>
        <v>1.0003901831420756</v>
      </c>
      <c r="K215">
        <f>C215-I215</f>
        <v>7.0011337752171693E-2</v>
      </c>
      <c r="L215" s="42">
        <f>K215^2</f>
        <v>4.9015874138486617E-3</v>
      </c>
      <c r="O215" s="7">
        <f>C215/$N$3</f>
        <v>2.3224598476761966</v>
      </c>
    </row>
    <row r="216" spans="1:15" ht="15.75" x14ac:dyDescent="0.25">
      <c r="A216" s="4">
        <v>41537</v>
      </c>
      <c r="B216">
        <v>183.39</v>
      </c>
      <c r="C216">
        <f>(B216-B215)/B215</f>
        <v>3.0744154676258989E-2</v>
      </c>
      <c r="D216">
        <v>1.2584</v>
      </c>
      <c r="E216">
        <v>2.7336999999999998</v>
      </c>
      <c r="F216">
        <v>9.9649000000000001</v>
      </c>
      <c r="G216">
        <f>F216+E216</f>
        <v>12.698599999999999</v>
      </c>
      <c r="H216">
        <f>E216+D216*(G216-E216)</f>
        <v>15.27353016</v>
      </c>
      <c r="I216" s="15">
        <f>(((H216/100)+1)^(1/365)-1)</f>
        <v>3.8949402844257186E-4</v>
      </c>
      <c r="J216">
        <f>1+I216</f>
        <v>1.0003894940284426</v>
      </c>
      <c r="K216">
        <f>C216-I216</f>
        <v>3.0354660647816417E-2</v>
      </c>
      <c r="L216" s="42">
        <f>K216^2</f>
        <v>9.2140542304409458E-4</v>
      </c>
      <c r="O216" s="7">
        <f>C216/$N$3</f>
        <v>1.0142119641650005</v>
      </c>
    </row>
    <row r="217" spans="1:15" ht="15.75" x14ac:dyDescent="0.25">
      <c r="A217" s="4">
        <v>41540</v>
      </c>
      <c r="B217">
        <v>181.11</v>
      </c>
      <c r="C217">
        <f>(B217-B216)/B216</f>
        <v>-1.2432520857189449E-2</v>
      </c>
      <c r="D217">
        <v>1.2962</v>
      </c>
      <c r="E217">
        <v>2.6999</v>
      </c>
      <c r="F217">
        <v>10.001099999999999</v>
      </c>
      <c r="G217">
        <f>F217+E217</f>
        <v>12.700999999999999</v>
      </c>
      <c r="H217">
        <f>E217+D217*(G217-E217)</f>
        <v>15.663325819999999</v>
      </c>
      <c r="I217" s="15">
        <f>(((H217/100)+1)^(1/365)-1)</f>
        <v>3.987463863583951E-4</v>
      </c>
      <c r="J217">
        <f>1+I217</f>
        <v>1.0003987463863584</v>
      </c>
      <c r="K217">
        <f>C217-I217</f>
        <v>-1.2831267243547844E-2</v>
      </c>
      <c r="L217" s="42">
        <f>K217^2</f>
        <v>1.6464141907534388E-4</v>
      </c>
      <c r="O217" s="7">
        <f>C217/$N$3</f>
        <v>-0.4101336182721404</v>
      </c>
    </row>
    <row r="218" spans="1:15" ht="15.75" x14ac:dyDescent="0.25">
      <c r="A218" s="4">
        <v>41541</v>
      </c>
      <c r="B218">
        <v>182.33</v>
      </c>
      <c r="C218">
        <f>(B218-B217)/B217</f>
        <v>6.7362376456297206E-3</v>
      </c>
      <c r="D218">
        <v>1.3291999999999999</v>
      </c>
      <c r="E218">
        <v>2.6551999999999998</v>
      </c>
      <c r="F218">
        <v>10.052199999999999</v>
      </c>
      <c r="G218">
        <f>F218+E218</f>
        <v>12.7074</v>
      </c>
      <c r="H218">
        <f>E218+D218*(G218-E218)</f>
        <v>16.016584239999997</v>
      </c>
      <c r="I218" s="15">
        <f>(((H218/100)+1)^(1/365)-1)</f>
        <v>4.0710465964743925E-4</v>
      </c>
      <c r="J218">
        <f>1+I218</f>
        <v>1.0004071046596474</v>
      </c>
      <c r="K218">
        <f>C218-I218</f>
        <v>6.3291329859822814E-3</v>
      </c>
      <c r="L218" s="42">
        <f>K218^2</f>
        <v>4.0057924354248993E-5</v>
      </c>
      <c r="O218" s="7">
        <f>C218/$N$3</f>
        <v>0.2222202199279224</v>
      </c>
    </row>
    <row r="219" spans="1:15" ht="15.75" x14ac:dyDescent="0.25">
      <c r="A219" s="4">
        <v>41542</v>
      </c>
      <c r="B219">
        <v>185.238</v>
      </c>
      <c r="C219">
        <f>(B219-B218)/B218</f>
        <v>1.5949103274282821E-2</v>
      </c>
      <c r="D219">
        <v>1.3279000000000001</v>
      </c>
      <c r="E219">
        <v>2.6280000000000001</v>
      </c>
      <c r="F219">
        <v>10.0791</v>
      </c>
      <c r="G219">
        <f>F219+E219</f>
        <v>12.707100000000001</v>
      </c>
      <c r="H219">
        <f>E219+D219*(G219-E219)</f>
        <v>16.012036890000001</v>
      </c>
      <c r="I219" s="15">
        <f>(((H219/100)+1)^(1/365)-1)</f>
        <v>4.0699722838022367E-4</v>
      </c>
      <c r="J219">
        <f>1+I219</f>
        <v>1.0004069972283802</v>
      </c>
      <c r="K219">
        <f>C219-I219</f>
        <v>1.5542106045902598E-2</v>
      </c>
      <c r="L219" s="42">
        <f>K219^2</f>
        <v>2.4155706034208207E-4</v>
      </c>
      <c r="O219" s="7">
        <f>C219/$N$3</f>
        <v>0.52614136016469981</v>
      </c>
    </row>
    <row r="220" spans="1:15" ht="15.75" x14ac:dyDescent="0.25">
      <c r="A220" s="4">
        <v>41543</v>
      </c>
      <c r="B220">
        <v>188.64</v>
      </c>
      <c r="C220">
        <f>(B220-B219)/B219</f>
        <v>1.8365562141677123E-2</v>
      </c>
      <c r="D220">
        <v>1.3285</v>
      </c>
      <c r="E220">
        <v>2.6497999999999999</v>
      </c>
      <c r="F220">
        <v>10.0547</v>
      </c>
      <c r="G220">
        <f>F220+E220</f>
        <v>12.704499999999999</v>
      </c>
      <c r="H220">
        <f>E220+D220*(G220-E220)</f>
        <v>16.00746895</v>
      </c>
      <c r="I220" s="15">
        <f>(((H220/100)+1)^(1/365)-1)</f>
        <v>4.0688930644572352E-4</v>
      </c>
      <c r="J220">
        <f>1+I220</f>
        <v>1.0004068893064457</v>
      </c>
      <c r="K220">
        <f>C220-I220</f>
        <v>1.79586728352314E-2</v>
      </c>
      <c r="L220" s="42">
        <f>K220^2</f>
        <v>3.2251393000287822E-4</v>
      </c>
      <c r="O220" s="7">
        <f>C220/$N$3</f>
        <v>0.60585737512856042</v>
      </c>
    </row>
    <row r="221" spans="1:15" ht="15.75" x14ac:dyDescent="0.25">
      <c r="A221" s="4">
        <v>41544</v>
      </c>
      <c r="B221">
        <v>190.9</v>
      </c>
      <c r="C221">
        <f>(B221-B220)/B220</f>
        <v>1.1980491942324107E-2</v>
      </c>
      <c r="D221">
        <v>1.3251999999999999</v>
      </c>
      <c r="E221">
        <v>2.6245000000000003</v>
      </c>
      <c r="F221">
        <v>10.055</v>
      </c>
      <c r="G221">
        <f>F221+E221</f>
        <v>12.679500000000001</v>
      </c>
      <c r="H221">
        <f>E221+D221*(G221-E221)</f>
        <v>15.949386000000001</v>
      </c>
      <c r="I221" s="15">
        <f>(((H221/100)+1)^(1/365)-1)</f>
        <v>4.055166717558123E-4</v>
      </c>
      <c r="J221">
        <f>1+I221</f>
        <v>1.0004055166717558</v>
      </c>
      <c r="K221">
        <f>C221-I221</f>
        <v>1.1574975270568295E-2</v>
      </c>
      <c r="L221" s="42">
        <f>K221^2</f>
        <v>1.3398005251426758E-4</v>
      </c>
      <c r="O221" s="7">
        <f>C221/$N$3</f>
        <v>0.39522173865038668</v>
      </c>
    </row>
    <row r="222" spans="1:15" ht="15.75" x14ac:dyDescent="0.25">
      <c r="A222" s="4">
        <v>41547</v>
      </c>
      <c r="B222">
        <v>193.37</v>
      </c>
      <c r="C222">
        <f>(B222-B221)/B221</f>
        <v>1.2938711367207955E-2</v>
      </c>
      <c r="D222">
        <v>1.3336999999999999</v>
      </c>
      <c r="E222">
        <v>2.61</v>
      </c>
      <c r="F222">
        <v>10.115</v>
      </c>
      <c r="G222">
        <f>F222+E222</f>
        <v>12.725</v>
      </c>
      <c r="H222">
        <f>E222+D222*(G222-E222)</f>
        <v>16.100375499999998</v>
      </c>
      <c r="I222" s="15">
        <f>(((H222/100)+1)^(1/365)-1)</f>
        <v>4.0908347920698418E-4</v>
      </c>
      <c r="J222">
        <f>1+I222</f>
        <v>1.000409083479207</v>
      </c>
      <c r="K222">
        <f>C222-I222</f>
        <v>1.2529627888000971E-2</v>
      </c>
      <c r="L222" s="42">
        <f>K222^2</f>
        <v>1.5699157501177167E-4</v>
      </c>
      <c r="O222" s="7">
        <f>C222/$N$3</f>
        <v>0.4268322225048336</v>
      </c>
    </row>
    <row r="223" spans="1:15" ht="15.75" x14ac:dyDescent="0.25">
      <c r="A223" s="4">
        <v>41548</v>
      </c>
      <c r="B223">
        <v>193</v>
      </c>
      <c r="C223">
        <f>(B223-B222)/B222</f>
        <v>-1.9134302115116333E-3</v>
      </c>
      <c r="D223">
        <v>1.3360000000000001</v>
      </c>
      <c r="E223">
        <v>2.65</v>
      </c>
      <c r="F223">
        <v>10.0748</v>
      </c>
      <c r="G223">
        <f>F223+E223</f>
        <v>12.7248</v>
      </c>
      <c r="H223">
        <f>E223+D223*(G223-E223)</f>
        <v>16.109932799999999</v>
      </c>
      <c r="I223" s="15">
        <f>(((H223/100)+1)^(1/365)-1)</f>
        <v>4.0930909449787833E-4</v>
      </c>
      <c r="J223">
        <f>1+I223</f>
        <v>1.0004093090944979</v>
      </c>
      <c r="K223">
        <f>C223-I223</f>
        <v>-2.3227393060095119E-3</v>
      </c>
      <c r="L223" s="42">
        <f>K223^2</f>
        <v>5.395117883681549E-6</v>
      </c>
      <c r="O223" s="7">
        <f>C223/$N$3</f>
        <v>-6.3121716422030599E-2</v>
      </c>
    </row>
    <row r="224" spans="1:15" ht="15.75" x14ac:dyDescent="0.25">
      <c r="A224" s="4">
        <v>41549</v>
      </c>
      <c r="B224">
        <v>180.95</v>
      </c>
      <c r="C224">
        <f>(B224-B223)/B223</f>
        <v>-6.2435233160621821E-2</v>
      </c>
      <c r="D224">
        <v>1.3384</v>
      </c>
      <c r="E224">
        <v>2.6173000000000002</v>
      </c>
      <c r="F224">
        <v>10.1073</v>
      </c>
      <c r="G224">
        <f>F224+E224</f>
        <v>12.724600000000001</v>
      </c>
      <c r="H224">
        <f>E224+D224*(G224-E224)</f>
        <v>16.144910320000001</v>
      </c>
      <c r="I224" s="15">
        <f>(((H224/100)+1)^(1/365)-1)</f>
        <v>4.1013463668693184E-4</v>
      </c>
      <c r="J224">
        <f>1+I224</f>
        <v>1.0004101346366869</v>
      </c>
      <c r="K224">
        <f>C224-I224</f>
        <v>-6.284536779730876E-2</v>
      </c>
      <c r="L224" s="42">
        <f>K224^2</f>
        <v>3.9495402535790125E-3</v>
      </c>
      <c r="O224" s="7">
        <f>C224/$N$3</f>
        <v>-2.0596617836376057</v>
      </c>
    </row>
    <row r="225" spans="1:15" ht="15.75" x14ac:dyDescent="0.25">
      <c r="A225" s="4">
        <v>41550</v>
      </c>
      <c r="B225">
        <v>173.31</v>
      </c>
      <c r="C225">
        <f>(B225-B224)/B224</f>
        <v>-4.2221608179054917E-2</v>
      </c>
      <c r="D225">
        <v>1.3462000000000001</v>
      </c>
      <c r="E225">
        <v>2.6046</v>
      </c>
      <c r="F225">
        <v>10.155099999999999</v>
      </c>
      <c r="G225">
        <f>F225+E225</f>
        <v>12.759699999999999</v>
      </c>
      <c r="H225">
        <f>E225+D225*(G225-E225)</f>
        <v>16.275395620000001</v>
      </c>
      <c r="I225" s="15">
        <f>(((H225/100)+1)^(1/365)-1)</f>
        <v>4.1321217485212891E-4</v>
      </c>
      <c r="J225">
        <f>1+I225</f>
        <v>1.0004132121748521</v>
      </c>
      <c r="K225">
        <f>C225-I225</f>
        <v>-4.2634820353907046E-2</v>
      </c>
      <c r="L225" s="42">
        <f>K225^2</f>
        <v>1.8177279066099266E-3</v>
      </c>
      <c r="O225" s="7">
        <f>C225/$N$3</f>
        <v>-1.3928390815230884</v>
      </c>
    </row>
    <row r="226" spans="1:15" ht="15.75" x14ac:dyDescent="0.25">
      <c r="A226" s="4">
        <v>41551</v>
      </c>
      <c r="B226">
        <v>180.98</v>
      </c>
      <c r="C226">
        <f>(B226-B225)/B225</f>
        <v>4.4255957532744722E-2</v>
      </c>
      <c r="D226">
        <v>1.3695999999999999</v>
      </c>
      <c r="E226">
        <v>2.6447000000000003</v>
      </c>
      <c r="F226">
        <v>10.130800000000001</v>
      </c>
      <c r="G226">
        <f>F226+E226</f>
        <v>12.775500000000001</v>
      </c>
      <c r="H226">
        <f>E226+D226*(G226-E226)</f>
        <v>16.519843680000001</v>
      </c>
      <c r="I226" s="15">
        <f>(((H226/100)+1)^(1/365)-1)</f>
        <v>4.1896830306886734E-4</v>
      </c>
      <c r="J226">
        <f>1+I226</f>
        <v>1.0004189683030689</v>
      </c>
      <c r="K226">
        <f>C226-I226</f>
        <v>4.3836989229675855E-2</v>
      </c>
      <c r="L226" s="42">
        <f>K226^2</f>
        <v>1.9216816247227169E-3</v>
      </c>
      <c r="O226" s="7">
        <f>C226/$N$3</f>
        <v>1.4599497721740435</v>
      </c>
    </row>
    <row r="227" spans="1:15" ht="15.75" x14ac:dyDescent="0.25">
      <c r="A227" s="4">
        <v>41554</v>
      </c>
      <c r="B227">
        <v>183.07</v>
      </c>
      <c r="C227">
        <f>(B227-B226)/B226</f>
        <v>1.1548237374295521E-2</v>
      </c>
      <c r="D227">
        <v>1.3346</v>
      </c>
      <c r="E227">
        <v>2.6265000000000001</v>
      </c>
      <c r="F227">
        <v>10.152699999999999</v>
      </c>
      <c r="G227">
        <f>F227+E227</f>
        <v>12.779199999999999</v>
      </c>
      <c r="H227">
        <f>E227+D227*(G227-E227)</f>
        <v>16.17629342</v>
      </c>
      <c r="I227" s="15">
        <f>(((H227/100)+1)^(1/365)-1)</f>
        <v>4.1087513209325799E-4</v>
      </c>
      <c r="J227">
        <f>1+I227</f>
        <v>1.0004108751320933</v>
      </c>
      <c r="K227">
        <f>C227-I227</f>
        <v>1.1137362242202263E-2</v>
      </c>
      <c r="L227" s="42">
        <f>K227^2</f>
        <v>1.2404083771403262E-4</v>
      </c>
      <c r="O227" s="7">
        <f>C227/$N$3</f>
        <v>0.38096219048339469</v>
      </c>
    </row>
    <row r="228" spans="1:15" ht="15.75" x14ac:dyDescent="0.25">
      <c r="A228" s="4">
        <v>41555</v>
      </c>
      <c r="B228">
        <v>174.73</v>
      </c>
      <c r="C228">
        <f>(B228-B227)/B227</f>
        <v>-4.5556344567651737E-2</v>
      </c>
      <c r="D228">
        <v>1.3582000000000001</v>
      </c>
      <c r="E228">
        <v>2.6320000000000001</v>
      </c>
      <c r="F228">
        <v>10.1694</v>
      </c>
      <c r="G228">
        <f>F228+E228</f>
        <v>12.801399999999999</v>
      </c>
      <c r="H228">
        <f>E228+D228*(G228-E228)</f>
        <v>16.444079080000002</v>
      </c>
      <c r="I228" s="15">
        <f>(((H228/100)+1)^(1/365)-1)</f>
        <v>4.1718552886549354E-4</v>
      </c>
      <c r="J228">
        <f>1+I228</f>
        <v>1.0004171855288655</v>
      </c>
      <c r="K228">
        <f>C228-I228</f>
        <v>-4.597353009651723E-2</v>
      </c>
      <c r="L228" s="42">
        <f>K228^2</f>
        <v>2.1135654695353754E-3</v>
      </c>
      <c r="O228" s="7">
        <f>C228/$N$3</f>
        <v>-1.5028479459158701</v>
      </c>
    </row>
    <row r="229" spans="1:15" ht="15.75" x14ac:dyDescent="0.25">
      <c r="A229" s="4">
        <v>41556</v>
      </c>
      <c r="B229">
        <v>168.78</v>
      </c>
      <c r="C229">
        <f>(B229-B228)/B228</f>
        <v>-3.4052538201796996E-2</v>
      </c>
      <c r="D229">
        <v>1.3583000000000001</v>
      </c>
      <c r="E229">
        <v>2.6631</v>
      </c>
      <c r="F229">
        <v>10.196199999999999</v>
      </c>
      <c r="G229">
        <f>F229+E229</f>
        <v>12.859299999999999</v>
      </c>
      <c r="H229">
        <f>E229+D229*(G229-E229)</f>
        <v>16.51259846</v>
      </c>
      <c r="I229" s="15">
        <f>(((H229/100)+1)^(1/365)-1)</f>
        <v>4.1879786986709355E-4</v>
      </c>
      <c r="J229">
        <f>1+I229</f>
        <v>1.0004187978698671</v>
      </c>
      <c r="K229">
        <f>C229-I229</f>
        <v>-3.447133607166409E-2</v>
      </c>
      <c r="L229" s="42">
        <f>K229^2</f>
        <v>1.1882730105656099E-3</v>
      </c>
      <c r="O229" s="7">
        <f>C229/$N$3</f>
        <v>-1.1233514799194575</v>
      </c>
    </row>
    <row r="230" spans="1:15" ht="15.75" x14ac:dyDescent="0.25">
      <c r="A230" s="4">
        <v>41557</v>
      </c>
      <c r="B230">
        <v>172.93</v>
      </c>
      <c r="C230">
        <f>(B230-B229)/B229</f>
        <v>2.458822135324094E-2</v>
      </c>
      <c r="D230">
        <v>1.3540000000000001</v>
      </c>
      <c r="E230">
        <v>2.6814</v>
      </c>
      <c r="F230">
        <v>10.065300000000001</v>
      </c>
      <c r="G230">
        <f>F230+E230</f>
        <v>12.746700000000001</v>
      </c>
      <c r="H230">
        <f>E230+D230*(G230-E230)</f>
        <v>16.3098162</v>
      </c>
      <c r="I230" s="15">
        <f>(((H230/100)+1)^(1/365)-1)</f>
        <v>4.1402342131302561E-4</v>
      </c>
      <c r="J230">
        <f>1+I230</f>
        <v>1.000414023421313</v>
      </c>
      <c r="K230">
        <f>C230-I230</f>
        <v>2.4174197931927915E-2</v>
      </c>
      <c r="L230" s="42">
        <f>K230^2</f>
        <v>5.8439184565202786E-4</v>
      </c>
      <c r="O230" s="7">
        <f>C230/$N$3</f>
        <v>0.81113527226856785</v>
      </c>
    </row>
    <row r="231" spans="1:15" ht="15.75" x14ac:dyDescent="0.25">
      <c r="A231" s="4">
        <v>41558</v>
      </c>
      <c r="B231">
        <v>178.7</v>
      </c>
      <c r="C231">
        <f>(B231-B230)/B230</f>
        <v>3.3366101890938422E-2</v>
      </c>
      <c r="D231">
        <v>1.3568</v>
      </c>
      <c r="E231">
        <v>2.6871</v>
      </c>
      <c r="F231">
        <v>10.0379</v>
      </c>
      <c r="G231">
        <f>F231+E231</f>
        <v>12.725000000000001</v>
      </c>
      <c r="H231">
        <f>E231+D231*(G231-E231)</f>
        <v>16.30652272</v>
      </c>
      <c r="I231" s="15">
        <f>(((H231/100)+1)^(1/365)-1)</f>
        <v>4.1394580880815823E-4</v>
      </c>
      <c r="J231">
        <f>1+I231</f>
        <v>1.0004139458088082</v>
      </c>
      <c r="K231">
        <f>C231-I231</f>
        <v>3.2952156082130264E-2</v>
      </c>
      <c r="L231" s="42">
        <f>K231^2</f>
        <v>1.0858445904610747E-3</v>
      </c>
      <c r="O231" s="7">
        <f>C231/$N$3</f>
        <v>1.1007067877351686</v>
      </c>
    </row>
    <row r="232" spans="1:15" ht="15.75" x14ac:dyDescent="0.25">
      <c r="A232" s="4">
        <v>41561</v>
      </c>
      <c r="B232">
        <v>179.72</v>
      </c>
      <c r="C232">
        <f>(B232-B231)/B231</f>
        <v>5.7078903189703989E-3</v>
      </c>
      <c r="D232">
        <v>1.3687</v>
      </c>
      <c r="E232">
        <v>2.6871</v>
      </c>
      <c r="F232">
        <v>9.9725999999999999</v>
      </c>
      <c r="G232">
        <f>F232+E232</f>
        <v>12.659700000000001</v>
      </c>
      <c r="H232">
        <f>E232+D232*(G232-E232)</f>
        <v>16.336597619999999</v>
      </c>
      <c r="I232" s="15">
        <f>(((H232/100)+1)^(1/365)-1)</f>
        <v>4.146544575207578E-4</v>
      </c>
      <c r="J232">
        <f>1+I232</f>
        <v>1.0004146544575208</v>
      </c>
      <c r="K232">
        <f>C232-I232</f>
        <v>5.2932358614496411E-3</v>
      </c>
      <c r="L232" s="42">
        <f>K232^2</f>
        <v>2.8018345884936525E-5</v>
      </c>
      <c r="O232" s="7">
        <f>C232/$N$3</f>
        <v>0.18829630258501476</v>
      </c>
    </row>
    <row r="233" spans="1:15" ht="15.75" x14ac:dyDescent="0.25">
      <c r="A233" s="4">
        <v>41562</v>
      </c>
      <c r="B233">
        <v>183.94</v>
      </c>
      <c r="C233">
        <f>(B233-B232)/B232</f>
        <v>2.3480970398397499E-2</v>
      </c>
      <c r="D233">
        <v>1.3632</v>
      </c>
      <c r="E233">
        <v>2.7275999999999998</v>
      </c>
      <c r="F233">
        <v>9.9893000000000001</v>
      </c>
      <c r="G233">
        <f>F233+E233</f>
        <v>12.716899999999999</v>
      </c>
      <c r="H233">
        <f>E233+D233*(G233-E233)</f>
        <v>16.345013760000001</v>
      </c>
      <c r="I233" s="15">
        <f>(((H233/100)+1)^(1/365)-1)</f>
        <v>4.1485273258889954E-4</v>
      </c>
      <c r="J233">
        <f>1+I233</f>
        <v>1.0004148527325889</v>
      </c>
      <c r="K233">
        <f>C233-I233</f>
        <v>2.30661176658086E-2</v>
      </c>
      <c r="L233" s="42">
        <f>K233^2</f>
        <v>5.3204578417292753E-4</v>
      </c>
      <c r="O233" s="7">
        <f>C233/$N$3</f>
        <v>0.77460842098380889</v>
      </c>
    </row>
    <row r="234" spans="1:15" ht="15.75" x14ac:dyDescent="0.25">
      <c r="A234" s="4">
        <v>41563</v>
      </c>
      <c r="B234">
        <v>183.56</v>
      </c>
      <c r="C234">
        <f>(B234-B233)/B233</f>
        <v>-2.0658910514297895E-3</v>
      </c>
      <c r="D234">
        <v>1.3553999999999999</v>
      </c>
      <c r="E234">
        <v>2.6633</v>
      </c>
      <c r="F234">
        <v>9.9701000000000004</v>
      </c>
      <c r="G234">
        <f>F234+E234</f>
        <v>12.6334</v>
      </c>
      <c r="H234">
        <f>E234+D234*(G234-E234)</f>
        <v>16.176773539999999</v>
      </c>
      <c r="I234" s="15">
        <f>(((H234/100)+1)^(1/365)-1)</f>
        <v>4.1088645914610922E-4</v>
      </c>
      <c r="J234">
        <f>1+I234</f>
        <v>1.0004108864591461</v>
      </c>
      <c r="K234">
        <f>C234-I234</f>
        <v>-2.4767775105758987E-3</v>
      </c>
      <c r="L234" s="42">
        <f>K234^2</f>
        <v>6.134426836894546E-6</v>
      </c>
      <c r="O234" s="7">
        <f>C234/$N$3</f>
        <v>-6.8151212582842069E-2</v>
      </c>
    </row>
    <row r="235" spans="1:15" ht="15.75" x14ac:dyDescent="0.25">
      <c r="A235" s="4">
        <v>41564</v>
      </c>
      <c r="B235">
        <v>182.80199999999999</v>
      </c>
      <c r="C235">
        <f>(B235-B234)/B234</f>
        <v>-4.1294399651340694E-3</v>
      </c>
      <c r="D235">
        <v>1.3529</v>
      </c>
      <c r="E235">
        <v>2.5893999999999999</v>
      </c>
      <c r="F235">
        <v>9.8617000000000008</v>
      </c>
      <c r="G235">
        <f>F235+E235</f>
        <v>12.4511</v>
      </c>
      <c r="H235">
        <f>E235+D235*(G235-E235)</f>
        <v>15.931293930000001</v>
      </c>
      <c r="I235" s="15">
        <f>(((H235/100)+1)^(1/365)-1)</f>
        <v>4.0508897415758582E-4</v>
      </c>
      <c r="J235">
        <f>1+I235</f>
        <v>1.0004050889741576</v>
      </c>
      <c r="K235">
        <f>C235-I235</f>
        <v>-4.5345289392916552E-3</v>
      </c>
      <c r="L235" s="42">
        <f>K235^2</f>
        <v>2.0561952701273504E-5</v>
      </c>
      <c r="O235" s="7">
        <f>C235/$N$3</f>
        <v>-0.13622516091405817</v>
      </c>
    </row>
    <row r="236" spans="1:15" ht="15.75" x14ac:dyDescent="0.25">
      <c r="A236" s="4">
        <v>41565</v>
      </c>
      <c r="B236">
        <v>183.4</v>
      </c>
      <c r="C236">
        <f>(B236-B235)/B235</f>
        <v>3.2712990011050931E-3</v>
      </c>
      <c r="D236">
        <v>1.3504</v>
      </c>
      <c r="E236">
        <v>2.5777000000000001</v>
      </c>
      <c r="F236">
        <v>9.8420000000000005</v>
      </c>
      <c r="G236">
        <f>F236+E236</f>
        <v>12.419700000000001</v>
      </c>
      <c r="H236">
        <f>E236+D236*(G236-E236)</f>
        <v>15.868336800000002</v>
      </c>
      <c r="I236" s="15">
        <f>(((H236/100)+1)^(1/365)-1)</f>
        <v>4.0360014490570251E-4</v>
      </c>
      <c r="J236">
        <f>1+I236</f>
        <v>1.0004036001449057</v>
      </c>
      <c r="K236">
        <f>C236-I236</f>
        <v>2.8676988561993906E-3</v>
      </c>
      <c r="L236" s="42">
        <f>K236^2</f>
        <v>8.2236967298472939E-6</v>
      </c>
      <c r="O236" s="7">
        <f>C236/$N$3</f>
        <v>0.10791614276660658</v>
      </c>
    </row>
    <row r="237" spans="1:15" ht="15.75" x14ac:dyDescent="0.25">
      <c r="A237" s="4">
        <v>41568</v>
      </c>
      <c r="B237">
        <v>172.6</v>
      </c>
      <c r="C237">
        <f>(B237-B236)/B236</f>
        <v>-5.8887677208287956E-2</v>
      </c>
      <c r="D237">
        <v>1.3502000000000001</v>
      </c>
      <c r="E237">
        <v>2.6013999999999999</v>
      </c>
      <c r="F237">
        <v>9.8528000000000002</v>
      </c>
      <c r="G237">
        <f>F237+E237</f>
        <v>12.4542</v>
      </c>
      <c r="H237">
        <f>E237+D237*(G237-E237)</f>
        <v>15.90465056</v>
      </c>
      <c r="I237" s="15">
        <f>(((H237/100)+1)^(1/365)-1)</f>
        <v>4.0445900211927288E-4</v>
      </c>
      <c r="J237">
        <f>1+I237</f>
        <v>1.0004044590021193</v>
      </c>
      <c r="K237">
        <f>C237-I237</f>
        <v>-5.9292136210407229E-2</v>
      </c>
      <c r="L237" s="42">
        <f>K237^2</f>
        <v>3.5155574163934842E-3</v>
      </c>
      <c r="O237" s="7">
        <f>C237/$N$3</f>
        <v>-1.9426322627973345</v>
      </c>
    </row>
    <row r="238" spans="1:15" ht="15.75" x14ac:dyDescent="0.25">
      <c r="A238" s="4">
        <v>41569</v>
      </c>
      <c r="B238">
        <v>171.54</v>
      </c>
      <c r="C238">
        <f>(B238-B237)/B237</f>
        <v>-6.1413673232908594E-3</v>
      </c>
      <c r="D238">
        <v>1.3487</v>
      </c>
      <c r="E238">
        <v>2.5124</v>
      </c>
      <c r="F238">
        <v>9.8254000000000001</v>
      </c>
      <c r="G238">
        <f>F238+E238</f>
        <v>12.3378</v>
      </c>
      <c r="H238">
        <f>E238+D238*(G238-E238)</f>
        <v>15.763916979999999</v>
      </c>
      <c r="I238" s="15">
        <f>(((H238/100)+1)^(1/365)-1)</f>
        <v>4.0112901385636057E-4</v>
      </c>
      <c r="J238">
        <f>1+I238</f>
        <v>1.0004011290138564</v>
      </c>
      <c r="K238">
        <f>C238-I238</f>
        <v>-6.5424963371472199E-3</v>
      </c>
      <c r="L238" s="42">
        <f>K238^2</f>
        <v>4.2804258321584791E-5</v>
      </c>
      <c r="O238" s="7">
        <f>C238/$N$3</f>
        <v>-0.20259617742631941</v>
      </c>
    </row>
    <row r="239" spans="1:15" ht="15.75" x14ac:dyDescent="0.25">
      <c r="A239" s="4">
        <v>41570</v>
      </c>
      <c r="B239">
        <v>164.5</v>
      </c>
      <c r="C239">
        <f>(B239-B238)/B238</f>
        <v>-4.103999067272935E-2</v>
      </c>
      <c r="D239">
        <v>1.3538999999999999</v>
      </c>
      <c r="E239">
        <v>2.5015999999999998</v>
      </c>
      <c r="F239">
        <v>9.8313000000000006</v>
      </c>
      <c r="G239">
        <f>F239+E239</f>
        <v>12.3329</v>
      </c>
      <c r="H239">
        <f>E239+D239*(G239-E239)</f>
        <v>15.81219707</v>
      </c>
      <c r="I239" s="15">
        <f>(((H239/100)+1)^(1/365)-1)</f>
        <v>4.0227185500185669E-4</v>
      </c>
      <c r="J239">
        <f>1+I239</f>
        <v>1.0004022718550019</v>
      </c>
      <c r="K239">
        <f>C239-I239</f>
        <v>-4.1442262527731207E-2</v>
      </c>
      <c r="L239" s="42">
        <f>K239^2</f>
        <v>1.7174611234173941E-3</v>
      </c>
      <c r="O239" s="7">
        <f>C239/$N$3</f>
        <v>-1.3538589688934954</v>
      </c>
    </row>
    <row r="240" spans="1:15" ht="15.75" x14ac:dyDescent="0.25">
      <c r="A240" s="4">
        <v>41571</v>
      </c>
      <c r="B240">
        <v>173.15</v>
      </c>
      <c r="C240">
        <f>(B240-B239)/B239</f>
        <v>5.258358662613985E-2</v>
      </c>
      <c r="D240">
        <v>1.3568</v>
      </c>
      <c r="E240">
        <v>2.5197000000000003</v>
      </c>
      <c r="F240">
        <v>9.8203999999999994</v>
      </c>
      <c r="G240">
        <f>F240+E240</f>
        <v>12.3401</v>
      </c>
      <c r="H240">
        <f>E240+D240*(G240-E240)</f>
        <v>15.844018719999999</v>
      </c>
      <c r="I240" s="15">
        <f>(((H240/100)+1)^(1/365)-1)</f>
        <v>4.0302484759413559E-4</v>
      </c>
      <c r="J240">
        <f>1+I240</f>
        <v>1.0004030248475941</v>
      </c>
      <c r="K240">
        <f>C240-I240</f>
        <v>5.2180561778545714E-2</v>
      </c>
      <c r="L240" s="42">
        <f>K240^2</f>
        <v>2.7228110275246257E-3</v>
      </c>
      <c r="O240" s="7">
        <f>C240/$N$3</f>
        <v>1.7346680445932221</v>
      </c>
    </row>
    <row r="241" spans="1:15" ht="15.75" x14ac:dyDescent="0.25">
      <c r="A241" s="4">
        <v>41572</v>
      </c>
      <c r="B241">
        <v>169.66</v>
      </c>
      <c r="C241">
        <f>(B241-B240)/B240</f>
        <v>-2.0155934161132018E-2</v>
      </c>
      <c r="D241">
        <v>1.3611</v>
      </c>
      <c r="E241">
        <v>2.5087999999999999</v>
      </c>
      <c r="F241">
        <v>9.6483000000000008</v>
      </c>
      <c r="G241">
        <f>F241+E241</f>
        <v>12.1571</v>
      </c>
      <c r="H241">
        <f>E241+D241*(G241-E241)</f>
        <v>15.641101129999999</v>
      </c>
      <c r="I241" s="15">
        <f>(((H241/100)+1)^(1/365)-1)</f>
        <v>3.9821968804920616E-4</v>
      </c>
      <c r="J241">
        <f>1+I241</f>
        <v>1.0003982196880492</v>
      </c>
      <c r="K241">
        <f>C241-I241</f>
        <v>-2.0554153849181224E-2</v>
      </c>
      <c r="L241" s="42">
        <f>K241^2</f>
        <v>4.2247324045581133E-4</v>
      </c>
      <c r="O241" s="7">
        <f>C241/$N$3</f>
        <v>-0.66491955268908387</v>
      </c>
    </row>
    <row r="242" spans="1:15" ht="15.75" x14ac:dyDescent="0.25">
      <c r="A242" s="4">
        <v>41575</v>
      </c>
      <c r="B242">
        <v>162.86000000000001</v>
      </c>
      <c r="C242">
        <f>(B242-B241)/B241</f>
        <v>-4.0080160320641184E-2</v>
      </c>
      <c r="D242">
        <v>1.3871</v>
      </c>
      <c r="E242">
        <v>2.5232999999999999</v>
      </c>
      <c r="F242">
        <v>9.7636000000000003</v>
      </c>
      <c r="G242">
        <f>F242+E242</f>
        <v>12.286899999999999</v>
      </c>
      <c r="H242">
        <f>E242+D242*(G242-E242)</f>
        <v>16.066389560000001</v>
      </c>
      <c r="I242" s="15">
        <f>(((H242/100)+1)^(1/365)-1)</f>
        <v>4.0828103689083406E-4</v>
      </c>
      <c r="J242">
        <f>1+I242</f>
        <v>1.0004082810368908</v>
      </c>
      <c r="K242">
        <f>C242-I242</f>
        <v>-4.0488441357532018E-2</v>
      </c>
      <c r="L242" s="42">
        <f>K242^2</f>
        <v>1.6393138835623091E-3</v>
      </c>
      <c r="O242" s="7">
        <f>C242/$N$3</f>
        <v>-1.3221953425259034</v>
      </c>
    </row>
    <row r="243" spans="1:15" x14ac:dyDescent="0.25">
      <c r="A243" s="4"/>
    </row>
    <row r="244" spans="1:15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>
      <selection activeCell="H1" sqref="H1:H1048576"/>
    </sheetView>
  </sheetViews>
  <sheetFormatPr defaultColWidth="11.42578125" defaultRowHeight="15" x14ac:dyDescent="0.25"/>
  <sheetData>
    <row r="1" spans="1:13" x14ac:dyDescent="0.25">
      <c r="A1" t="s">
        <v>34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43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 s="4">
        <v>42257</v>
      </c>
      <c r="B3">
        <v>2.69</v>
      </c>
      <c r="C3">
        <v>-5.6139999999999999</v>
      </c>
      <c r="D3">
        <v>-5.6139999999999999</v>
      </c>
      <c r="E3">
        <v>2.222</v>
      </c>
      <c r="F3">
        <v>9.7805999999999997</v>
      </c>
      <c r="G3">
        <v>7.5586000000000002</v>
      </c>
      <c r="H3">
        <v>1.9597</v>
      </c>
      <c r="I3">
        <v>147.8972</v>
      </c>
      <c r="J3">
        <v>362.30500000000001</v>
      </c>
      <c r="K3">
        <v>54.98</v>
      </c>
      <c r="L3">
        <v>116.913</v>
      </c>
      <c r="M3">
        <v>124.89400000000001</v>
      </c>
    </row>
    <row r="4" spans="1:13" x14ac:dyDescent="0.25">
      <c r="A4" s="4">
        <v>42258</v>
      </c>
      <c r="B4">
        <v>2.5</v>
      </c>
      <c r="C4">
        <v>-7.0632000000000001</v>
      </c>
      <c r="D4">
        <v>-7.0632000000000001</v>
      </c>
      <c r="E4">
        <v>2.1882999999999999</v>
      </c>
      <c r="F4">
        <v>9.6817999999999991</v>
      </c>
      <c r="G4">
        <v>7.4934000000000003</v>
      </c>
      <c r="H4">
        <v>1.9500999999999999</v>
      </c>
      <c r="I4">
        <v>137.45089999999999</v>
      </c>
      <c r="J4">
        <v>362.30500000000001</v>
      </c>
      <c r="K4">
        <v>54.98</v>
      </c>
      <c r="L4">
        <v>96.777000000000001</v>
      </c>
      <c r="M4">
        <v>127.143</v>
      </c>
    </row>
    <row r="5" spans="1:13" x14ac:dyDescent="0.25">
      <c r="A5" s="4">
        <v>42261</v>
      </c>
      <c r="B5">
        <v>2.34</v>
      </c>
      <c r="C5">
        <v>-6.4</v>
      </c>
      <c r="D5">
        <v>-6.4</v>
      </c>
      <c r="E5">
        <v>2.1831</v>
      </c>
      <c r="F5">
        <v>9.7218999999999998</v>
      </c>
      <c r="G5">
        <v>7.5388999999999999</v>
      </c>
      <c r="H5">
        <v>1.9616</v>
      </c>
      <c r="I5">
        <v>128.654</v>
      </c>
      <c r="J5">
        <v>362.30500000000001</v>
      </c>
      <c r="K5">
        <v>54.98</v>
      </c>
      <c r="L5">
        <v>59.731999999999999</v>
      </c>
      <c r="M5">
        <v>128.69900000000001</v>
      </c>
    </row>
    <row r="6" spans="1:13" x14ac:dyDescent="0.25">
      <c r="A6" s="4">
        <v>42262</v>
      </c>
      <c r="B6">
        <v>2.33</v>
      </c>
      <c r="C6">
        <v>-0.4274</v>
      </c>
      <c r="D6">
        <v>-0.4274</v>
      </c>
      <c r="E6">
        <v>2.2867000000000002</v>
      </c>
      <c r="F6">
        <v>9.6042000000000005</v>
      </c>
      <c r="G6">
        <v>7.3174000000000001</v>
      </c>
      <c r="H6">
        <v>1.9518</v>
      </c>
      <c r="I6">
        <v>128.10419999999999</v>
      </c>
      <c r="J6">
        <v>362.30500000000001</v>
      </c>
      <c r="K6">
        <v>54.98</v>
      </c>
      <c r="L6">
        <v>51.506999999999998</v>
      </c>
      <c r="M6">
        <v>120.48699999999999</v>
      </c>
    </row>
    <row r="7" spans="1:13" x14ac:dyDescent="0.25">
      <c r="A7" s="4">
        <v>42263</v>
      </c>
      <c r="B7">
        <v>2.64</v>
      </c>
      <c r="C7">
        <v>13.3047</v>
      </c>
      <c r="D7">
        <v>13.3047</v>
      </c>
      <c r="E7">
        <v>2.294</v>
      </c>
      <c r="F7">
        <v>9.5228999999999999</v>
      </c>
      <c r="G7">
        <v>7.2289000000000003</v>
      </c>
      <c r="H7">
        <v>1.9823</v>
      </c>
      <c r="I7">
        <v>145.1481</v>
      </c>
      <c r="J7">
        <v>362.30500000000001</v>
      </c>
      <c r="K7">
        <v>54.98</v>
      </c>
      <c r="L7">
        <v>97.126000000000005</v>
      </c>
      <c r="M7">
        <v>125.63500000000001</v>
      </c>
    </row>
    <row r="8" spans="1:13" x14ac:dyDescent="0.25">
      <c r="A8" s="4">
        <v>42264</v>
      </c>
      <c r="B8">
        <v>2.62</v>
      </c>
      <c r="C8">
        <v>-0.75760000000000005</v>
      </c>
      <c r="D8">
        <v>-0.75760000000000005</v>
      </c>
      <c r="E8">
        <v>2.1903000000000001</v>
      </c>
      <c r="F8">
        <v>9.5274999999999999</v>
      </c>
      <c r="G8">
        <v>7.3372000000000002</v>
      </c>
      <c r="H8">
        <v>1.9782</v>
      </c>
      <c r="I8">
        <v>144.04849999999999</v>
      </c>
      <c r="J8">
        <v>362.30500000000001</v>
      </c>
      <c r="K8">
        <v>54.98</v>
      </c>
      <c r="L8">
        <v>97.382999999999996</v>
      </c>
      <c r="M8">
        <v>121.922</v>
      </c>
    </row>
    <row r="9" spans="1:13" x14ac:dyDescent="0.25">
      <c r="A9" s="4">
        <v>42265</v>
      </c>
      <c r="B9">
        <v>2.5300000000000002</v>
      </c>
      <c r="C9">
        <v>-3.4350999999999998</v>
      </c>
      <c r="D9">
        <v>-3.4350999999999998</v>
      </c>
      <c r="E9">
        <v>2.1335999999999999</v>
      </c>
      <c r="F9">
        <v>9.5728000000000009</v>
      </c>
      <c r="G9">
        <v>7.4391999999999996</v>
      </c>
      <c r="H9">
        <v>1.9715</v>
      </c>
      <c r="I9">
        <v>139.1003</v>
      </c>
      <c r="J9">
        <v>362.30500000000001</v>
      </c>
      <c r="K9">
        <v>54.98</v>
      </c>
      <c r="L9">
        <v>96.88</v>
      </c>
      <c r="M9">
        <v>122.482</v>
      </c>
    </row>
    <row r="10" spans="1:13" x14ac:dyDescent="0.25">
      <c r="A10" s="4">
        <v>42268</v>
      </c>
      <c r="B10">
        <v>2.42</v>
      </c>
      <c r="C10">
        <v>-4.3478000000000003</v>
      </c>
      <c r="D10">
        <v>-4.3478000000000003</v>
      </c>
      <c r="E10">
        <v>2.2012</v>
      </c>
      <c r="F10">
        <v>9.5913000000000004</v>
      </c>
      <c r="G10">
        <v>7.3901000000000003</v>
      </c>
      <c r="H10">
        <v>1.9769999999999999</v>
      </c>
      <c r="I10">
        <v>133.05250000000001</v>
      </c>
      <c r="J10">
        <v>362.30500000000001</v>
      </c>
      <c r="K10">
        <v>54.98</v>
      </c>
      <c r="L10">
        <v>97.3</v>
      </c>
      <c r="M10">
        <v>118.52500000000001</v>
      </c>
    </row>
    <row r="11" spans="1:13" x14ac:dyDescent="0.25">
      <c r="A11" s="4">
        <v>42269</v>
      </c>
      <c r="B11">
        <v>2.3199999999999998</v>
      </c>
      <c r="C11">
        <v>-4.1322000000000001</v>
      </c>
      <c r="D11">
        <v>-4.1322000000000001</v>
      </c>
      <c r="E11">
        <v>2.1337000000000002</v>
      </c>
      <c r="F11">
        <v>9.6486999999999998</v>
      </c>
      <c r="G11">
        <v>7.5151000000000003</v>
      </c>
      <c r="H11">
        <v>1.9819</v>
      </c>
      <c r="I11">
        <v>127.5544</v>
      </c>
      <c r="J11">
        <v>362.30500000000001</v>
      </c>
      <c r="K11">
        <v>54.98</v>
      </c>
      <c r="L11">
        <v>97.135999999999996</v>
      </c>
      <c r="M11">
        <v>119.093</v>
      </c>
    </row>
    <row r="12" spans="1:13" x14ac:dyDescent="0.25">
      <c r="A12" s="4">
        <v>42270</v>
      </c>
      <c r="B12">
        <v>2.16</v>
      </c>
      <c r="C12">
        <v>-6.8966000000000003</v>
      </c>
      <c r="D12">
        <v>-6.8966000000000003</v>
      </c>
      <c r="E12">
        <v>2.1497000000000002</v>
      </c>
      <c r="F12">
        <v>9.6641999999999992</v>
      </c>
      <c r="G12">
        <v>7.5145999999999997</v>
      </c>
      <c r="H12">
        <v>1.9863</v>
      </c>
      <c r="I12">
        <v>118.7576</v>
      </c>
      <c r="J12">
        <v>362.30500000000001</v>
      </c>
      <c r="K12">
        <v>54.98</v>
      </c>
      <c r="L12">
        <v>98.995000000000005</v>
      </c>
      <c r="M12">
        <v>110.10299999999999</v>
      </c>
    </row>
    <row r="13" spans="1:13" x14ac:dyDescent="0.25">
      <c r="A13" s="4">
        <v>42271</v>
      </c>
      <c r="B13">
        <v>2.17</v>
      </c>
      <c r="C13">
        <v>0.46300000000000002</v>
      </c>
      <c r="D13">
        <v>0.46300000000000002</v>
      </c>
      <c r="E13">
        <v>2.1265999999999998</v>
      </c>
      <c r="F13">
        <v>9.6738</v>
      </c>
      <c r="G13">
        <v>7.5471000000000004</v>
      </c>
      <c r="H13">
        <v>1.984</v>
      </c>
      <c r="I13">
        <v>119.3074</v>
      </c>
      <c r="J13">
        <v>362.30500000000001</v>
      </c>
      <c r="K13">
        <v>54.98</v>
      </c>
      <c r="L13">
        <v>95.28</v>
      </c>
      <c r="M13">
        <v>110.13500000000001</v>
      </c>
    </row>
    <row r="14" spans="1:13" x14ac:dyDescent="0.25">
      <c r="A14" s="4">
        <v>42272</v>
      </c>
      <c r="B14">
        <v>2.19</v>
      </c>
      <c r="C14">
        <v>0.92169999999999996</v>
      </c>
      <c r="D14">
        <v>0.92169999999999996</v>
      </c>
      <c r="E14">
        <v>2.1623000000000001</v>
      </c>
      <c r="F14">
        <v>9.6707999999999998</v>
      </c>
      <c r="G14">
        <v>7.5086000000000004</v>
      </c>
      <c r="H14">
        <v>1.9828999999999999</v>
      </c>
      <c r="I14">
        <v>120.407</v>
      </c>
      <c r="J14">
        <v>362.30500000000001</v>
      </c>
      <c r="K14">
        <v>54.98</v>
      </c>
      <c r="L14">
        <v>90.823999999999998</v>
      </c>
      <c r="M14">
        <v>100.90300000000001</v>
      </c>
    </row>
    <row r="15" spans="1:13" x14ac:dyDescent="0.25">
      <c r="A15" s="4">
        <v>42275</v>
      </c>
      <c r="B15">
        <v>2.0299999999999998</v>
      </c>
      <c r="C15">
        <v>-7.3059000000000003</v>
      </c>
      <c r="D15">
        <v>-7.3059000000000003</v>
      </c>
      <c r="E15">
        <v>2.0949</v>
      </c>
      <c r="F15">
        <v>9.7843</v>
      </c>
      <c r="G15">
        <v>7.6894</v>
      </c>
      <c r="H15">
        <v>2.0013999999999998</v>
      </c>
      <c r="I15">
        <v>111.6101</v>
      </c>
      <c r="J15">
        <v>362.30500000000001</v>
      </c>
      <c r="K15">
        <v>54.98</v>
      </c>
      <c r="L15">
        <v>97.909000000000006</v>
      </c>
      <c r="M15">
        <v>102.249</v>
      </c>
    </row>
    <row r="16" spans="1:13" x14ac:dyDescent="0.25">
      <c r="A16" s="4">
        <v>42276</v>
      </c>
      <c r="B16">
        <v>2.0299999999999998</v>
      </c>
      <c r="C16">
        <v>0</v>
      </c>
      <c r="D16">
        <v>0</v>
      </c>
      <c r="E16">
        <v>2.0508000000000002</v>
      </c>
      <c r="F16">
        <v>9.7726000000000006</v>
      </c>
      <c r="G16">
        <v>7.7218</v>
      </c>
      <c r="H16">
        <v>2.0013999999999998</v>
      </c>
      <c r="I16">
        <v>111.6101</v>
      </c>
      <c r="J16">
        <v>362.30500000000001</v>
      </c>
      <c r="K16">
        <v>54.98</v>
      </c>
      <c r="L16">
        <v>52.042000000000002</v>
      </c>
      <c r="M16">
        <v>101.38</v>
      </c>
    </row>
    <row r="17" spans="1:13" x14ac:dyDescent="0.25">
      <c r="A17" s="4">
        <v>42277</v>
      </c>
      <c r="B17">
        <v>2.0699999999999998</v>
      </c>
      <c r="C17">
        <v>1.9704000000000002</v>
      </c>
      <c r="D17">
        <v>1.9704000000000002</v>
      </c>
      <c r="E17">
        <v>2.0367999999999999</v>
      </c>
      <c r="F17">
        <v>9.6963000000000008</v>
      </c>
      <c r="G17">
        <v>7.6594999999999995</v>
      </c>
      <c r="H17">
        <v>1.9935</v>
      </c>
      <c r="I17">
        <v>113.80929999999999</v>
      </c>
      <c r="J17">
        <v>259.065</v>
      </c>
      <c r="K17">
        <v>54.98</v>
      </c>
      <c r="L17">
        <v>57.457999999999998</v>
      </c>
      <c r="M17">
        <v>99.707999999999998</v>
      </c>
    </row>
    <row r="18" spans="1:13" x14ac:dyDescent="0.25">
      <c r="A18" s="4">
        <v>42278</v>
      </c>
      <c r="B18">
        <v>2.17</v>
      </c>
      <c r="C18">
        <v>4.8308999999999997</v>
      </c>
      <c r="D18">
        <v>4.8308999999999997</v>
      </c>
      <c r="E18">
        <v>2.0367999999999999</v>
      </c>
      <c r="F18">
        <v>9.6281999999999996</v>
      </c>
      <c r="G18">
        <v>7.5914000000000001</v>
      </c>
      <c r="H18">
        <v>1.9962</v>
      </c>
      <c r="I18">
        <v>119.3074</v>
      </c>
      <c r="J18">
        <v>259.065</v>
      </c>
      <c r="K18">
        <v>54.98</v>
      </c>
      <c r="L18">
        <v>69.150000000000006</v>
      </c>
      <c r="M18">
        <v>101.41</v>
      </c>
    </row>
    <row r="19" spans="1:13" x14ac:dyDescent="0.25">
      <c r="A19" s="4">
        <v>42279</v>
      </c>
      <c r="B19">
        <v>2.48</v>
      </c>
      <c r="C19">
        <v>14.2857</v>
      </c>
      <c r="D19">
        <v>14.2857</v>
      </c>
      <c r="E19">
        <v>1.9929000000000001</v>
      </c>
      <c r="F19">
        <v>9.5782000000000007</v>
      </c>
      <c r="G19">
        <v>7.5853000000000002</v>
      </c>
      <c r="H19">
        <v>2.0442999999999998</v>
      </c>
      <c r="I19">
        <v>136.35130000000001</v>
      </c>
      <c r="J19">
        <v>259.065</v>
      </c>
      <c r="K19">
        <v>54.98</v>
      </c>
      <c r="L19">
        <v>103.748</v>
      </c>
      <c r="M19">
        <v>104.227</v>
      </c>
    </row>
    <row r="20" spans="1:13" x14ac:dyDescent="0.25">
      <c r="A20" s="4">
        <v>42282</v>
      </c>
      <c r="B20">
        <v>2.64</v>
      </c>
      <c r="C20">
        <v>6.4516</v>
      </c>
      <c r="D20">
        <v>6.4516</v>
      </c>
      <c r="E20">
        <v>2.0562</v>
      </c>
      <c r="F20">
        <v>9.4962999999999997</v>
      </c>
      <c r="G20">
        <v>7.4401000000000002</v>
      </c>
      <c r="H20">
        <v>2.0598000000000001</v>
      </c>
      <c r="I20">
        <v>145.1481</v>
      </c>
      <c r="J20">
        <v>259.065</v>
      </c>
      <c r="K20">
        <v>54.98</v>
      </c>
      <c r="L20">
        <v>104.27800000000001</v>
      </c>
      <c r="M20">
        <v>103.866</v>
      </c>
    </row>
    <row r="21" spans="1:13" x14ac:dyDescent="0.25">
      <c r="A21" s="4">
        <v>42283</v>
      </c>
      <c r="B21">
        <v>3.12</v>
      </c>
      <c r="C21">
        <v>18.181799999999999</v>
      </c>
      <c r="D21">
        <v>18.181799999999999</v>
      </c>
      <c r="E21">
        <v>2.0314999999999999</v>
      </c>
      <c r="F21">
        <v>9.4918999999999993</v>
      </c>
      <c r="G21">
        <v>7.4603999999999999</v>
      </c>
      <c r="H21">
        <v>2.0375999999999999</v>
      </c>
      <c r="I21">
        <v>171.53870000000001</v>
      </c>
      <c r="J21">
        <v>259.065</v>
      </c>
      <c r="K21">
        <v>54.98</v>
      </c>
      <c r="L21">
        <v>118.339</v>
      </c>
      <c r="M21">
        <v>114.28400000000001</v>
      </c>
    </row>
    <row r="22" spans="1:13" x14ac:dyDescent="0.25">
      <c r="A22" s="4">
        <v>42284</v>
      </c>
      <c r="B22">
        <v>3.19</v>
      </c>
      <c r="C22">
        <v>2.2435999999999998</v>
      </c>
      <c r="D22">
        <v>2.2435999999999998</v>
      </c>
      <c r="E22">
        <v>2.0668000000000002</v>
      </c>
      <c r="F22">
        <v>9.4591999999999992</v>
      </c>
      <c r="G22">
        <v>7.3924000000000003</v>
      </c>
      <c r="H22">
        <v>2.0396999999999998</v>
      </c>
      <c r="I22">
        <v>175.38730000000001</v>
      </c>
      <c r="J22">
        <v>259.065</v>
      </c>
      <c r="K22">
        <v>54.98</v>
      </c>
      <c r="L22">
        <v>116.959</v>
      </c>
      <c r="M22">
        <v>113.724</v>
      </c>
    </row>
    <row r="23" spans="1:13" x14ac:dyDescent="0.25">
      <c r="A23" s="4">
        <v>42285</v>
      </c>
      <c r="B23">
        <v>3.1</v>
      </c>
      <c r="C23">
        <v>-2.8212999999999999</v>
      </c>
      <c r="D23">
        <v>-2.8212999999999999</v>
      </c>
      <c r="E23">
        <v>2.1040000000000001</v>
      </c>
      <c r="F23">
        <v>9.4025999999999996</v>
      </c>
      <c r="G23">
        <v>7.2986000000000004</v>
      </c>
      <c r="H23">
        <v>2.0303</v>
      </c>
      <c r="I23">
        <v>170.4391</v>
      </c>
      <c r="J23">
        <v>259.065</v>
      </c>
      <c r="K23">
        <v>54.98</v>
      </c>
      <c r="L23">
        <v>122.14100000000001</v>
      </c>
      <c r="M23">
        <v>112.643</v>
      </c>
    </row>
    <row r="24" spans="1:13" x14ac:dyDescent="0.25">
      <c r="A24" s="4">
        <v>42286</v>
      </c>
      <c r="B24">
        <v>2.95</v>
      </c>
      <c r="C24">
        <v>-4.8387000000000002</v>
      </c>
      <c r="D24">
        <v>-4.8387000000000002</v>
      </c>
      <c r="E24">
        <v>2.0880999999999998</v>
      </c>
      <c r="F24">
        <v>9.3792000000000009</v>
      </c>
      <c r="G24">
        <v>7.2911000000000001</v>
      </c>
      <c r="H24">
        <v>2.0299</v>
      </c>
      <c r="I24">
        <v>162.19200000000001</v>
      </c>
      <c r="J24">
        <v>259.065</v>
      </c>
      <c r="K24">
        <v>54.98</v>
      </c>
      <c r="L24">
        <v>114.73</v>
      </c>
      <c r="M24">
        <v>108.185</v>
      </c>
    </row>
    <row r="25" spans="1:13" x14ac:dyDescent="0.25">
      <c r="A25" s="4">
        <v>42289</v>
      </c>
      <c r="B25">
        <v>2.7</v>
      </c>
      <c r="C25">
        <v>-8.4746000000000006</v>
      </c>
      <c r="D25">
        <v>-8.4746000000000006</v>
      </c>
      <c r="E25">
        <v>2.0880999999999998</v>
      </c>
      <c r="F25">
        <v>9.3475000000000001</v>
      </c>
      <c r="G25">
        <v>7.2594000000000003</v>
      </c>
      <c r="H25">
        <v>2.0286</v>
      </c>
      <c r="I25">
        <v>148.447</v>
      </c>
      <c r="J25">
        <v>259.065</v>
      </c>
      <c r="K25">
        <v>54.98</v>
      </c>
      <c r="L25">
        <v>133.48699999999999</v>
      </c>
      <c r="M25">
        <v>106.062</v>
      </c>
    </row>
    <row r="26" spans="1:13" x14ac:dyDescent="0.25">
      <c r="A26" s="4">
        <v>42290</v>
      </c>
      <c r="B26">
        <v>2.52</v>
      </c>
      <c r="C26">
        <v>-6.6666999999999996</v>
      </c>
      <c r="D26">
        <v>-6.6666999999999996</v>
      </c>
      <c r="E26">
        <v>2.0438999999999998</v>
      </c>
      <c r="F26">
        <v>9.3893000000000004</v>
      </c>
      <c r="G26">
        <v>7.3453999999999997</v>
      </c>
      <c r="H26">
        <v>2.0390000000000001</v>
      </c>
      <c r="I26">
        <v>138.5505</v>
      </c>
      <c r="J26">
        <v>259.065</v>
      </c>
      <c r="K26">
        <v>54.98</v>
      </c>
      <c r="L26">
        <v>144.161</v>
      </c>
      <c r="M26">
        <v>103.917</v>
      </c>
    </row>
    <row r="27" spans="1:13" x14ac:dyDescent="0.25">
      <c r="A27" s="4">
        <v>42291</v>
      </c>
      <c r="B27">
        <v>2.52</v>
      </c>
      <c r="C27">
        <v>0</v>
      </c>
      <c r="D27">
        <v>0</v>
      </c>
      <c r="E27">
        <v>1.9718</v>
      </c>
      <c r="F27">
        <v>9.4246999999999996</v>
      </c>
      <c r="G27">
        <v>7.4528999999999996</v>
      </c>
      <c r="H27">
        <v>2.0369999999999999</v>
      </c>
      <c r="I27">
        <v>138.5505</v>
      </c>
      <c r="J27">
        <v>259.065</v>
      </c>
      <c r="K27">
        <v>54.98</v>
      </c>
      <c r="L27">
        <v>143.697</v>
      </c>
      <c r="M27">
        <v>103.624</v>
      </c>
    </row>
    <row r="28" spans="1:13" x14ac:dyDescent="0.25">
      <c r="A28" s="4">
        <v>42292</v>
      </c>
      <c r="B28">
        <v>2.7</v>
      </c>
      <c r="C28">
        <v>7.1429</v>
      </c>
      <c r="D28">
        <v>7.1429</v>
      </c>
      <c r="E28">
        <v>2.0175000000000001</v>
      </c>
      <c r="F28">
        <v>9.3559000000000001</v>
      </c>
      <c r="G28">
        <v>7.3384999999999998</v>
      </c>
      <c r="H28">
        <v>2.0556000000000001</v>
      </c>
      <c r="I28">
        <v>148.447</v>
      </c>
      <c r="J28">
        <v>259.065</v>
      </c>
      <c r="K28">
        <v>54.98</v>
      </c>
      <c r="L28">
        <v>130.18299999999999</v>
      </c>
      <c r="M28">
        <v>106.078</v>
      </c>
    </row>
    <row r="29" spans="1:13" x14ac:dyDescent="0.25">
      <c r="A29" s="4">
        <v>42293</v>
      </c>
      <c r="B29">
        <v>2.73</v>
      </c>
      <c r="C29">
        <v>1.1111</v>
      </c>
      <c r="D29">
        <v>1.1111</v>
      </c>
      <c r="E29">
        <v>2.0333999999999999</v>
      </c>
      <c r="F29">
        <v>9.3609000000000009</v>
      </c>
      <c r="G29">
        <v>7.3274999999999997</v>
      </c>
      <c r="H29">
        <v>2.0442</v>
      </c>
      <c r="I29">
        <v>150.09639999999999</v>
      </c>
      <c r="J29">
        <v>259.065</v>
      </c>
      <c r="K29">
        <v>54.98</v>
      </c>
      <c r="L29">
        <v>126.242</v>
      </c>
      <c r="M29">
        <v>105.52800000000001</v>
      </c>
    </row>
    <row r="30" spans="1:13" x14ac:dyDescent="0.25">
      <c r="A30" s="4">
        <v>42296</v>
      </c>
      <c r="B30">
        <v>2.59</v>
      </c>
      <c r="C30">
        <v>-5.1281999999999996</v>
      </c>
      <c r="D30">
        <v>-5.1281999999999996</v>
      </c>
      <c r="E30">
        <v>2.0228000000000002</v>
      </c>
      <c r="F30">
        <v>9.3887</v>
      </c>
      <c r="G30">
        <v>7.3658999999999999</v>
      </c>
      <c r="H30">
        <v>2.0386000000000002</v>
      </c>
      <c r="I30">
        <v>142.3991</v>
      </c>
      <c r="J30">
        <v>259.065</v>
      </c>
      <c r="K30">
        <v>54.98</v>
      </c>
      <c r="L30">
        <v>80.974999999999994</v>
      </c>
      <c r="M30">
        <v>106.56399999999999</v>
      </c>
    </row>
    <row r="31" spans="1:13" x14ac:dyDescent="0.25">
      <c r="A31" s="4">
        <v>42297</v>
      </c>
      <c r="B31">
        <v>2.7199999999999998</v>
      </c>
      <c r="C31">
        <v>5.0193000000000003</v>
      </c>
      <c r="D31">
        <v>5.0193000000000003</v>
      </c>
      <c r="E31">
        <v>2.0670000000000002</v>
      </c>
      <c r="F31">
        <v>9.3926999999999996</v>
      </c>
      <c r="G31">
        <v>7.3257000000000003</v>
      </c>
      <c r="H31">
        <v>2.0356000000000001</v>
      </c>
      <c r="I31">
        <v>149.54660000000001</v>
      </c>
      <c r="J31">
        <v>259.065</v>
      </c>
      <c r="K31">
        <v>54.98</v>
      </c>
      <c r="L31">
        <v>86.664000000000001</v>
      </c>
      <c r="M31">
        <v>107.004</v>
      </c>
    </row>
    <row r="32" spans="1:13" x14ac:dyDescent="0.25">
      <c r="A32" s="4">
        <v>42298</v>
      </c>
      <c r="B32">
        <v>2.48</v>
      </c>
      <c r="C32">
        <v>-8.8234999999999992</v>
      </c>
      <c r="D32">
        <v>-8.8234999999999992</v>
      </c>
      <c r="E32">
        <v>2.0228000000000002</v>
      </c>
      <c r="F32">
        <v>9.407</v>
      </c>
      <c r="G32">
        <v>7.3841999999999999</v>
      </c>
      <c r="H32">
        <v>2.0488</v>
      </c>
      <c r="I32">
        <v>136.35130000000001</v>
      </c>
      <c r="J32">
        <v>259.065</v>
      </c>
      <c r="K32">
        <v>54.98</v>
      </c>
      <c r="L32">
        <v>95.587999999999994</v>
      </c>
      <c r="M32">
        <v>109.17</v>
      </c>
    </row>
    <row r="33" spans="1:13" x14ac:dyDescent="0.25">
      <c r="A33" s="4">
        <v>42299</v>
      </c>
      <c r="B33">
        <v>2.4</v>
      </c>
      <c r="C33">
        <v>-3.2258</v>
      </c>
      <c r="D33">
        <v>-3.2258</v>
      </c>
      <c r="E33">
        <v>2.0263</v>
      </c>
      <c r="F33">
        <v>9.3343000000000007</v>
      </c>
      <c r="G33">
        <v>7.3079000000000001</v>
      </c>
      <c r="H33">
        <v>2.0251000000000001</v>
      </c>
      <c r="I33">
        <v>131.9529</v>
      </c>
      <c r="J33">
        <v>259.065</v>
      </c>
      <c r="K33">
        <v>54.98</v>
      </c>
      <c r="L33">
        <v>94.591999999999999</v>
      </c>
      <c r="M33">
        <v>107.40300000000001</v>
      </c>
    </row>
    <row r="34" spans="1:13" x14ac:dyDescent="0.25">
      <c r="A34" s="4">
        <v>42300</v>
      </c>
      <c r="B34">
        <v>2.2800000000000002</v>
      </c>
      <c r="C34">
        <v>-5</v>
      </c>
      <c r="D34">
        <v>-5</v>
      </c>
      <c r="E34">
        <v>2.0865999999999998</v>
      </c>
      <c r="F34">
        <v>9.3175000000000008</v>
      </c>
      <c r="G34">
        <v>7.2309000000000001</v>
      </c>
      <c r="H34">
        <v>1.9965000000000002</v>
      </c>
      <c r="I34">
        <v>125.3552</v>
      </c>
      <c r="J34">
        <v>259.065</v>
      </c>
      <c r="K34">
        <v>54.98</v>
      </c>
      <c r="L34">
        <v>88.087000000000003</v>
      </c>
      <c r="M34">
        <v>106.66200000000001</v>
      </c>
    </row>
    <row r="35" spans="1:13" x14ac:dyDescent="0.25">
      <c r="A35" s="4">
        <v>42303</v>
      </c>
      <c r="B35">
        <v>2.1</v>
      </c>
      <c r="C35">
        <v>-7.8947000000000003</v>
      </c>
      <c r="D35">
        <v>-7.8947000000000003</v>
      </c>
      <c r="E35">
        <v>2.0564</v>
      </c>
      <c r="F35">
        <v>9.3518000000000008</v>
      </c>
      <c r="G35">
        <v>7.2953999999999999</v>
      </c>
      <c r="H35">
        <v>1.9990999999999999</v>
      </c>
      <c r="I35">
        <v>115.45869999999999</v>
      </c>
      <c r="J35">
        <v>259.065</v>
      </c>
      <c r="K35">
        <v>54.98</v>
      </c>
      <c r="L35">
        <v>90.787000000000006</v>
      </c>
      <c r="M35">
        <v>109.41</v>
      </c>
    </row>
    <row r="36" spans="1:13" x14ac:dyDescent="0.25">
      <c r="A36" s="4">
        <v>42304</v>
      </c>
      <c r="B36">
        <v>2.0499999999999998</v>
      </c>
      <c r="C36">
        <v>-2.3810000000000002</v>
      </c>
      <c r="D36">
        <v>-2.3810000000000002</v>
      </c>
      <c r="E36">
        <v>2.0369999999999999</v>
      </c>
      <c r="F36">
        <v>9.2766000000000002</v>
      </c>
      <c r="G36">
        <v>7.2396000000000003</v>
      </c>
      <c r="H36">
        <v>2.0004</v>
      </c>
      <c r="I36">
        <v>112.7097</v>
      </c>
      <c r="J36">
        <v>259.065</v>
      </c>
      <c r="K36">
        <v>54.98</v>
      </c>
      <c r="L36">
        <v>89.959000000000003</v>
      </c>
      <c r="M36">
        <v>102.00700000000001</v>
      </c>
    </row>
    <row r="37" spans="1:13" x14ac:dyDescent="0.25">
      <c r="A37" s="4">
        <v>42305</v>
      </c>
      <c r="B37">
        <v>2.2200000000000002</v>
      </c>
      <c r="C37">
        <v>8.2927</v>
      </c>
      <c r="D37">
        <v>8.2927</v>
      </c>
      <c r="E37">
        <v>2.1009000000000002</v>
      </c>
      <c r="F37">
        <v>9.2527000000000008</v>
      </c>
      <c r="G37">
        <v>7.1517999999999997</v>
      </c>
      <c r="H37">
        <v>2.0215999999999998</v>
      </c>
      <c r="I37">
        <v>122.0564</v>
      </c>
      <c r="J37">
        <v>259.065</v>
      </c>
      <c r="K37">
        <v>54.98</v>
      </c>
      <c r="L37">
        <v>93.613</v>
      </c>
      <c r="M37">
        <v>105.387</v>
      </c>
    </row>
    <row r="38" spans="1:13" x14ac:dyDescent="0.25">
      <c r="A38" s="4">
        <v>42306</v>
      </c>
      <c r="B38">
        <v>2.19</v>
      </c>
      <c r="C38">
        <v>-1.3513999999999999</v>
      </c>
      <c r="D38">
        <v>-1.3513999999999999</v>
      </c>
      <c r="E38">
        <v>2.1724999999999999</v>
      </c>
      <c r="F38">
        <v>9.2386999999999997</v>
      </c>
      <c r="G38">
        <v>7.0662000000000003</v>
      </c>
      <c r="H38">
        <v>2.0211000000000001</v>
      </c>
      <c r="I38">
        <v>120.407</v>
      </c>
      <c r="J38">
        <v>259.065</v>
      </c>
      <c r="K38">
        <v>54.98</v>
      </c>
      <c r="L38">
        <v>91.724000000000004</v>
      </c>
      <c r="M38">
        <v>105.03</v>
      </c>
    </row>
    <row r="39" spans="1:13" x14ac:dyDescent="0.25">
      <c r="A39" s="4">
        <v>42307</v>
      </c>
      <c r="B39">
        <v>2.2599999999999998</v>
      </c>
      <c r="C39">
        <v>3.1962999999999999</v>
      </c>
      <c r="D39">
        <v>3.1962999999999999</v>
      </c>
      <c r="E39">
        <v>2.1421000000000001</v>
      </c>
      <c r="F39">
        <v>9.2590000000000003</v>
      </c>
      <c r="G39">
        <v>7.1169000000000002</v>
      </c>
      <c r="H39">
        <v>2.0123000000000002</v>
      </c>
      <c r="I39">
        <v>124.2556</v>
      </c>
      <c r="J39">
        <v>259.065</v>
      </c>
      <c r="K39">
        <v>54.98</v>
      </c>
      <c r="L39">
        <v>94.433999999999997</v>
      </c>
      <c r="M39">
        <v>104.84</v>
      </c>
    </row>
    <row r="40" spans="1:13" x14ac:dyDescent="0.25">
      <c r="A40" s="4">
        <v>42310</v>
      </c>
      <c r="B40">
        <v>2.52</v>
      </c>
      <c r="C40">
        <v>11.5044</v>
      </c>
      <c r="D40">
        <v>11.5044</v>
      </c>
      <c r="E40">
        <v>2.1709000000000001</v>
      </c>
      <c r="F40">
        <v>9.2248999999999999</v>
      </c>
      <c r="G40">
        <v>7.0540000000000003</v>
      </c>
      <c r="H40">
        <v>2.0398999999999998</v>
      </c>
      <c r="I40">
        <v>138.5505</v>
      </c>
      <c r="J40">
        <v>259.065</v>
      </c>
      <c r="K40">
        <v>54.98</v>
      </c>
      <c r="L40">
        <v>111.59</v>
      </c>
      <c r="M40">
        <v>109.18</v>
      </c>
    </row>
    <row r="41" spans="1:13" x14ac:dyDescent="0.25">
      <c r="A41" s="4">
        <v>42311</v>
      </c>
      <c r="B41">
        <v>2.52</v>
      </c>
      <c r="C41">
        <v>0</v>
      </c>
      <c r="D41">
        <v>0</v>
      </c>
      <c r="E41">
        <v>2.2105000000000001</v>
      </c>
      <c r="F41">
        <v>9.2333999999999996</v>
      </c>
      <c r="G41">
        <v>7.0228999999999999</v>
      </c>
      <c r="H41">
        <v>2.0398000000000001</v>
      </c>
      <c r="I41">
        <v>138.5505</v>
      </c>
      <c r="J41">
        <v>259.065</v>
      </c>
      <c r="K41">
        <v>54.98</v>
      </c>
      <c r="L41">
        <v>99.4</v>
      </c>
      <c r="M41">
        <v>106.733</v>
      </c>
    </row>
    <row r="42" spans="1:13" x14ac:dyDescent="0.25">
      <c r="A42" s="4">
        <v>42312</v>
      </c>
      <c r="B42">
        <v>2.6</v>
      </c>
      <c r="C42">
        <v>3.1745999999999999</v>
      </c>
      <c r="D42">
        <v>3.1745999999999999</v>
      </c>
      <c r="E42">
        <v>2.2250000000000001</v>
      </c>
      <c r="F42">
        <v>9.2637</v>
      </c>
      <c r="G42">
        <v>7.0387000000000004</v>
      </c>
      <c r="H42">
        <v>2.0348999999999999</v>
      </c>
      <c r="I42">
        <v>142.94890000000001</v>
      </c>
      <c r="J42">
        <v>259.065</v>
      </c>
      <c r="K42">
        <v>54.98</v>
      </c>
      <c r="L42">
        <v>98.114000000000004</v>
      </c>
      <c r="M42">
        <v>107.014</v>
      </c>
    </row>
    <row r="43" spans="1:13" x14ac:dyDescent="0.25">
      <c r="A43" s="4">
        <v>42313</v>
      </c>
      <c r="B43">
        <v>2.5</v>
      </c>
      <c r="C43">
        <v>-3.8462000000000001</v>
      </c>
      <c r="D43">
        <v>-3.8462000000000001</v>
      </c>
      <c r="E43">
        <v>2.2323</v>
      </c>
      <c r="F43">
        <v>9.2740000000000009</v>
      </c>
      <c r="G43">
        <v>7.0416999999999996</v>
      </c>
      <c r="H43">
        <v>2.0329000000000002</v>
      </c>
      <c r="I43">
        <v>137.45089999999999</v>
      </c>
      <c r="J43">
        <v>259.065</v>
      </c>
      <c r="K43">
        <v>54.98</v>
      </c>
      <c r="L43">
        <v>95.897000000000006</v>
      </c>
      <c r="M43">
        <v>107.869</v>
      </c>
    </row>
    <row r="44" spans="1:13" x14ac:dyDescent="0.25">
      <c r="A44" s="4">
        <v>42314</v>
      </c>
      <c r="B44">
        <v>2.46</v>
      </c>
      <c r="C44">
        <v>-1.6</v>
      </c>
      <c r="D44">
        <v>-1.6</v>
      </c>
      <c r="E44">
        <v>2.3252000000000002</v>
      </c>
      <c r="F44">
        <v>9.3039000000000005</v>
      </c>
      <c r="G44">
        <v>6.9786999999999999</v>
      </c>
      <c r="H44">
        <v>2.0457999999999998</v>
      </c>
      <c r="I44">
        <v>135.2517</v>
      </c>
      <c r="J44">
        <v>259.065</v>
      </c>
      <c r="K44">
        <v>54.98</v>
      </c>
      <c r="L44">
        <v>80.53</v>
      </c>
      <c r="M44">
        <v>105.182</v>
      </c>
    </row>
    <row r="45" spans="1:13" x14ac:dyDescent="0.25">
      <c r="A45" s="4">
        <v>42317</v>
      </c>
      <c r="B45">
        <v>2.4699999999999998</v>
      </c>
      <c r="C45">
        <v>0.40649999999999997</v>
      </c>
      <c r="D45">
        <v>0.40649999999999997</v>
      </c>
      <c r="E45">
        <v>2.3435999999999999</v>
      </c>
      <c r="F45">
        <v>9.3978000000000002</v>
      </c>
      <c r="G45">
        <v>7.0541999999999998</v>
      </c>
      <c r="H45">
        <v>2.0467</v>
      </c>
      <c r="I45">
        <v>137.67089999999999</v>
      </c>
      <c r="J45">
        <v>259.065</v>
      </c>
      <c r="K45">
        <v>55.737000000000002</v>
      </c>
      <c r="L45">
        <v>77.144999999999996</v>
      </c>
      <c r="M45">
        <v>105.16500000000001</v>
      </c>
    </row>
    <row r="46" spans="1:13" x14ac:dyDescent="0.25">
      <c r="A46" s="4">
        <v>42318</v>
      </c>
      <c r="B46">
        <v>2.3199999999999998</v>
      </c>
      <c r="C46">
        <v>-6.0728999999999997</v>
      </c>
      <c r="D46">
        <v>-6.0728999999999997</v>
      </c>
      <c r="E46">
        <v>2.3418999999999999</v>
      </c>
      <c r="F46">
        <v>9.3999000000000006</v>
      </c>
      <c r="G46">
        <v>7.0579999999999998</v>
      </c>
      <c r="H46">
        <v>2.0447000000000002</v>
      </c>
      <c r="I46">
        <v>129.31030000000001</v>
      </c>
      <c r="J46">
        <v>259.065</v>
      </c>
      <c r="K46">
        <v>55.737000000000002</v>
      </c>
      <c r="L46">
        <v>79.677999999999997</v>
      </c>
      <c r="M46">
        <v>107.1</v>
      </c>
    </row>
    <row r="47" spans="1:13" x14ac:dyDescent="0.25">
      <c r="A47" s="4">
        <v>42319</v>
      </c>
      <c r="B47">
        <v>2.1800000000000002</v>
      </c>
      <c r="C47">
        <v>-6.0345000000000004</v>
      </c>
      <c r="D47">
        <v>-6.0345000000000004</v>
      </c>
      <c r="E47">
        <v>2.3300999999999998</v>
      </c>
      <c r="F47">
        <v>9.4212000000000007</v>
      </c>
      <c r="G47">
        <v>7.0911</v>
      </c>
      <c r="H47">
        <v>2.0499999999999998</v>
      </c>
      <c r="I47">
        <v>121.50709999999999</v>
      </c>
      <c r="J47">
        <v>259.065</v>
      </c>
      <c r="K47">
        <v>55.737000000000002</v>
      </c>
      <c r="L47">
        <v>87.274000000000001</v>
      </c>
      <c r="M47">
        <v>108.005</v>
      </c>
    </row>
    <row r="48" spans="1:13" x14ac:dyDescent="0.25">
      <c r="A48" s="4">
        <v>42320</v>
      </c>
      <c r="B48">
        <v>2.09</v>
      </c>
      <c r="C48">
        <v>-4.1284000000000001</v>
      </c>
      <c r="D48">
        <v>-4.1284000000000001</v>
      </c>
      <c r="E48">
        <v>2.3115999999999999</v>
      </c>
      <c r="F48">
        <v>9.4832999999999998</v>
      </c>
      <c r="G48">
        <v>7.1718000000000002</v>
      </c>
      <c r="H48">
        <v>2.0506000000000002</v>
      </c>
      <c r="I48">
        <v>116.49079999999999</v>
      </c>
      <c r="J48">
        <v>259.065</v>
      </c>
      <c r="K48">
        <v>55.737000000000002</v>
      </c>
      <c r="L48">
        <v>87.48</v>
      </c>
      <c r="M48">
        <v>100.40300000000001</v>
      </c>
    </row>
    <row r="49" spans="1:13" x14ac:dyDescent="0.25">
      <c r="A49" s="4">
        <v>42321</v>
      </c>
      <c r="B49">
        <v>2.0699999999999998</v>
      </c>
      <c r="C49">
        <v>-0.95689999999999997</v>
      </c>
      <c r="D49">
        <v>-0.95689999999999997</v>
      </c>
      <c r="E49">
        <v>2.2658</v>
      </c>
      <c r="F49">
        <v>9.4993999999999996</v>
      </c>
      <c r="G49">
        <v>7.2336</v>
      </c>
      <c r="H49">
        <v>2.0371999999999999</v>
      </c>
      <c r="I49">
        <v>115.376</v>
      </c>
      <c r="J49">
        <v>259.065</v>
      </c>
      <c r="K49">
        <v>55.737000000000002</v>
      </c>
      <c r="L49">
        <v>51.502000000000002</v>
      </c>
      <c r="M49">
        <v>98.135999999999996</v>
      </c>
    </row>
    <row r="50" spans="1:13" x14ac:dyDescent="0.25">
      <c r="A50" s="4">
        <v>42324</v>
      </c>
      <c r="B50">
        <v>2.2599999999999998</v>
      </c>
      <c r="C50">
        <v>9.1786999999999992</v>
      </c>
      <c r="D50">
        <v>9.1786999999999992</v>
      </c>
      <c r="E50">
        <v>2.2675999999999998</v>
      </c>
      <c r="F50">
        <v>9.4093</v>
      </c>
      <c r="G50">
        <v>7.1417000000000002</v>
      </c>
      <c r="H50">
        <v>2.0638000000000001</v>
      </c>
      <c r="I50">
        <v>125.9661</v>
      </c>
      <c r="J50">
        <v>259.065</v>
      </c>
      <c r="K50">
        <v>55.737000000000002</v>
      </c>
      <c r="L50">
        <v>78.281000000000006</v>
      </c>
      <c r="M50">
        <v>87.245999999999995</v>
      </c>
    </row>
    <row r="51" spans="1:13" x14ac:dyDescent="0.25">
      <c r="A51" s="4">
        <v>42325</v>
      </c>
      <c r="B51">
        <v>2.11</v>
      </c>
      <c r="C51">
        <v>-6.6372</v>
      </c>
      <c r="D51">
        <v>-6.6372</v>
      </c>
      <c r="E51">
        <v>2.2658</v>
      </c>
      <c r="F51">
        <v>9.4235000000000007</v>
      </c>
      <c r="G51">
        <v>7.1577000000000002</v>
      </c>
      <c r="H51">
        <v>2.0667</v>
      </c>
      <c r="I51">
        <v>117.60550000000001</v>
      </c>
      <c r="J51">
        <v>259.065</v>
      </c>
      <c r="K51">
        <v>55.737000000000002</v>
      </c>
      <c r="L51">
        <v>78.72</v>
      </c>
      <c r="M51">
        <v>88.260999999999996</v>
      </c>
    </row>
    <row r="52" spans="1:13" x14ac:dyDescent="0.25">
      <c r="A52" s="4">
        <v>42326</v>
      </c>
      <c r="B52">
        <v>2.13</v>
      </c>
      <c r="C52">
        <v>0.94789999999999996</v>
      </c>
      <c r="D52">
        <v>0.94789999999999996</v>
      </c>
      <c r="E52">
        <v>2.2728000000000002</v>
      </c>
      <c r="F52">
        <v>9.3636999999999997</v>
      </c>
      <c r="G52">
        <v>7.0909000000000004</v>
      </c>
      <c r="H52">
        <v>2.0575000000000001</v>
      </c>
      <c r="I52">
        <v>118.72029999999999</v>
      </c>
      <c r="J52">
        <v>259.065</v>
      </c>
      <c r="K52">
        <v>55.737000000000002</v>
      </c>
      <c r="L52">
        <v>79.837999999999994</v>
      </c>
      <c r="M52">
        <v>88.421999999999997</v>
      </c>
    </row>
    <row r="53" spans="1:13" x14ac:dyDescent="0.25">
      <c r="A53" s="4">
        <v>42327</v>
      </c>
      <c r="B53">
        <v>2.08</v>
      </c>
      <c r="C53">
        <v>-2.3473999999999999</v>
      </c>
      <c r="D53">
        <v>-2.3473999999999999</v>
      </c>
      <c r="E53">
        <v>2.2482000000000002</v>
      </c>
      <c r="F53">
        <v>9.3679000000000006</v>
      </c>
      <c r="G53">
        <v>7.1196000000000002</v>
      </c>
      <c r="H53">
        <v>2.0565000000000002</v>
      </c>
      <c r="I53">
        <v>115.93340000000001</v>
      </c>
      <c r="J53">
        <v>259.065</v>
      </c>
      <c r="K53">
        <v>55.737000000000002</v>
      </c>
      <c r="L53">
        <v>79.891000000000005</v>
      </c>
      <c r="M53">
        <v>87.763000000000005</v>
      </c>
    </row>
    <row r="54" spans="1:13" x14ac:dyDescent="0.25">
      <c r="A54" s="4">
        <v>42328</v>
      </c>
      <c r="B54">
        <v>1.9</v>
      </c>
      <c r="C54">
        <v>-8.6538000000000004</v>
      </c>
      <c r="D54">
        <v>-8.6538000000000004</v>
      </c>
      <c r="E54">
        <v>2.2622999999999998</v>
      </c>
      <c r="F54">
        <v>9.3569999999999993</v>
      </c>
      <c r="G54">
        <v>7.0946999999999996</v>
      </c>
      <c r="H54">
        <v>2.0499999999999998</v>
      </c>
      <c r="I54">
        <v>105.9007</v>
      </c>
      <c r="J54">
        <v>259.065</v>
      </c>
      <c r="K54">
        <v>55.737000000000002</v>
      </c>
      <c r="L54">
        <v>87.010999999999996</v>
      </c>
      <c r="M54">
        <v>87.923000000000002</v>
      </c>
    </row>
    <row r="55" spans="1:13" x14ac:dyDescent="0.25">
      <c r="A55" s="4">
        <v>42331</v>
      </c>
      <c r="B55">
        <v>1.51</v>
      </c>
      <c r="C55">
        <v>-20.526299999999999</v>
      </c>
      <c r="D55">
        <v>-20.526299999999999</v>
      </c>
      <c r="E55">
        <v>2.2376999999999998</v>
      </c>
      <c r="F55">
        <v>9.3551000000000002</v>
      </c>
      <c r="G55">
        <v>7.1173999999999999</v>
      </c>
      <c r="H55">
        <v>2.0457000000000001</v>
      </c>
      <c r="I55">
        <v>84.163200000000003</v>
      </c>
      <c r="J55">
        <v>259.065</v>
      </c>
      <c r="K55">
        <v>55.737000000000002</v>
      </c>
      <c r="L55">
        <v>138.83500000000001</v>
      </c>
      <c r="M55">
        <v>108.376</v>
      </c>
    </row>
    <row r="56" spans="1:13" x14ac:dyDescent="0.25">
      <c r="A56" s="4">
        <v>42332</v>
      </c>
      <c r="B56">
        <v>1.75</v>
      </c>
      <c r="C56">
        <v>15.894</v>
      </c>
      <c r="D56">
        <v>15.894</v>
      </c>
      <c r="E56">
        <v>2.2376999999999998</v>
      </c>
      <c r="F56">
        <v>9.3489000000000004</v>
      </c>
      <c r="G56">
        <v>7.1112000000000002</v>
      </c>
      <c r="H56">
        <v>2.0499000000000001</v>
      </c>
      <c r="I56">
        <v>97.540099999999995</v>
      </c>
      <c r="J56">
        <v>259.065</v>
      </c>
      <c r="K56">
        <v>55.737000000000002</v>
      </c>
      <c r="L56">
        <v>173.21799999999999</v>
      </c>
      <c r="M56">
        <v>119.07899999999999</v>
      </c>
    </row>
    <row r="57" spans="1:13" x14ac:dyDescent="0.25">
      <c r="A57" s="4">
        <v>42333</v>
      </c>
      <c r="B57">
        <v>1.6099999999999999</v>
      </c>
      <c r="C57">
        <v>-8</v>
      </c>
      <c r="D57">
        <v>-8</v>
      </c>
      <c r="E57">
        <v>2.2341000000000002</v>
      </c>
      <c r="F57">
        <v>9.3369</v>
      </c>
      <c r="G57">
        <v>7.1028000000000002</v>
      </c>
      <c r="H57">
        <v>2.0508000000000002</v>
      </c>
      <c r="I57">
        <v>89.736900000000006</v>
      </c>
      <c r="J57">
        <v>259.065</v>
      </c>
      <c r="K57">
        <v>55.737000000000002</v>
      </c>
      <c r="L57">
        <v>175.98500000000001</v>
      </c>
      <c r="M57">
        <v>118.124</v>
      </c>
    </row>
    <row r="58" spans="1:13" x14ac:dyDescent="0.25">
      <c r="A58" s="4">
        <v>42335</v>
      </c>
      <c r="B58">
        <v>1.51</v>
      </c>
      <c r="C58">
        <v>-6.2111999999999998</v>
      </c>
      <c r="D58">
        <v>-6.2111999999999998</v>
      </c>
      <c r="E58">
        <v>2.2201</v>
      </c>
      <c r="F58">
        <v>9.3325999999999993</v>
      </c>
      <c r="G58">
        <v>7.1124999999999998</v>
      </c>
      <c r="H58">
        <v>2.0539000000000001</v>
      </c>
      <c r="I58">
        <v>84.163200000000003</v>
      </c>
      <c r="J58">
        <v>259.065</v>
      </c>
      <c r="K58">
        <v>55.737000000000002</v>
      </c>
      <c r="L58">
        <v>176.47300000000001</v>
      </c>
      <c r="M58">
        <v>118.56100000000001</v>
      </c>
    </row>
    <row r="59" spans="1:13" x14ac:dyDescent="0.25">
      <c r="A59" s="4">
        <v>42338</v>
      </c>
      <c r="B59">
        <v>1.37</v>
      </c>
      <c r="C59">
        <v>-9.2714999999999996</v>
      </c>
      <c r="D59">
        <v>-9.2714999999999996</v>
      </c>
      <c r="E59">
        <v>2.206</v>
      </c>
      <c r="F59">
        <v>9.3489000000000004</v>
      </c>
      <c r="G59">
        <v>7.1429</v>
      </c>
      <c r="H59">
        <v>2.0684</v>
      </c>
      <c r="I59">
        <v>76.36</v>
      </c>
      <c r="J59">
        <v>259.065</v>
      </c>
      <c r="K59">
        <v>55.737000000000002</v>
      </c>
      <c r="L59">
        <v>162.04499999999999</v>
      </c>
      <c r="M59">
        <v>120.42700000000001</v>
      </c>
    </row>
    <row r="60" spans="1:13" x14ac:dyDescent="0.25">
      <c r="A60" s="4">
        <v>42339</v>
      </c>
      <c r="B60">
        <v>1.1299999999999999</v>
      </c>
      <c r="C60">
        <v>-17.5182</v>
      </c>
      <c r="D60">
        <v>-17.5182</v>
      </c>
      <c r="E60">
        <v>2.1431</v>
      </c>
      <c r="F60">
        <v>9.2889999999999997</v>
      </c>
      <c r="G60">
        <v>7.1459000000000001</v>
      </c>
      <c r="H60">
        <v>2.0110999999999999</v>
      </c>
      <c r="I60">
        <v>62.9831</v>
      </c>
      <c r="J60">
        <v>259.065</v>
      </c>
      <c r="K60">
        <v>55.737000000000002</v>
      </c>
      <c r="L60">
        <v>178.17500000000001</v>
      </c>
      <c r="M60">
        <v>128.655</v>
      </c>
    </row>
    <row r="61" spans="1:13" x14ac:dyDescent="0.25">
      <c r="A61" s="4">
        <v>42340</v>
      </c>
      <c r="B61">
        <v>1.1499999999999999</v>
      </c>
      <c r="C61">
        <v>1.7699</v>
      </c>
      <c r="D61">
        <v>1.7699</v>
      </c>
      <c r="E61">
        <v>2.1797</v>
      </c>
      <c r="F61">
        <v>9.3279999999999994</v>
      </c>
      <c r="G61">
        <v>7.1482999999999999</v>
      </c>
      <c r="H61">
        <v>1.9965999999999999</v>
      </c>
      <c r="I61">
        <v>64.097800000000007</v>
      </c>
      <c r="J61">
        <v>259.065</v>
      </c>
      <c r="K61">
        <v>55.737000000000002</v>
      </c>
      <c r="L61">
        <v>179.39</v>
      </c>
      <c r="M61">
        <v>127.938</v>
      </c>
    </row>
    <row r="62" spans="1:13" x14ac:dyDescent="0.25">
      <c r="A62" s="4">
        <v>42341</v>
      </c>
      <c r="B62">
        <v>1.21</v>
      </c>
      <c r="C62">
        <v>5.2173999999999996</v>
      </c>
      <c r="D62">
        <v>5.2173999999999996</v>
      </c>
      <c r="E62">
        <v>2.3136000000000001</v>
      </c>
      <c r="F62">
        <v>9.3937000000000008</v>
      </c>
      <c r="G62">
        <v>7.0800999999999998</v>
      </c>
      <c r="H62">
        <v>1.9590999999999998</v>
      </c>
      <c r="I62">
        <v>67.441999999999993</v>
      </c>
      <c r="J62">
        <v>259.065</v>
      </c>
      <c r="K62">
        <v>55.737000000000002</v>
      </c>
      <c r="L62">
        <v>189.62700000000001</v>
      </c>
      <c r="M62">
        <v>129.99100000000001</v>
      </c>
    </row>
    <row r="63" spans="1:13" x14ac:dyDescent="0.25">
      <c r="A63" s="4">
        <v>42342</v>
      </c>
      <c r="B63">
        <v>1.07</v>
      </c>
      <c r="C63">
        <v>-11.5702</v>
      </c>
      <c r="D63">
        <v>-11.5702</v>
      </c>
      <c r="E63">
        <v>2.2692999999999999</v>
      </c>
      <c r="F63">
        <v>9.3116000000000003</v>
      </c>
      <c r="G63">
        <v>7.0423</v>
      </c>
      <c r="H63">
        <v>1.8736999999999999</v>
      </c>
      <c r="I63">
        <v>59.638800000000003</v>
      </c>
      <c r="J63">
        <v>259.065</v>
      </c>
      <c r="K63">
        <v>55.737000000000002</v>
      </c>
      <c r="L63">
        <v>192.09899999999999</v>
      </c>
      <c r="M63">
        <v>133.14099999999999</v>
      </c>
    </row>
    <row r="64" spans="1:13" x14ac:dyDescent="0.25">
      <c r="A64" s="4">
        <v>42345</v>
      </c>
      <c r="B64">
        <v>1.03</v>
      </c>
      <c r="C64">
        <v>-3.7382999999999997</v>
      </c>
      <c r="D64">
        <v>-3.7382999999999997</v>
      </c>
      <c r="E64">
        <v>2.2288000000000001</v>
      </c>
      <c r="F64">
        <v>9.3333999999999993</v>
      </c>
      <c r="G64">
        <v>7.1047000000000002</v>
      </c>
      <c r="H64">
        <v>1.8839999999999999</v>
      </c>
      <c r="I64">
        <v>57.409300000000002</v>
      </c>
      <c r="J64">
        <v>259.065</v>
      </c>
      <c r="K64">
        <v>55.737000000000002</v>
      </c>
      <c r="L64">
        <v>163.83099999999999</v>
      </c>
      <c r="M64">
        <v>132.06399999999999</v>
      </c>
    </row>
    <row r="65" spans="1:13" x14ac:dyDescent="0.25">
      <c r="A65" s="4">
        <v>42346</v>
      </c>
      <c r="B65">
        <v>0.99</v>
      </c>
      <c r="C65">
        <v>-3.8834999999999997</v>
      </c>
      <c r="D65">
        <v>-3.8834999999999997</v>
      </c>
      <c r="E65">
        <v>2.2181999999999999</v>
      </c>
      <c r="F65">
        <v>9.3653999999999993</v>
      </c>
      <c r="G65">
        <v>7.1471999999999998</v>
      </c>
      <c r="H65">
        <v>1.8881000000000001</v>
      </c>
      <c r="I65">
        <v>55.1798</v>
      </c>
      <c r="J65">
        <v>259.065</v>
      </c>
      <c r="K65">
        <v>55.737000000000002</v>
      </c>
      <c r="L65">
        <v>117.66500000000001</v>
      </c>
      <c r="M65">
        <v>132.14099999999999</v>
      </c>
    </row>
    <row r="66" spans="1:13" x14ac:dyDescent="0.25">
      <c r="A66" s="4">
        <v>42347</v>
      </c>
      <c r="B66">
        <v>1.03</v>
      </c>
      <c r="C66">
        <v>4.0404</v>
      </c>
      <c r="D66">
        <v>4.0404</v>
      </c>
      <c r="E66">
        <v>2.2164000000000001</v>
      </c>
      <c r="F66">
        <v>9.4077000000000002</v>
      </c>
      <c r="G66">
        <v>7.1913</v>
      </c>
      <c r="H66">
        <v>1.8746</v>
      </c>
      <c r="I66">
        <v>57.409300000000002</v>
      </c>
      <c r="J66">
        <v>259.065</v>
      </c>
      <c r="K66">
        <v>55.737000000000002</v>
      </c>
      <c r="L66">
        <v>128.87700000000001</v>
      </c>
      <c r="M66">
        <v>129.714</v>
      </c>
    </row>
    <row r="67" spans="1:13" x14ac:dyDescent="0.25">
      <c r="A67" s="4">
        <v>42348</v>
      </c>
      <c r="B67">
        <v>1.05</v>
      </c>
      <c r="C67">
        <v>1.9417</v>
      </c>
      <c r="D67">
        <v>1.9417</v>
      </c>
      <c r="E67">
        <v>2.2305000000000001</v>
      </c>
      <c r="F67">
        <v>9.4085000000000001</v>
      </c>
      <c r="G67">
        <v>7.1779999999999999</v>
      </c>
      <c r="H67">
        <v>1.8746</v>
      </c>
      <c r="I67">
        <v>58.524099999999997</v>
      </c>
      <c r="J67">
        <v>259.065</v>
      </c>
      <c r="K67">
        <v>55.737000000000002</v>
      </c>
      <c r="L67">
        <v>133.53399999999999</v>
      </c>
      <c r="M67">
        <v>130.387</v>
      </c>
    </row>
    <row r="68" spans="1:13" x14ac:dyDescent="0.25">
      <c r="A68" s="4">
        <v>42349</v>
      </c>
      <c r="B68">
        <v>0.9778</v>
      </c>
      <c r="C68">
        <v>-6.875</v>
      </c>
      <c r="D68">
        <v>-6.875</v>
      </c>
      <c r="E68">
        <v>2.1269999999999998</v>
      </c>
      <c r="F68">
        <v>9.4837000000000007</v>
      </c>
      <c r="G68">
        <v>7.3567</v>
      </c>
      <c r="H68">
        <v>1.8993</v>
      </c>
      <c r="I68">
        <v>54.5045</v>
      </c>
      <c r="J68">
        <v>259.065</v>
      </c>
      <c r="K68">
        <v>55.741</v>
      </c>
      <c r="L68">
        <v>130.625</v>
      </c>
      <c r="M68">
        <v>129.857</v>
      </c>
    </row>
    <row r="69" spans="1:13" x14ac:dyDescent="0.25">
      <c r="A69" s="4">
        <v>42352</v>
      </c>
      <c r="B69">
        <v>0.92</v>
      </c>
      <c r="C69">
        <v>-5.9123999999999999</v>
      </c>
      <c r="D69">
        <v>-5.9123999999999999</v>
      </c>
      <c r="E69">
        <v>2.2217000000000002</v>
      </c>
      <c r="F69">
        <v>9.4649999999999999</v>
      </c>
      <c r="G69">
        <v>7.2432999999999996</v>
      </c>
      <c r="H69">
        <v>1.8949</v>
      </c>
      <c r="I69">
        <v>51.2819</v>
      </c>
      <c r="J69">
        <v>259.065</v>
      </c>
      <c r="K69">
        <v>55.741</v>
      </c>
      <c r="L69">
        <v>93.786000000000001</v>
      </c>
      <c r="M69">
        <v>122.89400000000001</v>
      </c>
    </row>
    <row r="70" spans="1:13" x14ac:dyDescent="0.25">
      <c r="A70" s="4">
        <v>42353</v>
      </c>
      <c r="B70">
        <v>1.05</v>
      </c>
      <c r="C70">
        <v>14.1304</v>
      </c>
      <c r="D70">
        <v>14.1304</v>
      </c>
      <c r="E70">
        <v>2.2658</v>
      </c>
      <c r="F70">
        <v>9.4153000000000002</v>
      </c>
      <c r="G70">
        <v>7.1494999999999997</v>
      </c>
      <c r="H70">
        <v>1.9312</v>
      </c>
      <c r="I70">
        <v>58.528300000000002</v>
      </c>
      <c r="J70">
        <v>259.065</v>
      </c>
      <c r="K70">
        <v>55.741</v>
      </c>
      <c r="L70">
        <v>124.904</v>
      </c>
      <c r="M70">
        <v>132.37100000000001</v>
      </c>
    </row>
    <row r="71" spans="1:13" x14ac:dyDescent="0.25">
      <c r="A71" s="4">
        <v>42354</v>
      </c>
      <c r="B71">
        <v>1</v>
      </c>
      <c r="C71">
        <v>-4.7618999999999998</v>
      </c>
      <c r="D71">
        <v>-4.7618999999999998</v>
      </c>
      <c r="E71">
        <v>2.2959999999999998</v>
      </c>
      <c r="F71">
        <v>9.3544999999999998</v>
      </c>
      <c r="G71">
        <v>7.0586000000000002</v>
      </c>
      <c r="H71">
        <v>1.9035</v>
      </c>
      <c r="I71">
        <v>55.741199999999999</v>
      </c>
      <c r="J71">
        <v>259.065</v>
      </c>
      <c r="K71">
        <v>55.741</v>
      </c>
      <c r="L71">
        <v>120.502</v>
      </c>
      <c r="M71">
        <v>131.08500000000001</v>
      </c>
    </row>
    <row r="72" spans="1:13" x14ac:dyDescent="0.25">
      <c r="A72" s="4">
        <v>42355</v>
      </c>
      <c r="B72">
        <v>1.06</v>
      </c>
      <c r="C72">
        <v>6</v>
      </c>
      <c r="D72">
        <v>6</v>
      </c>
      <c r="E72">
        <v>2.2233999999999998</v>
      </c>
      <c r="F72">
        <v>9.4087999999999994</v>
      </c>
      <c r="G72">
        <v>7.1853999999999996</v>
      </c>
      <c r="H72">
        <v>1.8646</v>
      </c>
      <c r="I72">
        <v>59.085700000000003</v>
      </c>
      <c r="J72">
        <v>259.065</v>
      </c>
      <c r="K72">
        <v>55.741</v>
      </c>
      <c r="L72">
        <v>109.63200000000001</v>
      </c>
      <c r="M72">
        <v>133.87200000000001</v>
      </c>
    </row>
    <row r="73" spans="1:13" x14ac:dyDescent="0.25">
      <c r="A73" s="4">
        <v>42356</v>
      </c>
      <c r="B73">
        <v>1.1499999999999999</v>
      </c>
      <c r="C73">
        <v>8.4906000000000006</v>
      </c>
      <c r="D73">
        <v>8.4906000000000006</v>
      </c>
      <c r="E73">
        <v>2.2040000000000002</v>
      </c>
      <c r="F73">
        <v>9.4928000000000008</v>
      </c>
      <c r="G73">
        <v>7.2888000000000002</v>
      </c>
      <c r="H73">
        <v>1.8223</v>
      </c>
      <c r="I73">
        <v>64.102400000000003</v>
      </c>
      <c r="J73">
        <v>259.065</v>
      </c>
      <c r="K73">
        <v>55.741</v>
      </c>
      <c r="L73">
        <v>115.197</v>
      </c>
      <c r="M73">
        <v>137.91399999999999</v>
      </c>
    </row>
    <row r="74" spans="1:13" x14ac:dyDescent="0.25">
      <c r="A74" s="4">
        <v>42359</v>
      </c>
      <c r="B74">
        <v>1.1499999999999999</v>
      </c>
      <c r="C74">
        <v>0</v>
      </c>
      <c r="D74">
        <v>0</v>
      </c>
      <c r="E74">
        <v>2.1917</v>
      </c>
      <c r="F74">
        <v>9.4673999999999996</v>
      </c>
      <c r="G74">
        <v>7.2756999999999996</v>
      </c>
      <c r="H74">
        <v>1.8149999999999999</v>
      </c>
      <c r="I74">
        <v>64.102400000000003</v>
      </c>
      <c r="J74">
        <v>259.065</v>
      </c>
      <c r="K74">
        <v>55.741</v>
      </c>
      <c r="L74">
        <v>111.304</v>
      </c>
      <c r="M74">
        <v>137.83600000000001</v>
      </c>
    </row>
    <row r="75" spans="1:13" x14ac:dyDescent="0.25">
      <c r="A75" s="4">
        <v>42360</v>
      </c>
      <c r="B75">
        <v>1.06</v>
      </c>
      <c r="C75">
        <v>-7.8261000000000003</v>
      </c>
      <c r="D75">
        <v>-7.8261000000000003</v>
      </c>
      <c r="E75">
        <v>2.2357</v>
      </c>
      <c r="F75">
        <v>9.4206000000000003</v>
      </c>
      <c r="G75">
        <v>7.1848999999999998</v>
      </c>
      <c r="H75">
        <v>1.794</v>
      </c>
      <c r="I75">
        <v>59.085700000000003</v>
      </c>
      <c r="J75">
        <v>259.065</v>
      </c>
      <c r="K75">
        <v>55.741</v>
      </c>
      <c r="L75">
        <v>121.72799999999999</v>
      </c>
      <c r="M75">
        <v>138.411</v>
      </c>
    </row>
    <row r="76" spans="1:13" x14ac:dyDescent="0.25">
      <c r="A76" s="4">
        <v>42361</v>
      </c>
      <c r="B76">
        <v>1.06</v>
      </c>
      <c r="C76">
        <v>0</v>
      </c>
      <c r="D76">
        <v>0</v>
      </c>
      <c r="E76">
        <v>2.2534000000000001</v>
      </c>
      <c r="F76">
        <v>9.3605999999999998</v>
      </c>
      <c r="G76">
        <v>7.1071999999999997</v>
      </c>
      <c r="H76">
        <v>1.7882</v>
      </c>
      <c r="I76">
        <v>59.085700000000003</v>
      </c>
      <c r="J76">
        <v>259.065</v>
      </c>
      <c r="K76">
        <v>55.741</v>
      </c>
      <c r="L76">
        <v>121.343</v>
      </c>
      <c r="M76">
        <v>138.19499999999999</v>
      </c>
    </row>
    <row r="77" spans="1:13" x14ac:dyDescent="0.25">
      <c r="A77" s="4">
        <v>42362</v>
      </c>
      <c r="B77">
        <v>1.03</v>
      </c>
      <c r="C77">
        <v>-2.8302</v>
      </c>
      <c r="D77">
        <v>-2.8302</v>
      </c>
      <c r="E77">
        <v>2.2410000000000001</v>
      </c>
      <c r="F77">
        <v>9.3620000000000001</v>
      </c>
      <c r="G77">
        <v>7.1210000000000004</v>
      </c>
      <c r="H77">
        <v>1.7892000000000001</v>
      </c>
      <c r="I77">
        <v>57.413499999999999</v>
      </c>
      <c r="J77">
        <v>259.065</v>
      </c>
      <c r="K77">
        <v>55.741</v>
      </c>
      <c r="L77">
        <v>115.10299999999999</v>
      </c>
      <c r="M77">
        <v>138.09700000000001</v>
      </c>
    </row>
    <row r="78" spans="1:13" x14ac:dyDescent="0.25">
      <c r="A78" s="4">
        <v>42366</v>
      </c>
      <c r="B78">
        <v>0.92200000000000004</v>
      </c>
      <c r="C78">
        <v>-10.4854</v>
      </c>
      <c r="D78">
        <v>-10.4854</v>
      </c>
      <c r="E78">
        <v>2.2303999999999999</v>
      </c>
      <c r="F78">
        <v>9.3787000000000003</v>
      </c>
      <c r="G78">
        <v>7.1482999999999999</v>
      </c>
      <c r="H78">
        <v>1.7999000000000001</v>
      </c>
      <c r="I78">
        <v>51.3934</v>
      </c>
      <c r="J78">
        <v>259.065</v>
      </c>
      <c r="K78">
        <v>55.741</v>
      </c>
      <c r="L78">
        <v>126.991</v>
      </c>
      <c r="M78">
        <v>140.39400000000001</v>
      </c>
    </row>
    <row r="79" spans="1:13" x14ac:dyDescent="0.25">
      <c r="A79" s="4">
        <v>42367</v>
      </c>
      <c r="B79">
        <v>1.06</v>
      </c>
      <c r="C79">
        <v>14.967499999999999</v>
      </c>
      <c r="D79">
        <v>14.967499999999999</v>
      </c>
      <c r="E79">
        <v>2.3050000000000002</v>
      </c>
      <c r="F79">
        <v>9.3414000000000001</v>
      </c>
      <c r="G79">
        <v>7.0364000000000004</v>
      </c>
      <c r="H79">
        <v>1.8382000000000001</v>
      </c>
      <c r="I79">
        <v>59.085700000000003</v>
      </c>
      <c r="J79">
        <v>259.065</v>
      </c>
      <c r="K79">
        <v>55.741</v>
      </c>
      <c r="L79">
        <v>129.494</v>
      </c>
      <c r="M79">
        <v>145.12</v>
      </c>
    </row>
    <row r="80" spans="1:13" x14ac:dyDescent="0.25">
      <c r="A80" s="4">
        <v>42368</v>
      </c>
      <c r="B80">
        <v>0.94099999999999995</v>
      </c>
      <c r="C80">
        <v>-11.2264</v>
      </c>
      <c r="D80">
        <v>-11.2264</v>
      </c>
      <c r="E80">
        <v>2.2942999999999998</v>
      </c>
      <c r="F80">
        <v>9.3696000000000002</v>
      </c>
      <c r="G80">
        <v>7.0753000000000004</v>
      </c>
      <c r="H80">
        <v>1.8574000000000002</v>
      </c>
      <c r="I80">
        <v>52.452500000000001</v>
      </c>
      <c r="J80">
        <v>259.065</v>
      </c>
      <c r="K80">
        <v>55.741</v>
      </c>
      <c r="L80">
        <v>143.08500000000001</v>
      </c>
      <c r="M80">
        <v>147.262</v>
      </c>
    </row>
    <row r="81" spans="1:13" x14ac:dyDescent="0.25">
      <c r="A81" s="4">
        <v>42369</v>
      </c>
      <c r="B81">
        <v>1.05</v>
      </c>
      <c r="C81">
        <v>11.583399999999999</v>
      </c>
      <c r="D81">
        <v>11.583399999999999</v>
      </c>
      <c r="E81">
        <v>2.2694000000000001</v>
      </c>
      <c r="F81">
        <v>9.4065999999999992</v>
      </c>
      <c r="G81">
        <v>7.1372</v>
      </c>
      <c r="H81">
        <v>1.8205</v>
      </c>
      <c r="I81">
        <v>58.528300000000002</v>
      </c>
      <c r="J81">
        <v>160.23099999999999</v>
      </c>
      <c r="K81">
        <v>55.741</v>
      </c>
      <c r="L81">
        <v>152.98500000000001</v>
      </c>
      <c r="M81">
        <v>152.57499999999999</v>
      </c>
    </row>
    <row r="82" spans="1:13" x14ac:dyDescent="0.25">
      <c r="A82" s="4">
        <v>42373</v>
      </c>
      <c r="B82">
        <v>1.01</v>
      </c>
      <c r="C82">
        <v>-3.8094999999999999</v>
      </c>
      <c r="D82">
        <v>-3.8094999999999999</v>
      </c>
      <c r="E82">
        <v>2.2427999999999999</v>
      </c>
      <c r="F82">
        <v>10.039199999999999</v>
      </c>
      <c r="G82">
        <v>7.7964000000000002</v>
      </c>
      <c r="H82">
        <v>1.8183</v>
      </c>
      <c r="I82">
        <v>56.2986</v>
      </c>
      <c r="J82">
        <v>160.23099999999999</v>
      </c>
      <c r="K82">
        <v>55.741</v>
      </c>
      <c r="L82">
        <v>145.36500000000001</v>
      </c>
      <c r="M82">
        <v>152.636</v>
      </c>
    </row>
    <row r="83" spans="1:13" x14ac:dyDescent="0.25">
      <c r="A83" s="4">
        <v>42374</v>
      </c>
      <c r="B83">
        <v>0.95499999999999996</v>
      </c>
      <c r="C83">
        <v>-5.4455</v>
      </c>
      <c r="D83">
        <v>-5.4455</v>
      </c>
      <c r="E83">
        <v>2.2357</v>
      </c>
      <c r="F83">
        <v>10.0403</v>
      </c>
      <c r="G83">
        <v>7.8047000000000004</v>
      </c>
      <c r="H83">
        <v>1.8157999999999999</v>
      </c>
      <c r="I83">
        <v>53.232900000000001</v>
      </c>
      <c r="J83">
        <v>160.23099999999999</v>
      </c>
      <c r="K83">
        <v>55.741</v>
      </c>
      <c r="L83">
        <v>146.66900000000001</v>
      </c>
      <c r="M83">
        <v>151.60499999999999</v>
      </c>
    </row>
    <row r="84" spans="1:13" x14ac:dyDescent="0.25">
      <c r="A84" s="4">
        <v>42375</v>
      </c>
      <c r="B84">
        <v>0.87190000000000001</v>
      </c>
      <c r="C84">
        <v>-8.7042000000000002</v>
      </c>
      <c r="D84">
        <v>-8.7042000000000002</v>
      </c>
      <c r="E84">
        <v>2.1701999999999999</v>
      </c>
      <c r="F84">
        <v>10.0847</v>
      </c>
      <c r="G84">
        <v>7.9143999999999997</v>
      </c>
      <c r="H84">
        <v>1.8367</v>
      </c>
      <c r="I84">
        <v>48.599400000000003</v>
      </c>
      <c r="J84">
        <v>160.23099999999999</v>
      </c>
      <c r="K84">
        <v>55.741</v>
      </c>
      <c r="L84">
        <v>148.04400000000001</v>
      </c>
      <c r="M84">
        <v>139.292</v>
      </c>
    </row>
    <row r="85" spans="1:13" x14ac:dyDescent="0.25">
      <c r="A85" s="4">
        <v>42376</v>
      </c>
      <c r="B85">
        <v>0.94130000000000003</v>
      </c>
      <c r="C85">
        <v>7.9641999999999999</v>
      </c>
      <c r="D85">
        <v>7.9641999999999999</v>
      </c>
      <c r="E85">
        <v>2.1455000000000002</v>
      </c>
      <c r="F85">
        <v>10.1744</v>
      </c>
      <c r="G85">
        <v>8.0288000000000004</v>
      </c>
      <c r="H85">
        <v>1.7585999999999999</v>
      </c>
      <c r="I85">
        <v>52.469900000000003</v>
      </c>
      <c r="J85">
        <v>160.23099999999999</v>
      </c>
      <c r="K85">
        <v>55.741</v>
      </c>
      <c r="L85">
        <v>157.14500000000001</v>
      </c>
      <c r="M85">
        <v>132.89699999999999</v>
      </c>
    </row>
    <row r="86" spans="1:13" x14ac:dyDescent="0.25">
      <c r="A86" s="4">
        <v>42377</v>
      </c>
      <c r="B86">
        <v>1.01</v>
      </c>
      <c r="C86">
        <v>7.2969999999999997</v>
      </c>
      <c r="D86">
        <v>7.2969999999999997</v>
      </c>
      <c r="E86">
        <v>2.1156000000000001</v>
      </c>
      <c r="F86">
        <v>10.210699999999999</v>
      </c>
      <c r="G86">
        <v>8.0951000000000004</v>
      </c>
      <c r="H86">
        <v>1.7305000000000001</v>
      </c>
      <c r="I86">
        <v>56.2986</v>
      </c>
      <c r="J86">
        <v>160.23099999999999</v>
      </c>
      <c r="K86">
        <v>55.741</v>
      </c>
      <c r="L86">
        <v>162.893</v>
      </c>
      <c r="M86">
        <v>134.208</v>
      </c>
    </row>
    <row r="87" spans="1:13" x14ac:dyDescent="0.25">
      <c r="A87" s="4">
        <v>42380</v>
      </c>
      <c r="B87">
        <v>0.80530000000000002</v>
      </c>
      <c r="C87">
        <v>-20.266100000000002</v>
      </c>
      <c r="D87">
        <v>-20.266100000000002</v>
      </c>
      <c r="E87">
        <v>2.1753999999999998</v>
      </c>
      <c r="F87">
        <v>10.196400000000001</v>
      </c>
      <c r="G87">
        <v>8.0210000000000008</v>
      </c>
      <c r="H87">
        <v>1.7221</v>
      </c>
      <c r="I87">
        <v>44.889099999999999</v>
      </c>
      <c r="J87">
        <v>160.23099999999999</v>
      </c>
      <c r="K87">
        <v>55.741</v>
      </c>
      <c r="L87">
        <v>196.38900000000001</v>
      </c>
      <c r="M87">
        <v>147.72800000000001</v>
      </c>
    </row>
    <row r="88" spans="1:13" x14ac:dyDescent="0.25">
      <c r="A88" s="4">
        <v>42381</v>
      </c>
      <c r="B88">
        <v>0.74629999999999996</v>
      </c>
      <c r="C88">
        <v>-7.3262999999999998</v>
      </c>
      <c r="D88">
        <v>-7.3262999999999998</v>
      </c>
      <c r="E88">
        <v>2.1032000000000002</v>
      </c>
      <c r="F88">
        <v>10.147</v>
      </c>
      <c r="G88">
        <v>8.0437999999999992</v>
      </c>
      <c r="H88">
        <v>1.7055</v>
      </c>
      <c r="I88">
        <v>41.6004</v>
      </c>
      <c r="J88">
        <v>160.23099999999999</v>
      </c>
      <c r="K88">
        <v>55.741</v>
      </c>
      <c r="L88">
        <v>174.19200000000001</v>
      </c>
      <c r="M88">
        <v>146.85300000000001</v>
      </c>
    </row>
    <row r="89" spans="1:13" x14ac:dyDescent="0.25">
      <c r="A89" s="4">
        <v>42382</v>
      </c>
      <c r="B89">
        <v>0.66420000000000001</v>
      </c>
      <c r="C89">
        <v>-11.004099999999999</v>
      </c>
      <c r="D89">
        <v>-11.004099999999999</v>
      </c>
      <c r="E89">
        <v>2.0926999999999998</v>
      </c>
      <c r="F89">
        <v>10.239100000000001</v>
      </c>
      <c r="G89">
        <v>8.1464999999999996</v>
      </c>
      <c r="H89">
        <v>1.7464</v>
      </c>
      <c r="I89">
        <v>37.022599999999997</v>
      </c>
      <c r="J89">
        <v>160.23099999999999</v>
      </c>
      <c r="K89">
        <v>55.741</v>
      </c>
      <c r="L89">
        <v>173.82300000000001</v>
      </c>
      <c r="M89">
        <v>140.21700000000001</v>
      </c>
    </row>
    <row r="90" spans="1:13" x14ac:dyDescent="0.25">
      <c r="A90" s="4">
        <v>42383</v>
      </c>
      <c r="B90">
        <v>0.84650000000000003</v>
      </c>
      <c r="C90">
        <v>27.449000000000002</v>
      </c>
      <c r="D90">
        <v>27.449000000000002</v>
      </c>
      <c r="E90">
        <v>2.0874000000000001</v>
      </c>
      <c r="F90">
        <v>10.1648</v>
      </c>
      <c r="G90">
        <v>8.0774000000000008</v>
      </c>
      <c r="H90">
        <v>1.8454000000000002</v>
      </c>
      <c r="I90">
        <v>47.185000000000002</v>
      </c>
      <c r="J90">
        <v>160.23099999999999</v>
      </c>
      <c r="K90">
        <v>55.741</v>
      </c>
      <c r="L90">
        <v>219.4</v>
      </c>
      <c r="M90">
        <v>160.30699999999999</v>
      </c>
    </row>
    <row r="91" spans="1:13" x14ac:dyDescent="0.25">
      <c r="A91" s="4">
        <v>42384</v>
      </c>
      <c r="B91">
        <v>0.71760000000000002</v>
      </c>
      <c r="C91">
        <v>-15.224500000000001</v>
      </c>
      <c r="D91">
        <v>-15.224500000000001</v>
      </c>
      <c r="E91">
        <v>2.0347</v>
      </c>
      <c r="F91">
        <v>10.2118</v>
      </c>
      <c r="G91">
        <v>8.1769999999999996</v>
      </c>
      <c r="H91">
        <v>1.8991</v>
      </c>
      <c r="I91">
        <v>40.001300000000001</v>
      </c>
      <c r="J91">
        <v>160.23099999999999</v>
      </c>
      <c r="K91">
        <v>55.741</v>
      </c>
      <c r="L91">
        <v>232.31399999999999</v>
      </c>
      <c r="M91">
        <v>165.584</v>
      </c>
    </row>
    <row r="92" spans="1:13" x14ac:dyDescent="0.25">
      <c r="A92" s="4">
        <v>42388</v>
      </c>
      <c r="B92">
        <v>0.57110000000000005</v>
      </c>
      <c r="C92">
        <v>-20.4146</v>
      </c>
      <c r="D92">
        <v>-20.4146</v>
      </c>
      <c r="E92">
        <v>2.0556000000000001</v>
      </c>
      <c r="F92">
        <v>10.206</v>
      </c>
      <c r="G92">
        <v>8.1502999999999997</v>
      </c>
      <c r="H92">
        <v>1.8953</v>
      </c>
      <c r="I92">
        <v>31.8352</v>
      </c>
      <c r="J92">
        <v>160.23099999999999</v>
      </c>
      <c r="K92">
        <v>55.741</v>
      </c>
      <c r="L92">
        <v>254.10499999999999</v>
      </c>
      <c r="M92">
        <v>174.54900000000001</v>
      </c>
    </row>
    <row r="93" spans="1:13" x14ac:dyDescent="0.25">
      <c r="A93" s="4">
        <v>42389</v>
      </c>
      <c r="B93">
        <v>0.82750000000000001</v>
      </c>
      <c r="C93">
        <v>44.889499999999998</v>
      </c>
      <c r="D93">
        <v>44.889499999999998</v>
      </c>
      <c r="E93">
        <v>1.9824000000000002</v>
      </c>
      <c r="F93">
        <v>10.257</v>
      </c>
      <c r="G93">
        <v>8.2745999999999995</v>
      </c>
      <c r="H93">
        <v>1.7519</v>
      </c>
      <c r="I93">
        <v>46.125900000000001</v>
      </c>
      <c r="J93">
        <v>160.23099999999999</v>
      </c>
      <c r="K93">
        <v>55.741</v>
      </c>
      <c r="L93">
        <v>340.596</v>
      </c>
      <c r="M93">
        <v>210.25800000000001</v>
      </c>
    </row>
    <row r="94" spans="1:13" x14ac:dyDescent="0.25">
      <c r="A94" s="4">
        <v>42390</v>
      </c>
      <c r="B94">
        <v>0.75</v>
      </c>
      <c r="C94">
        <v>-9.3656000000000006</v>
      </c>
      <c r="D94">
        <v>-9.3656000000000006</v>
      </c>
      <c r="E94">
        <v>2.0310999999999999</v>
      </c>
      <c r="F94">
        <v>10.2189</v>
      </c>
      <c r="G94">
        <v>8.1877999999999993</v>
      </c>
      <c r="H94">
        <v>1.7389999999999999</v>
      </c>
      <c r="I94">
        <v>41.805900000000001</v>
      </c>
      <c r="J94">
        <v>160.23099999999999</v>
      </c>
      <c r="K94">
        <v>55.741</v>
      </c>
      <c r="L94">
        <v>339.815</v>
      </c>
      <c r="M94">
        <v>211.81899999999999</v>
      </c>
    </row>
    <row r="95" spans="1:13" x14ac:dyDescent="0.25">
      <c r="A95" s="4">
        <v>42391</v>
      </c>
      <c r="B95">
        <v>0.77649999999999997</v>
      </c>
      <c r="C95">
        <v>3.5333000000000001</v>
      </c>
      <c r="D95">
        <v>3.5333000000000001</v>
      </c>
      <c r="E95">
        <v>2.0518999999999998</v>
      </c>
      <c r="F95">
        <v>10.1525</v>
      </c>
      <c r="G95">
        <v>8.1006</v>
      </c>
      <c r="H95">
        <v>1.7412000000000001</v>
      </c>
      <c r="I95">
        <v>43.283099999999997</v>
      </c>
      <c r="J95">
        <v>160.23099999999999</v>
      </c>
      <c r="K95">
        <v>55.741</v>
      </c>
      <c r="L95">
        <v>337.07799999999997</v>
      </c>
      <c r="M95">
        <v>211.71899999999999</v>
      </c>
    </row>
    <row r="96" spans="1:13" x14ac:dyDescent="0.25">
      <c r="A96" s="4">
        <v>42394</v>
      </c>
      <c r="B96">
        <v>0.55500000000000005</v>
      </c>
      <c r="C96">
        <v>-28.525400000000001</v>
      </c>
      <c r="D96">
        <v>-28.525400000000001</v>
      </c>
      <c r="E96">
        <v>2.0011999999999999</v>
      </c>
      <c r="F96">
        <v>10.0328</v>
      </c>
      <c r="G96">
        <v>8.0315999999999992</v>
      </c>
      <c r="H96">
        <v>1.8622000000000001</v>
      </c>
      <c r="I96">
        <v>30.936399999999999</v>
      </c>
      <c r="J96">
        <v>160.23099999999999</v>
      </c>
      <c r="K96">
        <v>55.741</v>
      </c>
      <c r="L96">
        <v>362.07400000000001</v>
      </c>
      <c r="M96">
        <v>232.845</v>
      </c>
    </row>
    <row r="97" spans="1:13" x14ac:dyDescent="0.25">
      <c r="A97" s="4">
        <v>42395</v>
      </c>
      <c r="B97">
        <v>0.66590000000000005</v>
      </c>
      <c r="C97">
        <v>19.977499999999999</v>
      </c>
      <c r="D97">
        <v>19.977499999999999</v>
      </c>
      <c r="E97">
        <v>1.9942</v>
      </c>
      <c r="F97">
        <v>10.055999999999999</v>
      </c>
      <c r="G97">
        <v>8.0618999999999996</v>
      </c>
      <c r="H97">
        <v>1.9256</v>
      </c>
      <c r="I97">
        <v>37.116700000000002</v>
      </c>
      <c r="J97">
        <v>160.23099999999999</v>
      </c>
      <c r="K97">
        <v>55.741</v>
      </c>
      <c r="L97">
        <v>380.17399999999998</v>
      </c>
      <c r="M97">
        <v>240.11500000000001</v>
      </c>
    </row>
    <row r="98" spans="1:13" x14ac:dyDescent="0.25">
      <c r="A98" s="4">
        <v>42396</v>
      </c>
      <c r="B98">
        <v>0.69579999999999997</v>
      </c>
      <c r="C98">
        <v>4.4960000000000004</v>
      </c>
      <c r="D98">
        <v>4.4960000000000004</v>
      </c>
      <c r="E98">
        <v>1.9992999999999999</v>
      </c>
      <c r="F98">
        <v>10.1462</v>
      </c>
      <c r="G98">
        <v>8.1468000000000007</v>
      </c>
      <c r="H98">
        <v>1.9058999999999999</v>
      </c>
      <c r="I98">
        <v>38.785400000000003</v>
      </c>
      <c r="J98">
        <v>160.23099999999999</v>
      </c>
      <c r="K98">
        <v>55.741</v>
      </c>
      <c r="L98">
        <v>375.68</v>
      </c>
      <c r="M98">
        <v>240.23500000000001</v>
      </c>
    </row>
    <row r="99" spans="1:13" x14ac:dyDescent="0.25">
      <c r="A99" s="4">
        <v>42397</v>
      </c>
      <c r="B99">
        <v>0.72970000000000002</v>
      </c>
      <c r="C99">
        <v>4.8684000000000003</v>
      </c>
      <c r="D99">
        <v>4.8684000000000003</v>
      </c>
      <c r="E99">
        <v>1.9784000000000002</v>
      </c>
      <c r="F99">
        <v>10.066000000000001</v>
      </c>
      <c r="G99">
        <v>8.0876000000000001</v>
      </c>
      <c r="H99">
        <v>1.9093</v>
      </c>
      <c r="I99">
        <v>40.673699999999997</v>
      </c>
      <c r="J99">
        <v>160.23099999999999</v>
      </c>
      <c r="K99">
        <v>55.741</v>
      </c>
      <c r="L99">
        <v>349.33100000000002</v>
      </c>
      <c r="M99">
        <v>236.90899999999999</v>
      </c>
    </row>
    <row r="100" spans="1:13" x14ac:dyDescent="0.25">
      <c r="A100" s="4">
        <v>42398</v>
      </c>
      <c r="B100">
        <v>0.74319999999999997</v>
      </c>
      <c r="C100">
        <v>1.8500999999999999</v>
      </c>
      <c r="D100">
        <v>1.8500999999999999</v>
      </c>
      <c r="E100">
        <v>1.9209000000000001</v>
      </c>
      <c r="F100">
        <v>9.8673999999999999</v>
      </c>
      <c r="G100">
        <v>7.9465000000000003</v>
      </c>
      <c r="H100">
        <v>1.8987000000000001</v>
      </c>
      <c r="I100">
        <v>41.426200000000001</v>
      </c>
      <c r="J100">
        <v>160.23099999999999</v>
      </c>
      <c r="K100">
        <v>55.741</v>
      </c>
      <c r="L100">
        <v>337.68</v>
      </c>
      <c r="M100">
        <v>236.80799999999999</v>
      </c>
    </row>
    <row r="101" spans="1:13" x14ac:dyDescent="0.25">
      <c r="A101" s="4">
        <v>42401</v>
      </c>
      <c r="B101">
        <v>0.67579999999999996</v>
      </c>
      <c r="C101">
        <v>-9.0656999999999996</v>
      </c>
      <c r="D101">
        <v>-9.0656999999999996</v>
      </c>
      <c r="E101">
        <v>1.9485999999999999</v>
      </c>
      <c r="F101">
        <v>9.8507999999999996</v>
      </c>
      <c r="G101">
        <v>7.9021999999999997</v>
      </c>
      <c r="H101">
        <v>1.9266999999999999</v>
      </c>
      <c r="I101">
        <v>37.6706</v>
      </c>
      <c r="J101">
        <v>160.23099999999999</v>
      </c>
      <c r="K101">
        <v>55.741</v>
      </c>
      <c r="L101">
        <v>314.70499999999998</v>
      </c>
      <c r="M101">
        <v>237.13900000000001</v>
      </c>
    </row>
    <row r="102" spans="1:13" x14ac:dyDescent="0.25">
      <c r="A102" s="4">
        <v>42402</v>
      </c>
      <c r="B102">
        <v>0.55489999999999995</v>
      </c>
      <c r="C102">
        <v>-17.895099999999999</v>
      </c>
      <c r="D102">
        <v>-17.895099999999999</v>
      </c>
      <c r="E102">
        <v>1.8448</v>
      </c>
      <c r="F102">
        <v>10.0032</v>
      </c>
      <c r="G102">
        <v>8.1584000000000003</v>
      </c>
      <c r="H102">
        <v>1.9925999999999999</v>
      </c>
      <c r="I102">
        <v>30.929400000000001</v>
      </c>
      <c r="J102">
        <v>160.23099999999999</v>
      </c>
      <c r="K102">
        <v>55.741</v>
      </c>
      <c r="L102">
        <v>249.48699999999999</v>
      </c>
      <c r="M102">
        <v>241.19800000000001</v>
      </c>
    </row>
    <row r="103" spans="1:13" x14ac:dyDescent="0.25">
      <c r="A103" s="4">
        <v>42403</v>
      </c>
      <c r="B103">
        <v>0.62009999999999998</v>
      </c>
      <c r="C103">
        <v>11.759399999999999</v>
      </c>
      <c r="D103">
        <v>11.759399999999999</v>
      </c>
      <c r="E103">
        <v>1.8860999999999999</v>
      </c>
      <c r="F103">
        <v>9.9941999999999993</v>
      </c>
      <c r="G103">
        <v>8.1081000000000003</v>
      </c>
      <c r="H103">
        <v>2.0062000000000002</v>
      </c>
      <c r="I103">
        <v>34.566499999999998</v>
      </c>
      <c r="J103">
        <v>160.23099999999999</v>
      </c>
      <c r="K103">
        <v>55.741</v>
      </c>
      <c r="L103">
        <v>259.96300000000002</v>
      </c>
      <c r="M103">
        <v>244.547</v>
      </c>
    </row>
    <row r="104" spans="1:13" x14ac:dyDescent="0.25">
      <c r="A104" s="4">
        <v>42404</v>
      </c>
      <c r="B104">
        <v>0.58209999999999995</v>
      </c>
      <c r="C104">
        <v>-6.1277999999999997</v>
      </c>
      <c r="D104">
        <v>-6.1277999999999997</v>
      </c>
      <c r="E104">
        <v>1.8395000000000001</v>
      </c>
      <c r="F104">
        <v>9.9702999999999999</v>
      </c>
      <c r="G104">
        <v>8.1308000000000007</v>
      </c>
      <c r="H104">
        <v>2.0023</v>
      </c>
      <c r="I104">
        <v>32.448399999999999</v>
      </c>
      <c r="J104">
        <v>160.23099999999999</v>
      </c>
      <c r="K104">
        <v>55.741</v>
      </c>
      <c r="L104">
        <v>258.45</v>
      </c>
      <c r="M104">
        <v>244.191</v>
      </c>
    </row>
    <row r="105" spans="1:13" x14ac:dyDescent="0.25">
      <c r="A105" s="4">
        <v>42405</v>
      </c>
      <c r="B105">
        <v>0.54</v>
      </c>
      <c r="C105">
        <v>-7.2363999999999997</v>
      </c>
      <c r="D105">
        <v>-7.2363999999999997</v>
      </c>
      <c r="E105">
        <v>1.8357000000000001</v>
      </c>
      <c r="F105">
        <v>10.0228</v>
      </c>
      <c r="G105">
        <v>8.1870999999999992</v>
      </c>
      <c r="H105">
        <v>2.0150999999999999</v>
      </c>
      <c r="I105">
        <v>30.100300000000001</v>
      </c>
      <c r="J105">
        <v>160.23099999999999</v>
      </c>
      <c r="K105">
        <v>55.741</v>
      </c>
      <c r="L105">
        <v>186.941</v>
      </c>
      <c r="M105">
        <v>244.636</v>
      </c>
    </row>
    <row r="106" spans="1:13" x14ac:dyDescent="0.25">
      <c r="A106" s="4">
        <v>42408</v>
      </c>
      <c r="B106">
        <v>0.53659999999999997</v>
      </c>
      <c r="C106">
        <v>-0.625</v>
      </c>
      <c r="D106">
        <v>-0.625</v>
      </c>
      <c r="E106">
        <v>1.7483</v>
      </c>
      <c r="F106">
        <v>10.072100000000001</v>
      </c>
      <c r="G106">
        <v>8.3238000000000003</v>
      </c>
      <c r="H106">
        <v>2.0217999999999998</v>
      </c>
      <c r="I106">
        <v>29.912099999999999</v>
      </c>
      <c r="J106">
        <v>160.23099999999999</v>
      </c>
      <c r="K106">
        <v>55.741</v>
      </c>
      <c r="L106">
        <v>150.08000000000001</v>
      </c>
      <c r="M106">
        <v>244.68199999999999</v>
      </c>
    </row>
    <row r="107" spans="1:13" x14ac:dyDescent="0.25">
      <c r="A107" s="4">
        <v>42409</v>
      </c>
      <c r="B107">
        <v>0.54800000000000004</v>
      </c>
      <c r="C107">
        <v>2.1196999999999999</v>
      </c>
      <c r="D107">
        <v>2.1196999999999999</v>
      </c>
      <c r="E107">
        <v>1.726</v>
      </c>
      <c r="F107">
        <v>10.0581</v>
      </c>
      <c r="G107">
        <v>8.3321000000000005</v>
      </c>
      <c r="H107">
        <v>2.0213000000000001</v>
      </c>
      <c r="I107">
        <v>30.546199999999999</v>
      </c>
      <c r="J107">
        <v>160.23099999999999</v>
      </c>
      <c r="K107">
        <v>55.741</v>
      </c>
      <c r="L107">
        <v>147.17599999999999</v>
      </c>
      <c r="M107">
        <v>243.44499999999999</v>
      </c>
    </row>
    <row r="108" spans="1:13" x14ac:dyDescent="0.25">
      <c r="A108" s="4">
        <v>42410</v>
      </c>
      <c r="B108">
        <v>0.5675</v>
      </c>
      <c r="C108">
        <v>3.5583999999999998</v>
      </c>
      <c r="D108">
        <v>3.5583999999999998</v>
      </c>
      <c r="E108">
        <v>1.6680999999999999</v>
      </c>
      <c r="F108">
        <v>10.050700000000001</v>
      </c>
      <c r="G108">
        <v>8.3826000000000001</v>
      </c>
      <c r="H108">
        <v>2.0209999999999999</v>
      </c>
      <c r="I108">
        <v>31.633099999999999</v>
      </c>
      <c r="J108">
        <v>160.23099999999999</v>
      </c>
      <c r="K108">
        <v>55.741</v>
      </c>
      <c r="L108">
        <v>145.26300000000001</v>
      </c>
      <c r="M108">
        <v>239.143</v>
      </c>
    </row>
    <row r="109" spans="1:13" x14ac:dyDescent="0.25">
      <c r="A109" s="4">
        <v>42411</v>
      </c>
      <c r="B109">
        <v>0.60960000000000003</v>
      </c>
      <c r="C109">
        <v>7.4229000000000003</v>
      </c>
      <c r="D109">
        <v>7.4229000000000003</v>
      </c>
      <c r="E109">
        <v>1.659</v>
      </c>
      <c r="F109">
        <v>10.0928</v>
      </c>
      <c r="G109">
        <v>8.4337</v>
      </c>
      <c r="H109">
        <v>1.9910000000000001</v>
      </c>
      <c r="I109">
        <v>33.981200000000001</v>
      </c>
      <c r="J109">
        <v>160.23099999999999</v>
      </c>
      <c r="K109">
        <v>55.741</v>
      </c>
      <c r="L109">
        <v>153.37200000000001</v>
      </c>
      <c r="M109">
        <v>238.73599999999999</v>
      </c>
    </row>
    <row r="110" spans="1:13" x14ac:dyDescent="0.25">
      <c r="A110" s="4">
        <v>42412</v>
      </c>
      <c r="B110">
        <v>0.63180000000000003</v>
      </c>
      <c r="C110">
        <v>3.6395</v>
      </c>
      <c r="D110">
        <v>3.6395</v>
      </c>
      <c r="E110">
        <v>1.7481</v>
      </c>
      <c r="F110">
        <v>10.0406</v>
      </c>
      <c r="G110">
        <v>8.2925000000000004</v>
      </c>
      <c r="H110">
        <v>1.992</v>
      </c>
      <c r="I110">
        <v>35.218000000000004</v>
      </c>
      <c r="J110">
        <v>160.23099999999999</v>
      </c>
      <c r="K110">
        <v>55.741</v>
      </c>
      <c r="L110">
        <v>149.18700000000001</v>
      </c>
      <c r="M110">
        <v>236.16800000000001</v>
      </c>
    </row>
    <row r="111" spans="1:13" x14ac:dyDescent="0.25">
      <c r="A111" s="4">
        <v>42416</v>
      </c>
      <c r="B111">
        <v>0.6653</v>
      </c>
      <c r="C111">
        <v>5.3022</v>
      </c>
      <c r="D111">
        <v>5.3022</v>
      </c>
      <c r="E111">
        <v>1.7723</v>
      </c>
      <c r="F111">
        <v>9.9839000000000002</v>
      </c>
      <c r="G111">
        <v>8.2116000000000007</v>
      </c>
      <c r="H111">
        <v>1.9997</v>
      </c>
      <c r="I111">
        <v>37.085299999999997</v>
      </c>
      <c r="J111">
        <v>160.23099999999999</v>
      </c>
      <c r="K111">
        <v>55.741</v>
      </c>
      <c r="L111">
        <v>97.278000000000006</v>
      </c>
      <c r="M111">
        <v>236.96299999999999</v>
      </c>
    </row>
    <row r="112" spans="1:13" x14ac:dyDescent="0.25">
      <c r="A112" s="4">
        <v>42417</v>
      </c>
      <c r="B112">
        <v>0.71789999999999998</v>
      </c>
      <c r="C112">
        <v>7.9004000000000003</v>
      </c>
      <c r="D112">
        <v>7.9004000000000003</v>
      </c>
      <c r="E112">
        <v>1.819</v>
      </c>
      <c r="F112">
        <v>9.9054000000000002</v>
      </c>
      <c r="G112">
        <v>8.0863999999999994</v>
      </c>
      <c r="H112">
        <v>2.0200999999999998</v>
      </c>
      <c r="I112">
        <v>40.0152</v>
      </c>
      <c r="J112">
        <v>160.23099999999999</v>
      </c>
      <c r="K112">
        <v>55.741</v>
      </c>
      <c r="L112">
        <v>87.983000000000004</v>
      </c>
      <c r="M112">
        <v>238.10599999999999</v>
      </c>
    </row>
    <row r="113" spans="1:13" x14ac:dyDescent="0.25">
      <c r="A113" s="4">
        <v>42418</v>
      </c>
      <c r="B113">
        <v>0.51939999999999997</v>
      </c>
      <c r="C113">
        <v>-27.6511</v>
      </c>
      <c r="D113">
        <v>-27.6511</v>
      </c>
      <c r="E113">
        <v>1.7396</v>
      </c>
      <c r="F113">
        <v>9.8940000000000001</v>
      </c>
      <c r="G113">
        <v>8.1544000000000008</v>
      </c>
      <c r="H113">
        <v>2.0508999999999999</v>
      </c>
      <c r="I113">
        <v>28.950600000000001</v>
      </c>
      <c r="J113">
        <v>160.23099999999999</v>
      </c>
      <c r="K113">
        <v>55.741</v>
      </c>
      <c r="L113">
        <v>201.97300000000001</v>
      </c>
      <c r="M113">
        <v>255.05600000000001</v>
      </c>
    </row>
    <row r="114" spans="1:13" x14ac:dyDescent="0.25">
      <c r="A114" s="4">
        <v>42419</v>
      </c>
      <c r="B114">
        <v>0.56130000000000002</v>
      </c>
      <c r="C114">
        <v>8.0746000000000002</v>
      </c>
      <c r="D114">
        <v>8.0746000000000002</v>
      </c>
      <c r="E114">
        <v>1.7448999999999999</v>
      </c>
      <c r="F114">
        <v>9.8934999999999995</v>
      </c>
      <c r="G114">
        <v>8.1486000000000001</v>
      </c>
      <c r="H114">
        <v>2.0512999999999999</v>
      </c>
      <c r="I114">
        <v>31.2882</v>
      </c>
      <c r="J114">
        <v>160.23099999999999</v>
      </c>
      <c r="K114">
        <v>55.741</v>
      </c>
      <c r="L114">
        <v>203.309</v>
      </c>
      <c r="M114">
        <v>255.09200000000001</v>
      </c>
    </row>
    <row r="115" spans="1:13" x14ac:dyDescent="0.25">
      <c r="A115" s="4">
        <v>42422</v>
      </c>
      <c r="B115">
        <v>0.66</v>
      </c>
      <c r="C115">
        <v>17.581600000000002</v>
      </c>
      <c r="D115">
        <v>17.581600000000002</v>
      </c>
      <c r="E115">
        <v>1.7518</v>
      </c>
      <c r="F115">
        <v>9.9993999999999996</v>
      </c>
      <c r="G115">
        <v>8.2477</v>
      </c>
      <c r="H115">
        <v>2.0971000000000002</v>
      </c>
      <c r="I115">
        <v>36.789200000000001</v>
      </c>
      <c r="J115">
        <v>160.23099999999999</v>
      </c>
      <c r="K115">
        <v>55.741</v>
      </c>
      <c r="L115">
        <v>219.89699999999999</v>
      </c>
      <c r="M115">
        <v>259.46699999999998</v>
      </c>
    </row>
    <row r="116" spans="1:13" x14ac:dyDescent="0.25">
      <c r="A116" s="4">
        <v>42423</v>
      </c>
      <c r="B116">
        <v>0.5595</v>
      </c>
      <c r="C116">
        <v>-15.2273</v>
      </c>
      <c r="D116">
        <v>-15.2273</v>
      </c>
      <c r="E116">
        <v>1.7225000000000001</v>
      </c>
      <c r="F116">
        <v>9.9373000000000005</v>
      </c>
      <c r="G116">
        <v>8.2148000000000003</v>
      </c>
      <c r="H116">
        <v>2.1343000000000001</v>
      </c>
      <c r="I116">
        <v>31.187200000000001</v>
      </c>
      <c r="J116">
        <v>160.23099999999999</v>
      </c>
      <c r="K116">
        <v>55.741</v>
      </c>
      <c r="L116">
        <v>242.09899999999999</v>
      </c>
      <c r="M116">
        <v>255.44</v>
      </c>
    </row>
    <row r="117" spans="1:13" x14ac:dyDescent="0.25">
      <c r="A117" s="4">
        <v>42424</v>
      </c>
      <c r="B117">
        <v>0.64249999999999996</v>
      </c>
      <c r="C117">
        <v>14.8347</v>
      </c>
      <c r="D117">
        <v>14.8347</v>
      </c>
      <c r="E117">
        <v>1.7484</v>
      </c>
      <c r="F117">
        <v>9.8519000000000005</v>
      </c>
      <c r="G117">
        <v>8.1035000000000004</v>
      </c>
      <c r="H117">
        <v>2.1494</v>
      </c>
      <c r="I117">
        <v>35.813699999999997</v>
      </c>
      <c r="J117">
        <v>160.23099999999999</v>
      </c>
      <c r="K117">
        <v>55.741</v>
      </c>
      <c r="L117">
        <v>252.76900000000001</v>
      </c>
      <c r="M117">
        <v>258.53699999999998</v>
      </c>
    </row>
    <row r="118" spans="1:13" x14ac:dyDescent="0.25">
      <c r="A118" s="4">
        <v>42425</v>
      </c>
      <c r="B118">
        <v>0.59940000000000004</v>
      </c>
      <c r="C118">
        <v>-6.7120999999999995</v>
      </c>
      <c r="D118">
        <v>-6.7120999999999995</v>
      </c>
      <c r="E118">
        <v>1.7157</v>
      </c>
      <c r="F118">
        <v>9.8271999999999995</v>
      </c>
      <c r="G118">
        <v>8.1114999999999995</v>
      </c>
      <c r="H118">
        <v>2.1259000000000001</v>
      </c>
      <c r="I118">
        <v>33.4099</v>
      </c>
      <c r="J118">
        <v>160.23099999999999</v>
      </c>
      <c r="K118">
        <v>55.741</v>
      </c>
      <c r="L118">
        <v>253.654</v>
      </c>
      <c r="M118">
        <v>257.03199999999998</v>
      </c>
    </row>
    <row r="119" spans="1:13" x14ac:dyDescent="0.25">
      <c r="A119" s="4">
        <v>42426</v>
      </c>
      <c r="B119">
        <v>0.65</v>
      </c>
      <c r="C119">
        <v>8.4463000000000008</v>
      </c>
      <c r="D119">
        <v>8.4463000000000008</v>
      </c>
      <c r="E119">
        <v>1.7623</v>
      </c>
      <c r="F119">
        <v>9.8553999999999995</v>
      </c>
      <c r="G119">
        <v>8.0930999999999997</v>
      </c>
      <c r="H119">
        <v>2.1212</v>
      </c>
      <c r="I119">
        <v>36.2318</v>
      </c>
      <c r="J119">
        <v>160.23099999999999</v>
      </c>
      <c r="K119">
        <v>55.741</v>
      </c>
      <c r="L119">
        <v>256.98899999999998</v>
      </c>
      <c r="M119">
        <v>247.03</v>
      </c>
    </row>
    <row r="120" spans="1:13" x14ac:dyDescent="0.25">
      <c r="A120" s="4">
        <v>42429</v>
      </c>
      <c r="B120">
        <v>0.59040000000000004</v>
      </c>
      <c r="C120">
        <v>-9.1730999999999998</v>
      </c>
      <c r="D120">
        <v>-9.1730999999999998</v>
      </c>
      <c r="E120">
        <v>1.7347000000000001</v>
      </c>
      <c r="F120">
        <v>9.8697999999999997</v>
      </c>
      <c r="G120">
        <v>8.1349999999999998</v>
      </c>
      <c r="H120">
        <v>2.1326000000000001</v>
      </c>
      <c r="I120">
        <v>32.908200000000001</v>
      </c>
      <c r="J120">
        <v>160.23099999999999</v>
      </c>
      <c r="K120">
        <v>55.741</v>
      </c>
      <c r="L120">
        <v>260.18799999999999</v>
      </c>
      <c r="M120">
        <v>243.828</v>
      </c>
    </row>
    <row r="121" spans="1:13" x14ac:dyDescent="0.25">
      <c r="A121" s="4">
        <v>42430</v>
      </c>
      <c r="B121">
        <v>0.60660000000000003</v>
      </c>
      <c r="C121">
        <v>2.7524999999999999</v>
      </c>
      <c r="D121">
        <v>2.7524999999999999</v>
      </c>
      <c r="E121">
        <v>1.8249</v>
      </c>
      <c r="F121">
        <v>9.7735000000000003</v>
      </c>
      <c r="G121">
        <v>7.9485999999999999</v>
      </c>
      <c r="H121">
        <v>2.1200999999999999</v>
      </c>
      <c r="I121">
        <v>33.814</v>
      </c>
      <c r="J121">
        <v>160.23099999999999</v>
      </c>
      <c r="K121">
        <v>55.741</v>
      </c>
      <c r="L121">
        <v>256.02800000000002</v>
      </c>
      <c r="M121">
        <v>234.071</v>
      </c>
    </row>
    <row r="122" spans="1:13" x14ac:dyDescent="0.25">
      <c r="A122" s="4">
        <v>42431</v>
      </c>
      <c r="B122">
        <v>0.82</v>
      </c>
      <c r="C122">
        <v>35.174100000000003</v>
      </c>
      <c r="D122">
        <v>35.174100000000003</v>
      </c>
      <c r="E122">
        <v>1.8406</v>
      </c>
      <c r="F122">
        <v>9.7406000000000006</v>
      </c>
      <c r="G122">
        <v>7.9</v>
      </c>
      <c r="H122">
        <v>2.1526999999999998</v>
      </c>
      <c r="I122">
        <v>45.707799999999999</v>
      </c>
      <c r="J122">
        <v>160.23099999999999</v>
      </c>
      <c r="K122">
        <v>55.741</v>
      </c>
      <c r="L122">
        <v>233.49</v>
      </c>
      <c r="M122">
        <v>224.65199999999999</v>
      </c>
    </row>
    <row r="123" spans="1:13" x14ac:dyDescent="0.25">
      <c r="A123" s="4">
        <v>42432</v>
      </c>
      <c r="B123">
        <v>1.1400000000000001</v>
      </c>
      <c r="C123">
        <v>39.0244</v>
      </c>
      <c r="D123">
        <v>39.0244</v>
      </c>
      <c r="E123">
        <v>1.8336999999999999</v>
      </c>
      <c r="F123">
        <v>9.6869999999999994</v>
      </c>
      <c r="G123">
        <v>7.8532999999999999</v>
      </c>
      <c r="H123">
        <v>2.1833</v>
      </c>
      <c r="I123">
        <v>63.545000000000002</v>
      </c>
      <c r="J123">
        <v>160.23099999999999</v>
      </c>
      <c r="K123">
        <v>55.741</v>
      </c>
      <c r="L123">
        <v>277.92599999999999</v>
      </c>
      <c r="M123">
        <v>243.083</v>
      </c>
    </row>
    <row r="124" spans="1:13" x14ac:dyDescent="0.25">
      <c r="A124" s="4">
        <v>42433</v>
      </c>
      <c r="B124">
        <v>1.41</v>
      </c>
      <c r="C124">
        <v>23.684200000000001</v>
      </c>
      <c r="D124">
        <v>23.684200000000001</v>
      </c>
      <c r="E124">
        <v>1.8740999999999999</v>
      </c>
      <c r="F124">
        <v>9.6580999999999992</v>
      </c>
      <c r="G124">
        <v>7.7841000000000005</v>
      </c>
      <c r="H124">
        <v>2.1993</v>
      </c>
      <c r="I124">
        <v>78.595100000000002</v>
      </c>
      <c r="J124">
        <v>160.23099999999999</v>
      </c>
      <c r="K124">
        <v>55.741</v>
      </c>
      <c r="L124">
        <v>284.113</v>
      </c>
      <c r="M124">
        <v>250.19</v>
      </c>
    </row>
    <row r="125" spans="1:13" x14ac:dyDescent="0.25">
      <c r="A125" s="4">
        <v>42436</v>
      </c>
      <c r="B125">
        <v>2.17</v>
      </c>
      <c r="C125">
        <v>53.900700000000001</v>
      </c>
      <c r="D125">
        <v>53.900700000000001</v>
      </c>
      <c r="E125">
        <v>1.9056999999999999</v>
      </c>
      <c r="F125">
        <v>9.7253000000000007</v>
      </c>
      <c r="G125">
        <v>7.8196000000000003</v>
      </c>
      <c r="H125">
        <v>2.2092999999999998</v>
      </c>
      <c r="I125">
        <v>120.9585</v>
      </c>
      <c r="J125">
        <v>160.23099999999999</v>
      </c>
      <c r="K125">
        <v>55.741</v>
      </c>
      <c r="L125">
        <v>294.49400000000003</v>
      </c>
      <c r="M125">
        <v>254.10499999999999</v>
      </c>
    </row>
    <row r="126" spans="1:13" x14ac:dyDescent="0.25">
      <c r="A126" s="4">
        <v>42437</v>
      </c>
      <c r="B126">
        <v>1.31</v>
      </c>
      <c r="C126">
        <v>-39.631300000000003</v>
      </c>
      <c r="D126">
        <v>-39.631300000000003</v>
      </c>
      <c r="E126">
        <v>1.8287</v>
      </c>
      <c r="F126">
        <v>9.7931000000000008</v>
      </c>
      <c r="G126">
        <v>7.9644000000000004</v>
      </c>
      <c r="H126">
        <v>2.3102999999999998</v>
      </c>
      <c r="I126">
        <v>73.021000000000001</v>
      </c>
      <c r="J126">
        <v>160.23099999999999</v>
      </c>
      <c r="K126">
        <v>55.741</v>
      </c>
      <c r="L126">
        <v>459.68400000000003</v>
      </c>
      <c r="M126">
        <v>299.38</v>
      </c>
    </row>
    <row r="127" spans="1:13" x14ac:dyDescent="0.25">
      <c r="A127" s="4">
        <v>42438</v>
      </c>
      <c r="B127">
        <v>1.32</v>
      </c>
      <c r="C127">
        <v>0.76339999999999997</v>
      </c>
      <c r="D127">
        <v>0.76339999999999997</v>
      </c>
      <c r="E127">
        <v>1.8759999999999999</v>
      </c>
      <c r="F127">
        <v>9.8123000000000005</v>
      </c>
      <c r="G127">
        <v>7.9363000000000001</v>
      </c>
      <c r="H127">
        <v>2.3102</v>
      </c>
      <c r="I127">
        <v>73.578400000000002</v>
      </c>
      <c r="J127">
        <v>160.23099999999999</v>
      </c>
      <c r="K127">
        <v>55.741</v>
      </c>
      <c r="L127">
        <v>453.40800000000002</v>
      </c>
      <c r="M127">
        <v>299.34500000000003</v>
      </c>
    </row>
    <row r="128" spans="1:13" x14ac:dyDescent="0.25">
      <c r="A128" s="4">
        <v>42439</v>
      </c>
      <c r="B128">
        <v>1.23</v>
      </c>
      <c r="C128">
        <v>-6.8182</v>
      </c>
      <c r="D128">
        <v>-6.8182</v>
      </c>
      <c r="E128">
        <v>1.9323000000000001</v>
      </c>
      <c r="F128">
        <v>9.8018999999999998</v>
      </c>
      <c r="G128">
        <v>7.8695000000000004</v>
      </c>
      <c r="H128">
        <v>2.3102</v>
      </c>
      <c r="I128">
        <v>68.561700000000002</v>
      </c>
      <c r="J128">
        <v>160.23099999999999</v>
      </c>
      <c r="K128">
        <v>55.741</v>
      </c>
      <c r="L128">
        <v>461.39100000000002</v>
      </c>
      <c r="M128">
        <v>300.50099999999998</v>
      </c>
    </row>
    <row r="129" spans="1:13" x14ac:dyDescent="0.25">
      <c r="A129" s="4">
        <v>42440</v>
      </c>
      <c r="B129">
        <v>1.54</v>
      </c>
      <c r="C129">
        <v>25.203299999999999</v>
      </c>
      <c r="D129">
        <v>25.203299999999999</v>
      </c>
      <c r="E129">
        <v>1.9839</v>
      </c>
      <c r="F129">
        <v>9.7341999999999995</v>
      </c>
      <c r="G129">
        <v>7.7503000000000002</v>
      </c>
      <c r="H129">
        <v>2.3908</v>
      </c>
      <c r="I129">
        <v>85.841499999999996</v>
      </c>
      <c r="J129">
        <v>160.23099999999999</v>
      </c>
      <c r="K129">
        <v>55.741</v>
      </c>
      <c r="L129">
        <v>455.83600000000001</v>
      </c>
      <c r="M129">
        <v>306.81299999999999</v>
      </c>
    </row>
    <row r="130" spans="1:13" x14ac:dyDescent="0.25">
      <c r="A130" s="4">
        <v>42443</v>
      </c>
      <c r="B130">
        <v>1.6600000000000001</v>
      </c>
      <c r="C130">
        <v>7.7922000000000002</v>
      </c>
      <c r="D130">
        <v>7.7922000000000002</v>
      </c>
      <c r="E130">
        <v>1.9592000000000001</v>
      </c>
      <c r="F130">
        <v>9.7222000000000008</v>
      </c>
      <c r="G130">
        <v>7.7630999999999997</v>
      </c>
      <c r="H130">
        <v>2.3982999999999999</v>
      </c>
      <c r="I130">
        <v>92.5304</v>
      </c>
      <c r="J130">
        <v>160.23099999999999</v>
      </c>
      <c r="K130">
        <v>55.741</v>
      </c>
      <c r="L130">
        <v>453.84800000000001</v>
      </c>
      <c r="M130">
        <v>304.84800000000001</v>
      </c>
    </row>
    <row r="131" spans="1:13" x14ac:dyDescent="0.25">
      <c r="A131" s="4">
        <v>42444</v>
      </c>
      <c r="B131">
        <v>1.69</v>
      </c>
      <c r="C131">
        <v>1.8071999999999999</v>
      </c>
      <c r="D131">
        <v>1.8071999999999999</v>
      </c>
      <c r="E131">
        <v>1.9699</v>
      </c>
      <c r="F131">
        <v>9.7213999999999992</v>
      </c>
      <c r="G131">
        <v>7.7515999999999998</v>
      </c>
      <c r="H131">
        <v>2.4049</v>
      </c>
      <c r="I131">
        <v>96.249200000000002</v>
      </c>
      <c r="J131">
        <v>160.23099999999999</v>
      </c>
      <c r="K131">
        <v>56.951999999999998</v>
      </c>
      <c r="L131">
        <v>440.75799999999998</v>
      </c>
      <c r="M131">
        <v>296.58999999999997</v>
      </c>
    </row>
    <row r="132" spans="1:13" x14ac:dyDescent="0.25">
      <c r="A132" s="4">
        <v>42445</v>
      </c>
      <c r="B132">
        <v>1.5899999999999999</v>
      </c>
      <c r="C132">
        <v>-5.9172000000000002</v>
      </c>
      <c r="D132">
        <v>-5.9172000000000002</v>
      </c>
      <c r="E132">
        <v>1.9081000000000001</v>
      </c>
      <c r="F132">
        <v>9.6991999999999994</v>
      </c>
      <c r="G132">
        <v>7.7911000000000001</v>
      </c>
      <c r="H132">
        <v>2.3957000000000002</v>
      </c>
      <c r="I132">
        <v>90.554000000000002</v>
      </c>
      <c r="J132">
        <v>160.23099999999999</v>
      </c>
      <c r="K132">
        <v>56.951999999999998</v>
      </c>
      <c r="L132">
        <v>418.43099999999998</v>
      </c>
      <c r="M132">
        <v>297.14800000000002</v>
      </c>
    </row>
    <row r="133" spans="1:13" x14ac:dyDescent="0.25">
      <c r="A133" s="4">
        <v>42446</v>
      </c>
      <c r="B133">
        <v>1.53</v>
      </c>
      <c r="C133">
        <v>-3.7736000000000001</v>
      </c>
      <c r="D133">
        <v>-3.7736000000000001</v>
      </c>
      <c r="E133">
        <v>1.8957999999999999</v>
      </c>
      <c r="F133">
        <v>9.6675000000000004</v>
      </c>
      <c r="G133">
        <v>7.7716000000000003</v>
      </c>
      <c r="H133">
        <v>2.3879000000000001</v>
      </c>
      <c r="I133">
        <v>87.136899999999997</v>
      </c>
      <c r="J133">
        <v>160.23099999999999</v>
      </c>
      <c r="K133">
        <v>56.951999999999998</v>
      </c>
      <c r="L133">
        <v>405.75599999999997</v>
      </c>
      <c r="M133">
        <v>296.49900000000002</v>
      </c>
    </row>
    <row r="134" spans="1:13" x14ac:dyDescent="0.25">
      <c r="A134" s="4">
        <v>42447</v>
      </c>
      <c r="B134">
        <v>1.19</v>
      </c>
      <c r="C134">
        <v>-22.222200000000001</v>
      </c>
      <c r="D134">
        <v>-22.222200000000001</v>
      </c>
      <c r="E134">
        <v>1.8732</v>
      </c>
      <c r="F134">
        <v>9.6438000000000006</v>
      </c>
      <c r="G134">
        <v>7.7706</v>
      </c>
      <c r="H134">
        <v>2.3624000000000001</v>
      </c>
      <c r="I134">
        <v>67.773099999999999</v>
      </c>
      <c r="J134">
        <v>160.23099999999999</v>
      </c>
      <c r="K134">
        <v>56.951999999999998</v>
      </c>
      <c r="L134">
        <v>334.60500000000002</v>
      </c>
      <c r="M134">
        <v>306.99099999999999</v>
      </c>
    </row>
    <row r="135" spans="1:13" x14ac:dyDescent="0.25">
      <c r="A135" s="4">
        <v>42450</v>
      </c>
      <c r="B135">
        <v>1.27</v>
      </c>
      <c r="C135">
        <v>6.7226999999999997</v>
      </c>
      <c r="D135">
        <v>6.7226999999999997</v>
      </c>
      <c r="E135">
        <v>1.9155</v>
      </c>
      <c r="F135">
        <v>9.6305999999999994</v>
      </c>
      <c r="G135">
        <v>7.7150999999999996</v>
      </c>
      <c r="H135">
        <v>2.3681000000000001</v>
      </c>
      <c r="I135">
        <v>72.329300000000003</v>
      </c>
      <c r="J135">
        <v>160.23099999999999</v>
      </c>
      <c r="K135">
        <v>56.951999999999998</v>
      </c>
      <c r="L135">
        <v>208.68799999999999</v>
      </c>
      <c r="M135">
        <v>307.01</v>
      </c>
    </row>
    <row r="136" spans="1:13" x14ac:dyDescent="0.25">
      <c r="A136" s="4">
        <v>42451</v>
      </c>
      <c r="B136">
        <v>1.18</v>
      </c>
      <c r="C136">
        <v>-7.0865999999999998</v>
      </c>
      <c r="D136">
        <v>-7.0865999999999998</v>
      </c>
      <c r="E136">
        <v>1.9403000000000001</v>
      </c>
      <c r="F136">
        <v>9.6295999999999999</v>
      </c>
      <c r="G136">
        <v>7.6891999999999996</v>
      </c>
      <c r="H136">
        <v>2.3727999999999998</v>
      </c>
      <c r="I136">
        <v>67.203599999999994</v>
      </c>
      <c r="J136">
        <v>160.23099999999999</v>
      </c>
      <c r="K136">
        <v>56.951999999999998</v>
      </c>
      <c r="L136">
        <v>211.822</v>
      </c>
      <c r="M136">
        <v>308.55900000000003</v>
      </c>
    </row>
    <row r="137" spans="1:13" x14ac:dyDescent="0.25">
      <c r="A137" s="4">
        <v>42452</v>
      </c>
      <c r="B137">
        <v>1</v>
      </c>
      <c r="C137">
        <v>-15.254200000000001</v>
      </c>
      <c r="D137">
        <v>-15.254200000000001</v>
      </c>
      <c r="E137">
        <v>1.8786</v>
      </c>
      <c r="F137">
        <v>9.6488999999999994</v>
      </c>
      <c r="G137">
        <v>7.7702999999999998</v>
      </c>
      <c r="H137">
        <v>2.3942000000000001</v>
      </c>
      <c r="I137">
        <v>56.952199999999998</v>
      </c>
      <c r="J137">
        <v>160.23099999999999</v>
      </c>
      <c r="K137">
        <v>56.951999999999998</v>
      </c>
      <c r="L137">
        <v>225.959</v>
      </c>
      <c r="M137">
        <v>313.839</v>
      </c>
    </row>
    <row r="138" spans="1:13" x14ac:dyDescent="0.25">
      <c r="A138" s="4">
        <v>42453</v>
      </c>
      <c r="B138">
        <v>1.03</v>
      </c>
      <c r="C138">
        <v>3</v>
      </c>
      <c r="D138">
        <v>3</v>
      </c>
      <c r="E138">
        <v>1.9</v>
      </c>
      <c r="F138">
        <v>9.6529000000000007</v>
      </c>
      <c r="G138">
        <v>7.7527999999999997</v>
      </c>
      <c r="H138">
        <v>2.3936999999999999</v>
      </c>
      <c r="I138">
        <v>58.660800000000002</v>
      </c>
      <c r="J138">
        <v>160.23099999999999</v>
      </c>
      <c r="K138">
        <v>56.951999999999998</v>
      </c>
      <c r="L138">
        <v>175.00700000000001</v>
      </c>
      <c r="M138">
        <v>313.44400000000002</v>
      </c>
    </row>
    <row r="139" spans="1:13" x14ac:dyDescent="0.25">
      <c r="A139" s="4">
        <v>42457</v>
      </c>
      <c r="B139">
        <v>0.96719999999999995</v>
      </c>
      <c r="C139">
        <v>-6.0983000000000001</v>
      </c>
      <c r="D139">
        <v>-6.0983000000000001</v>
      </c>
      <c r="E139">
        <v>1.8860000000000001</v>
      </c>
      <c r="F139">
        <v>9.6549999999999994</v>
      </c>
      <c r="G139">
        <v>7.7690000000000001</v>
      </c>
      <c r="H139">
        <v>2.3948</v>
      </c>
      <c r="I139">
        <v>55.083500000000001</v>
      </c>
      <c r="J139">
        <v>160.23099999999999</v>
      </c>
      <c r="K139">
        <v>56.951999999999998</v>
      </c>
      <c r="L139">
        <v>159.34100000000001</v>
      </c>
      <c r="M139">
        <v>314.31900000000002</v>
      </c>
    </row>
    <row r="140" spans="1:13" x14ac:dyDescent="0.25">
      <c r="A140" s="4">
        <v>42458</v>
      </c>
      <c r="B140">
        <v>0.86370000000000002</v>
      </c>
      <c r="C140">
        <v>-10.7011</v>
      </c>
      <c r="D140">
        <v>-10.7011</v>
      </c>
      <c r="E140">
        <v>1.8035000000000001</v>
      </c>
      <c r="F140">
        <v>9.6253999999999991</v>
      </c>
      <c r="G140">
        <v>7.8219000000000003</v>
      </c>
      <c r="H140">
        <v>2.3631000000000002</v>
      </c>
      <c r="I140">
        <v>49.188899999999997</v>
      </c>
      <c r="J140">
        <v>160.23099999999999</v>
      </c>
      <c r="K140">
        <v>56.951999999999998</v>
      </c>
      <c r="L140">
        <v>153.99299999999999</v>
      </c>
      <c r="M140">
        <v>316.387</v>
      </c>
    </row>
    <row r="141" spans="1:13" x14ac:dyDescent="0.25">
      <c r="A141" s="4">
        <v>42459</v>
      </c>
      <c r="B141">
        <v>0.85360000000000003</v>
      </c>
      <c r="C141">
        <v>-1.1651</v>
      </c>
      <c r="D141">
        <v>-1.1651</v>
      </c>
      <c r="E141">
        <v>1.8228</v>
      </c>
      <c r="F141">
        <v>9.6190999999999995</v>
      </c>
      <c r="G141">
        <v>7.7963000000000005</v>
      </c>
      <c r="H141">
        <v>2.3613</v>
      </c>
      <c r="I141">
        <v>48.6158</v>
      </c>
      <c r="J141">
        <v>160.23099999999999</v>
      </c>
      <c r="K141">
        <v>56.951999999999998</v>
      </c>
      <c r="L141">
        <v>157.63999999999999</v>
      </c>
      <c r="M141">
        <v>315.75</v>
      </c>
    </row>
    <row r="142" spans="1:13" x14ac:dyDescent="0.25">
      <c r="A142" s="4">
        <v>42460</v>
      </c>
      <c r="B142">
        <v>0.76829999999999998</v>
      </c>
      <c r="C142">
        <v>-9.9940999999999995</v>
      </c>
      <c r="D142">
        <v>-9.9940999999999995</v>
      </c>
      <c r="E142">
        <v>1.7686999999999999</v>
      </c>
      <c r="F142">
        <v>9.6257000000000001</v>
      </c>
      <c r="G142">
        <v>7.8570000000000002</v>
      </c>
      <c r="H142">
        <v>2.3662999999999998</v>
      </c>
      <c r="I142">
        <v>43.757100000000001</v>
      </c>
      <c r="J142">
        <v>106.53700000000001</v>
      </c>
      <c r="K142">
        <v>56.951999999999998</v>
      </c>
      <c r="L142">
        <v>157.51</v>
      </c>
      <c r="M142">
        <v>301.00700000000001</v>
      </c>
    </row>
    <row r="143" spans="1:13" x14ac:dyDescent="0.25">
      <c r="A143" s="4">
        <v>42461</v>
      </c>
      <c r="B143">
        <v>0.77500000000000002</v>
      </c>
      <c r="C143">
        <v>0.87039999999999995</v>
      </c>
      <c r="D143">
        <v>0.87039999999999995</v>
      </c>
      <c r="E143">
        <v>1.7705</v>
      </c>
      <c r="F143">
        <v>9.6029</v>
      </c>
      <c r="G143">
        <v>7.8323999999999998</v>
      </c>
      <c r="H143">
        <v>2.3649</v>
      </c>
      <c r="I143">
        <v>44.137999999999998</v>
      </c>
      <c r="J143">
        <v>106.53700000000001</v>
      </c>
      <c r="K143">
        <v>56.951999999999998</v>
      </c>
      <c r="L143">
        <v>121.65600000000001</v>
      </c>
      <c r="M143">
        <v>300.35000000000002</v>
      </c>
    </row>
    <row r="144" spans="1:13" x14ac:dyDescent="0.25">
      <c r="A144" s="4">
        <v>42464</v>
      </c>
      <c r="B144">
        <v>0.73040000000000005</v>
      </c>
      <c r="C144">
        <v>-5.7580999999999998</v>
      </c>
      <c r="D144">
        <v>-5.7580999999999998</v>
      </c>
      <c r="E144">
        <v>1.7618</v>
      </c>
      <c r="F144">
        <v>9.5993999999999993</v>
      </c>
      <c r="G144">
        <v>7.8376000000000001</v>
      </c>
      <c r="H144">
        <v>2.3729</v>
      </c>
      <c r="I144">
        <v>41.596499999999999</v>
      </c>
      <c r="J144">
        <v>106.53700000000001</v>
      </c>
      <c r="K144">
        <v>56.951999999999998</v>
      </c>
      <c r="L144">
        <v>100.782</v>
      </c>
      <c r="M144">
        <v>297.32299999999998</v>
      </c>
    </row>
    <row r="145" spans="1:13" x14ac:dyDescent="0.25">
      <c r="A145" s="4">
        <v>42465</v>
      </c>
      <c r="B145">
        <v>0.66579999999999995</v>
      </c>
      <c r="C145">
        <v>-8.8396000000000008</v>
      </c>
      <c r="D145">
        <v>-8.8396000000000008</v>
      </c>
      <c r="E145">
        <v>1.7201</v>
      </c>
      <c r="F145">
        <v>9.6488999999999994</v>
      </c>
      <c r="G145">
        <v>7.9288999999999996</v>
      </c>
      <c r="H145">
        <v>2.3881999999999999</v>
      </c>
      <c r="I145">
        <v>37.919499999999999</v>
      </c>
      <c r="J145">
        <v>106.53700000000001</v>
      </c>
      <c r="K145">
        <v>56.951999999999998</v>
      </c>
      <c r="L145">
        <v>102.033</v>
      </c>
      <c r="M145">
        <v>294.27600000000001</v>
      </c>
    </row>
    <row r="146" spans="1:13" x14ac:dyDescent="0.25">
      <c r="A146" s="4">
        <v>42466</v>
      </c>
      <c r="B146">
        <v>0.73850000000000005</v>
      </c>
      <c r="C146">
        <v>10.9171</v>
      </c>
      <c r="D146">
        <v>10.9171</v>
      </c>
      <c r="E146">
        <v>1.7549000000000001</v>
      </c>
      <c r="F146">
        <v>9.5945</v>
      </c>
      <c r="G146">
        <v>7.8395999999999999</v>
      </c>
      <c r="H146">
        <v>2.4098999999999999</v>
      </c>
      <c r="I146">
        <v>42.059199999999997</v>
      </c>
      <c r="J146">
        <v>106.53700000000001</v>
      </c>
      <c r="K146">
        <v>56.951999999999998</v>
      </c>
      <c r="L146">
        <v>116.20699999999999</v>
      </c>
      <c r="M146">
        <v>293.00700000000001</v>
      </c>
    </row>
    <row r="147" spans="1:13" x14ac:dyDescent="0.25">
      <c r="A147" s="4">
        <v>42467</v>
      </c>
      <c r="B147">
        <v>0.69020000000000004</v>
      </c>
      <c r="C147">
        <v>-6.5419999999999998</v>
      </c>
      <c r="D147">
        <v>-6.5419999999999998</v>
      </c>
      <c r="E147">
        <v>1.6888999999999998</v>
      </c>
      <c r="F147">
        <v>9.6379999999999999</v>
      </c>
      <c r="G147">
        <v>7.9492000000000003</v>
      </c>
      <c r="H147">
        <v>2.4195000000000002</v>
      </c>
      <c r="I147">
        <v>39.307699999999997</v>
      </c>
      <c r="J147">
        <v>106.53700000000001</v>
      </c>
      <c r="K147">
        <v>56.951999999999998</v>
      </c>
      <c r="L147">
        <v>110.626</v>
      </c>
      <c r="M147">
        <v>292.96499999999997</v>
      </c>
    </row>
    <row r="148" spans="1:13" x14ac:dyDescent="0.25">
      <c r="A148" s="4">
        <v>42468</v>
      </c>
      <c r="B148">
        <v>0.76139999999999997</v>
      </c>
      <c r="C148">
        <v>10.3142</v>
      </c>
      <c r="D148">
        <v>10.3142</v>
      </c>
      <c r="E148">
        <v>1.7166999999999999</v>
      </c>
      <c r="F148">
        <v>9.6385000000000005</v>
      </c>
      <c r="G148">
        <v>7.9218000000000002</v>
      </c>
      <c r="H148">
        <v>2.4222999999999999</v>
      </c>
      <c r="I148">
        <v>43.741599999999998</v>
      </c>
      <c r="J148">
        <v>106.53700000000001</v>
      </c>
      <c r="K148">
        <v>57.451000000000001</v>
      </c>
      <c r="L148">
        <v>133.43</v>
      </c>
      <c r="M148">
        <v>293.42200000000003</v>
      </c>
    </row>
    <row r="149" spans="1:13" x14ac:dyDescent="0.25">
      <c r="A149" s="4">
        <v>42471</v>
      </c>
      <c r="B149">
        <v>0.95350000000000001</v>
      </c>
      <c r="C149">
        <v>25.234000000000002</v>
      </c>
      <c r="D149">
        <v>25.234000000000002</v>
      </c>
      <c r="E149">
        <v>1.7254</v>
      </c>
      <c r="F149">
        <v>9.5801999999999996</v>
      </c>
      <c r="G149">
        <v>7.8548</v>
      </c>
      <c r="H149">
        <v>2.4464000000000001</v>
      </c>
      <c r="I149">
        <v>54.779400000000003</v>
      </c>
      <c r="J149">
        <v>106.53700000000001</v>
      </c>
      <c r="K149">
        <v>57.451000000000001</v>
      </c>
      <c r="L149">
        <v>178.352</v>
      </c>
      <c r="M149">
        <v>298.80200000000002</v>
      </c>
    </row>
    <row r="150" spans="1:13" x14ac:dyDescent="0.25">
      <c r="A150" s="4">
        <v>42472</v>
      </c>
      <c r="B150">
        <v>1.1499999999999999</v>
      </c>
      <c r="C150">
        <v>20.6083</v>
      </c>
      <c r="D150">
        <v>20.6083</v>
      </c>
      <c r="E150">
        <v>1.7761</v>
      </c>
      <c r="F150">
        <v>9.5440000000000005</v>
      </c>
      <c r="G150">
        <v>7.7679</v>
      </c>
      <c r="H150">
        <v>2.4891000000000001</v>
      </c>
      <c r="I150">
        <v>66.0685</v>
      </c>
      <c r="J150">
        <v>106.53700000000001</v>
      </c>
      <c r="K150">
        <v>57.451000000000001</v>
      </c>
      <c r="L150">
        <v>200.803</v>
      </c>
      <c r="M150">
        <v>303.14999999999998</v>
      </c>
    </row>
    <row r="151" spans="1:13" x14ac:dyDescent="0.25">
      <c r="A151" s="4">
        <v>42473</v>
      </c>
      <c r="B151">
        <v>1.1100000000000001</v>
      </c>
      <c r="C151">
        <v>-3.4782999999999999</v>
      </c>
      <c r="D151">
        <v>-3.4782999999999999</v>
      </c>
      <c r="E151">
        <v>1.7639</v>
      </c>
      <c r="F151">
        <v>9.5025999999999993</v>
      </c>
      <c r="G151">
        <v>7.7386999999999997</v>
      </c>
      <c r="H151">
        <v>2.4756999999999998</v>
      </c>
      <c r="I151">
        <v>63.770400000000002</v>
      </c>
      <c r="J151">
        <v>106.53700000000001</v>
      </c>
      <c r="K151">
        <v>57.451000000000001</v>
      </c>
      <c r="L151">
        <v>188.268</v>
      </c>
      <c r="M151">
        <v>290.85700000000003</v>
      </c>
    </row>
    <row r="152" spans="1:13" x14ac:dyDescent="0.25">
      <c r="A152" s="4">
        <v>42474</v>
      </c>
      <c r="B152">
        <v>1.04</v>
      </c>
      <c r="C152">
        <v>-6.3063000000000002</v>
      </c>
      <c r="D152">
        <v>-6.3063000000000002</v>
      </c>
      <c r="E152">
        <v>1.7919</v>
      </c>
      <c r="F152">
        <v>9.4893000000000001</v>
      </c>
      <c r="G152">
        <v>7.6974</v>
      </c>
      <c r="H152">
        <v>2.4759000000000002</v>
      </c>
      <c r="I152">
        <v>59.748899999999999</v>
      </c>
      <c r="J152">
        <v>106.53700000000001</v>
      </c>
      <c r="K152">
        <v>57.451000000000001</v>
      </c>
      <c r="L152">
        <v>196.37700000000001</v>
      </c>
      <c r="M152">
        <v>274.18700000000001</v>
      </c>
    </row>
    <row r="153" spans="1:13" x14ac:dyDescent="0.25">
      <c r="A153" s="4">
        <v>42475</v>
      </c>
      <c r="B153">
        <v>1.1000000000000001</v>
      </c>
      <c r="C153">
        <v>5.7691999999999997</v>
      </c>
      <c r="D153">
        <v>5.7691999999999997</v>
      </c>
      <c r="E153">
        <v>1.7518</v>
      </c>
      <c r="F153">
        <v>9.4956999999999994</v>
      </c>
      <c r="G153">
        <v>7.7439</v>
      </c>
      <c r="H153">
        <v>2.4741</v>
      </c>
      <c r="I153">
        <v>63.195900000000002</v>
      </c>
      <c r="J153">
        <v>106.53700000000001</v>
      </c>
      <c r="K153">
        <v>57.451000000000001</v>
      </c>
      <c r="L153">
        <v>188.44499999999999</v>
      </c>
      <c r="M153">
        <v>266.654</v>
      </c>
    </row>
    <row r="154" spans="1:13" x14ac:dyDescent="0.25">
      <c r="A154" s="4">
        <v>42478</v>
      </c>
      <c r="B154">
        <v>1</v>
      </c>
      <c r="C154">
        <v>-9.0908999999999995</v>
      </c>
      <c r="D154">
        <v>-9.0908999999999995</v>
      </c>
      <c r="E154">
        <v>1.7711000000000001</v>
      </c>
      <c r="F154">
        <v>9.4754000000000005</v>
      </c>
      <c r="G154">
        <v>7.7042999999999999</v>
      </c>
      <c r="H154">
        <v>2.4575</v>
      </c>
      <c r="I154">
        <v>57.450800000000001</v>
      </c>
      <c r="J154">
        <v>106.53700000000001</v>
      </c>
      <c r="K154">
        <v>57.451000000000001</v>
      </c>
      <c r="L154">
        <v>189.10599999999999</v>
      </c>
      <c r="M154">
        <v>230.13800000000001</v>
      </c>
    </row>
    <row r="155" spans="1:13" x14ac:dyDescent="0.25">
      <c r="A155" s="4">
        <v>42479</v>
      </c>
      <c r="B155">
        <v>1.0900000000000001</v>
      </c>
      <c r="C155">
        <v>9</v>
      </c>
      <c r="D155">
        <v>9</v>
      </c>
      <c r="E155">
        <v>1.7850999999999999</v>
      </c>
      <c r="F155">
        <v>9.4419000000000004</v>
      </c>
      <c r="G155">
        <v>7.6568000000000005</v>
      </c>
      <c r="H155">
        <v>2.4634</v>
      </c>
      <c r="I155">
        <v>62.621400000000001</v>
      </c>
      <c r="J155">
        <v>106.53700000000001</v>
      </c>
      <c r="K155">
        <v>57.451000000000001</v>
      </c>
      <c r="L155">
        <v>187.58199999999999</v>
      </c>
      <c r="M155">
        <v>178.364</v>
      </c>
    </row>
    <row r="156" spans="1:13" x14ac:dyDescent="0.25">
      <c r="A156" s="4">
        <v>42480</v>
      </c>
      <c r="B156">
        <v>1.1100000000000001</v>
      </c>
      <c r="C156">
        <v>1.8349</v>
      </c>
      <c r="D156">
        <v>1.8349</v>
      </c>
      <c r="E156">
        <v>1.845</v>
      </c>
      <c r="F156">
        <v>9.4580000000000002</v>
      </c>
      <c r="G156">
        <v>7.6128999999999998</v>
      </c>
      <c r="H156">
        <v>2.4636</v>
      </c>
      <c r="I156">
        <v>63.770400000000002</v>
      </c>
      <c r="J156">
        <v>106.53700000000001</v>
      </c>
      <c r="K156">
        <v>57.451000000000001</v>
      </c>
      <c r="L156">
        <v>176.429</v>
      </c>
      <c r="M156">
        <v>178.46899999999999</v>
      </c>
    </row>
    <row r="157" spans="1:13" x14ac:dyDescent="0.25">
      <c r="A157" s="4">
        <v>42481</v>
      </c>
      <c r="B157">
        <v>1.1200000000000001</v>
      </c>
      <c r="C157">
        <v>0.90090000000000003</v>
      </c>
      <c r="D157">
        <v>0.90090000000000003</v>
      </c>
      <c r="E157">
        <v>1.861</v>
      </c>
      <c r="F157">
        <v>9.5104000000000006</v>
      </c>
      <c r="G157">
        <v>7.6494</v>
      </c>
      <c r="H157">
        <v>2.4603000000000002</v>
      </c>
      <c r="I157">
        <v>64.344899999999996</v>
      </c>
      <c r="J157">
        <v>106.53700000000001</v>
      </c>
      <c r="K157">
        <v>57.451000000000001</v>
      </c>
      <c r="L157">
        <v>175.48500000000001</v>
      </c>
      <c r="M157">
        <v>177.38</v>
      </c>
    </row>
    <row r="158" spans="1:13" x14ac:dyDescent="0.25">
      <c r="A158" s="4">
        <v>42482</v>
      </c>
      <c r="B158">
        <v>1.1400000000000001</v>
      </c>
      <c r="C158">
        <v>1.7856999999999998</v>
      </c>
      <c r="D158">
        <v>1.7856999999999998</v>
      </c>
      <c r="E158">
        <v>1.8877999999999999</v>
      </c>
      <c r="F158">
        <v>9.4959000000000007</v>
      </c>
      <c r="G158">
        <v>7.6081000000000003</v>
      </c>
      <c r="H158">
        <v>2.4611999999999998</v>
      </c>
      <c r="I158">
        <v>65.493899999999996</v>
      </c>
      <c r="J158">
        <v>106.53700000000001</v>
      </c>
      <c r="K158">
        <v>57.451000000000001</v>
      </c>
      <c r="L158">
        <v>136.63300000000001</v>
      </c>
      <c r="M158">
        <v>162.911</v>
      </c>
    </row>
    <row r="159" spans="1:13" x14ac:dyDescent="0.25">
      <c r="A159" s="4">
        <v>42485</v>
      </c>
      <c r="B159">
        <v>1.1000000000000001</v>
      </c>
      <c r="C159">
        <v>-3.5087999999999999</v>
      </c>
      <c r="D159">
        <v>-3.5087999999999999</v>
      </c>
      <c r="E159">
        <v>1.9127999999999998</v>
      </c>
      <c r="F159">
        <v>9.4892000000000003</v>
      </c>
      <c r="G159">
        <v>7.5765000000000002</v>
      </c>
      <c r="H159">
        <v>2.4620000000000002</v>
      </c>
      <c r="I159">
        <v>63.195900000000002</v>
      </c>
      <c r="J159">
        <v>106.53700000000001</v>
      </c>
      <c r="K159">
        <v>57.451000000000001</v>
      </c>
      <c r="L159">
        <v>93.56</v>
      </c>
      <c r="M159">
        <v>160.88200000000001</v>
      </c>
    </row>
    <row r="160" spans="1:13" x14ac:dyDescent="0.25">
      <c r="A160" s="4">
        <v>42486</v>
      </c>
      <c r="B160">
        <v>1.08</v>
      </c>
      <c r="C160">
        <v>-1.8182</v>
      </c>
      <c r="D160">
        <v>-1.8182</v>
      </c>
      <c r="E160">
        <v>1.9271</v>
      </c>
      <c r="F160">
        <v>9.4634</v>
      </c>
      <c r="G160">
        <v>7.5362999999999998</v>
      </c>
      <c r="H160">
        <v>2.4638999999999998</v>
      </c>
      <c r="I160">
        <v>62.046900000000001</v>
      </c>
      <c r="J160">
        <v>106.53700000000001</v>
      </c>
      <c r="K160">
        <v>57.451000000000001</v>
      </c>
      <c r="L160">
        <v>92.194000000000003</v>
      </c>
      <c r="M160">
        <v>160.57599999999999</v>
      </c>
    </row>
    <row r="161" spans="1:13" x14ac:dyDescent="0.25">
      <c r="A161" s="4">
        <v>42487</v>
      </c>
      <c r="B161">
        <v>1.04</v>
      </c>
      <c r="C161">
        <v>-3.7037</v>
      </c>
      <c r="D161">
        <v>-3.7037</v>
      </c>
      <c r="E161">
        <v>1.8508</v>
      </c>
      <c r="F161">
        <v>9.3933</v>
      </c>
      <c r="G161">
        <v>7.5425000000000004</v>
      </c>
      <c r="H161">
        <v>2.4626000000000001</v>
      </c>
      <c r="I161">
        <v>68.690200000000004</v>
      </c>
      <c r="J161">
        <v>106.53700000000001</v>
      </c>
      <c r="K161">
        <v>66.048000000000002</v>
      </c>
      <c r="L161">
        <v>87.24</v>
      </c>
      <c r="M161">
        <v>160.114</v>
      </c>
    </row>
    <row r="162" spans="1:13" x14ac:dyDescent="0.25">
      <c r="A162" s="4">
        <v>42488</v>
      </c>
      <c r="B162">
        <v>0.97019999999999995</v>
      </c>
      <c r="C162">
        <v>-6.7126999999999999</v>
      </c>
      <c r="D162">
        <v>-6.7126999999999999</v>
      </c>
      <c r="E162">
        <v>1.8243</v>
      </c>
      <c r="F162">
        <v>9.4239999999999995</v>
      </c>
      <c r="G162">
        <v>7.5997000000000003</v>
      </c>
      <c r="H162">
        <v>2.4722</v>
      </c>
      <c r="I162">
        <v>64.0792</v>
      </c>
      <c r="J162">
        <v>106.53700000000001</v>
      </c>
      <c r="K162">
        <v>66.048000000000002</v>
      </c>
      <c r="L162">
        <v>87.11</v>
      </c>
      <c r="M162">
        <v>160.81</v>
      </c>
    </row>
    <row r="163" spans="1:13" x14ac:dyDescent="0.25">
      <c r="A163" s="4">
        <v>42489</v>
      </c>
      <c r="B163">
        <v>1.01</v>
      </c>
      <c r="C163">
        <v>4.1036000000000001</v>
      </c>
      <c r="D163">
        <v>4.1036000000000001</v>
      </c>
      <c r="E163">
        <v>1.8332999999999999</v>
      </c>
      <c r="F163">
        <v>9.4735999999999994</v>
      </c>
      <c r="G163">
        <v>7.6402999999999999</v>
      </c>
      <c r="H163">
        <v>2.4630000000000001</v>
      </c>
      <c r="I163">
        <v>66.708699999999993</v>
      </c>
      <c r="J163">
        <v>106.53700000000001</v>
      </c>
      <c r="K163">
        <v>66.048000000000002</v>
      </c>
      <c r="L163">
        <v>75.679000000000002</v>
      </c>
      <c r="M163">
        <v>143.95699999999999</v>
      </c>
    </row>
    <row r="164" spans="1:13" x14ac:dyDescent="0.25">
      <c r="A164" s="4">
        <v>42492</v>
      </c>
      <c r="B164">
        <v>1.01</v>
      </c>
      <c r="C164">
        <v>0</v>
      </c>
      <c r="D164">
        <v>0</v>
      </c>
      <c r="E164">
        <v>1.8723000000000001</v>
      </c>
      <c r="F164">
        <v>9.49</v>
      </c>
      <c r="G164">
        <v>7.6177000000000001</v>
      </c>
      <c r="H164">
        <v>2.4601999999999999</v>
      </c>
      <c r="I164">
        <v>66.708699999999993</v>
      </c>
      <c r="J164">
        <v>106.53700000000001</v>
      </c>
      <c r="K164">
        <v>66.048000000000002</v>
      </c>
      <c r="L164">
        <v>55.744</v>
      </c>
      <c r="M164">
        <v>142.298</v>
      </c>
    </row>
    <row r="165" spans="1:13" x14ac:dyDescent="0.25">
      <c r="A165" s="4">
        <v>42493</v>
      </c>
      <c r="B165">
        <v>0.9375</v>
      </c>
      <c r="C165">
        <v>-7.1782000000000004</v>
      </c>
      <c r="D165">
        <v>-7.1782000000000004</v>
      </c>
      <c r="E165">
        <v>1.7963</v>
      </c>
      <c r="F165">
        <v>9.5214999999999996</v>
      </c>
      <c r="G165">
        <v>7.7252000000000001</v>
      </c>
      <c r="H165">
        <v>2.4708000000000001</v>
      </c>
      <c r="I165">
        <v>61.920200000000001</v>
      </c>
      <c r="J165">
        <v>106.53700000000001</v>
      </c>
      <c r="K165">
        <v>66.048000000000002</v>
      </c>
      <c r="L165">
        <v>63.110999999999997</v>
      </c>
      <c r="M165">
        <v>142.34100000000001</v>
      </c>
    </row>
    <row r="166" spans="1:13" x14ac:dyDescent="0.25">
      <c r="A166" s="4">
        <v>42494</v>
      </c>
      <c r="B166">
        <v>0.87</v>
      </c>
      <c r="C166">
        <v>-7.2</v>
      </c>
      <c r="D166">
        <v>-7.2</v>
      </c>
      <c r="E166">
        <v>1.7751999999999999</v>
      </c>
      <c r="F166">
        <v>9.5252999999999997</v>
      </c>
      <c r="G166">
        <v>7.7500999999999998</v>
      </c>
      <c r="H166">
        <v>2.4788999999999999</v>
      </c>
      <c r="I166">
        <v>57.462000000000003</v>
      </c>
      <c r="J166">
        <v>106.53700000000001</v>
      </c>
      <c r="K166">
        <v>66.048000000000002</v>
      </c>
      <c r="L166">
        <v>67.063999999999993</v>
      </c>
      <c r="M166">
        <v>135.43600000000001</v>
      </c>
    </row>
    <row r="167" spans="1:13" x14ac:dyDescent="0.25">
      <c r="A167" s="4">
        <v>42495</v>
      </c>
      <c r="B167">
        <v>0.84</v>
      </c>
      <c r="C167">
        <v>-3.4483000000000001</v>
      </c>
      <c r="D167">
        <v>-3.4483000000000001</v>
      </c>
      <c r="E167">
        <v>1.7452999999999999</v>
      </c>
      <c r="F167">
        <v>9.5158000000000005</v>
      </c>
      <c r="G167">
        <v>7.7704000000000004</v>
      </c>
      <c r="H167">
        <v>2.4792000000000001</v>
      </c>
      <c r="I167">
        <v>55.480499999999999</v>
      </c>
      <c r="J167">
        <v>106.53700000000001</v>
      </c>
      <c r="K167">
        <v>66.048000000000002</v>
      </c>
      <c r="L167">
        <v>61.093000000000004</v>
      </c>
      <c r="M167">
        <v>135.29599999999999</v>
      </c>
    </row>
    <row r="168" spans="1:13" x14ac:dyDescent="0.25">
      <c r="A168" s="4">
        <v>42496</v>
      </c>
      <c r="B168">
        <v>0.89129999999999998</v>
      </c>
      <c r="C168">
        <v>6.1086</v>
      </c>
      <c r="D168">
        <v>6.1086</v>
      </c>
      <c r="E168">
        <v>1.7789000000000001</v>
      </c>
      <c r="F168">
        <v>9.4887999999999995</v>
      </c>
      <c r="G168">
        <v>7.71</v>
      </c>
      <c r="H168">
        <v>2.4855999999999998</v>
      </c>
      <c r="I168">
        <v>58.869599999999998</v>
      </c>
      <c r="J168">
        <v>106.53700000000001</v>
      </c>
      <c r="K168">
        <v>66.048000000000002</v>
      </c>
      <c r="L168">
        <v>78.929000000000002</v>
      </c>
      <c r="M168">
        <v>135.55699999999999</v>
      </c>
    </row>
    <row r="169" spans="1:13" x14ac:dyDescent="0.25">
      <c r="A169" s="4">
        <v>42499</v>
      </c>
      <c r="B169">
        <v>0.8</v>
      </c>
      <c r="C169">
        <v>-10.2447</v>
      </c>
      <c r="D169">
        <v>-10.2447</v>
      </c>
      <c r="E169">
        <v>1.7507000000000001</v>
      </c>
      <c r="F169">
        <v>9.4780999999999995</v>
      </c>
      <c r="G169">
        <v>7.7274000000000003</v>
      </c>
      <c r="H169">
        <v>2.4872999999999998</v>
      </c>
      <c r="I169">
        <v>52.8386</v>
      </c>
      <c r="J169">
        <v>106.53700000000001</v>
      </c>
      <c r="K169">
        <v>66.048000000000002</v>
      </c>
      <c r="L169">
        <v>90.900999999999996</v>
      </c>
      <c r="M169">
        <v>135.18</v>
      </c>
    </row>
    <row r="170" spans="1:13" x14ac:dyDescent="0.25">
      <c r="A170" s="4">
        <v>42500</v>
      </c>
      <c r="B170">
        <v>0.73499999999999999</v>
      </c>
      <c r="C170">
        <v>-8.125</v>
      </c>
      <c r="D170">
        <v>-8.125</v>
      </c>
      <c r="E170">
        <v>1.7612999999999999</v>
      </c>
      <c r="F170">
        <v>9.4285999999999994</v>
      </c>
      <c r="G170">
        <v>7.6673</v>
      </c>
      <c r="H170">
        <v>2.4571000000000001</v>
      </c>
      <c r="I170">
        <v>53.917400000000001</v>
      </c>
      <c r="J170">
        <v>106.53700000000001</v>
      </c>
      <c r="K170">
        <v>73.356999999999999</v>
      </c>
      <c r="L170">
        <v>95.055000000000007</v>
      </c>
      <c r="M170">
        <v>137.38499999999999</v>
      </c>
    </row>
    <row r="171" spans="1:13" x14ac:dyDescent="0.25">
      <c r="A171" s="4">
        <v>42501</v>
      </c>
      <c r="B171">
        <v>0.76</v>
      </c>
      <c r="C171">
        <v>3.4013999999999998</v>
      </c>
      <c r="D171">
        <v>3.4013999999999998</v>
      </c>
      <c r="E171">
        <v>1.7366999999999999</v>
      </c>
      <c r="F171">
        <v>9.4644999999999992</v>
      </c>
      <c r="G171">
        <v>7.7278000000000002</v>
      </c>
      <c r="H171">
        <v>2.4426000000000001</v>
      </c>
      <c r="I171">
        <v>55.751300000000001</v>
      </c>
      <c r="J171">
        <v>106.53700000000001</v>
      </c>
      <c r="K171">
        <v>73.356999999999999</v>
      </c>
      <c r="L171">
        <v>100.13800000000001</v>
      </c>
      <c r="M171">
        <v>134.24</v>
      </c>
    </row>
    <row r="172" spans="1:13" x14ac:dyDescent="0.25">
      <c r="A172" s="4">
        <v>42502</v>
      </c>
      <c r="B172">
        <v>0.71540000000000004</v>
      </c>
      <c r="C172">
        <v>-5.8716999999999997</v>
      </c>
      <c r="D172">
        <v>-5.8716999999999997</v>
      </c>
      <c r="E172">
        <v>1.7516</v>
      </c>
      <c r="F172">
        <v>9.4581999999999997</v>
      </c>
      <c r="G172">
        <v>7.7065999999999999</v>
      </c>
      <c r="H172">
        <v>2.4430999999999998</v>
      </c>
      <c r="I172">
        <v>52.477800000000002</v>
      </c>
      <c r="J172">
        <v>106.53700000000001</v>
      </c>
      <c r="K172">
        <v>73.356999999999999</v>
      </c>
      <c r="L172">
        <v>92.462000000000003</v>
      </c>
      <c r="M172">
        <v>135.4</v>
      </c>
    </row>
    <row r="173" spans="1:13" x14ac:dyDescent="0.25">
      <c r="A173" s="4">
        <v>42503</v>
      </c>
      <c r="B173">
        <v>0.73140000000000005</v>
      </c>
      <c r="C173">
        <v>2.2366000000000001</v>
      </c>
      <c r="D173">
        <v>2.2366000000000001</v>
      </c>
      <c r="E173">
        <v>1.7000999999999999</v>
      </c>
      <c r="F173">
        <v>9.5114000000000001</v>
      </c>
      <c r="G173">
        <v>7.8113000000000001</v>
      </c>
      <c r="H173">
        <v>2.4331999999999998</v>
      </c>
      <c r="I173">
        <v>53.651499999999999</v>
      </c>
      <c r="J173">
        <v>106.53700000000001</v>
      </c>
      <c r="K173">
        <v>73.356999999999999</v>
      </c>
      <c r="L173">
        <v>96.132999999999996</v>
      </c>
      <c r="M173">
        <v>134.434</v>
      </c>
    </row>
    <row r="174" spans="1:13" x14ac:dyDescent="0.25">
      <c r="A174" s="4">
        <v>42506</v>
      </c>
      <c r="B174">
        <v>0.6552</v>
      </c>
      <c r="C174">
        <v>-10.417</v>
      </c>
      <c r="D174">
        <v>-10.417</v>
      </c>
      <c r="E174">
        <v>1.7532999999999999</v>
      </c>
      <c r="F174">
        <v>9.4962999999999997</v>
      </c>
      <c r="G174">
        <v>7.7430000000000003</v>
      </c>
      <c r="H174">
        <v>2.4083999999999999</v>
      </c>
      <c r="I174">
        <v>48.062600000000003</v>
      </c>
      <c r="J174">
        <v>106.53700000000001</v>
      </c>
      <c r="K174">
        <v>73.356999999999999</v>
      </c>
      <c r="L174">
        <v>102.458</v>
      </c>
      <c r="M174">
        <v>135.64699999999999</v>
      </c>
    </row>
    <row r="175" spans="1:13" x14ac:dyDescent="0.25">
      <c r="A175" s="4">
        <v>42507</v>
      </c>
      <c r="B175">
        <v>0.68079999999999996</v>
      </c>
      <c r="C175">
        <v>3.9111000000000002</v>
      </c>
      <c r="D175">
        <v>3.9111000000000002</v>
      </c>
      <c r="E175">
        <v>1.7723</v>
      </c>
      <c r="F175">
        <v>9.5393000000000008</v>
      </c>
      <c r="G175">
        <v>7.7670000000000003</v>
      </c>
      <c r="H175">
        <v>2.3944999999999999</v>
      </c>
      <c r="I175">
        <v>49.942399999999999</v>
      </c>
      <c r="J175">
        <v>106.53700000000001</v>
      </c>
      <c r="K175">
        <v>73.356999999999999</v>
      </c>
      <c r="L175">
        <v>107.824</v>
      </c>
      <c r="M175">
        <v>132.36099999999999</v>
      </c>
    </row>
    <row r="176" spans="1:13" x14ac:dyDescent="0.25">
      <c r="A176" s="4">
        <v>42508</v>
      </c>
      <c r="B176">
        <v>0.67230000000000001</v>
      </c>
      <c r="C176">
        <v>-1.2484999999999999</v>
      </c>
      <c r="D176">
        <v>-1.2484999999999999</v>
      </c>
      <c r="E176">
        <v>1.8538000000000001</v>
      </c>
      <c r="F176">
        <v>9.5470000000000006</v>
      </c>
      <c r="G176">
        <v>7.6931000000000003</v>
      </c>
      <c r="H176">
        <v>2.3944999999999999</v>
      </c>
      <c r="I176">
        <v>49.318800000000003</v>
      </c>
      <c r="J176">
        <v>106.53700000000001</v>
      </c>
      <c r="K176">
        <v>73.356999999999999</v>
      </c>
      <c r="L176">
        <v>107.971</v>
      </c>
      <c r="M176">
        <v>130.874</v>
      </c>
    </row>
    <row r="177" spans="1:13" x14ac:dyDescent="0.25">
      <c r="A177" s="4">
        <v>42509</v>
      </c>
      <c r="B177">
        <v>0.60829999999999995</v>
      </c>
      <c r="C177">
        <v>-9.5193999999999992</v>
      </c>
      <c r="D177">
        <v>-9.5193999999999992</v>
      </c>
      <c r="E177">
        <v>1.8487</v>
      </c>
      <c r="F177">
        <v>9.5595999999999997</v>
      </c>
      <c r="G177">
        <v>7.7108999999999996</v>
      </c>
      <c r="H177">
        <v>2.4022999999999999</v>
      </c>
      <c r="I177">
        <v>44.624000000000002</v>
      </c>
      <c r="J177">
        <v>106.53700000000001</v>
      </c>
      <c r="K177">
        <v>73.356999999999999</v>
      </c>
      <c r="L177">
        <v>101.431</v>
      </c>
      <c r="M177">
        <v>130.39699999999999</v>
      </c>
    </row>
    <row r="178" spans="1:13" x14ac:dyDescent="0.25">
      <c r="A178" s="4">
        <v>42510</v>
      </c>
      <c r="B178">
        <v>0.6</v>
      </c>
      <c r="C178">
        <v>-1.3665</v>
      </c>
      <c r="D178">
        <v>-1.3665</v>
      </c>
      <c r="E178">
        <v>1.8384</v>
      </c>
      <c r="F178">
        <v>9.5379000000000005</v>
      </c>
      <c r="G178">
        <v>7.6995000000000005</v>
      </c>
      <c r="H178">
        <v>2.3984000000000001</v>
      </c>
      <c r="I178">
        <v>44.014200000000002</v>
      </c>
      <c r="J178">
        <v>106.53700000000001</v>
      </c>
      <c r="K178">
        <v>73.356999999999999</v>
      </c>
      <c r="L178">
        <v>93.99</v>
      </c>
      <c r="M178">
        <v>108.6</v>
      </c>
    </row>
    <row r="179" spans="1:13" x14ac:dyDescent="0.25">
      <c r="A179" s="4">
        <v>42513</v>
      </c>
      <c r="B179">
        <v>0.55220000000000002</v>
      </c>
      <c r="C179">
        <v>-7.9687000000000001</v>
      </c>
      <c r="D179">
        <v>-7.9687000000000001</v>
      </c>
      <c r="E179">
        <v>1.835</v>
      </c>
      <c r="F179">
        <v>9.5592000000000006</v>
      </c>
      <c r="G179">
        <v>7.7241999999999997</v>
      </c>
      <c r="H179">
        <v>2.4070999999999998</v>
      </c>
      <c r="I179">
        <v>40.506799999999998</v>
      </c>
      <c r="J179">
        <v>106.53700000000001</v>
      </c>
      <c r="K179">
        <v>73.356999999999999</v>
      </c>
      <c r="L179">
        <v>93.683999999999997</v>
      </c>
      <c r="M179">
        <v>90.209000000000003</v>
      </c>
    </row>
    <row r="180" spans="1:13" x14ac:dyDescent="0.25">
      <c r="A180" s="4">
        <v>42514</v>
      </c>
      <c r="B180">
        <v>0.57269999999999999</v>
      </c>
      <c r="C180">
        <v>3.7124999999999999</v>
      </c>
      <c r="D180">
        <v>3.7124999999999999</v>
      </c>
      <c r="E180">
        <v>1.8629</v>
      </c>
      <c r="F180">
        <v>9.4677000000000007</v>
      </c>
      <c r="G180">
        <v>7.6048</v>
      </c>
      <c r="H180">
        <v>2.4102000000000001</v>
      </c>
      <c r="I180">
        <v>42.010599999999997</v>
      </c>
      <c r="J180">
        <v>106.53700000000001</v>
      </c>
      <c r="K180">
        <v>73.356999999999999</v>
      </c>
      <c r="L180">
        <v>94.375</v>
      </c>
      <c r="M180">
        <v>92.009</v>
      </c>
    </row>
    <row r="181" spans="1:13" x14ac:dyDescent="0.25">
      <c r="A181" s="4">
        <v>42515</v>
      </c>
      <c r="B181">
        <v>0.65980000000000005</v>
      </c>
      <c r="C181">
        <v>15.2134</v>
      </c>
      <c r="D181">
        <v>15.2134</v>
      </c>
      <c r="E181">
        <v>1.8664000000000001</v>
      </c>
      <c r="F181">
        <v>9.4141999999999992</v>
      </c>
      <c r="G181">
        <v>7.5477999999999996</v>
      </c>
      <c r="H181">
        <v>2.4329000000000001</v>
      </c>
      <c r="I181">
        <v>48.401899999999998</v>
      </c>
      <c r="J181">
        <v>106.53700000000001</v>
      </c>
      <c r="K181">
        <v>73.356999999999999</v>
      </c>
      <c r="L181">
        <v>129.96199999999999</v>
      </c>
      <c r="M181">
        <v>103.312</v>
      </c>
    </row>
    <row r="182" spans="1:13" x14ac:dyDescent="0.25">
      <c r="A182" s="4">
        <v>42516</v>
      </c>
      <c r="B182">
        <v>0.79110000000000003</v>
      </c>
      <c r="C182">
        <v>19.901499999999999</v>
      </c>
      <c r="D182">
        <v>19.901499999999999</v>
      </c>
      <c r="E182">
        <v>1.8282</v>
      </c>
      <c r="F182">
        <v>9.4054000000000002</v>
      </c>
      <c r="G182">
        <v>7.5772000000000004</v>
      </c>
      <c r="H182">
        <v>2.4308000000000001</v>
      </c>
      <c r="I182">
        <v>58.034599999999998</v>
      </c>
      <c r="J182">
        <v>106.53700000000001</v>
      </c>
      <c r="K182">
        <v>73.356999999999999</v>
      </c>
      <c r="L182">
        <v>165.68299999999999</v>
      </c>
      <c r="M182">
        <v>117.282</v>
      </c>
    </row>
    <row r="183" spans="1:13" x14ac:dyDescent="0.25">
      <c r="A183" s="4">
        <v>42517</v>
      </c>
      <c r="B183">
        <v>0.72499999999999998</v>
      </c>
      <c r="C183">
        <v>-8.3583999999999996</v>
      </c>
      <c r="D183">
        <v>-8.3583999999999996</v>
      </c>
      <c r="E183">
        <v>1.851</v>
      </c>
      <c r="F183">
        <v>9.3812999999999995</v>
      </c>
      <c r="G183">
        <v>7.5303000000000004</v>
      </c>
      <c r="H183">
        <v>2.4218999999999999</v>
      </c>
      <c r="I183">
        <v>53.183799999999998</v>
      </c>
      <c r="J183">
        <v>106.53700000000001</v>
      </c>
      <c r="K183">
        <v>73.356999999999999</v>
      </c>
      <c r="L183">
        <v>160.768</v>
      </c>
      <c r="M183">
        <v>116.77200000000001</v>
      </c>
    </row>
    <row r="184" spans="1:13" x14ac:dyDescent="0.25">
      <c r="A184" s="4">
        <v>42521</v>
      </c>
      <c r="B184">
        <v>0.74009999999999998</v>
      </c>
      <c r="C184">
        <v>2.0861999999999998</v>
      </c>
      <c r="D184">
        <v>2.0861999999999998</v>
      </c>
      <c r="E184">
        <v>1.8458000000000001</v>
      </c>
      <c r="F184">
        <v>9.3932000000000002</v>
      </c>
      <c r="G184">
        <v>7.5473999999999997</v>
      </c>
      <c r="H184">
        <v>2.4218000000000002</v>
      </c>
      <c r="I184">
        <v>54.293399999999998</v>
      </c>
      <c r="J184">
        <v>106.53700000000001</v>
      </c>
      <c r="K184">
        <v>73.356999999999999</v>
      </c>
      <c r="L184">
        <v>160.078</v>
      </c>
      <c r="M184">
        <v>113.301</v>
      </c>
    </row>
    <row r="185" spans="1:13" x14ac:dyDescent="0.25">
      <c r="A185" s="4">
        <v>42522</v>
      </c>
      <c r="B185">
        <v>0.76339999999999997</v>
      </c>
      <c r="C185">
        <v>3.1414</v>
      </c>
      <c r="D185">
        <v>3.1414</v>
      </c>
      <c r="E185">
        <v>1.8353999999999999</v>
      </c>
      <c r="F185">
        <v>9.3933999999999997</v>
      </c>
      <c r="G185">
        <v>7.5579999999999998</v>
      </c>
      <c r="H185">
        <v>2.4224999999999999</v>
      </c>
      <c r="I185">
        <v>55.998899999999999</v>
      </c>
      <c r="J185">
        <v>106.53700000000001</v>
      </c>
      <c r="K185">
        <v>73.356999999999999</v>
      </c>
      <c r="L185">
        <v>159.85499999999999</v>
      </c>
      <c r="M185">
        <v>113.694</v>
      </c>
    </row>
    <row r="186" spans="1:13" x14ac:dyDescent="0.25">
      <c r="A186" s="4">
        <v>42523</v>
      </c>
      <c r="B186">
        <v>0.78220000000000001</v>
      </c>
      <c r="C186">
        <v>2.4643999999999999</v>
      </c>
      <c r="D186">
        <v>2.4643999999999999</v>
      </c>
      <c r="E186">
        <v>1.7989000000000002</v>
      </c>
      <c r="F186">
        <v>9.3824000000000005</v>
      </c>
      <c r="G186">
        <v>7.5834999999999999</v>
      </c>
      <c r="H186">
        <v>2.4239000000000002</v>
      </c>
      <c r="I186">
        <v>57.378900000000002</v>
      </c>
      <c r="J186">
        <v>106.53700000000001</v>
      </c>
      <c r="K186">
        <v>73.356999999999999</v>
      </c>
      <c r="L186">
        <v>144.203</v>
      </c>
      <c r="M186">
        <v>114.06100000000001</v>
      </c>
    </row>
    <row r="187" spans="1:13" x14ac:dyDescent="0.25">
      <c r="A187" s="4">
        <v>42524</v>
      </c>
      <c r="B187">
        <v>0.75990000000000002</v>
      </c>
      <c r="C187">
        <v>-2.8525999999999998</v>
      </c>
      <c r="D187">
        <v>-2.8525999999999998</v>
      </c>
      <c r="E187">
        <v>1.7004000000000001</v>
      </c>
      <c r="F187">
        <v>9.3874999999999993</v>
      </c>
      <c r="G187">
        <v>7.6871</v>
      </c>
      <c r="H187">
        <v>2.4249999999999998</v>
      </c>
      <c r="I187">
        <v>55.742199999999997</v>
      </c>
      <c r="J187">
        <v>106.53700000000001</v>
      </c>
      <c r="K187">
        <v>73.356999999999999</v>
      </c>
      <c r="L187">
        <v>145.851</v>
      </c>
      <c r="M187">
        <v>113.774</v>
      </c>
    </row>
    <row r="188" spans="1:13" x14ac:dyDescent="0.25">
      <c r="A188" s="4">
        <v>42527</v>
      </c>
      <c r="B188">
        <v>0.82189999999999996</v>
      </c>
      <c r="C188">
        <v>8.1592000000000002</v>
      </c>
      <c r="D188">
        <v>8.1592000000000002</v>
      </c>
      <c r="E188">
        <v>1.7366999999999999</v>
      </c>
      <c r="F188">
        <v>9.3839000000000006</v>
      </c>
      <c r="G188">
        <v>7.6471999999999998</v>
      </c>
      <c r="H188">
        <v>2.4363999999999999</v>
      </c>
      <c r="I188">
        <v>60.290300000000002</v>
      </c>
      <c r="J188">
        <v>106.53700000000001</v>
      </c>
      <c r="K188">
        <v>73.356999999999999</v>
      </c>
      <c r="L188">
        <v>131.65899999999999</v>
      </c>
      <c r="M188">
        <v>116.842</v>
      </c>
    </row>
    <row r="189" spans="1:13" x14ac:dyDescent="0.25">
      <c r="A189" s="4">
        <v>42528</v>
      </c>
      <c r="B189">
        <v>0.80300000000000005</v>
      </c>
      <c r="C189">
        <v>-2.2965999999999998</v>
      </c>
      <c r="D189">
        <v>-2.2965999999999998</v>
      </c>
      <c r="E189">
        <v>1.7177</v>
      </c>
      <c r="F189">
        <v>9.3703000000000003</v>
      </c>
      <c r="G189">
        <v>7.6525999999999996</v>
      </c>
      <c r="H189">
        <v>2.4359000000000002</v>
      </c>
      <c r="I189">
        <v>58.905700000000003</v>
      </c>
      <c r="J189">
        <v>106.53700000000001</v>
      </c>
      <c r="K189">
        <v>73.356999999999999</v>
      </c>
      <c r="L189">
        <v>136.614</v>
      </c>
      <c r="M189">
        <v>116.883</v>
      </c>
    </row>
    <row r="190" spans="1:13" x14ac:dyDescent="0.25">
      <c r="A190" s="4">
        <v>42529</v>
      </c>
      <c r="B190">
        <v>0.84489999999999998</v>
      </c>
      <c r="C190">
        <v>5.2148000000000003</v>
      </c>
      <c r="D190">
        <v>5.2148000000000003</v>
      </c>
      <c r="E190">
        <v>1.7021999999999999</v>
      </c>
      <c r="F190">
        <v>9.3521000000000001</v>
      </c>
      <c r="G190">
        <v>7.6498999999999997</v>
      </c>
      <c r="H190">
        <v>2.4394</v>
      </c>
      <c r="I190">
        <v>61.977499999999999</v>
      </c>
      <c r="J190">
        <v>106.53700000000001</v>
      </c>
      <c r="K190">
        <v>73.356999999999999</v>
      </c>
      <c r="L190">
        <v>122.08199999999999</v>
      </c>
      <c r="M190">
        <v>117.95099999999999</v>
      </c>
    </row>
    <row r="191" spans="1:13" x14ac:dyDescent="0.25">
      <c r="A191" s="4">
        <v>42530</v>
      </c>
      <c r="B191">
        <v>0.91400000000000003</v>
      </c>
      <c r="C191">
        <v>8.1816999999999993</v>
      </c>
      <c r="D191">
        <v>8.1816999999999993</v>
      </c>
      <c r="E191">
        <v>1.6867000000000001</v>
      </c>
      <c r="F191">
        <v>9.3236000000000008</v>
      </c>
      <c r="G191">
        <v>7.6368999999999998</v>
      </c>
      <c r="H191">
        <v>2.4352999999999998</v>
      </c>
      <c r="I191">
        <v>67.048299999999998</v>
      </c>
      <c r="J191">
        <v>106.53700000000001</v>
      </c>
      <c r="K191">
        <v>73.356999999999999</v>
      </c>
      <c r="L191">
        <v>87.534000000000006</v>
      </c>
      <c r="M191">
        <v>119.018</v>
      </c>
    </row>
    <row r="192" spans="1:13" x14ac:dyDescent="0.25">
      <c r="A192" s="4">
        <v>42531</v>
      </c>
      <c r="B192">
        <v>0.8538</v>
      </c>
      <c r="C192">
        <v>-6.5850999999999997</v>
      </c>
      <c r="D192">
        <v>-6.5850999999999997</v>
      </c>
      <c r="E192">
        <v>1.6404000000000001</v>
      </c>
      <c r="F192">
        <v>9.3557000000000006</v>
      </c>
      <c r="G192">
        <v>7.7153</v>
      </c>
      <c r="H192">
        <v>2.4443000000000001</v>
      </c>
      <c r="I192">
        <v>62.633099999999999</v>
      </c>
      <c r="J192">
        <v>106.53700000000001</v>
      </c>
      <c r="K192">
        <v>73.356999999999999</v>
      </c>
      <c r="L192">
        <v>80.506</v>
      </c>
      <c r="M192">
        <v>119.86199999999999</v>
      </c>
    </row>
    <row r="193" spans="1:13" x14ac:dyDescent="0.25">
      <c r="A193" s="4">
        <v>42534</v>
      </c>
      <c r="B193">
        <v>0.82950000000000002</v>
      </c>
      <c r="C193">
        <v>-2.8475000000000001</v>
      </c>
      <c r="D193">
        <v>-2.8475000000000001</v>
      </c>
      <c r="E193">
        <v>1.6095999999999999</v>
      </c>
      <c r="F193">
        <v>9.3658000000000001</v>
      </c>
      <c r="G193">
        <v>7.7561999999999998</v>
      </c>
      <c r="H193">
        <v>2.4500999999999999</v>
      </c>
      <c r="I193">
        <v>60.849600000000002</v>
      </c>
      <c r="J193">
        <v>106.53700000000001</v>
      </c>
      <c r="K193">
        <v>73.356999999999999</v>
      </c>
      <c r="L193">
        <v>84.322999999999993</v>
      </c>
      <c r="M193">
        <v>120.044</v>
      </c>
    </row>
    <row r="194" spans="1:13" x14ac:dyDescent="0.25">
      <c r="A194" s="4">
        <v>42535</v>
      </c>
      <c r="B194">
        <v>0.80220000000000002</v>
      </c>
      <c r="C194">
        <v>-3.2926000000000002</v>
      </c>
      <c r="D194">
        <v>-3.2926000000000002</v>
      </c>
      <c r="E194">
        <v>1.613</v>
      </c>
      <c r="F194">
        <v>9.3811</v>
      </c>
      <c r="G194">
        <v>7.7682000000000002</v>
      </c>
      <c r="H194">
        <v>2.4516</v>
      </c>
      <c r="I194">
        <v>58.8461</v>
      </c>
      <c r="J194">
        <v>106.53700000000001</v>
      </c>
      <c r="K194">
        <v>73.356999999999999</v>
      </c>
      <c r="L194">
        <v>86.858000000000004</v>
      </c>
      <c r="M194">
        <v>118.515</v>
      </c>
    </row>
    <row r="195" spans="1:13" x14ac:dyDescent="0.25">
      <c r="A195" s="4">
        <v>42536</v>
      </c>
      <c r="B195">
        <v>0.84860000000000002</v>
      </c>
      <c r="C195">
        <v>5.7888999999999999</v>
      </c>
      <c r="D195">
        <v>5.7888999999999999</v>
      </c>
      <c r="E195">
        <v>1.5720000000000001</v>
      </c>
      <c r="F195">
        <v>9.4040999999999997</v>
      </c>
      <c r="G195">
        <v>7.8320999999999996</v>
      </c>
      <c r="H195">
        <v>2.4483999999999999</v>
      </c>
      <c r="I195">
        <v>62.252600000000001</v>
      </c>
      <c r="J195">
        <v>106.53700000000001</v>
      </c>
      <c r="K195">
        <v>73.356999999999999</v>
      </c>
      <c r="L195">
        <v>90.718000000000004</v>
      </c>
      <c r="M195">
        <v>117.886</v>
      </c>
    </row>
    <row r="196" spans="1:13" x14ac:dyDescent="0.25">
      <c r="A196" s="4">
        <v>42537</v>
      </c>
      <c r="B196">
        <v>0.80030000000000001</v>
      </c>
      <c r="C196">
        <v>-5.6929999999999996</v>
      </c>
      <c r="D196">
        <v>-5.6929999999999996</v>
      </c>
      <c r="E196">
        <v>1.5788</v>
      </c>
      <c r="F196">
        <v>9.3867999999999991</v>
      </c>
      <c r="G196">
        <v>7.8079999999999998</v>
      </c>
      <c r="H196">
        <v>2.4441000000000002</v>
      </c>
      <c r="I196">
        <v>58.708500000000001</v>
      </c>
      <c r="J196">
        <v>106.53700000000001</v>
      </c>
      <c r="K196">
        <v>73.356999999999999</v>
      </c>
      <c r="L196">
        <v>96.004999999999995</v>
      </c>
      <c r="M196">
        <v>118.72799999999999</v>
      </c>
    </row>
    <row r="197" spans="1:13" x14ac:dyDescent="0.25">
      <c r="A197" s="4">
        <v>42538</v>
      </c>
      <c r="B197">
        <v>0.82169999999999999</v>
      </c>
      <c r="C197">
        <v>2.6707999999999998</v>
      </c>
      <c r="D197">
        <v>2.6707999999999998</v>
      </c>
      <c r="E197">
        <v>1.6078000000000001</v>
      </c>
      <c r="F197">
        <v>9.3932000000000002</v>
      </c>
      <c r="G197">
        <v>7.7854000000000001</v>
      </c>
      <c r="H197">
        <v>2.4413999999999998</v>
      </c>
      <c r="I197">
        <v>60.276499999999999</v>
      </c>
      <c r="J197">
        <v>106.53700000000001</v>
      </c>
      <c r="K197">
        <v>73.356999999999999</v>
      </c>
      <c r="L197">
        <v>86.835999999999999</v>
      </c>
      <c r="M197">
        <v>117.562</v>
      </c>
    </row>
    <row r="198" spans="1:13" x14ac:dyDescent="0.25">
      <c r="A198" s="4">
        <v>42541</v>
      </c>
      <c r="B198">
        <v>0.8</v>
      </c>
      <c r="C198">
        <v>-2.6394000000000002</v>
      </c>
      <c r="D198">
        <v>-2.6394000000000002</v>
      </c>
      <c r="E198">
        <v>1.6886000000000001</v>
      </c>
      <c r="F198">
        <v>9.3604000000000003</v>
      </c>
      <c r="G198">
        <v>7.6718000000000002</v>
      </c>
      <c r="H198">
        <v>2.4378000000000002</v>
      </c>
      <c r="I198">
        <v>58.685600000000001</v>
      </c>
      <c r="J198">
        <v>106.53700000000001</v>
      </c>
      <c r="K198">
        <v>73.356999999999999</v>
      </c>
      <c r="L198">
        <v>87.161000000000001</v>
      </c>
      <c r="M198">
        <v>113.241</v>
      </c>
    </row>
    <row r="199" spans="1:13" x14ac:dyDescent="0.25">
      <c r="A199" s="4">
        <v>42542</v>
      </c>
      <c r="B199">
        <v>0.76270000000000004</v>
      </c>
      <c r="C199">
        <v>-4.6641000000000004</v>
      </c>
      <c r="D199">
        <v>-4.6641000000000004</v>
      </c>
      <c r="E199">
        <v>1.7059</v>
      </c>
      <c r="F199">
        <v>9.3422999999999998</v>
      </c>
      <c r="G199">
        <v>7.6364000000000001</v>
      </c>
      <c r="H199">
        <v>2.4346999999999999</v>
      </c>
      <c r="I199">
        <v>55.948500000000003</v>
      </c>
      <c r="J199">
        <v>106.53700000000001</v>
      </c>
      <c r="K199">
        <v>73.356999999999999</v>
      </c>
      <c r="L199">
        <v>84.385999999999996</v>
      </c>
      <c r="M199">
        <v>111.19499999999999</v>
      </c>
    </row>
    <row r="200" spans="1:13" x14ac:dyDescent="0.25">
      <c r="A200" s="4">
        <v>42543</v>
      </c>
      <c r="B200">
        <v>0.8</v>
      </c>
      <c r="C200">
        <v>4.8921999999999999</v>
      </c>
      <c r="D200">
        <v>4.8921999999999999</v>
      </c>
      <c r="E200">
        <v>1.6852</v>
      </c>
      <c r="F200">
        <v>9.3613</v>
      </c>
      <c r="G200">
        <v>7.6760999999999999</v>
      </c>
      <c r="H200">
        <v>2.4323000000000001</v>
      </c>
      <c r="I200">
        <v>58.685600000000001</v>
      </c>
      <c r="J200">
        <v>106.53700000000001</v>
      </c>
      <c r="K200">
        <v>73.356999999999999</v>
      </c>
      <c r="L200">
        <v>74.765000000000001</v>
      </c>
      <c r="M200">
        <v>111.661</v>
      </c>
    </row>
    <row r="201" spans="1:13" x14ac:dyDescent="0.25">
      <c r="A201" s="4">
        <v>42544</v>
      </c>
      <c r="B201">
        <v>0.81630000000000003</v>
      </c>
      <c r="C201">
        <v>2.0390999999999999</v>
      </c>
      <c r="D201">
        <v>2.0390999999999999</v>
      </c>
      <c r="E201">
        <v>1.7458</v>
      </c>
      <c r="F201">
        <v>9.3138000000000005</v>
      </c>
      <c r="G201">
        <v>7.5679999999999996</v>
      </c>
      <c r="H201">
        <v>2.4295</v>
      </c>
      <c r="I201">
        <v>59.882300000000001</v>
      </c>
      <c r="J201">
        <v>106.53700000000001</v>
      </c>
      <c r="K201">
        <v>73.356999999999999</v>
      </c>
      <c r="L201">
        <v>69.153000000000006</v>
      </c>
      <c r="M201">
        <v>110.08499999999999</v>
      </c>
    </row>
    <row r="202" spans="1:13" x14ac:dyDescent="0.25">
      <c r="A202" s="4">
        <v>42545</v>
      </c>
      <c r="B202">
        <v>0.75</v>
      </c>
      <c r="C202">
        <v>-8.1234000000000002</v>
      </c>
      <c r="D202">
        <v>-8.1234000000000002</v>
      </c>
      <c r="E202">
        <v>1.5598999999999998</v>
      </c>
      <c r="F202">
        <v>9.4140999999999995</v>
      </c>
      <c r="G202">
        <v>7.8541999999999996</v>
      </c>
      <c r="H202">
        <v>2.4156</v>
      </c>
      <c r="I202">
        <v>55.017800000000001</v>
      </c>
      <c r="J202">
        <v>106.53700000000001</v>
      </c>
      <c r="K202">
        <v>73.356999999999999</v>
      </c>
      <c r="L202">
        <v>80.933000000000007</v>
      </c>
      <c r="M202">
        <v>113.108</v>
      </c>
    </row>
    <row r="203" spans="1:13" x14ac:dyDescent="0.25">
      <c r="A203" s="4">
        <v>42548</v>
      </c>
      <c r="B203">
        <v>0.71630000000000005</v>
      </c>
      <c r="C203">
        <v>-4.4916999999999998</v>
      </c>
      <c r="D203">
        <v>-4.4916999999999998</v>
      </c>
      <c r="E203">
        <v>1.4377</v>
      </c>
      <c r="F203">
        <v>9.5195000000000007</v>
      </c>
      <c r="G203">
        <v>8.0817999999999994</v>
      </c>
      <c r="H203">
        <v>2.4123999999999999</v>
      </c>
      <c r="I203">
        <v>52.546500000000002</v>
      </c>
      <c r="J203">
        <v>106.53700000000001</v>
      </c>
      <c r="K203">
        <v>73.356999999999999</v>
      </c>
      <c r="L203">
        <v>82.314999999999998</v>
      </c>
      <c r="M203">
        <v>108.82299999999999</v>
      </c>
    </row>
    <row r="204" spans="1:13" x14ac:dyDescent="0.25">
      <c r="A204" s="4">
        <v>42549</v>
      </c>
      <c r="B204">
        <v>0.72399999999999998</v>
      </c>
      <c r="C204">
        <v>1.0731999999999999</v>
      </c>
      <c r="D204">
        <v>1.0731999999999999</v>
      </c>
      <c r="E204">
        <v>1.4663999999999999</v>
      </c>
      <c r="F204">
        <v>9.4581</v>
      </c>
      <c r="G204">
        <v>7.9916999999999998</v>
      </c>
      <c r="H204">
        <v>2.4007999999999998</v>
      </c>
      <c r="I204">
        <v>53.110500000000002</v>
      </c>
      <c r="J204">
        <v>106.53700000000001</v>
      </c>
      <c r="K204">
        <v>73.356999999999999</v>
      </c>
      <c r="L204">
        <v>73.045000000000002</v>
      </c>
      <c r="M204">
        <v>108.304</v>
      </c>
    </row>
    <row r="205" spans="1:13" x14ac:dyDescent="0.25">
      <c r="A205" s="4">
        <v>42550</v>
      </c>
      <c r="B205">
        <v>0.71840000000000004</v>
      </c>
      <c r="C205">
        <v>-0.77690000000000003</v>
      </c>
      <c r="D205">
        <v>-0.77690000000000003</v>
      </c>
      <c r="E205">
        <v>1.5154999999999998</v>
      </c>
      <c r="F205">
        <v>9.3857999999999997</v>
      </c>
      <c r="G205">
        <v>7.8703000000000003</v>
      </c>
      <c r="H205">
        <v>2.3833000000000002</v>
      </c>
      <c r="I205">
        <v>52.697800000000001</v>
      </c>
      <c r="J205">
        <v>106.53700000000001</v>
      </c>
      <c r="K205">
        <v>73.356999999999999</v>
      </c>
      <c r="L205">
        <v>68.763999999999996</v>
      </c>
      <c r="M205">
        <v>108.253</v>
      </c>
    </row>
    <row r="206" spans="1:13" x14ac:dyDescent="0.25">
      <c r="A206" s="4">
        <v>42551</v>
      </c>
      <c r="B206">
        <v>0.66049999999999998</v>
      </c>
      <c r="C206">
        <v>-8.0564</v>
      </c>
      <c r="D206">
        <v>-8.0564</v>
      </c>
      <c r="E206">
        <v>1.4697</v>
      </c>
      <c r="F206">
        <v>9.3078000000000003</v>
      </c>
      <c r="G206">
        <v>7.8380999999999998</v>
      </c>
      <c r="H206">
        <v>2.35</v>
      </c>
      <c r="I206">
        <v>48.452300000000001</v>
      </c>
      <c r="J206">
        <v>58.878999999999998</v>
      </c>
      <c r="K206">
        <v>73.356999999999999</v>
      </c>
      <c r="L206">
        <v>74.128</v>
      </c>
      <c r="M206">
        <v>106.944</v>
      </c>
    </row>
    <row r="207" spans="1:13" x14ac:dyDescent="0.25">
      <c r="A207" s="4">
        <v>42552</v>
      </c>
      <c r="B207">
        <v>0.70930000000000004</v>
      </c>
      <c r="C207">
        <v>7.3902000000000001</v>
      </c>
      <c r="D207">
        <v>7.3902000000000001</v>
      </c>
      <c r="E207">
        <v>1.4440999999999999</v>
      </c>
      <c r="F207">
        <v>9.2975999999999992</v>
      </c>
      <c r="G207">
        <v>7.8533999999999997</v>
      </c>
      <c r="H207">
        <v>2.3565999999999998</v>
      </c>
      <c r="I207">
        <v>52.033000000000001</v>
      </c>
      <c r="J207">
        <v>58.878999999999998</v>
      </c>
      <c r="K207">
        <v>73.356999999999999</v>
      </c>
      <c r="L207">
        <v>90.075999999999993</v>
      </c>
      <c r="M207">
        <v>108.736</v>
      </c>
    </row>
    <row r="208" spans="1:13" x14ac:dyDescent="0.25">
      <c r="A208" s="4">
        <v>42556</v>
      </c>
      <c r="B208">
        <v>0.6694</v>
      </c>
      <c r="C208">
        <v>-5.6304999999999996</v>
      </c>
      <c r="D208">
        <v>-5.6304999999999996</v>
      </c>
      <c r="E208">
        <v>1.375</v>
      </c>
      <c r="F208">
        <v>9.3173999999999992</v>
      </c>
      <c r="G208">
        <v>7.9424000000000001</v>
      </c>
      <c r="H208">
        <v>2.3574000000000002</v>
      </c>
      <c r="I208">
        <v>49.103400000000001</v>
      </c>
      <c r="J208">
        <v>58.878999999999998</v>
      </c>
      <c r="K208">
        <v>73.356999999999999</v>
      </c>
      <c r="L208">
        <v>91.495999999999995</v>
      </c>
      <c r="M208">
        <v>107.08</v>
      </c>
    </row>
    <row r="209" spans="1:13" x14ac:dyDescent="0.25">
      <c r="A209" s="4">
        <v>42557</v>
      </c>
      <c r="B209">
        <v>0.66</v>
      </c>
      <c r="C209">
        <v>-1.4006000000000001</v>
      </c>
      <c r="D209">
        <v>-1.4006000000000001</v>
      </c>
      <c r="E209">
        <v>1.3682000000000001</v>
      </c>
      <c r="F209">
        <v>9.2883999999999993</v>
      </c>
      <c r="G209">
        <v>7.9200999999999997</v>
      </c>
      <c r="H209">
        <v>2.3546</v>
      </c>
      <c r="I209">
        <v>48.415599999999998</v>
      </c>
      <c r="J209">
        <v>58.878999999999998</v>
      </c>
      <c r="K209">
        <v>73.356999999999999</v>
      </c>
      <c r="L209">
        <v>83.507000000000005</v>
      </c>
      <c r="M209">
        <v>106.843</v>
      </c>
    </row>
    <row r="210" spans="1:13" x14ac:dyDescent="0.25">
      <c r="A210" s="4">
        <v>42558</v>
      </c>
      <c r="B210">
        <v>0.65</v>
      </c>
      <c r="C210">
        <v>-1.5152000000000001</v>
      </c>
      <c r="D210">
        <v>-1.5152000000000001</v>
      </c>
      <c r="E210">
        <v>1.385</v>
      </c>
      <c r="F210">
        <v>9.2897999999999996</v>
      </c>
      <c r="G210">
        <v>7.9048999999999996</v>
      </c>
      <c r="H210">
        <v>2.3548</v>
      </c>
      <c r="I210">
        <v>47.682099999999998</v>
      </c>
      <c r="J210">
        <v>58.878999999999998</v>
      </c>
      <c r="K210">
        <v>73.356999999999999</v>
      </c>
      <c r="L210">
        <v>79.867000000000004</v>
      </c>
      <c r="M210">
        <v>98.176000000000002</v>
      </c>
    </row>
    <row r="211" spans="1:13" x14ac:dyDescent="0.25">
      <c r="A211" s="4">
        <v>42559</v>
      </c>
      <c r="B211">
        <v>0.66090000000000004</v>
      </c>
      <c r="C211">
        <v>1.6731</v>
      </c>
      <c r="D211">
        <v>1.6731</v>
      </c>
      <c r="E211">
        <v>1.3578999999999999</v>
      </c>
      <c r="F211">
        <v>9.2227999999999994</v>
      </c>
      <c r="G211">
        <v>7.8650000000000002</v>
      </c>
      <c r="H211">
        <v>2.3509000000000002</v>
      </c>
      <c r="I211">
        <v>48.479799999999997</v>
      </c>
      <c r="J211">
        <v>58.878999999999998</v>
      </c>
      <c r="K211">
        <v>73.356999999999999</v>
      </c>
      <c r="L211">
        <v>73.7</v>
      </c>
      <c r="M211">
        <v>80.637</v>
      </c>
    </row>
    <row r="212" spans="1:13" x14ac:dyDescent="0.25">
      <c r="A212" s="4">
        <v>42562</v>
      </c>
      <c r="B212">
        <v>0.63090000000000002</v>
      </c>
      <c r="C212">
        <v>-4.5393999999999997</v>
      </c>
      <c r="D212">
        <v>-4.5393999999999997</v>
      </c>
      <c r="E212">
        <v>1.4302999999999999</v>
      </c>
      <c r="F212">
        <v>9.2844999999999995</v>
      </c>
      <c r="G212">
        <v>7.8541999999999996</v>
      </c>
      <c r="H212">
        <v>2.3454000000000002</v>
      </c>
      <c r="I212">
        <v>46.2791</v>
      </c>
      <c r="J212">
        <v>58.878999999999998</v>
      </c>
      <c r="K212">
        <v>73.356999999999999</v>
      </c>
      <c r="L212">
        <v>73.771000000000001</v>
      </c>
      <c r="M212">
        <v>77.697999999999993</v>
      </c>
    </row>
    <row r="213" spans="1:13" x14ac:dyDescent="0.25">
      <c r="A213" s="4">
        <v>42563</v>
      </c>
      <c r="B213">
        <v>0.65600000000000003</v>
      </c>
      <c r="C213">
        <v>3.9826000000000001</v>
      </c>
      <c r="D213">
        <v>3.9826000000000001</v>
      </c>
      <c r="E213">
        <v>1.51</v>
      </c>
      <c r="F213">
        <v>9.2727000000000004</v>
      </c>
      <c r="G213">
        <v>7.7625999999999999</v>
      </c>
      <c r="H213">
        <v>2.3511000000000002</v>
      </c>
      <c r="I213">
        <v>48.122199999999999</v>
      </c>
      <c r="J213">
        <v>58.878999999999998</v>
      </c>
      <c r="K213">
        <v>73.356999999999999</v>
      </c>
      <c r="L213">
        <v>78.307000000000002</v>
      </c>
      <c r="M213">
        <v>78.448999999999998</v>
      </c>
    </row>
    <row r="214" spans="1:13" x14ac:dyDescent="0.25">
      <c r="A214" s="4">
        <v>42564</v>
      </c>
      <c r="B214">
        <v>0.65180000000000005</v>
      </c>
      <c r="C214">
        <v>-0.63829999999999998</v>
      </c>
      <c r="D214">
        <v>-0.63829999999999998</v>
      </c>
      <c r="E214">
        <v>1.4742999999999999</v>
      </c>
      <c r="F214">
        <v>9.2149000000000001</v>
      </c>
      <c r="G214">
        <v>7.7405999999999997</v>
      </c>
      <c r="H214">
        <v>2.3511000000000002</v>
      </c>
      <c r="I214">
        <v>47.814999999999998</v>
      </c>
      <c r="J214">
        <v>58.878999999999998</v>
      </c>
      <c r="K214">
        <v>73.356999999999999</v>
      </c>
      <c r="L214">
        <v>78.328999999999994</v>
      </c>
      <c r="M214">
        <v>77.691000000000003</v>
      </c>
    </row>
    <row r="215" spans="1:13" x14ac:dyDescent="0.25">
      <c r="A215" s="4">
        <v>42565</v>
      </c>
      <c r="B215">
        <v>0.64590000000000003</v>
      </c>
      <c r="C215">
        <v>-0.91090000000000004</v>
      </c>
      <c r="D215">
        <v>-0.91090000000000004</v>
      </c>
      <c r="E215">
        <v>1.5356000000000001</v>
      </c>
      <c r="F215">
        <v>9.1925000000000008</v>
      </c>
      <c r="G215">
        <v>7.6569000000000003</v>
      </c>
      <c r="H215">
        <v>2.3490000000000002</v>
      </c>
      <c r="I215">
        <v>47.3795</v>
      </c>
      <c r="J215">
        <v>58.878999999999998</v>
      </c>
      <c r="K215">
        <v>73.356999999999999</v>
      </c>
      <c r="L215">
        <v>64.754000000000005</v>
      </c>
      <c r="M215">
        <v>77.144000000000005</v>
      </c>
    </row>
    <row r="216" spans="1:13" x14ac:dyDescent="0.25">
      <c r="A216" s="4">
        <v>42566</v>
      </c>
      <c r="B216">
        <v>0.64600000000000002</v>
      </c>
      <c r="C216">
        <v>1.9400000000000001E-2</v>
      </c>
      <c r="D216">
        <v>1.9400000000000001E-2</v>
      </c>
      <c r="E216">
        <v>1.5508999999999999</v>
      </c>
      <c r="F216">
        <v>9.1815999999999995</v>
      </c>
      <c r="G216">
        <v>7.6307</v>
      </c>
      <c r="H216">
        <v>2.3475000000000001</v>
      </c>
      <c r="I216">
        <v>47.388599999999997</v>
      </c>
      <c r="J216">
        <v>58.878999999999998</v>
      </c>
      <c r="K216">
        <v>73.356999999999999</v>
      </c>
      <c r="L216">
        <v>47.363999999999997</v>
      </c>
      <c r="M216">
        <v>76.852999999999994</v>
      </c>
    </row>
    <row r="217" spans="1:13" x14ac:dyDescent="0.25">
      <c r="A217" s="4">
        <v>42569</v>
      </c>
      <c r="B217">
        <v>0.66979999999999995</v>
      </c>
      <c r="C217">
        <v>3.6861000000000002</v>
      </c>
      <c r="D217">
        <v>3.6861000000000002</v>
      </c>
      <c r="E217">
        <v>1.5817999999999999</v>
      </c>
      <c r="F217">
        <v>9.1454000000000004</v>
      </c>
      <c r="G217">
        <v>7.5635000000000003</v>
      </c>
      <c r="H217">
        <v>2.3483999999999998</v>
      </c>
      <c r="I217">
        <v>49.135399999999997</v>
      </c>
      <c r="J217">
        <v>58.878999999999998</v>
      </c>
      <c r="K217">
        <v>73.356999999999999</v>
      </c>
      <c r="L217">
        <v>43.512999999999998</v>
      </c>
      <c r="M217">
        <v>73.534000000000006</v>
      </c>
    </row>
    <row r="218" spans="1:13" x14ac:dyDescent="0.25">
      <c r="A218" s="4">
        <v>42570</v>
      </c>
      <c r="B218">
        <v>0.66790000000000005</v>
      </c>
      <c r="C218">
        <v>-0.2893</v>
      </c>
      <c r="D218">
        <v>-0.2893</v>
      </c>
      <c r="E218">
        <v>1.5526</v>
      </c>
      <c r="F218">
        <v>9.1315000000000008</v>
      </c>
      <c r="G218">
        <v>7.5789</v>
      </c>
      <c r="H218">
        <v>2.3483000000000001</v>
      </c>
      <c r="I218">
        <v>48.993299999999998</v>
      </c>
      <c r="J218">
        <v>58.878999999999998</v>
      </c>
      <c r="K218">
        <v>73.356999999999999</v>
      </c>
      <c r="L218">
        <v>42.735999999999997</v>
      </c>
      <c r="M218">
        <v>73.37</v>
      </c>
    </row>
    <row r="219" spans="1:13" x14ac:dyDescent="0.25">
      <c r="A219" s="4">
        <v>42571</v>
      </c>
      <c r="B219">
        <v>0.70030000000000003</v>
      </c>
      <c r="C219">
        <v>4.8567999999999998</v>
      </c>
      <c r="D219">
        <v>4.8567999999999998</v>
      </c>
      <c r="E219">
        <v>1.5800999999999998</v>
      </c>
      <c r="F219">
        <v>9.1210000000000004</v>
      </c>
      <c r="G219">
        <v>7.5408999999999997</v>
      </c>
      <c r="H219">
        <v>2.3521999999999998</v>
      </c>
      <c r="I219">
        <v>51.372799999999998</v>
      </c>
      <c r="J219">
        <v>58.878999999999998</v>
      </c>
      <c r="K219">
        <v>73.356999999999999</v>
      </c>
      <c r="L219">
        <v>47.811999999999998</v>
      </c>
      <c r="M219">
        <v>73.13</v>
      </c>
    </row>
    <row r="220" spans="1:13" x14ac:dyDescent="0.25">
      <c r="A220" s="4">
        <v>42572</v>
      </c>
      <c r="B220">
        <v>0.67900000000000005</v>
      </c>
      <c r="C220">
        <v>-3.0432999999999999</v>
      </c>
      <c r="D220">
        <v>-3.0432999999999999</v>
      </c>
      <c r="E220">
        <v>1.556</v>
      </c>
      <c r="F220">
        <v>9.1776999999999997</v>
      </c>
      <c r="G220">
        <v>7.6216999999999997</v>
      </c>
      <c r="H220">
        <v>2.3538000000000001</v>
      </c>
      <c r="I220">
        <v>49.809399999999997</v>
      </c>
      <c r="J220">
        <v>58.878999999999998</v>
      </c>
      <c r="K220">
        <v>73.356999999999999</v>
      </c>
      <c r="L220">
        <v>51.78</v>
      </c>
      <c r="M220">
        <v>68.501000000000005</v>
      </c>
    </row>
    <row r="221" spans="1:13" x14ac:dyDescent="0.25">
      <c r="A221" s="4">
        <v>42573</v>
      </c>
      <c r="B221">
        <v>0.65400000000000003</v>
      </c>
      <c r="C221">
        <v>-3.6818999999999997</v>
      </c>
      <c r="D221">
        <v>-3.6818999999999997</v>
      </c>
      <c r="E221">
        <v>1.5663</v>
      </c>
      <c r="F221">
        <v>9.1327999999999996</v>
      </c>
      <c r="G221">
        <v>7.5664999999999996</v>
      </c>
      <c r="H221">
        <v>2.3481000000000001</v>
      </c>
      <c r="I221">
        <v>47.975499999999997</v>
      </c>
      <c r="J221">
        <v>58.878999999999998</v>
      </c>
      <c r="K221">
        <v>73.356999999999999</v>
      </c>
      <c r="L221">
        <v>49.161000000000001</v>
      </c>
      <c r="M221">
        <v>66.688999999999993</v>
      </c>
    </row>
    <row r="222" spans="1:13" x14ac:dyDescent="0.25">
      <c r="A222" s="4">
        <v>42576</v>
      </c>
      <c r="B222">
        <v>0.59399999999999997</v>
      </c>
      <c r="C222">
        <v>-9.1743000000000006</v>
      </c>
      <c r="D222">
        <v>-9.1743000000000006</v>
      </c>
      <c r="E222">
        <v>1.5731000000000002</v>
      </c>
      <c r="F222">
        <v>9.1539000000000001</v>
      </c>
      <c r="G222">
        <v>7.5808</v>
      </c>
      <c r="H222">
        <v>2.3544</v>
      </c>
      <c r="I222">
        <v>43.574100000000001</v>
      </c>
      <c r="J222">
        <v>58.878999999999998</v>
      </c>
      <c r="K222">
        <v>73.356999999999999</v>
      </c>
      <c r="L222">
        <v>67.980999999999995</v>
      </c>
      <c r="M222">
        <v>71.415999999999997</v>
      </c>
    </row>
    <row r="223" spans="1:13" x14ac:dyDescent="0.25">
      <c r="A223" s="4">
        <v>42577</v>
      </c>
      <c r="B223">
        <v>0.65610000000000002</v>
      </c>
      <c r="C223">
        <v>10.4588</v>
      </c>
      <c r="D223">
        <v>10.4588</v>
      </c>
      <c r="E223">
        <v>1.5611000000000002</v>
      </c>
      <c r="F223">
        <v>9.1428999999999991</v>
      </c>
      <c r="G223">
        <v>7.5819000000000001</v>
      </c>
      <c r="H223">
        <v>2.3546</v>
      </c>
      <c r="I223">
        <v>48.131399999999999</v>
      </c>
      <c r="J223">
        <v>58.878999999999998</v>
      </c>
      <c r="K223">
        <v>73.356999999999999</v>
      </c>
      <c r="L223">
        <v>90.433999999999997</v>
      </c>
      <c r="M223">
        <v>78.375</v>
      </c>
    </row>
    <row r="224" spans="1:13" x14ac:dyDescent="0.25">
      <c r="A224" s="4">
        <v>42578</v>
      </c>
      <c r="B224">
        <v>0.62609999999999999</v>
      </c>
      <c r="C224">
        <v>-4.5723000000000003</v>
      </c>
      <c r="D224">
        <v>-4.5723000000000003</v>
      </c>
      <c r="E224">
        <v>1.4976</v>
      </c>
      <c r="F224">
        <v>9.1475000000000009</v>
      </c>
      <c r="G224">
        <v>7.6497999999999999</v>
      </c>
      <c r="H224">
        <v>2.3559000000000001</v>
      </c>
      <c r="I224">
        <v>45.930700000000002</v>
      </c>
      <c r="J224">
        <v>58.878999999999998</v>
      </c>
      <c r="K224">
        <v>73.356999999999999</v>
      </c>
      <c r="L224">
        <v>93.965999999999994</v>
      </c>
      <c r="M224">
        <v>76.715999999999994</v>
      </c>
    </row>
    <row r="225" spans="1:13" x14ac:dyDescent="0.25">
      <c r="A225" s="4">
        <v>42579</v>
      </c>
      <c r="B225">
        <v>0.64</v>
      </c>
      <c r="C225">
        <v>2.2160000000000002</v>
      </c>
      <c r="D225">
        <v>2.2160000000000002</v>
      </c>
      <c r="E225">
        <v>1.5044</v>
      </c>
      <c r="F225">
        <v>9.1533999999999995</v>
      </c>
      <c r="G225">
        <v>7.6489000000000003</v>
      </c>
      <c r="H225">
        <v>2.3565999999999998</v>
      </c>
      <c r="I225">
        <v>46.948500000000003</v>
      </c>
      <c r="J225">
        <v>58.878999999999998</v>
      </c>
      <c r="K225">
        <v>73.356999999999999</v>
      </c>
      <c r="L225">
        <v>94.96</v>
      </c>
      <c r="M225">
        <v>75.808999999999997</v>
      </c>
    </row>
    <row r="226" spans="1:13" x14ac:dyDescent="0.25">
      <c r="A226" s="4">
        <v>42580</v>
      </c>
      <c r="B226">
        <v>0.64839999999999998</v>
      </c>
      <c r="C226">
        <v>1.3086</v>
      </c>
      <c r="D226">
        <v>1.3086</v>
      </c>
      <c r="E226">
        <v>1.4531000000000001</v>
      </c>
      <c r="F226">
        <v>9.1183999999999994</v>
      </c>
      <c r="G226">
        <v>7.6653000000000002</v>
      </c>
      <c r="H226">
        <v>2.3588</v>
      </c>
      <c r="I226">
        <v>47.562899999999999</v>
      </c>
      <c r="J226">
        <v>58.878999999999998</v>
      </c>
      <c r="K226">
        <v>73.356999999999999</v>
      </c>
      <c r="L226">
        <v>92.798000000000002</v>
      </c>
      <c r="M226">
        <v>75.355999999999995</v>
      </c>
    </row>
    <row r="227" spans="1:13" x14ac:dyDescent="0.25">
      <c r="A227" s="4">
        <v>42583</v>
      </c>
      <c r="B227">
        <v>0.65</v>
      </c>
      <c r="C227">
        <v>0.25059999999999999</v>
      </c>
      <c r="D227">
        <v>0.25059999999999999</v>
      </c>
      <c r="E227">
        <v>1.5213999999999999</v>
      </c>
      <c r="F227">
        <v>9.0931999999999995</v>
      </c>
      <c r="G227">
        <v>7.5717999999999996</v>
      </c>
      <c r="H227">
        <v>2.3713000000000002</v>
      </c>
      <c r="I227">
        <v>47.682099999999998</v>
      </c>
      <c r="J227">
        <v>58.878999999999998</v>
      </c>
      <c r="K227">
        <v>73.356999999999999</v>
      </c>
      <c r="L227">
        <v>92.856999999999999</v>
      </c>
      <c r="M227">
        <v>75.194999999999993</v>
      </c>
    </row>
    <row r="228" spans="1:13" x14ac:dyDescent="0.25">
      <c r="A228" s="4">
        <v>42584</v>
      </c>
      <c r="B228">
        <v>0.65</v>
      </c>
      <c r="C228">
        <v>0</v>
      </c>
      <c r="D228">
        <v>0</v>
      </c>
      <c r="E228">
        <v>1.5558000000000001</v>
      </c>
      <c r="F228">
        <v>9.1205999999999996</v>
      </c>
      <c r="G228">
        <v>7.5648</v>
      </c>
      <c r="H228">
        <v>2.3656000000000001</v>
      </c>
      <c r="I228">
        <v>47.682099999999998</v>
      </c>
      <c r="J228">
        <v>58.878999999999998</v>
      </c>
      <c r="K228">
        <v>73.356999999999999</v>
      </c>
      <c r="L228">
        <v>87.847999999999999</v>
      </c>
      <c r="M228">
        <v>74.153000000000006</v>
      </c>
    </row>
    <row r="229" spans="1:13" x14ac:dyDescent="0.25">
      <c r="A229" s="4">
        <v>42585</v>
      </c>
      <c r="B229">
        <v>0.61280000000000001</v>
      </c>
      <c r="C229">
        <v>-5.7211999999999996</v>
      </c>
      <c r="D229">
        <v>-5.7211999999999996</v>
      </c>
      <c r="E229">
        <v>1.542</v>
      </c>
      <c r="F229">
        <v>9.1319999999999997</v>
      </c>
      <c r="G229">
        <v>7.59</v>
      </c>
      <c r="H229">
        <v>2.3614999999999999</v>
      </c>
      <c r="I229">
        <v>44.954099999999997</v>
      </c>
      <c r="J229">
        <v>58.878999999999998</v>
      </c>
      <c r="K229">
        <v>73.356999999999999</v>
      </c>
      <c r="L229">
        <v>91.41</v>
      </c>
      <c r="M229">
        <v>73.915000000000006</v>
      </c>
    </row>
    <row r="230" spans="1:13" x14ac:dyDescent="0.25">
      <c r="A230" s="4">
        <v>42586</v>
      </c>
      <c r="B230">
        <v>0.6</v>
      </c>
      <c r="C230">
        <v>-2.0908000000000002</v>
      </c>
      <c r="D230">
        <v>-2.0908000000000002</v>
      </c>
      <c r="E230">
        <v>1.5007999999999999</v>
      </c>
      <c r="F230">
        <v>9.1257999999999999</v>
      </c>
      <c r="G230">
        <v>7.625</v>
      </c>
      <c r="H230">
        <v>2.3614999999999999</v>
      </c>
      <c r="I230">
        <v>44.014200000000002</v>
      </c>
      <c r="J230">
        <v>58.878999999999998</v>
      </c>
      <c r="K230">
        <v>73.356999999999999</v>
      </c>
      <c r="L230">
        <v>90.305999999999997</v>
      </c>
      <c r="M230">
        <v>73.424000000000007</v>
      </c>
    </row>
    <row r="231" spans="1:13" x14ac:dyDescent="0.25">
      <c r="A231" s="4">
        <v>42587</v>
      </c>
      <c r="B231">
        <v>0.59850000000000003</v>
      </c>
      <c r="C231">
        <v>-0.25</v>
      </c>
      <c r="D231">
        <v>-0.25</v>
      </c>
      <c r="E231">
        <v>1.5885</v>
      </c>
      <c r="F231">
        <v>9.0888000000000009</v>
      </c>
      <c r="G231">
        <v>7.5003000000000002</v>
      </c>
      <c r="H231">
        <v>2.3574000000000002</v>
      </c>
      <c r="I231">
        <v>57.055999999999997</v>
      </c>
      <c r="J231">
        <v>58.878999999999998</v>
      </c>
      <c r="K231">
        <v>95.331999999999994</v>
      </c>
      <c r="L231">
        <v>73.578999999999994</v>
      </c>
      <c r="M231">
        <v>69.753</v>
      </c>
    </row>
    <row r="232" spans="1:13" x14ac:dyDescent="0.25">
      <c r="A232" s="4">
        <v>42590</v>
      </c>
      <c r="B232">
        <v>0.59189999999999998</v>
      </c>
      <c r="C232">
        <v>-1.1069</v>
      </c>
      <c r="D232">
        <v>-1.1069</v>
      </c>
      <c r="E232">
        <v>1.5920000000000001</v>
      </c>
      <c r="F232">
        <v>9.0937000000000001</v>
      </c>
      <c r="G232">
        <v>7.5018000000000002</v>
      </c>
      <c r="H232">
        <v>2.3475999999999999</v>
      </c>
      <c r="I232">
        <v>56.424399999999999</v>
      </c>
      <c r="J232">
        <v>58.878999999999998</v>
      </c>
      <c r="K232">
        <v>95.331999999999994</v>
      </c>
      <c r="L232">
        <v>43.091000000000001</v>
      </c>
      <c r="M232">
        <v>68.756</v>
      </c>
    </row>
    <row r="233" spans="1:13" x14ac:dyDescent="0.25">
      <c r="A233" s="4">
        <v>42591</v>
      </c>
      <c r="B233">
        <v>0.57869999999999999</v>
      </c>
      <c r="C233">
        <v>-2.2281</v>
      </c>
      <c r="D233">
        <v>-2.2281</v>
      </c>
      <c r="E233">
        <v>1.5470000000000002</v>
      </c>
      <c r="F233">
        <v>9.0922999999999998</v>
      </c>
      <c r="G233">
        <v>7.5453000000000001</v>
      </c>
      <c r="H233">
        <v>2.3445999999999998</v>
      </c>
      <c r="I233">
        <v>55.167200000000001</v>
      </c>
      <c r="J233">
        <v>58.878999999999998</v>
      </c>
      <c r="K233">
        <v>95.331999999999994</v>
      </c>
      <c r="L233">
        <v>38.332000000000001</v>
      </c>
      <c r="M233">
        <v>68.700999999999993</v>
      </c>
    </row>
    <row r="234" spans="1:13" x14ac:dyDescent="0.25">
      <c r="A234" s="4">
        <v>42592</v>
      </c>
      <c r="B234">
        <v>0.56999999999999995</v>
      </c>
      <c r="C234">
        <v>-1.5011999999999999</v>
      </c>
      <c r="D234">
        <v>-1.5011999999999999</v>
      </c>
      <c r="E234">
        <v>1.5074000000000001</v>
      </c>
      <c r="F234">
        <v>9.0939999999999994</v>
      </c>
      <c r="G234">
        <v>7.5865</v>
      </c>
      <c r="H234">
        <v>2.3449</v>
      </c>
      <c r="I234">
        <v>54.338999999999999</v>
      </c>
      <c r="J234">
        <v>58.878999999999998</v>
      </c>
      <c r="K234">
        <v>95.331999999999994</v>
      </c>
      <c r="L234">
        <v>33.573999999999998</v>
      </c>
      <c r="M234">
        <v>68.736999999999995</v>
      </c>
    </row>
    <row r="235" spans="1:13" x14ac:dyDescent="0.25">
      <c r="A235" s="4">
        <v>42593</v>
      </c>
      <c r="B235">
        <v>0.56079999999999997</v>
      </c>
      <c r="C235">
        <v>-1.6118000000000001</v>
      </c>
      <c r="D235">
        <v>-1.6118000000000001</v>
      </c>
      <c r="E235">
        <v>1.5592999999999999</v>
      </c>
      <c r="F235">
        <v>9.0793999999999997</v>
      </c>
      <c r="G235">
        <v>7.5201000000000002</v>
      </c>
      <c r="H235">
        <v>2.3425000000000002</v>
      </c>
      <c r="I235">
        <v>53.463200000000001</v>
      </c>
      <c r="J235">
        <v>58.878999999999998</v>
      </c>
      <c r="K235">
        <v>95.331999999999994</v>
      </c>
      <c r="L235">
        <v>29.707000000000001</v>
      </c>
      <c r="M235">
        <v>64.650999999999996</v>
      </c>
    </row>
    <row r="236" spans="1:13" x14ac:dyDescent="0.25">
      <c r="A236" s="4">
        <v>42594</v>
      </c>
      <c r="B236">
        <v>0.56999999999999995</v>
      </c>
      <c r="C236">
        <v>1.6381999999999999</v>
      </c>
      <c r="D236">
        <v>1.6381999999999999</v>
      </c>
      <c r="E236">
        <v>1.5135000000000001</v>
      </c>
      <c r="F236">
        <v>9.1094000000000008</v>
      </c>
      <c r="G236">
        <v>7.5959000000000003</v>
      </c>
      <c r="H236">
        <v>2.3401000000000001</v>
      </c>
      <c r="I236">
        <v>54.338999999999999</v>
      </c>
      <c r="J236">
        <v>58.878999999999998</v>
      </c>
      <c r="K236">
        <v>95.331999999999994</v>
      </c>
      <c r="L236">
        <v>33.219000000000001</v>
      </c>
      <c r="M236">
        <v>60.537999999999997</v>
      </c>
    </row>
    <row r="237" spans="1:13" x14ac:dyDescent="0.25">
      <c r="A237" s="4">
        <v>42597</v>
      </c>
      <c r="B237">
        <v>0.61870000000000003</v>
      </c>
      <c r="C237">
        <v>8.5417000000000005</v>
      </c>
      <c r="D237">
        <v>8.5417000000000005</v>
      </c>
      <c r="E237">
        <v>1.5575999999999999</v>
      </c>
      <c r="F237">
        <v>9.1056000000000008</v>
      </c>
      <c r="G237">
        <v>7.548</v>
      </c>
      <c r="H237">
        <v>2.3529</v>
      </c>
      <c r="I237">
        <v>58.980499999999999</v>
      </c>
      <c r="J237">
        <v>58.878999999999998</v>
      </c>
      <c r="K237">
        <v>95.331999999999994</v>
      </c>
      <c r="L237">
        <v>61.82</v>
      </c>
      <c r="M237">
        <v>64.11</v>
      </c>
    </row>
    <row r="238" spans="1:13" x14ac:dyDescent="0.25">
      <c r="A238" s="4">
        <v>42598</v>
      </c>
      <c r="B238">
        <v>0.61</v>
      </c>
      <c r="C238">
        <v>-1.4041999999999999</v>
      </c>
      <c r="D238">
        <v>-1.4041999999999999</v>
      </c>
      <c r="E238">
        <v>1.5746</v>
      </c>
      <c r="F238">
        <v>9.1153999999999993</v>
      </c>
      <c r="G238">
        <v>7.5407999999999999</v>
      </c>
      <c r="H238">
        <v>2.3574999999999999</v>
      </c>
      <c r="I238">
        <v>58.152299999999997</v>
      </c>
      <c r="J238">
        <v>58.878999999999998</v>
      </c>
      <c r="K238">
        <v>95.331999999999994</v>
      </c>
      <c r="L238">
        <v>53.347999999999999</v>
      </c>
      <c r="M238">
        <v>64.111000000000004</v>
      </c>
    </row>
    <row r="239" spans="1:13" x14ac:dyDescent="0.25">
      <c r="A239" s="4">
        <v>42599</v>
      </c>
      <c r="B239">
        <v>0.60899999999999999</v>
      </c>
      <c r="C239">
        <v>-0.16389999999999999</v>
      </c>
      <c r="D239">
        <v>-0.16389999999999999</v>
      </c>
      <c r="E239">
        <v>1.5491000000000001</v>
      </c>
      <c r="F239">
        <v>9.0801999999999996</v>
      </c>
      <c r="G239">
        <v>7.5311000000000003</v>
      </c>
      <c r="H239">
        <v>2.3574000000000002</v>
      </c>
      <c r="I239">
        <v>58.057000000000002</v>
      </c>
      <c r="J239">
        <v>58.878999999999998</v>
      </c>
      <c r="K239">
        <v>95.331999999999994</v>
      </c>
      <c r="L239">
        <v>51.908999999999999</v>
      </c>
      <c r="M239">
        <v>63.993000000000002</v>
      </c>
    </row>
    <row r="240" spans="1:13" x14ac:dyDescent="0.25">
      <c r="A240" s="4">
        <v>42600</v>
      </c>
      <c r="B240">
        <v>0.61609999999999998</v>
      </c>
      <c r="C240">
        <v>1.17</v>
      </c>
      <c r="D240">
        <v>1.17</v>
      </c>
      <c r="E240">
        <v>1.5356000000000001</v>
      </c>
      <c r="F240">
        <v>9.0690000000000008</v>
      </c>
      <c r="G240">
        <v>7.5335000000000001</v>
      </c>
      <c r="H240">
        <v>2.3578000000000001</v>
      </c>
      <c r="I240">
        <v>58.736199999999997</v>
      </c>
      <c r="J240">
        <v>58.878999999999998</v>
      </c>
      <c r="K240">
        <v>95.331999999999994</v>
      </c>
      <c r="L240">
        <v>52.097000000000001</v>
      </c>
      <c r="M240">
        <v>63.874000000000002</v>
      </c>
    </row>
    <row r="241" spans="1:13" x14ac:dyDescent="0.25">
      <c r="A241" s="4">
        <v>42601</v>
      </c>
      <c r="B241">
        <v>0.62260000000000004</v>
      </c>
      <c r="C241">
        <v>1.0549999999999999</v>
      </c>
      <c r="D241">
        <v>1.0549999999999999</v>
      </c>
      <c r="E241">
        <v>1.5781000000000001</v>
      </c>
      <c r="F241">
        <v>9.0805000000000007</v>
      </c>
      <c r="G241">
        <v>7.5023999999999997</v>
      </c>
      <c r="H241">
        <v>2.3540000000000001</v>
      </c>
      <c r="I241">
        <v>59.355899999999998</v>
      </c>
      <c r="J241">
        <v>58.878999999999998</v>
      </c>
      <c r="K241">
        <v>95.331999999999994</v>
      </c>
      <c r="L241">
        <v>51.453000000000003</v>
      </c>
      <c r="M241">
        <v>62.488999999999997</v>
      </c>
    </row>
    <row r="242" spans="1:13" x14ac:dyDescent="0.25">
      <c r="A242" s="4">
        <v>42604</v>
      </c>
      <c r="B242">
        <v>0.6</v>
      </c>
      <c r="C242">
        <v>-3.6337999999999999</v>
      </c>
      <c r="D242">
        <v>-3.6337999999999999</v>
      </c>
      <c r="E242">
        <v>1.5424</v>
      </c>
      <c r="F242">
        <v>9.1072000000000006</v>
      </c>
      <c r="G242">
        <v>7.5648</v>
      </c>
      <c r="H242">
        <v>2.3532999999999999</v>
      </c>
      <c r="I242">
        <v>57.198999999999998</v>
      </c>
      <c r="J242">
        <v>58.878999999999998</v>
      </c>
      <c r="K242">
        <v>95.331999999999994</v>
      </c>
      <c r="L242">
        <v>54.526000000000003</v>
      </c>
      <c r="M242">
        <v>62.173999999999999</v>
      </c>
    </row>
    <row r="243" spans="1:13" x14ac:dyDescent="0.25">
      <c r="A243" s="4">
        <v>42605</v>
      </c>
      <c r="B243">
        <v>0.6</v>
      </c>
      <c r="C243">
        <v>0</v>
      </c>
      <c r="D243">
        <v>0</v>
      </c>
      <c r="E243">
        <v>1.5457999999999998</v>
      </c>
      <c r="F243">
        <v>9.1029</v>
      </c>
      <c r="G243">
        <v>7.5571000000000002</v>
      </c>
      <c r="H243">
        <v>2.3512</v>
      </c>
      <c r="I243">
        <v>57.198999999999998</v>
      </c>
      <c r="J243">
        <v>58.878999999999998</v>
      </c>
      <c r="K243">
        <v>95.331999999999994</v>
      </c>
      <c r="L243">
        <v>53.393999999999998</v>
      </c>
      <c r="M243">
        <v>62.171999999999997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4"/>
  <sheetViews>
    <sheetView workbookViewId="0">
      <selection sqref="A1:B243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34</v>
      </c>
    </row>
    <row r="2" spans="1:3" x14ac:dyDescent="0.25">
      <c r="A2" t="s">
        <v>7</v>
      </c>
      <c r="B2" t="s">
        <v>8</v>
      </c>
      <c r="C2" t="s">
        <v>19</v>
      </c>
    </row>
    <row r="3" spans="1:3" x14ac:dyDescent="0.25">
      <c r="A3" s="4">
        <v>42257</v>
      </c>
      <c r="B3">
        <v>2.69</v>
      </c>
      <c r="C3">
        <v>0</v>
      </c>
    </row>
    <row r="4" spans="1:3" x14ac:dyDescent="0.25">
      <c r="A4" s="4">
        <v>42258</v>
      </c>
      <c r="B4">
        <v>2.5</v>
      </c>
      <c r="C4">
        <f>(B4-B3)/B3</f>
        <v>-7.0631970260223026E-2</v>
      </c>
    </row>
    <row r="5" spans="1:3" x14ac:dyDescent="0.25">
      <c r="A5" s="4">
        <v>42261</v>
      </c>
      <c r="B5">
        <v>2.34</v>
      </c>
      <c r="C5">
        <f t="shared" ref="C5:C68" si="0">(B5-B4)/B4</f>
        <v>-6.4000000000000057E-2</v>
      </c>
    </row>
    <row r="6" spans="1:3" x14ac:dyDescent="0.25">
      <c r="A6" s="4">
        <v>42262</v>
      </c>
      <c r="B6">
        <v>2.33</v>
      </c>
      <c r="C6">
        <f t="shared" si="0"/>
        <v>-4.2735042735041829E-3</v>
      </c>
    </row>
    <row r="7" spans="1:3" x14ac:dyDescent="0.25">
      <c r="A7" s="4">
        <v>42263</v>
      </c>
      <c r="B7">
        <v>2.64</v>
      </c>
      <c r="C7">
        <f t="shared" si="0"/>
        <v>0.13304721030042921</v>
      </c>
    </row>
    <row r="8" spans="1:3" x14ac:dyDescent="0.25">
      <c r="A8" s="4">
        <v>42264</v>
      </c>
      <c r="B8">
        <v>2.62</v>
      </c>
      <c r="C8">
        <f t="shared" si="0"/>
        <v>-7.575757575757582E-3</v>
      </c>
    </row>
    <row r="9" spans="1:3" x14ac:dyDescent="0.25">
      <c r="A9" s="4">
        <v>42265</v>
      </c>
      <c r="B9">
        <v>2.5300000000000002</v>
      </c>
      <c r="C9">
        <f t="shared" si="0"/>
        <v>-3.4351145038167885E-2</v>
      </c>
    </row>
    <row r="10" spans="1:3" x14ac:dyDescent="0.25">
      <c r="A10" s="4">
        <v>42268</v>
      </c>
      <c r="B10">
        <v>2.42</v>
      </c>
      <c r="C10">
        <f t="shared" si="0"/>
        <v>-4.3478260869565341E-2</v>
      </c>
    </row>
    <row r="11" spans="1:3" x14ac:dyDescent="0.25">
      <c r="A11" s="4">
        <v>42269</v>
      </c>
      <c r="B11">
        <v>2.3199999999999998</v>
      </c>
      <c r="C11">
        <f t="shared" si="0"/>
        <v>-4.1322314049586813E-2</v>
      </c>
    </row>
    <row r="12" spans="1:3" x14ac:dyDescent="0.25">
      <c r="A12" s="4">
        <v>42270</v>
      </c>
      <c r="B12">
        <v>2.16</v>
      </c>
      <c r="C12">
        <f t="shared" si="0"/>
        <v>-6.8965517241379184E-2</v>
      </c>
    </row>
    <row r="13" spans="1:3" x14ac:dyDescent="0.25">
      <c r="A13" s="4">
        <v>42271</v>
      </c>
      <c r="B13">
        <v>2.17</v>
      </c>
      <c r="C13">
        <f t="shared" si="0"/>
        <v>4.6296296296295305E-3</v>
      </c>
    </row>
    <row r="14" spans="1:3" x14ac:dyDescent="0.25">
      <c r="A14" s="4">
        <v>42272</v>
      </c>
      <c r="B14">
        <v>2.19</v>
      </c>
      <c r="C14">
        <f t="shared" si="0"/>
        <v>9.2165898617511607E-3</v>
      </c>
    </row>
    <row r="15" spans="1:3" x14ac:dyDescent="0.25">
      <c r="A15" s="4">
        <v>42275</v>
      </c>
      <c r="B15">
        <v>2.0299999999999998</v>
      </c>
      <c r="C15">
        <f t="shared" si="0"/>
        <v>-7.3059360730593673E-2</v>
      </c>
    </row>
    <row r="16" spans="1:3" x14ac:dyDescent="0.25">
      <c r="A16" s="4">
        <v>42276</v>
      </c>
      <c r="B16">
        <v>2.0299999999999998</v>
      </c>
      <c r="C16">
        <f t="shared" si="0"/>
        <v>0</v>
      </c>
    </row>
    <row r="17" spans="1:3" x14ac:dyDescent="0.25">
      <c r="A17" s="4">
        <v>42277</v>
      </c>
      <c r="B17">
        <v>2.0699999999999998</v>
      </c>
      <c r="C17">
        <f t="shared" si="0"/>
        <v>1.9704433497536967E-2</v>
      </c>
    </row>
    <row r="18" spans="1:3" x14ac:dyDescent="0.25">
      <c r="A18" s="4">
        <v>42278</v>
      </c>
      <c r="B18">
        <v>2.17</v>
      </c>
      <c r="C18">
        <f t="shared" si="0"/>
        <v>4.8309178743961401E-2</v>
      </c>
    </row>
    <row r="19" spans="1:3" x14ac:dyDescent="0.25">
      <c r="A19" s="4">
        <v>42279</v>
      </c>
      <c r="B19">
        <v>2.48</v>
      </c>
      <c r="C19">
        <f t="shared" si="0"/>
        <v>0.14285714285714288</v>
      </c>
    </row>
    <row r="20" spans="1:3" x14ac:dyDescent="0.25">
      <c r="A20" s="4">
        <v>42282</v>
      </c>
      <c r="B20">
        <v>2.64</v>
      </c>
      <c r="C20">
        <f t="shared" si="0"/>
        <v>6.4516129032258118E-2</v>
      </c>
    </row>
    <row r="21" spans="1:3" x14ac:dyDescent="0.25">
      <c r="A21" s="4">
        <v>42283</v>
      </c>
      <c r="B21">
        <v>3.12</v>
      </c>
      <c r="C21">
        <f t="shared" si="0"/>
        <v>0.1818181818181818</v>
      </c>
    </row>
    <row r="22" spans="1:3" x14ac:dyDescent="0.25">
      <c r="A22" s="4">
        <v>42284</v>
      </c>
      <c r="B22">
        <v>3.19</v>
      </c>
      <c r="C22">
        <f t="shared" si="0"/>
        <v>2.2435897435897384E-2</v>
      </c>
    </row>
    <row r="23" spans="1:3" x14ac:dyDescent="0.25">
      <c r="A23" s="4">
        <v>42285</v>
      </c>
      <c r="B23">
        <v>3.1</v>
      </c>
      <c r="C23">
        <f t="shared" si="0"/>
        <v>-2.8213166144200583E-2</v>
      </c>
    </row>
    <row r="24" spans="1:3" x14ac:dyDescent="0.25">
      <c r="A24" s="4">
        <v>42286</v>
      </c>
      <c r="B24">
        <v>2.95</v>
      </c>
      <c r="C24">
        <f t="shared" si="0"/>
        <v>-4.8387096774193519E-2</v>
      </c>
    </row>
    <row r="25" spans="1:3" x14ac:dyDescent="0.25">
      <c r="A25" s="4">
        <v>42289</v>
      </c>
      <c r="B25">
        <v>2.7</v>
      </c>
      <c r="C25">
        <f t="shared" si="0"/>
        <v>-8.4745762711864403E-2</v>
      </c>
    </row>
    <row r="26" spans="1:3" x14ac:dyDescent="0.25">
      <c r="A26" s="4">
        <v>42290</v>
      </c>
      <c r="B26">
        <v>2.52</v>
      </c>
      <c r="C26">
        <f t="shared" si="0"/>
        <v>-6.6666666666666721E-2</v>
      </c>
    </row>
    <row r="27" spans="1:3" x14ac:dyDescent="0.25">
      <c r="A27" s="4">
        <v>42291</v>
      </c>
      <c r="B27">
        <v>2.52</v>
      </c>
      <c r="C27">
        <f t="shared" si="0"/>
        <v>0</v>
      </c>
    </row>
    <row r="28" spans="1:3" x14ac:dyDescent="0.25">
      <c r="A28" s="4">
        <v>42292</v>
      </c>
      <c r="B28">
        <v>2.7</v>
      </c>
      <c r="C28">
        <f t="shared" si="0"/>
        <v>7.1428571428571494E-2</v>
      </c>
    </row>
    <row r="29" spans="1:3" x14ac:dyDescent="0.25">
      <c r="A29" s="4">
        <v>42293</v>
      </c>
      <c r="B29">
        <v>2.73</v>
      </c>
      <c r="C29">
        <f t="shared" si="0"/>
        <v>1.1111111111111039E-2</v>
      </c>
    </row>
    <row r="30" spans="1:3" x14ac:dyDescent="0.25">
      <c r="A30" s="4">
        <v>42296</v>
      </c>
      <c r="B30">
        <v>2.59</v>
      </c>
      <c r="C30">
        <f t="shared" si="0"/>
        <v>-5.1282051282051329E-2</v>
      </c>
    </row>
    <row r="31" spans="1:3" x14ac:dyDescent="0.25">
      <c r="A31" s="4">
        <v>42297</v>
      </c>
      <c r="B31">
        <v>2.7199999999999998</v>
      </c>
      <c r="C31">
        <f t="shared" si="0"/>
        <v>5.0193050193050155E-2</v>
      </c>
    </row>
    <row r="32" spans="1:3" x14ac:dyDescent="0.25">
      <c r="A32" s="4">
        <v>42298</v>
      </c>
      <c r="B32">
        <v>2.48</v>
      </c>
      <c r="C32">
        <f t="shared" si="0"/>
        <v>-8.8235294117646981E-2</v>
      </c>
    </row>
    <row r="33" spans="1:3" x14ac:dyDescent="0.25">
      <c r="A33" s="4">
        <v>42299</v>
      </c>
      <c r="B33">
        <v>2.4</v>
      </c>
      <c r="C33">
        <f t="shared" si="0"/>
        <v>-3.2258064516129059E-2</v>
      </c>
    </row>
    <row r="34" spans="1:3" x14ac:dyDescent="0.25">
      <c r="A34" s="4">
        <v>42300</v>
      </c>
      <c r="B34">
        <v>2.2800000000000002</v>
      </c>
      <c r="C34">
        <f t="shared" si="0"/>
        <v>-4.9999999999999864E-2</v>
      </c>
    </row>
    <row r="35" spans="1:3" x14ac:dyDescent="0.25">
      <c r="A35" s="4">
        <v>42303</v>
      </c>
      <c r="B35">
        <v>2.1</v>
      </c>
      <c r="C35">
        <f t="shared" si="0"/>
        <v>-7.8947368421052697E-2</v>
      </c>
    </row>
    <row r="36" spans="1:3" x14ac:dyDescent="0.25">
      <c r="A36" s="4">
        <v>42304</v>
      </c>
      <c r="B36">
        <v>2.0499999999999998</v>
      </c>
      <c r="C36">
        <f t="shared" si="0"/>
        <v>-2.3809523809523937E-2</v>
      </c>
    </row>
    <row r="37" spans="1:3" x14ac:dyDescent="0.25">
      <c r="A37" s="4">
        <v>42305</v>
      </c>
      <c r="B37">
        <v>2.2200000000000002</v>
      </c>
      <c r="C37">
        <f t="shared" si="0"/>
        <v>8.2926829268292868E-2</v>
      </c>
    </row>
    <row r="38" spans="1:3" x14ac:dyDescent="0.25">
      <c r="A38" s="4">
        <v>42306</v>
      </c>
      <c r="B38">
        <v>2.19</v>
      </c>
      <c r="C38">
        <f t="shared" si="0"/>
        <v>-1.3513513513513624E-2</v>
      </c>
    </row>
    <row r="39" spans="1:3" x14ac:dyDescent="0.25">
      <c r="A39" s="4">
        <v>42307</v>
      </c>
      <c r="B39">
        <v>2.2599999999999998</v>
      </c>
      <c r="C39">
        <f t="shared" si="0"/>
        <v>3.1963470319634632E-2</v>
      </c>
    </row>
    <row r="40" spans="1:3" x14ac:dyDescent="0.25">
      <c r="A40" s="4">
        <v>42310</v>
      </c>
      <c r="B40">
        <v>2.52</v>
      </c>
      <c r="C40">
        <f t="shared" si="0"/>
        <v>0.11504424778761073</v>
      </c>
    </row>
    <row r="41" spans="1:3" x14ac:dyDescent="0.25">
      <c r="A41" s="4">
        <v>42311</v>
      </c>
      <c r="B41">
        <v>2.52</v>
      </c>
      <c r="C41">
        <f t="shared" si="0"/>
        <v>0</v>
      </c>
    </row>
    <row r="42" spans="1:3" x14ac:dyDescent="0.25">
      <c r="A42" s="4">
        <v>42312</v>
      </c>
      <c r="B42">
        <v>2.6</v>
      </c>
      <c r="C42">
        <f t="shared" si="0"/>
        <v>3.1746031746031772E-2</v>
      </c>
    </row>
    <row r="43" spans="1:3" x14ac:dyDescent="0.25">
      <c r="A43" s="4">
        <v>42313</v>
      </c>
      <c r="B43">
        <v>2.5</v>
      </c>
      <c r="C43">
        <f t="shared" si="0"/>
        <v>-3.8461538461538491E-2</v>
      </c>
    </row>
    <row r="44" spans="1:3" x14ac:dyDescent="0.25">
      <c r="A44" s="4">
        <v>42314</v>
      </c>
      <c r="B44">
        <v>2.46</v>
      </c>
      <c r="C44">
        <f t="shared" si="0"/>
        <v>-1.6000000000000014E-2</v>
      </c>
    </row>
    <row r="45" spans="1:3" x14ac:dyDescent="0.25">
      <c r="A45" s="4">
        <v>42317</v>
      </c>
      <c r="B45">
        <v>2.4699999999999998</v>
      </c>
      <c r="C45">
        <f t="shared" si="0"/>
        <v>4.0650406504064178E-3</v>
      </c>
    </row>
    <row r="46" spans="1:3" x14ac:dyDescent="0.25">
      <c r="A46" s="4">
        <v>42318</v>
      </c>
      <c r="B46">
        <v>2.3199999999999998</v>
      </c>
      <c r="C46">
        <f t="shared" si="0"/>
        <v>-6.0728744939271224E-2</v>
      </c>
    </row>
    <row r="47" spans="1:3" x14ac:dyDescent="0.25">
      <c r="A47" s="4">
        <v>42319</v>
      </c>
      <c r="B47">
        <v>2.1800000000000002</v>
      </c>
      <c r="C47">
        <f t="shared" si="0"/>
        <v>-6.034482758620676E-2</v>
      </c>
    </row>
    <row r="48" spans="1:3" x14ac:dyDescent="0.25">
      <c r="A48" s="4">
        <v>42320</v>
      </c>
      <c r="B48">
        <v>2.09</v>
      </c>
      <c r="C48">
        <f t="shared" si="0"/>
        <v>-4.1284403669724905E-2</v>
      </c>
    </row>
    <row r="49" spans="1:3" x14ac:dyDescent="0.25">
      <c r="A49" s="4">
        <v>42321</v>
      </c>
      <c r="B49">
        <v>2.0699999999999998</v>
      </c>
      <c r="C49">
        <f t="shared" si="0"/>
        <v>-9.5693779904306303E-3</v>
      </c>
    </row>
    <row r="50" spans="1:3" x14ac:dyDescent="0.25">
      <c r="A50" s="4">
        <v>42324</v>
      </c>
      <c r="B50">
        <v>2.2599999999999998</v>
      </c>
      <c r="C50">
        <f t="shared" si="0"/>
        <v>9.1787439613526547E-2</v>
      </c>
    </row>
    <row r="51" spans="1:3" x14ac:dyDescent="0.25">
      <c r="A51" s="4">
        <v>42325</v>
      </c>
      <c r="B51">
        <v>2.11</v>
      </c>
      <c r="C51">
        <f t="shared" si="0"/>
        <v>-6.6371681415929168E-2</v>
      </c>
    </row>
    <row r="52" spans="1:3" x14ac:dyDescent="0.25">
      <c r="A52" s="4">
        <v>42326</v>
      </c>
      <c r="B52">
        <v>2.13</v>
      </c>
      <c r="C52">
        <f t="shared" si="0"/>
        <v>9.4786729857819999E-3</v>
      </c>
    </row>
    <row r="53" spans="1:3" x14ac:dyDescent="0.25">
      <c r="A53" s="4">
        <v>42327</v>
      </c>
      <c r="B53">
        <v>2.08</v>
      </c>
      <c r="C53">
        <f t="shared" si="0"/>
        <v>-2.3474178403755788E-2</v>
      </c>
    </row>
    <row r="54" spans="1:3" x14ac:dyDescent="0.25">
      <c r="A54" s="4">
        <v>42328</v>
      </c>
      <c r="B54">
        <v>1.9</v>
      </c>
      <c r="C54">
        <f t="shared" si="0"/>
        <v>-8.6538461538461606E-2</v>
      </c>
    </row>
    <row r="55" spans="1:3" x14ac:dyDescent="0.25">
      <c r="A55" s="4">
        <v>42331</v>
      </c>
      <c r="B55">
        <v>1.51</v>
      </c>
      <c r="C55">
        <f t="shared" si="0"/>
        <v>-0.20526315789473681</v>
      </c>
    </row>
    <row r="56" spans="1:3" x14ac:dyDescent="0.25">
      <c r="A56" s="4">
        <v>42332</v>
      </c>
      <c r="B56">
        <v>1.75</v>
      </c>
      <c r="C56">
        <f t="shared" si="0"/>
        <v>0.15894039735099338</v>
      </c>
    </row>
    <row r="57" spans="1:3" x14ac:dyDescent="0.25">
      <c r="A57" s="4">
        <v>42333</v>
      </c>
      <c r="B57">
        <v>1.6099999999999999</v>
      </c>
      <c r="C57">
        <f t="shared" si="0"/>
        <v>-8.0000000000000071E-2</v>
      </c>
    </row>
    <row r="58" spans="1:3" x14ac:dyDescent="0.25">
      <c r="A58" s="4">
        <v>42335</v>
      </c>
      <c r="B58">
        <v>1.51</v>
      </c>
      <c r="C58">
        <f t="shared" si="0"/>
        <v>-6.2111801242235948E-2</v>
      </c>
    </row>
    <row r="59" spans="1:3" x14ac:dyDescent="0.25">
      <c r="A59" s="4">
        <v>42338</v>
      </c>
      <c r="B59">
        <v>1.37</v>
      </c>
      <c r="C59">
        <f t="shared" si="0"/>
        <v>-9.2715231788079402E-2</v>
      </c>
    </row>
    <row r="60" spans="1:3" x14ac:dyDescent="0.25">
      <c r="A60" s="4">
        <v>42339</v>
      </c>
      <c r="B60">
        <v>1.1299999999999999</v>
      </c>
      <c r="C60">
        <f t="shared" si="0"/>
        <v>-0.17518248175182496</v>
      </c>
    </row>
    <row r="61" spans="1:3" x14ac:dyDescent="0.25">
      <c r="A61" s="4">
        <v>42340</v>
      </c>
      <c r="B61">
        <v>1.1499999999999999</v>
      </c>
      <c r="C61">
        <f t="shared" si="0"/>
        <v>1.7699115044247805E-2</v>
      </c>
    </row>
    <row r="62" spans="1:3" x14ac:dyDescent="0.25">
      <c r="A62" s="4">
        <v>42341</v>
      </c>
      <c r="B62">
        <v>1.21</v>
      </c>
      <c r="C62">
        <f t="shared" si="0"/>
        <v>5.2173913043478314E-2</v>
      </c>
    </row>
    <row r="63" spans="1:3" x14ac:dyDescent="0.25">
      <c r="A63" s="4">
        <v>42342</v>
      </c>
      <c r="B63">
        <v>1.07</v>
      </c>
      <c r="C63">
        <f t="shared" si="0"/>
        <v>-0.1157024793388429</v>
      </c>
    </row>
    <row r="64" spans="1:3" x14ac:dyDescent="0.25">
      <c r="A64" s="4">
        <v>42345</v>
      </c>
      <c r="B64">
        <v>1.03</v>
      </c>
      <c r="C64">
        <f t="shared" si="0"/>
        <v>-3.738317757009349E-2</v>
      </c>
    </row>
    <row r="65" spans="1:3" x14ac:dyDescent="0.25">
      <c r="A65" s="4">
        <v>42346</v>
      </c>
      <c r="B65">
        <v>0.99</v>
      </c>
      <c r="C65">
        <f t="shared" si="0"/>
        <v>-3.8834951456310711E-2</v>
      </c>
    </row>
    <row r="66" spans="1:3" x14ac:dyDescent="0.25">
      <c r="A66" s="4">
        <v>42347</v>
      </c>
      <c r="B66">
        <v>1.03</v>
      </c>
      <c r="C66">
        <f t="shared" si="0"/>
        <v>4.0404040404040442E-2</v>
      </c>
    </row>
    <row r="67" spans="1:3" x14ac:dyDescent="0.25">
      <c r="A67" s="4">
        <v>42348</v>
      </c>
      <c r="B67">
        <v>1.05</v>
      </c>
      <c r="C67">
        <f t="shared" si="0"/>
        <v>1.9417475728155355E-2</v>
      </c>
    </row>
    <row r="68" spans="1:3" x14ac:dyDescent="0.25">
      <c r="A68" s="4">
        <v>42349</v>
      </c>
      <c r="B68">
        <v>0.9778</v>
      </c>
      <c r="C68">
        <f t="shared" si="0"/>
        <v>-6.8761904761904802E-2</v>
      </c>
    </row>
    <row r="69" spans="1:3" x14ac:dyDescent="0.25">
      <c r="A69" s="4">
        <v>42352</v>
      </c>
      <c r="B69">
        <v>0.92</v>
      </c>
      <c r="C69">
        <f t="shared" ref="C69:C132" si="1">(B69-B68)/B68</f>
        <v>-5.9112292902433999E-2</v>
      </c>
    </row>
    <row r="70" spans="1:3" x14ac:dyDescent="0.25">
      <c r="A70" s="4">
        <v>42353</v>
      </c>
      <c r="B70">
        <v>1.05</v>
      </c>
      <c r="C70">
        <f t="shared" si="1"/>
        <v>0.14130434782608695</v>
      </c>
    </row>
    <row r="71" spans="1:3" x14ac:dyDescent="0.25">
      <c r="A71" s="4">
        <v>42354</v>
      </c>
      <c r="B71">
        <v>1</v>
      </c>
      <c r="C71">
        <f t="shared" si="1"/>
        <v>-4.7619047619047658E-2</v>
      </c>
    </row>
    <row r="72" spans="1:3" x14ac:dyDescent="0.25">
      <c r="A72" s="4">
        <v>42355</v>
      </c>
      <c r="B72">
        <v>1.06</v>
      </c>
      <c r="C72">
        <f t="shared" si="1"/>
        <v>6.0000000000000053E-2</v>
      </c>
    </row>
    <row r="73" spans="1:3" x14ac:dyDescent="0.25">
      <c r="A73" s="4">
        <v>42356</v>
      </c>
      <c r="B73">
        <v>1.1499999999999999</v>
      </c>
      <c r="C73">
        <f t="shared" si="1"/>
        <v>8.4905660377358347E-2</v>
      </c>
    </row>
    <row r="74" spans="1:3" x14ac:dyDescent="0.25">
      <c r="A74" s="4">
        <v>42359</v>
      </c>
      <c r="B74">
        <v>1.1499999999999999</v>
      </c>
      <c r="C74">
        <f t="shared" si="1"/>
        <v>0</v>
      </c>
    </row>
    <row r="75" spans="1:3" x14ac:dyDescent="0.25">
      <c r="A75" s="4">
        <v>42360</v>
      </c>
      <c r="B75">
        <v>1.06</v>
      </c>
      <c r="C75">
        <f t="shared" si="1"/>
        <v>-7.8260869565217273E-2</v>
      </c>
    </row>
    <row r="76" spans="1:3" x14ac:dyDescent="0.25">
      <c r="A76" s="4">
        <v>42361</v>
      </c>
      <c r="B76">
        <v>1.06</v>
      </c>
      <c r="C76">
        <f t="shared" si="1"/>
        <v>0</v>
      </c>
    </row>
    <row r="77" spans="1:3" x14ac:dyDescent="0.25">
      <c r="A77" s="4">
        <v>42362</v>
      </c>
      <c r="B77">
        <v>1.03</v>
      </c>
      <c r="C77">
        <f t="shared" si="1"/>
        <v>-2.8301886792452855E-2</v>
      </c>
    </row>
    <row r="78" spans="1:3" x14ac:dyDescent="0.25">
      <c r="A78" s="4">
        <v>42366</v>
      </c>
      <c r="B78">
        <v>0.92200000000000004</v>
      </c>
      <c r="C78">
        <f t="shared" si="1"/>
        <v>-0.10485436893203882</v>
      </c>
    </row>
    <row r="79" spans="1:3" x14ac:dyDescent="0.25">
      <c r="A79" s="4">
        <v>42367</v>
      </c>
      <c r="B79">
        <v>1.06</v>
      </c>
      <c r="C79">
        <f t="shared" si="1"/>
        <v>0.14967462039045554</v>
      </c>
    </row>
    <row r="80" spans="1:3" x14ac:dyDescent="0.25">
      <c r="A80" s="4">
        <v>42368</v>
      </c>
      <c r="B80">
        <v>0.94099999999999995</v>
      </c>
      <c r="C80">
        <f t="shared" si="1"/>
        <v>-0.11226415094339633</v>
      </c>
    </row>
    <row r="81" spans="1:3" x14ac:dyDescent="0.25">
      <c r="A81" s="4">
        <v>42369</v>
      </c>
      <c r="B81">
        <v>1.05</v>
      </c>
      <c r="C81">
        <f t="shared" si="1"/>
        <v>0.11583421891604687</v>
      </c>
    </row>
    <row r="82" spans="1:3" x14ac:dyDescent="0.25">
      <c r="A82" s="4">
        <v>42373</v>
      </c>
      <c r="B82">
        <v>1.01</v>
      </c>
      <c r="C82">
        <f t="shared" si="1"/>
        <v>-3.8095238095238126E-2</v>
      </c>
    </row>
    <row r="83" spans="1:3" x14ac:dyDescent="0.25">
      <c r="A83" s="4">
        <v>42374</v>
      </c>
      <c r="B83">
        <v>0.95499999999999996</v>
      </c>
      <c r="C83">
        <f t="shared" si="1"/>
        <v>-5.4455445544554504E-2</v>
      </c>
    </row>
    <row r="84" spans="1:3" x14ac:dyDescent="0.25">
      <c r="A84" s="4">
        <v>42375</v>
      </c>
      <c r="B84">
        <v>0.87190000000000001</v>
      </c>
      <c r="C84">
        <f t="shared" si="1"/>
        <v>-8.7015706806282678E-2</v>
      </c>
    </row>
    <row r="85" spans="1:3" x14ac:dyDescent="0.25">
      <c r="A85" s="4">
        <v>42376</v>
      </c>
      <c r="B85">
        <v>0.94130000000000003</v>
      </c>
      <c r="C85">
        <f t="shared" si="1"/>
        <v>7.9596283977520374E-2</v>
      </c>
    </row>
    <row r="86" spans="1:3" x14ac:dyDescent="0.25">
      <c r="A86" s="4">
        <v>42377</v>
      </c>
      <c r="B86">
        <v>1.01</v>
      </c>
      <c r="C86">
        <f t="shared" si="1"/>
        <v>7.2984170827578854E-2</v>
      </c>
    </row>
    <row r="87" spans="1:3" x14ac:dyDescent="0.25">
      <c r="A87" s="4">
        <v>42380</v>
      </c>
      <c r="B87">
        <v>0.80530000000000002</v>
      </c>
      <c r="C87">
        <f t="shared" si="1"/>
        <v>-0.20267326732673266</v>
      </c>
    </row>
    <row r="88" spans="1:3" x14ac:dyDescent="0.25">
      <c r="A88" s="4">
        <v>42381</v>
      </c>
      <c r="B88">
        <v>0.74629999999999996</v>
      </c>
      <c r="C88">
        <f t="shared" si="1"/>
        <v>-7.3264621880044761E-2</v>
      </c>
    </row>
    <row r="89" spans="1:3" x14ac:dyDescent="0.25">
      <c r="A89" s="4">
        <v>42382</v>
      </c>
      <c r="B89">
        <v>0.66420000000000001</v>
      </c>
      <c r="C89">
        <f t="shared" si="1"/>
        <v>-0.11000937960605649</v>
      </c>
    </row>
    <row r="90" spans="1:3" x14ac:dyDescent="0.25">
      <c r="A90" s="4">
        <v>42383</v>
      </c>
      <c r="B90">
        <v>0.84650000000000003</v>
      </c>
      <c r="C90">
        <f t="shared" si="1"/>
        <v>0.27446552243300215</v>
      </c>
    </row>
    <row r="91" spans="1:3" x14ac:dyDescent="0.25">
      <c r="A91" s="4">
        <v>42384</v>
      </c>
      <c r="B91">
        <v>0.71760000000000002</v>
      </c>
      <c r="C91">
        <f t="shared" si="1"/>
        <v>-0.15227406969875962</v>
      </c>
    </row>
    <row r="92" spans="1:3" x14ac:dyDescent="0.25">
      <c r="A92" s="4">
        <v>42388</v>
      </c>
      <c r="B92">
        <v>0.57110000000000005</v>
      </c>
      <c r="C92">
        <f t="shared" si="1"/>
        <v>-0.20415273132664433</v>
      </c>
    </row>
    <row r="93" spans="1:3" x14ac:dyDescent="0.25">
      <c r="A93" s="4">
        <v>42389</v>
      </c>
      <c r="B93">
        <v>0.82750000000000001</v>
      </c>
      <c r="C93">
        <f t="shared" si="1"/>
        <v>0.44895815093678854</v>
      </c>
    </row>
    <row r="94" spans="1:3" x14ac:dyDescent="0.25">
      <c r="A94" s="4">
        <v>42390</v>
      </c>
      <c r="B94">
        <v>0.75</v>
      </c>
      <c r="C94">
        <f t="shared" si="1"/>
        <v>-9.3655589123867081E-2</v>
      </c>
    </row>
    <row r="95" spans="1:3" x14ac:dyDescent="0.25">
      <c r="A95" s="4">
        <v>42391</v>
      </c>
      <c r="B95">
        <v>0.77649999999999997</v>
      </c>
      <c r="C95">
        <f t="shared" si="1"/>
        <v>3.5333333333333293E-2</v>
      </c>
    </row>
    <row r="96" spans="1:3" x14ac:dyDescent="0.25">
      <c r="A96" s="4">
        <v>42394</v>
      </c>
      <c r="B96">
        <v>0.55500000000000005</v>
      </c>
      <c r="C96">
        <f t="shared" si="1"/>
        <v>-0.28525434642627162</v>
      </c>
    </row>
    <row r="97" spans="1:3" x14ac:dyDescent="0.25">
      <c r="A97" s="4">
        <v>42395</v>
      </c>
      <c r="B97">
        <v>0.66590000000000005</v>
      </c>
      <c r="C97">
        <f t="shared" si="1"/>
        <v>0.19981981981981981</v>
      </c>
    </row>
    <row r="98" spans="1:3" x14ac:dyDescent="0.25">
      <c r="A98" s="4">
        <v>42396</v>
      </c>
      <c r="B98">
        <v>0.69579999999999997</v>
      </c>
      <c r="C98">
        <f t="shared" si="1"/>
        <v>4.4901636882414664E-2</v>
      </c>
    </row>
    <row r="99" spans="1:3" x14ac:dyDescent="0.25">
      <c r="A99" s="4">
        <v>42397</v>
      </c>
      <c r="B99">
        <v>0.72970000000000002</v>
      </c>
      <c r="C99">
        <f t="shared" si="1"/>
        <v>4.8720896809428059E-2</v>
      </c>
    </row>
    <row r="100" spans="1:3" x14ac:dyDescent="0.25">
      <c r="A100" s="4">
        <v>42398</v>
      </c>
      <c r="B100">
        <v>0.74319999999999997</v>
      </c>
      <c r="C100">
        <f t="shared" si="1"/>
        <v>1.8500753734411342E-2</v>
      </c>
    </row>
    <row r="101" spans="1:3" x14ac:dyDescent="0.25">
      <c r="A101" s="4">
        <v>42401</v>
      </c>
      <c r="B101">
        <v>0.67579999999999996</v>
      </c>
      <c r="C101">
        <f t="shared" si="1"/>
        <v>-9.0688912809472569E-2</v>
      </c>
    </row>
    <row r="102" spans="1:3" x14ac:dyDescent="0.25">
      <c r="A102" s="4">
        <v>42402</v>
      </c>
      <c r="B102">
        <v>0.55489999999999995</v>
      </c>
      <c r="C102">
        <f t="shared" si="1"/>
        <v>-0.17889908256880735</v>
      </c>
    </row>
    <row r="103" spans="1:3" x14ac:dyDescent="0.25">
      <c r="A103" s="4">
        <v>42403</v>
      </c>
      <c r="B103">
        <v>0.62009999999999998</v>
      </c>
      <c r="C103">
        <f t="shared" si="1"/>
        <v>0.11749864840511812</v>
      </c>
    </row>
    <row r="104" spans="1:3" x14ac:dyDescent="0.25">
      <c r="A104" s="4">
        <v>42404</v>
      </c>
      <c r="B104">
        <v>0.58209999999999995</v>
      </c>
      <c r="C104">
        <f t="shared" si="1"/>
        <v>-6.1280438638929263E-2</v>
      </c>
    </row>
    <row r="105" spans="1:3" x14ac:dyDescent="0.25">
      <c r="A105" s="4">
        <v>42405</v>
      </c>
      <c r="B105">
        <v>0.54</v>
      </c>
      <c r="C105">
        <f t="shared" si="1"/>
        <v>-7.2324342896409419E-2</v>
      </c>
    </row>
    <row r="106" spans="1:3" x14ac:dyDescent="0.25">
      <c r="A106" s="4">
        <v>42408</v>
      </c>
      <c r="B106">
        <v>0.53659999999999997</v>
      </c>
      <c r="C106">
        <f t="shared" si="1"/>
        <v>-6.2962962962964247E-3</v>
      </c>
    </row>
    <row r="107" spans="1:3" x14ac:dyDescent="0.25">
      <c r="A107" s="4">
        <v>42409</v>
      </c>
      <c r="B107">
        <v>0.54800000000000004</v>
      </c>
      <c r="C107">
        <f t="shared" si="1"/>
        <v>2.1244875139769061E-2</v>
      </c>
    </row>
    <row r="108" spans="1:3" x14ac:dyDescent="0.25">
      <c r="A108" s="4">
        <v>42410</v>
      </c>
      <c r="B108">
        <v>0.5675</v>
      </c>
      <c r="C108">
        <f t="shared" si="1"/>
        <v>3.5583941605839345E-2</v>
      </c>
    </row>
    <row r="109" spans="1:3" x14ac:dyDescent="0.25">
      <c r="A109" s="4">
        <v>42411</v>
      </c>
      <c r="B109">
        <v>0.60960000000000003</v>
      </c>
      <c r="C109">
        <f t="shared" si="1"/>
        <v>7.4185022026431763E-2</v>
      </c>
    </row>
    <row r="110" spans="1:3" x14ac:dyDescent="0.25">
      <c r="A110" s="4">
        <v>42412</v>
      </c>
      <c r="B110">
        <v>0.63180000000000003</v>
      </c>
      <c r="C110">
        <f t="shared" si="1"/>
        <v>3.641732283464566E-2</v>
      </c>
    </row>
    <row r="111" spans="1:3" x14ac:dyDescent="0.25">
      <c r="A111" s="4">
        <v>42416</v>
      </c>
      <c r="B111">
        <v>0.6653</v>
      </c>
      <c r="C111">
        <f t="shared" si="1"/>
        <v>5.3023108578664088E-2</v>
      </c>
    </row>
    <row r="112" spans="1:3" x14ac:dyDescent="0.25">
      <c r="A112" s="4">
        <v>42417</v>
      </c>
      <c r="B112">
        <v>0.71789999999999998</v>
      </c>
      <c r="C112">
        <f t="shared" si="1"/>
        <v>7.9062077258379646E-2</v>
      </c>
    </row>
    <row r="113" spans="1:3" x14ac:dyDescent="0.25">
      <c r="A113" s="4">
        <v>42418</v>
      </c>
      <c r="B113">
        <v>0.51939999999999997</v>
      </c>
      <c r="C113">
        <f t="shared" si="1"/>
        <v>-0.27650090541858202</v>
      </c>
    </row>
    <row r="114" spans="1:3" x14ac:dyDescent="0.25">
      <c r="A114" s="4">
        <v>42419</v>
      </c>
      <c r="B114">
        <v>0.56130000000000002</v>
      </c>
      <c r="C114">
        <f t="shared" si="1"/>
        <v>8.0670003850596944E-2</v>
      </c>
    </row>
    <row r="115" spans="1:3" x14ac:dyDescent="0.25">
      <c r="A115" s="4">
        <v>42422</v>
      </c>
      <c r="B115">
        <v>0.66</v>
      </c>
      <c r="C115">
        <f t="shared" si="1"/>
        <v>0.17584179583110637</v>
      </c>
    </row>
    <row r="116" spans="1:3" x14ac:dyDescent="0.25">
      <c r="A116" s="4">
        <v>42423</v>
      </c>
      <c r="B116">
        <v>0.5595</v>
      </c>
      <c r="C116">
        <f t="shared" si="1"/>
        <v>-0.15227272727272731</v>
      </c>
    </row>
    <row r="117" spans="1:3" x14ac:dyDescent="0.25">
      <c r="A117" s="4">
        <v>42424</v>
      </c>
      <c r="B117">
        <v>0.64249999999999996</v>
      </c>
      <c r="C117">
        <f t="shared" si="1"/>
        <v>0.14834673815907054</v>
      </c>
    </row>
    <row r="118" spans="1:3" x14ac:dyDescent="0.25">
      <c r="A118" s="4">
        <v>42425</v>
      </c>
      <c r="B118">
        <v>0.59940000000000004</v>
      </c>
      <c r="C118">
        <f t="shared" si="1"/>
        <v>-6.7081712062256688E-2</v>
      </c>
    </row>
    <row r="119" spans="1:3" x14ac:dyDescent="0.25">
      <c r="A119" s="4">
        <v>42426</v>
      </c>
      <c r="B119">
        <v>0.65</v>
      </c>
      <c r="C119">
        <f t="shared" si="1"/>
        <v>8.4417751084417708E-2</v>
      </c>
    </row>
    <row r="120" spans="1:3" x14ac:dyDescent="0.25">
      <c r="A120" s="4">
        <v>42429</v>
      </c>
      <c r="B120">
        <v>0.59040000000000004</v>
      </c>
      <c r="C120">
        <f t="shared" si="1"/>
        <v>-9.169230769230767E-2</v>
      </c>
    </row>
    <row r="121" spans="1:3" x14ac:dyDescent="0.25">
      <c r="A121" s="4">
        <v>42430</v>
      </c>
      <c r="B121">
        <v>0.60660000000000003</v>
      </c>
      <c r="C121">
        <f t="shared" si="1"/>
        <v>2.7439024390243889E-2</v>
      </c>
    </row>
    <row r="122" spans="1:3" x14ac:dyDescent="0.25">
      <c r="A122" s="4">
        <v>42431</v>
      </c>
      <c r="B122">
        <v>0.82</v>
      </c>
      <c r="C122">
        <f t="shared" si="1"/>
        <v>0.35179690075832493</v>
      </c>
    </row>
    <row r="123" spans="1:3" x14ac:dyDescent="0.25">
      <c r="A123" s="4">
        <v>42432</v>
      </c>
      <c r="B123">
        <v>1.1400000000000001</v>
      </c>
      <c r="C123">
        <f t="shared" si="1"/>
        <v>0.39024390243902463</v>
      </c>
    </row>
    <row r="124" spans="1:3" x14ac:dyDescent="0.25">
      <c r="A124" s="4">
        <v>42433</v>
      </c>
      <c r="B124">
        <v>1.41</v>
      </c>
      <c r="C124">
        <f t="shared" si="1"/>
        <v>0.23684210526315769</v>
      </c>
    </row>
    <row r="125" spans="1:3" x14ac:dyDescent="0.25">
      <c r="A125" s="4">
        <v>42436</v>
      </c>
      <c r="B125">
        <v>2.17</v>
      </c>
      <c r="C125">
        <f t="shared" si="1"/>
        <v>0.53900709219858156</v>
      </c>
    </row>
    <row r="126" spans="1:3" x14ac:dyDescent="0.25">
      <c r="A126" s="4">
        <v>42437</v>
      </c>
      <c r="B126">
        <v>1.31</v>
      </c>
      <c r="C126">
        <f t="shared" si="1"/>
        <v>-0.39631336405529949</v>
      </c>
    </row>
    <row r="127" spans="1:3" x14ac:dyDescent="0.25">
      <c r="A127" s="4">
        <v>42438</v>
      </c>
      <c r="B127">
        <v>1.32</v>
      </c>
      <c r="C127">
        <f t="shared" si="1"/>
        <v>7.6335877862595486E-3</v>
      </c>
    </row>
    <row r="128" spans="1:3" x14ac:dyDescent="0.25">
      <c r="A128" s="4">
        <v>42439</v>
      </c>
      <c r="B128">
        <v>1.23</v>
      </c>
      <c r="C128">
        <f t="shared" si="1"/>
        <v>-6.8181818181818232E-2</v>
      </c>
    </row>
    <row r="129" spans="1:3" x14ac:dyDescent="0.25">
      <c r="A129" s="4">
        <v>42440</v>
      </c>
      <c r="B129">
        <v>1.54</v>
      </c>
      <c r="C129">
        <f t="shared" si="1"/>
        <v>0.25203252032520329</v>
      </c>
    </row>
    <row r="130" spans="1:3" x14ac:dyDescent="0.25">
      <c r="A130" s="4">
        <v>42443</v>
      </c>
      <c r="B130">
        <v>1.6600000000000001</v>
      </c>
      <c r="C130">
        <f t="shared" si="1"/>
        <v>7.792207792207799E-2</v>
      </c>
    </row>
    <row r="131" spans="1:3" x14ac:dyDescent="0.25">
      <c r="A131" s="4">
        <v>42444</v>
      </c>
      <c r="B131">
        <v>1.69</v>
      </c>
      <c r="C131">
        <f t="shared" si="1"/>
        <v>1.8072289156626387E-2</v>
      </c>
    </row>
    <row r="132" spans="1:3" x14ac:dyDescent="0.25">
      <c r="A132" s="4">
        <v>42445</v>
      </c>
      <c r="B132">
        <v>1.5899999999999999</v>
      </c>
      <c r="C132">
        <f t="shared" si="1"/>
        <v>-5.9171597633136147E-2</v>
      </c>
    </row>
    <row r="133" spans="1:3" x14ac:dyDescent="0.25">
      <c r="A133" s="4">
        <v>42446</v>
      </c>
      <c r="B133">
        <v>1.53</v>
      </c>
      <c r="C133">
        <f t="shared" ref="C133:C196" si="2">(B133-B132)/B132</f>
        <v>-3.7735849056603668E-2</v>
      </c>
    </row>
    <row r="134" spans="1:3" x14ac:dyDescent="0.25">
      <c r="A134" s="4">
        <v>42447</v>
      </c>
      <c r="B134">
        <v>1.19</v>
      </c>
      <c r="C134">
        <f t="shared" si="2"/>
        <v>-0.22222222222222227</v>
      </c>
    </row>
    <row r="135" spans="1:3" x14ac:dyDescent="0.25">
      <c r="A135" s="4">
        <v>42450</v>
      </c>
      <c r="B135">
        <v>1.27</v>
      </c>
      <c r="C135">
        <f t="shared" si="2"/>
        <v>6.7226890756302587E-2</v>
      </c>
    </row>
    <row r="136" spans="1:3" x14ac:dyDescent="0.25">
      <c r="A136" s="4">
        <v>42451</v>
      </c>
      <c r="B136">
        <v>1.18</v>
      </c>
      <c r="C136">
        <f t="shared" si="2"/>
        <v>-7.0866141732283533E-2</v>
      </c>
    </row>
    <row r="137" spans="1:3" x14ac:dyDescent="0.25">
      <c r="A137" s="4">
        <v>42452</v>
      </c>
      <c r="B137">
        <v>1</v>
      </c>
      <c r="C137">
        <f t="shared" si="2"/>
        <v>-0.15254237288135589</v>
      </c>
    </row>
    <row r="138" spans="1:3" x14ac:dyDescent="0.25">
      <c r="A138" s="4">
        <v>42453</v>
      </c>
      <c r="B138">
        <v>1.03</v>
      </c>
      <c r="C138">
        <f t="shared" si="2"/>
        <v>3.0000000000000027E-2</v>
      </c>
    </row>
    <row r="139" spans="1:3" x14ac:dyDescent="0.25">
      <c r="A139" s="4">
        <v>42457</v>
      </c>
      <c r="B139">
        <v>0.96719999999999995</v>
      </c>
      <c r="C139">
        <f t="shared" si="2"/>
        <v>-6.0970873786407843E-2</v>
      </c>
    </row>
    <row r="140" spans="1:3" x14ac:dyDescent="0.25">
      <c r="A140" s="4">
        <v>42458</v>
      </c>
      <c r="B140">
        <v>0.86370000000000002</v>
      </c>
      <c r="C140">
        <f t="shared" si="2"/>
        <v>-0.10700992555831258</v>
      </c>
    </row>
    <row r="141" spans="1:3" x14ac:dyDescent="0.25">
      <c r="A141" s="4">
        <v>42459</v>
      </c>
      <c r="B141">
        <v>0.85360000000000003</v>
      </c>
      <c r="C141">
        <f t="shared" si="2"/>
        <v>-1.1693875188144029E-2</v>
      </c>
    </row>
    <row r="142" spans="1:3" x14ac:dyDescent="0.25">
      <c r="A142" s="4">
        <v>42460</v>
      </c>
      <c r="B142">
        <v>0.76829999999999998</v>
      </c>
      <c r="C142">
        <f t="shared" si="2"/>
        <v>-9.992970946579198E-2</v>
      </c>
    </row>
    <row r="143" spans="1:3" x14ac:dyDescent="0.25">
      <c r="A143" s="4">
        <v>42461</v>
      </c>
      <c r="B143">
        <v>0.77500000000000002</v>
      </c>
      <c r="C143">
        <f t="shared" si="2"/>
        <v>8.7205518677600409E-3</v>
      </c>
    </row>
    <row r="144" spans="1:3" x14ac:dyDescent="0.25">
      <c r="A144" s="4">
        <v>42464</v>
      </c>
      <c r="B144">
        <v>0.73040000000000005</v>
      </c>
      <c r="C144">
        <f t="shared" si="2"/>
        <v>-5.7548387096774158E-2</v>
      </c>
    </row>
    <row r="145" spans="1:3" x14ac:dyDescent="0.25">
      <c r="A145" s="4">
        <v>42465</v>
      </c>
      <c r="B145">
        <v>0.66579999999999995</v>
      </c>
      <c r="C145">
        <f t="shared" si="2"/>
        <v>-8.8444687842278338E-2</v>
      </c>
    </row>
    <row r="146" spans="1:3" x14ac:dyDescent="0.25">
      <c r="A146" s="4">
        <v>42466</v>
      </c>
      <c r="B146">
        <v>0.73850000000000005</v>
      </c>
      <c r="C146">
        <f t="shared" si="2"/>
        <v>0.10919194953439487</v>
      </c>
    </row>
    <row r="147" spans="1:3" x14ac:dyDescent="0.25">
      <c r="A147" s="4">
        <v>42467</v>
      </c>
      <c r="B147">
        <v>0.69020000000000004</v>
      </c>
      <c r="C147">
        <f t="shared" si="2"/>
        <v>-6.5402843601895744E-2</v>
      </c>
    </row>
    <row r="148" spans="1:3" x14ac:dyDescent="0.25">
      <c r="A148" s="4">
        <v>42468</v>
      </c>
      <c r="B148">
        <v>0.76139999999999997</v>
      </c>
      <c r="C148">
        <f t="shared" si="2"/>
        <v>0.10315850478122272</v>
      </c>
    </row>
    <row r="149" spans="1:3" x14ac:dyDescent="0.25">
      <c r="A149" s="4">
        <v>42471</v>
      </c>
      <c r="B149">
        <v>0.95350000000000001</v>
      </c>
      <c r="C149">
        <f t="shared" si="2"/>
        <v>0.25229839768846868</v>
      </c>
    </row>
    <row r="150" spans="1:3" x14ac:dyDescent="0.25">
      <c r="A150" s="4">
        <v>42472</v>
      </c>
      <c r="B150">
        <v>1.1499999999999999</v>
      </c>
      <c r="C150">
        <f t="shared" si="2"/>
        <v>0.20608285264813833</v>
      </c>
    </row>
    <row r="151" spans="1:3" x14ac:dyDescent="0.25">
      <c r="A151" s="4">
        <v>42473</v>
      </c>
      <c r="B151">
        <v>1.1100000000000001</v>
      </c>
      <c r="C151">
        <f t="shared" si="2"/>
        <v>-3.4782608695652015E-2</v>
      </c>
    </row>
    <row r="152" spans="1:3" x14ac:dyDescent="0.25">
      <c r="A152" s="4">
        <v>42474</v>
      </c>
      <c r="B152">
        <v>1.04</v>
      </c>
      <c r="C152">
        <f t="shared" si="2"/>
        <v>-6.3063063063063113E-2</v>
      </c>
    </row>
    <row r="153" spans="1:3" x14ac:dyDescent="0.25">
      <c r="A153" s="4">
        <v>42475</v>
      </c>
      <c r="B153">
        <v>1.1000000000000001</v>
      </c>
      <c r="C153">
        <f t="shared" si="2"/>
        <v>5.7692307692307744E-2</v>
      </c>
    </row>
    <row r="154" spans="1:3" x14ac:dyDescent="0.25">
      <c r="A154" s="4">
        <v>42478</v>
      </c>
      <c r="B154">
        <v>1</v>
      </c>
      <c r="C154">
        <f t="shared" si="2"/>
        <v>-9.0909090909090981E-2</v>
      </c>
    </row>
    <row r="155" spans="1:3" x14ac:dyDescent="0.25">
      <c r="A155" s="4">
        <v>42479</v>
      </c>
      <c r="B155">
        <v>1.0900000000000001</v>
      </c>
      <c r="C155">
        <f t="shared" si="2"/>
        <v>9.000000000000008E-2</v>
      </c>
    </row>
    <row r="156" spans="1:3" x14ac:dyDescent="0.25">
      <c r="A156" s="4">
        <v>42480</v>
      </c>
      <c r="B156">
        <v>1.1100000000000001</v>
      </c>
      <c r="C156">
        <f t="shared" si="2"/>
        <v>1.8348623853211024E-2</v>
      </c>
    </row>
    <row r="157" spans="1:3" x14ac:dyDescent="0.25">
      <c r="A157" s="4">
        <v>42481</v>
      </c>
      <c r="B157">
        <v>1.1200000000000001</v>
      </c>
      <c r="C157">
        <f t="shared" si="2"/>
        <v>9.0090090090090159E-3</v>
      </c>
    </row>
    <row r="158" spans="1:3" x14ac:dyDescent="0.25">
      <c r="A158" s="4">
        <v>42482</v>
      </c>
      <c r="B158">
        <v>1.1400000000000001</v>
      </c>
      <c r="C158">
        <f t="shared" si="2"/>
        <v>1.785714285714287E-2</v>
      </c>
    </row>
    <row r="159" spans="1:3" x14ac:dyDescent="0.25">
      <c r="A159" s="4">
        <v>42485</v>
      </c>
      <c r="B159">
        <v>1.1000000000000001</v>
      </c>
      <c r="C159">
        <f t="shared" si="2"/>
        <v>-3.508771929824564E-2</v>
      </c>
    </row>
    <row r="160" spans="1:3" x14ac:dyDescent="0.25">
      <c r="A160" s="4">
        <v>42486</v>
      </c>
      <c r="B160">
        <v>1.08</v>
      </c>
      <c r="C160">
        <f t="shared" si="2"/>
        <v>-1.8181818181818195E-2</v>
      </c>
    </row>
    <row r="161" spans="1:3" x14ac:dyDescent="0.25">
      <c r="A161" s="4">
        <v>42487</v>
      </c>
      <c r="B161">
        <v>1.04</v>
      </c>
      <c r="C161">
        <f t="shared" si="2"/>
        <v>-3.703703703703707E-2</v>
      </c>
    </row>
    <row r="162" spans="1:3" x14ac:dyDescent="0.25">
      <c r="A162" s="4">
        <v>42488</v>
      </c>
      <c r="B162">
        <v>0.97019999999999995</v>
      </c>
      <c r="C162">
        <f t="shared" si="2"/>
        <v>-6.7115384615384688E-2</v>
      </c>
    </row>
    <row r="163" spans="1:3" x14ac:dyDescent="0.25">
      <c r="A163" s="4">
        <v>42489</v>
      </c>
      <c r="B163">
        <v>1.01</v>
      </c>
      <c r="C163">
        <f t="shared" si="2"/>
        <v>4.1022469593898228E-2</v>
      </c>
    </row>
    <row r="164" spans="1:3" x14ac:dyDescent="0.25">
      <c r="A164" s="4">
        <v>42492</v>
      </c>
      <c r="B164">
        <v>1.01</v>
      </c>
      <c r="C164">
        <f t="shared" si="2"/>
        <v>0</v>
      </c>
    </row>
    <row r="165" spans="1:3" x14ac:dyDescent="0.25">
      <c r="A165" s="4">
        <v>42493</v>
      </c>
      <c r="B165">
        <v>0.9375</v>
      </c>
      <c r="C165">
        <f t="shared" si="2"/>
        <v>-7.178217821782179E-2</v>
      </c>
    </row>
    <row r="166" spans="1:3" x14ac:dyDescent="0.25">
      <c r="A166" s="4">
        <v>42494</v>
      </c>
      <c r="B166">
        <v>0.87</v>
      </c>
      <c r="C166">
        <f t="shared" si="2"/>
        <v>-7.2000000000000008E-2</v>
      </c>
    </row>
    <row r="167" spans="1:3" x14ac:dyDescent="0.25">
      <c r="A167" s="4">
        <v>42495</v>
      </c>
      <c r="B167">
        <v>0.84</v>
      </c>
      <c r="C167">
        <f t="shared" si="2"/>
        <v>-3.4482758620689689E-2</v>
      </c>
    </row>
    <row r="168" spans="1:3" x14ac:dyDescent="0.25">
      <c r="A168" s="4">
        <v>42496</v>
      </c>
      <c r="B168">
        <v>0.89129999999999998</v>
      </c>
      <c r="C168">
        <f t="shared" si="2"/>
        <v>6.1071428571428589E-2</v>
      </c>
    </row>
    <row r="169" spans="1:3" x14ac:dyDescent="0.25">
      <c r="A169" s="4">
        <v>42499</v>
      </c>
      <c r="B169">
        <v>0.8</v>
      </c>
      <c r="C169">
        <f t="shared" si="2"/>
        <v>-0.10243464602266346</v>
      </c>
    </row>
    <row r="170" spans="1:3" x14ac:dyDescent="0.25">
      <c r="A170" s="4">
        <v>42500</v>
      </c>
      <c r="B170">
        <v>0.73499999999999999</v>
      </c>
      <c r="C170">
        <f t="shared" si="2"/>
        <v>-8.1250000000000072E-2</v>
      </c>
    </row>
    <row r="171" spans="1:3" x14ac:dyDescent="0.25">
      <c r="A171" s="4">
        <v>42501</v>
      </c>
      <c r="B171">
        <v>0.76</v>
      </c>
      <c r="C171">
        <f t="shared" si="2"/>
        <v>3.4013605442176902E-2</v>
      </c>
    </row>
    <row r="172" spans="1:3" x14ac:dyDescent="0.25">
      <c r="A172" s="4">
        <v>42502</v>
      </c>
      <c r="B172">
        <v>0.71540000000000004</v>
      </c>
      <c r="C172">
        <f t="shared" si="2"/>
        <v>-5.8684210526315755E-2</v>
      </c>
    </row>
    <row r="173" spans="1:3" x14ac:dyDescent="0.25">
      <c r="A173" s="4">
        <v>42503</v>
      </c>
      <c r="B173">
        <v>0.73140000000000005</v>
      </c>
      <c r="C173">
        <f t="shared" si="2"/>
        <v>2.2365110427732756E-2</v>
      </c>
    </row>
    <row r="174" spans="1:3" x14ac:dyDescent="0.25">
      <c r="A174" s="4">
        <v>42506</v>
      </c>
      <c r="B174">
        <v>0.6552</v>
      </c>
      <c r="C174">
        <f t="shared" si="2"/>
        <v>-0.10418375717801483</v>
      </c>
    </row>
    <row r="175" spans="1:3" x14ac:dyDescent="0.25">
      <c r="A175" s="4">
        <v>42507</v>
      </c>
      <c r="B175">
        <v>0.68079999999999996</v>
      </c>
      <c r="C175">
        <f t="shared" si="2"/>
        <v>3.9072039072039003E-2</v>
      </c>
    </row>
    <row r="176" spans="1:3" x14ac:dyDescent="0.25">
      <c r="A176" s="4">
        <v>42508</v>
      </c>
      <c r="B176">
        <v>0.67230000000000001</v>
      </c>
      <c r="C176">
        <f t="shared" si="2"/>
        <v>-1.2485311398354806E-2</v>
      </c>
    </row>
    <row r="177" spans="1:3" x14ac:dyDescent="0.25">
      <c r="A177" s="4">
        <v>42509</v>
      </c>
      <c r="B177">
        <v>0.60829999999999995</v>
      </c>
      <c r="C177">
        <f t="shared" si="2"/>
        <v>-9.5195597203629412E-2</v>
      </c>
    </row>
    <row r="178" spans="1:3" x14ac:dyDescent="0.25">
      <c r="A178" s="4">
        <v>42510</v>
      </c>
      <c r="B178">
        <v>0.6</v>
      </c>
      <c r="C178">
        <f t="shared" si="2"/>
        <v>-1.3644583264836387E-2</v>
      </c>
    </row>
    <row r="179" spans="1:3" x14ac:dyDescent="0.25">
      <c r="A179" s="4">
        <v>42513</v>
      </c>
      <c r="B179">
        <v>0.55220000000000002</v>
      </c>
      <c r="C179">
        <f t="shared" si="2"/>
        <v>-7.9666666666666594E-2</v>
      </c>
    </row>
    <row r="180" spans="1:3" x14ac:dyDescent="0.25">
      <c r="A180" s="4">
        <v>42514</v>
      </c>
      <c r="B180">
        <v>0.57269999999999999</v>
      </c>
      <c r="C180">
        <f t="shared" si="2"/>
        <v>3.7124230351321917E-2</v>
      </c>
    </row>
    <row r="181" spans="1:3" x14ac:dyDescent="0.25">
      <c r="A181" s="4">
        <v>42515</v>
      </c>
      <c r="B181">
        <v>0.65980000000000005</v>
      </c>
      <c r="C181">
        <f t="shared" si="2"/>
        <v>0.15208660729876039</v>
      </c>
    </row>
    <row r="182" spans="1:3" x14ac:dyDescent="0.25">
      <c r="A182" s="4">
        <v>42516</v>
      </c>
      <c r="B182">
        <v>0.79110000000000003</v>
      </c>
      <c r="C182">
        <f t="shared" si="2"/>
        <v>0.19899969687784172</v>
      </c>
    </row>
    <row r="183" spans="1:3" x14ac:dyDescent="0.25">
      <c r="A183" s="4">
        <v>42517</v>
      </c>
      <c r="B183">
        <v>0.72499999999999998</v>
      </c>
      <c r="C183">
        <f t="shared" si="2"/>
        <v>-8.3554544305397604E-2</v>
      </c>
    </row>
    <row r="184" spans="1:3" x14ac:dyDescent="0.25">
      <c r="A184" s="4">
        <v>42521</v>
      </c>
      <c r="B184">
        <v>0.74009999999999998</v>
      </c>
      <c r="C184">
        <f t="shared" si="2"/>
        <v>2.0827586206896554E-2</v>
      </c>
    </row>
    <row r="185" spans="1:3" x14ac:dyDescent="0.25">
      <c r="A185" s="4">
        <v>42522</v>
      </c>
      <c r="B185">
        <v>0.76339999999999997</v>
      </c>
      <c r="C185">
        <f t="shared" si="2"/>
        <v>3.1482232130793118E-2</v>
      </c>
    </row>
    <row r="186" spans="1:3" x14ac:dyDescent="0.25">
      <c r="A186" s="4">
        <v>42523</v>
      </c>
      <c r="B186">
        <v>0.78220000000000001</v>
      </c>
      <c r="C186">
        <f t="shared" si="2"/>
        <v>2.4626670159811421E-2</v>
      </c>
    </row>
    <row r="187" spans="1:3" x14ac:dyDescent="0.25">
      <c r="A187" s="4">
        <v>42524</v>
      </c>
      <c r="B187">
        <v>0.75990000000000002</v>
      </c>
      <c r="C187">
        <f t="shared" si="2"/>
        <v>-2.8509332651495762E-2</v>
      </c>
    </row>
    <row r="188" spans="1:3" x14ac:dyDescent="0.25">
      <c r="A188" s="4">
        <v>42527</v>
      </c>
      <c r="B188">
        <v>0.82189999999999996</v>
      </c>
      <c r="C188">
        <f t="shared" si="2"/>
        <v>8.1589682853006898E-2</v>
      </c>
    </row>
    <row r="189" spans="1:3" x14ac:dyDescent="0.25">
      <c r="A189" s="4">
        <v>42528</v>
      </c>
      <c r="B189">
        <v>0.80300000000000005</v>
      </c>
      <c r="C189">
        <f t="shared" si="2"/>
        <v>-2.2995498235795008E-2</v>
      </c>
    </row>
    <row r="190" spans="1:3" x14ac:dyDescent="0.25">
      <c r="A190" s="4">
        <v>42529</v>
      </c>
      <c r="B190">
        <v>0.84489999999999998</v>
      </c>
      <c r="C190">
        <f t="shared" si="2"/>
        <v>5.2179327521793196E-2</v>
      </c>
    </row>
    <row r="191" spans="1:3" x14ac:dyDescent="0.25">
      <c r="A191" s="4">
        <v>42530</v>
      </c>
      <c r="B191">
        <v>0.91400000000000003</v>
      </c>
      <c r="C191">
        <f t="shared" si="2"/>
        <v>8.1784826606699085E-2</v>
      </c>
    </row>
    <row r="192" spans="1:3" x14ac:dyDescent="0.25">
      <c r="A192" s="4">
        <v>42531</v>
      </c>
      <c r="B192">
        <v>0.8538</v>
      </c>
      <c r="C192">
        <f t="shared" si="2"/>
        <v>-6.5864332603938758E-2</v>
      </c>
    </row>
    <row r="193" spans="1:3" x14ac:dyDescent="0.25">
      <c r="A193" s="4">
        <v>42534</v>
      </c>
      <c r="B193">
        <v>0.82950000000000002</v>
      </c>
      <c r="C193">
        <f t="shared" si="2"/>
        <v>-2.8460997891777921E-2</v>
      </c>
    </row>
    <row r="194" spans="1:3" x14ac:dyDescent="0.25">
      <c r="A194" s="4">
        <v>42535</v>
      </c>
      <c r="B194">
        <v>0.80220000000000002</v>
      </c>
      <c r="C194">
        <f t="shared" si="2"/>
        <v>-3.2911392405063279E-2</v>
      </c>
    </row>
    <row r="195" spans="1:3" x14ac:dyDescent="0.25">
      <c r="A195" s="4">
        <v>42536</v>
      </c>
      <c r="B195">
        <v>0.84860000000000002</v>
      </c>
      <c r="C195">
        <f t="shared" si="2"/>
        <v>5.7840937422089247E-2</v>
      </c>
    </row>
    <row r="196" spans="1:3" x14ac:dyDescent="0.25">
      <c r="A196" s="4">
        <v>42537</v>
      </c>
      <c r="B196">
        <v>0.80030000000000001</v>
      </c>
      <c r="C196">
        <f t="shared" si="2"/>
        <v>-5.6917275512609014E-2</v>
      </c>
    </row>
    <row r="197" spans="1:3" x14ac:dyDescent="0.25">
      <c r="A197" s="4">
        <v>42538</v>
      </c>
      <c r="B197">
        <v>0.82169999999999999</v>
      </c>
      <c r="C197">
        <f t="shared" ref="C197:C244" si="3">(B197-B196)/B196</f>
        <v>2.6739972510308602E-2</v>
      </c>
    </row>
    <row r="198" spans="1:3" x14ac:dyDescent="0.25">
      <c r="A198" s="4">
        <v>42541</v>
      </c>
      <c r="B198">
        <v>0.8</v>
      </c>
      <c r="C198">
        <f t="shared" si="3"/>
        <v>-2.6408664962881759E-2</v>
      </c>
    </row>
    <row r="199" spans="1:3" x14ac:dyDescent="0.25">
      <c r="A199" s="4">
        <v>42542</v>
      </c>
      <c r="B199">
        <v>0.76270000000000004</v>
      </c>
      <c r="C199">
        <f t="shared" si="3"/>
        <v>-4.6625E-2</v>
      </c>
    </row>
    <row r="200" spans="1:3" x14ac:dyDescent="0.25">
      <c r="A200" s="4">
        <v>42543</v>
      </c>
      <c r="B200">
        <v>0.8</v>
      </c>
      <c r="C200">
        <f t="shared" si="3"/>
        <v>4.8905205192080761E-2</v>
      </c>
    </row>
    <row r="201" spans="1:3" x14ac:dyDescent="0.25">
      <c r="A201" s="4">
        <v>42544</v>
      </c>
      <c r="B201">
        <v>0.81630000000000003</v>
      </c>
      <c r="C201">
        <f t="shared" si="3"/>
        <v>2.0374999999999976E-2</v>
      </c>
    </row>
    <row r="202" spans="1:3" x14ac:dyDescent="0.25">
      <c r="A202" s="4">
        <v>42545</v>
      </c>
      <c r="B202">
        <v>0.75</v>
      </c>
      <c r="C202">
        <f t="shared" si="3"/>
        <v>-8.1220139654538795E-2</v>
      </c>
    </row>
    <row r="203" spans="1:3" x14ac:dyDescent="0.25">
      <c r="A203" s="4">
        <v>42548</v>
      </c>
      <c r="B203">
        <v>0.71630000000000005</v>
      </c>
      <c r="C203">
        <f t="shared" si="3"/>
        <v>-4.493333333333327E-2</v>
      </c>
    </row>
    <row r="204" spans="1:3" x14ac:dyDescent="0.25">
      <c r="A204" s="4">
        <v>42549</v>
      </c>
      <c r="B204">
        <v>0.72399999999999998</v>
      </c>
      <c r="C204">
        <f t="shared" si="3"/>
        <v>1.0749685885801939E-2</v>
      </c>
    </row>
    <row r="205" spans="1:3" x14ac:dyDescent="0.25">
      <c r="A205" s="4">
        <v>42550</v>
      </c>
      <c r="B205">
        <v>0.71840000000000004</v>
      </c>
      <c r="C205">
        <f t="shared" si="3"/>
        <v>-7.7348066298341695E-3</v>
      </c>
    </row>
    <row r="206" spans="1:3" x14ac:dyDescent="0.25">
      <c r="A206" s="4">
        <v>42551</v>
      </c>
      <c r="B206">
        <v>0.66049999999999998</v>
      </c>
      <c r="C206">
        <f t="shared" si="3"/>
        <v>-8.0595768374164892E-2</v>
      </c>
    </row>
    <row r="207" spans="1:3" x14ac:dyDescent="0.25">
      <c r="A207" s="4">
        <v>42552</v>
      </c>
      <c r="B207">
        <v>0.70930000000000004</v>
      </c>
      <c r="C207">
        <f t="shared" si="3"/>
        <v>7.3883421650265055E-2</v>
      </c>
    </row>
    <row r="208" spans="1:3" x14ac:dyDescent="0.25">
      <c r="A208" s="4">
        <v>42556</v>
      </c>
      <c r="B208">
        <v>0.6694</v>
      </c>
      <c r="C208">
        <f t="shared" si="3"/>
        <v>-5.6252643451290066E-2</v>
      </c>
    </row>
    <row r="209" spans="1:3" x14ac:dyDescent="0.25">
      <c r="A209" s="4">
        <v>42557</v>
      </c>
      <c r="B209">
        <v>0.66</v>
      </c>
      <c r="C209">
        <f t="shared" si="3"/>
        <v>-1.40424260531819E-2</v>
      </c>
    </row>
    <row r="210" spans="1:3" x14ac:dyDescent="0.25">
      <c r="A210" s="4">
        <v>42558</v>
      </c>
      <c r="B210">
        <v>0.65</v>
      </c>
      <c r="C210">
        <f t="shared" si="3"/>
        <v>-1.5151515151515164E-2</v>
      </c>
    </row>
    <row r="211" spans="1:3" x14ac:dyDescent="0.25">
      <c r="A211" s="4">
        <v>42559</v>
      </c>
      <c r="B211">
        <v>0.66090000000000004</v>
      </c>
      <c r="C211">
        <f t="shared" si="3"/>
        <v>1.67692307692308E-2</v>
      </c>
    </row>
    <row r="212" spans="1:3" x14ac:dyDescent="0.25">
      <c r="A212" s="4">
        <v>42562</v>
      </c>
      <c r="B212">
        <v>0.63090000000000002</v>
      </c>
      <c r="C212">
        <f t="shared" si="3"/>
        <v>-4.5392646391284652E-2</v>
      </c>
    </row>
    <row r="213" spans="1:3" x14ac:dyDescent="0.25">
      <c r="A213" s="4">
        <v>42563</v>
      </c>
      <c r="B213">
        <v>0.65600000000000003</v>
      </c>
      <c r="C213">
        <f t="shared" si="3"/>
        <v>3.9784434934220972E-2</v>
      </c>
    </row>
    <row r="214" spans="1:3" x14ac:dyDescent="0.25">
      <c r="A214" s="4">
        <v>42564</v>
      </c>
      <c r="B214">
        <v>0.65180000000000005</v>
      </c>
      <c r="C214">
        <f t="shared" si="3"/>
        <v>-6.4024390243902158E-3</v>
      </c>
    </row>
    <row r="215" spans="1:3" x14ac:dyDescent="0.25">
      <c r="A215" s="4">
        <v>42565</v>
      </c>
      <c r="B215">
        <v>0.64590000000000003</v>
      </c>
      <c r="C215">
        <f t="shared" si="3"/>
        <v>-9.0518563976680205E-3</v>
      </c>
    </row>
    <row r="216" spans="1:3" x14ac:dyDescent="0.25">
      <c r="A216" s="4">
        <v>42566</v>
      </c>
      <c r="B216">
        <v>0.64600000000000002</v>
      </c>
      <c r="C216">
        <f t="shared" si="3"/>
        <v>1.5482272797644989E-4</v>
      </c>
    </row>
    <row r="217" spans="1:3" x14ac:dyDescent="0.25">
      <c r="A217" s="4">
        <v>42569</v>
      </c>
      <c r="B217">
        <v>0.66979999999999995</v>
      </c>
      <c r="C217">
        <f t="shared" si="3"/>
        <v>3.6842105263157787E-2</v>
      </c>
    </row>
    <row r="218" spans="1:3" x14ac:dyDescent="0.25">
      <c r="A218" s="4">
        <v>42570</v>
      </c>
      <c r="B218">
        <v>0.66790000000000005</v>
      </c>
      <c r="C218">
        <f t="shared" si="3"/>
        <v>-2.8366676619885067E-3</v>
      </c>
    </row>
    <row r="219" spans="1:3" x14ac:dyDescent="0.25">
      <c r="A219" s="4">
        <v>42571</v>
      </c>
      <c r="B219">
        <v>0.70030000000000003</v>
      </c>
      <c r="C219">
        <f t="shared" si="3"/>
        <v>4.8510256026351221E-2</v>
      </c>
    </row>
    <row r="220" spans="1:3" x14ac:dyDescent="0.25">
      <c r="A220" s="4">
        <v>42572</v>
      </c>
      <c r="B220">
        <v>0.67900000000000005</v>
      </c>
      <c r="C220">
        <f t="shared" si="3"/>
        <v>-3.0415536198771933E-2</v>
      </c>
    </row>
    <row r="221" spans="1:3" x14ac:dyDescent="0.25">
      <c r="A221" s="4">
        <v>42573</v>
      </c>
      <c r="B221">
        <v>0.65400000000000003</v>
      </c>
      <c r="C221">
        <f t="shared" si="3"/>
        <v>-3.6818851251840971E-2</v>
      </c>
    </row>
    <row r="222" spans="1:3" x14ac:dyDescent="0.25">
      <c r="A222" s="4">
        <v>42576</v>
      </c>
      <c r="B222">
        <v>0.59399999999999997</v>
      </c>
      <c r="C222">
        <f t="shared" si="3"/>
        <v>-9.174311926605512E-2</v>
      </c>
    </row>
    <row r="223" spans="1:3" x14ac:dyDescent="0.25">
      <c r="A223" s="4">
        <v>42577</v>
      </c>
      <c r="B223">
        <v>0.65610000000000002</v>
      </c>
      <c r="C223">
        <f t="shared" si="3"/>
        <v>0.10454545454545462</v>
      </c>
    </row>
    <row r="224" spans="1:3" x14ac:dyDescent="0.25">
      <c r="A224" s="4">
        <v>42578</v>
      </c>
      <c r="B224">
        <v>0.62609999999999999</v>
      </c>
      <c r="C224">
        <f t="shared" si="3"/>
        <v>-4.5724737082761813E-2</v>
      </c>
    </row>
    <row r="225" spans="1:3" x14ac:dyDescent="0.25">
      <c r="A225" s="4">
        <v>42579</v>
      </c>
      <c r="B225">
        <v>0.64</v>
      </c>
      <c r="C225">
        <f t="shared" si="3"/>
        <v>2.220092636958956E-2</v>
      </c>
    </row>
    <row r="226" spans="1:3" x14ac:dyDescent="0.25">
      <c r="A226" s="4">
        <v>42580</v>
      </c>
      <c r="B226">
        <v>0.64839999999999998</v>
      </c>
      <c r="C226">
        <f t="shared" si="3"/>
        <v>1.3124999999999942E-2</v>
      </c>
    </row>
    <row r="227" spans="1:3" x14ac:dyDescent="0.25">
      <c r="A227" s="4">
        <v>42583</v>
      </c>
      <c r="B227">
        <v>0.65</v>
      </c>
      <c r="C227">
        <f t="shared" si="3"/>
        <v>2.4676125848242534E-3</v>
      </c>
    </row>
    <row r="228" spans="1:3" x14ac:dyDescent="0.25">
      <c r="A228" s="4">
        <v>42584</v>
      </c>
      <c r="B228">
        <v>0.65</v>
      </c>
      <c r="C228">
        <f t="shared" si="3"/>
        <v>0</v>
      </c>
    </row>
    <row r="229" spans="1:3" x14ac:dyDescent="0.25">
      <c r="A229" s="4">
        <v>42585</v>
      </c>
      <c r="B229">
        <v>0.61280000000000001</v>
      </c>
      <c r="C229">
        <f t="shared" si="3"/>
        <v>-5.7230769230769245E-2</v>
      </c>
    </row>
    <row r="230" spans="1:3" x14ac:dyDescent="0.25">
      <c r="A230" s="4">
        <v>42586</v>
      </c>
      <c r="B230">
        <v>0.6</v>
      </c>
      <c r="C230">
        <f t="shared" si="3"/>
        <v>-2.0887728459530082E-2</v>
      </c>
    </row>
    <row r="231" spans="1:3" x14ac:dyDescent="0.25">
      <c r="A231" s="4">
        <v>42587</v>
      </c>
      <c r="B231">
        <v>0.59850000000000003</v>
      </c>
      <c r="C231">
        <f t="shared" si="3"/>
        <v>-2.4999999999999098E-3</v>
      </c>
    </row>
    <row r="232" spans="1:3" x14ac:dyDescent="0.25">
      <c r="A232" s="4">
        <v>42590</v>
      </c>
      <c r="B232">
        <v>0.59189999999999998</v>
      </c>
      <c r="C232">
        <f t="shared" si="3"/>
        <v>-1.1027568922305848E-2</v>
      </c>
    </row>
    <row r="233" spans="1:3" x14ac:dyDescent="0.25">
      <c r="A233" s="4">
        <v>42591</v>
      </c>
      <c r="B233">
        <v>0.57869999999999999</v>
      </c>
      <c r="C233">
        <f t="shared" si="3"/>
        <v>-2.230106436898123E-2</v>
      </c>
    </row>
    <row r="234" spans="1:3" x14ac:dyDescent="0.25">
      <c r="A234" s="4">
        <v>42592</v>
      </c>
      <c r="B234">
        <v>0.56999999999999995</v>
      </c>
      <c r="C234">
        <f t="shared" si="3"/>
        <v>-1.5033696215655852E-2</v>
      </c>
    </row>
    <row r="235" spans="1:3" x14ac:dyDescent="0.25">
      <c r="A235" s="4">
        <v>42593</v>
      </c>
      <c r="B235">
        <v>0.56079999999999997</v>
      </c>
      <c r="C235">
        <f t="shared" si="3"/>
        <v>-1.6140350877192958E-2</v>
      </c>
    </row>
    <row r="236" spans="1:3" x14ac:dyDescent="0.25">
      <c r="A236" s="4">
        <v>42594</v>
      </c>
      <c r="B236">
        <v>0.56999999999999995</v>
      </c>
      <c r="C236">
        <f t="shared" si="3"/>
        <v>1.6405135520684712E-2</v>
      </c>
    </row>
    <row r="237" spans="1:3" x14ac:dyDescent="0.25">
      <c r="A237" s="4">
        <v>42597</v>
      </c>
      <c r="B237">
        <v>0.61870000000000003</v>
      </c>
      <c r="C237">
        <f t="shared" si="3"/>
        <v>8.5438596491228216E-2</v>
      </c>
    </row>
    <row r="238" spans="1:3" x14ac:dyDescent="0.25">
      <c r="A238" s="4">
        <v>42598</v>
      </c>
      <c r="B238">
        <v>0.61</v>
      </c>
      <c r="C238">
        <f t="shared" si="3"/>
        <v>-1.4061742363019299E-2</v>
      </c>
    </row>
    <row r="239" spans="1:3" x14ac:dyDescent="0.25">
      <c r="A239" s="4">
        <v>42599</v>
      </c>
      <c r="B239">
        <v>0.60899999999999999</v>
      </c>
      <c r="C239">
        <f t="shared" si="3"/>
        <v>-1.6393442622950835E-3</v>
      </c>
    </row>
    <row r="240" spans="1:3" x14ac:dyDescent="0.25">
      <c r="A240" s="4">
        <v>42600</v>
      </c>
      <c r="B240">
        <v>0.61609999999999998</v>
      </c>
      <c r="C240">
        <f t="shared" si="3"/>
        <v>1.1658456486042685E-2</v>
      </c>
    </row>
    <row r="241" spans="1:3" x14ac:dyDescent="0.25">
      <c r="A241" s="4">
        <v>42601</v>
      </c>
      <c r="B241">
        <v>0.62260000000000004</v>
      </c>
      <c r="C241">
        <f t="shared" si="3"/>
        <v>1.0550235351404093E-2</v>
      </c>
    </row>
    <row r="242" spans="1:3" x14ac:dyDescent="0.25">
      <c r="A242" s="4">
        <v>42604</v>
      </c>
      <c r="B242">
        <v>0.6</v>
      </c>
      <c r="C242">
        <f t="shared" si="3"/>
        <v>-3.6299389656280219E-2</v>
      </c>
    </row>
    <row r="243" spans="1:3" x14ac:dyDescent="0.25">
      <c r="A243" s="4">
        <v>42605</v>
      </c>
      <c r="B243">
        <v>0.6</v>
      </c>
      <c r="C243">
        <f t="shared" si="3"/>
        <v>0</v>
      </c>
    </row>
    <row r="244" spans="1:3" x14ac:dyDescent="0.25">
      <c r="A244" s="4">
        <v>42600</v>
      </c>
      <c r="B244">
        <v>6.2</v>
      </c>
      <c r="C244">
        <f t="shared" si="3"/>
        <v>9.3333333333333339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workbookViewId="0">
      <selection activeCell="D3" sqref="D3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5" width="17.28515625" bestFit="1" customWidth="1"/>
    <col min="6" max="6" width="32.42578125" bestFit="1" customWidth="1"/>
    <col min="7" max="7" width="31.140625" bestFit="1" customWidth="1"/>
    <col min="10" max="10" width="10.7109375" customWidth="1"/>
    <col min="11" max="11" width="27.28515625" customWidth="1"/>
    <col min="14" max="15" width="22.140625" customWidth="1"/>
    <col min="16" max="16" width="36.85546875" bestFit="1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34</v>
      </c>
    </row>
    <row r="2" spans="1:21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s="5" t="s">
        <v>46</v>
      </c>
      <c r="H2" s="21">
        <f>SUM(F4:F122)/(COUNT(C4:C122)-2)</f>
        <v>1.1864603305946478E-2</v>
      </c>
      <c r="J2" s="5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O2" s="17" t="s">
        <v>41</v>
      </c>
      <c r="P2" s="18" t="s">
        <v>42</v>
      </c>
      <c r="Q2" s="7" t="s">
        <v>26</v>
      </c>
      <c r="R2">
        <f>SUM(N3:N8)</f>
        <v>0.73470902057652188</v>
      </c>
    </row>
    <row r="3" spans="1:21" ht="16.5" thickBot="1" x14ac:dyDescent="0.3">
      <c r="A3" s="4">
        <v>42257</v>
      </c>
      <c r="B3">
        <v>2.69</v>
      </c>
      <c r="C3">
        <v>0</v>
      </c>
      <c r="D3" s="8">
        <f>AVERAGE(C4:C122)</f>
        <v>-4.2462525211026956E-3</v>
      </c>
      <c r="G3" s="19" t="s">
        <v>47</v>
      </c>
      <c r="H3" s="10">
        <f>SQRT(H2)</f>
        <v>0.10892475983882856</v>
      </c>
      <c r="J3" s="9">
        <v>42432</v>
      </c>
      <c r="K3" s="7">
        <v>1.1400000000000001</v>
      </c>
      <c r="L3" s="7">
        <v>0.39024390243902463</v>
      </c>
      <c r="M3" s="7">
        <f t="shared" ref="M3:M8" si="0">1+L3</f>
        <v>1.3902439024390247</v>
      </c>
      <c r="N3" s="7">
        <f t="shared" ref="N3:N8" si="1">L3-$D$3</f>
        <v>0.39449015496012735</v>
      </c>
      <c r="O3" s="7">
        <f t="shared" ref="O3:O8" si="2">(N3-$R$4)^2</f>
        <v>7.400502792664547E-2</v>
      </c>
      <c r="P3" s="10">
        <f t="shared" ref="P3:P8" si="3">(N3-$R$5)^2</f>
        <v>9.4221612284437359E-2</v>
      </c>
      <c r="Q3" s="7" t="s">
        <v>27</v>
      </c>
      <c r="R3">
        <f>PRODUCT(M3:M8)-(U3^6)</f>
        <v>0.52520858160597739</v>
      </c>
      <c r="T3" t="s">
        <v>28</v>
      </c>
      <c r="U3">
        <f>1+D3</f>
        <v>0.99575374747889733</v>
      </c>
    </row>
    <row r="4" spans="1:21" x14ac:dyDescent="0.25">
      <c r="A4" s="4">
        <v>42258</v>
      </c>
      <c r="B4">
        <v>2.5</v>
      </c>
      <c r="C4">
        <f>(B4-B3)/B3</f>
        <v>-7.0631970260223026E-2</v>
      </c>
      <c r="E4">
        <f>C4-$D$3</f>
        <v>-6.6385717739120331E-2</v>
      </c>
      <c r="F4">
        <f>E4^2</f>
        <v>4.4070635197381554E-3</v>
      </c>
      <c r="G4" s="19" t="s">
        <v>48</v>
      </c>
      <c r="H4" s="10">
        <f>R2</f>
        <v>0.73470902057652188</v>
      </c>
      <c r="J4" s="9">
        <v>42433</v>
      </c>
      <c r="K4" s="7">
        <v>1.41</v>
      </c>
      <c r="L4" s="7">
        <v>0.23684210526315769</v>
      </c>
      <c r="M4" s="7">
        <f t="shared" si="0"/>
        <v>1.2368421052631577</v>
      </c>
      <c r="N4" s="7">
        <f t="shared" si="1"/>
        <v>0.24108835778426038</v>
      </c>
      <c r="O4" s="7">
        <f t="shared" si="2"/>
        <v>1.4074703211211537E-2</v>
      </c>
      <c r="P4" s="10">
        <f t="shared" si="3"/>
        <v>2.3578706286598573E-2</v>
      </c>
      <c r="Q4" s="7" t="s">
        <v>29</v>
      </c>
      <c r="R4">
        <f>R2/6</f>
        <v>0.12245150342942031</v>
      </c>
    </row>
    <row r="5" spans="1:21" x14ac:dyDescent="0.25">
      <c r="A5" s="4">
        <v>42261</v>
      </c>
      <c r="B5">
        <v>2.34</v>
      </c>
      <c r="C5">
        <f t="shared" ref="C5:C68" si="4">(B5-B4)/B4</f>
        <v>-6.4000000000000057E-2</v>
      </c>
      <c r="E5">
        <f t="shared" ref="E5:E68" si="5">C5-$D$3</f>
        <v>-5.9753747478897362E-2</v>
      </c>
      <c r="F5">
        <f t="shared" ref="F5:F68" si="6">E5^2</f>
        <v>3.5705103377718329E-3</v>
      </c>
      <c r="G5" s="19" t="s">
        <v>49</v>
      </c>
      <c r="H5" s="10">
        <f>R12</f>
        <v>0.80262308562800955</v>
      </c>
      <c r="J5" s="9">
        <v>42436</v>
      </c>
      <c r="K5" s="7">
        <v>2.17</v>
      </c>
      <c r="L5" s="7">
        <v>0.53900709219858156</v>
      </c>
      <c r="M5" s="7">
        <f t="shared" si="0"/>
        <v>1.5390070921985815</v>
      </c>
      <c r="N5" s="7">
        <f t="shared" si="1"/>
        <v>0.54325334471968423</v>
      </c>
      <c r="O5" s="7">
        <f t="shared" si="2"/>
        <v>0.17707418963327648</v>
      </c>
      <c r="P5" s="10">
        <f t="shared" si="3"/>
        <v>0.20767942517683022</v>
      </c>
      <c r="Q5" s="11" t="s">
        <v>30</v>
      </c>
      <c r="R5">
        <f>R3/6</f>
        <v>8.7534763600996227E-2</v>
      </c>
    </row>
    <row r="6" spans="1:21" x14ac:dyDescent="0.25">
      <c r="A6" s="4">
        <v>42262</v>
      </c>
      <c r="B6">
        <v>2.33</v>
      </c>
      <c r="C6">
        <f t="shared" si="4"/>
        <v>-4.2735042735041829E-3</v>
      </c>
      <c r="E6">
        <f t="shared" si="5"/>
        <v>-2.7251752401487306E-5</v>
      </c>
      <c r="F6">
        <f t="shared" si="6"/>
        <v>7.4265800895196912E-10</v>
      </c>
      <c r="G6" s="19" t="s">
        <v>50</v>
      </c>
      <c r="H6" s="10">
        <f>SQRT(H2*6)</f>
        <v>0.26681008196033162</v>
      </c>
      <c r="J6" s="9">
        <v>42437</v>
      </c>
      <c r="K6" s="7">
        <v>1.31</v>
      </c>
      <c r="L6" s="7">
        <v>-0.39631336405529949</v>
      </c>
      <c r="M6" s="7">
        <f t="shared" si="0"/>
        <v>0.60368663594470051</v>
      </c>
      <c r="N6" s="7">
        <f t="shared" si="1"/>
        <v>-0.39206711153419677</v>
      </c>
      <c r="O6" s="7">
        <f t="shared" si="2"/>
        <v>0.26472940514407883</v>
      </c>
      <c r="P6" s="10">
        <f t="shared" si="3"/>
        <v>0.23001795863319324</v>
      </c>
      <c r="Q6" s="11" t="s">
        <v>37</v>
      </c>
      <c r="R6">
        <f>SUM(O3:O8)/6</f>
        <v>9.614159302080022E-2</v>
      </c>
    </row>
    <row r="7" spans="1:21" x14ac:dyDescent="0.25">
      <c r="A7" s="4">
        <v>42263</v>
      </c>
      <c r="B7">
        <v>2.64</v>
      </c>
      <c r="C7">
        <f t="shared" si="4"/>
        <v>0.13304721030042921</v>
      </c>
      <c r="E7">
        <f t="shared" si="5"/>
        <v>0.1372934628215319</v>
      </c>
      <c r="F7">
        <f t="shared" si="6"/>
        <v>1.8849494933527364E-2</v>
      </c>
      <c r="G7" s="19" t="s">
        <v>51</v>
      </c>
      <c r="H7" s="10">
        <f>SQRT(H2*121)</f>
        <v>1.1981723582271142</v>
      </c>
      <c r="J7" s="9">
        <v>42438</v>
      </c>
      <c r="K7" s="7">
        <v>1.32</v>
      </c>
      <c r="L7" s="7">
        <v>7.6335877862595486E-3</v>
      </c>
      <c r="M7" s="7">
        <f t="shared" si="0"/>
        <v>1.0076335877862594</v>
      </c>
      <c r="N7" s="7">
        <f t="shared" si="1"/>
        <v>1.1879840307362244E-2</v>
      </c>
      <c r="O7" s="7">
        <f t="shared" si="2"/>
        <v>1.2226092685577894E-2</v>
      </c>
      <c r="P7" s="10">
        <f t="shared" si="3"/>
        <v>5.7236674185656413E-3</v>
      </c>
      <c r="Q7" s="11" t="s">
        <v>38</v>
      </c>
      <c r="R7">
        <f>SQRT(R6)</f>
        <v>0.31006707826017293</v>
      </c>
    </row>
    <row r="8" spans="1:21" ht="15.75" thickBot="1" x14ac:dyDescent="0.3">
      <c r="A8" s="4">
        <v>42264</v>
      </c>
      <c r="B8">
        <v>2.62</v>
      </c>
      <c r="C8">
        <f t="shared" si="4"/>
        <v>-7.575757575757582E-3</v>
      </c>
      <c r="E8">
        <f t="shared" si="5"/>
        <v>-3.3295050546548865E-3</v>
      </c>
      <c r="F8">
        <f t="shared" si="6"/>
        <v>1.1085603908972439E-5</v>
      </c>
      <c r="G8" s="19" t="s">
        <v>52</v>
      </c>
      <c r="H8" s="10">
        <f>H4/H6</f>
        <v>2.7536778789556977</v>
      </c>
      <c r="J8" s="12">
        <v>42439</v>
      </c>
      <c r="K8" s="13">
        <v>1.23</v>
      </c>
      <c r="L8" s="13">
        <v>-6.8181818181818232E-2</v>
      </c>
      <c r="M8" s="13">
        <f t="shared" si="0"/>
        <v>0.93181818181818177</v>
      </c>
      <c r="N8" s="13">
        <f t="shared" si="1"/>
        <v>-6.3935565660715538E-2</v>
      </c>
      <c r="O8" s="13">
        <f t="shared" si="2"/>
        <v>3.4740139524011081E-2</v>
      </c>
      <c r="P8" s="14">
        <f t="shared" si="3"/>
        <v>2.2943260646651378E-2</v>
      </c>
      <c r="Q8" s="11" t="s">
        <v>39</v>
      </c>
      <c r="R8">
        <f>SUM(P3:P8)/6</f>
        <v>9.7360771741046084E-2</v>
      </c>
    </row>
    <row r="9" spans="1:21" ht="15.75" thickBot="1" x14ac:dyDescent="0.3">
      <c r="A9" s="4">
        <v>42265</v>
      </c>
      <c r="B9">
        <v>2.5300000000000002</v>
      </c>
      <c r="C9">
        <f t="shared" si="4"/>
        <v>-3.4351145038167885E-2</v>
      </c>
      <c r="E9">
        <f t="shared" si="5"/>
        <v>-3.010489251706519E-2</v>
      </c>
      <c r="F9">
        <f t="shared" si="6"/>
        <v>9.0630455346404773E-4</v>
      </c>
      <c r="G9" s="20" t="s">
        <v>53</v>
      </c>
      <c r="H9" s="14">
        <f>H5/H7</f>
        <v>0.66987281096654372</v>
      </c>
      <c r="Q9" s="11" t="s">
        <v>40</v>
      </c>
      <c r="R9">
        <f>SQRT(R8)</f>
        <v>0.31202687663252038</v>
      </c>
    </row>
    <row r="10" spans="1:21" x14ac:dyDescent="0.25">
      <c r="A10" s="4">
        <v>42268</v>
      </c>
      <c r="B10">
        <v>2.42</v>
      </c>
      <c r="C10">
        <f t="shared" si="4"/>
        <v>-4.3478260869565341E-2</v>
      </c>
      <c r="E10">
        <f t="shared" si="5"/>
        <v>-3.9232008348462646E-2</v>
      </c>
      <c r="F10">
        <f t="shared" si="6"/>
        <v>1.5391504790538428E-3</v>
      </c>
      <c r="J10" s="5" t="s">
        <v>31</v>
      </c>
      <c r="K10" s="6" t="s">
        <v>22</v>
      </c>
      <c r="L10" s="6" t="s">
        <v>23</v>
      </c>
      <c r="M10" s="6" t="s">
        <v>24</v>
      </c>
      <c r="N10" s="6" t="s">
        <v>32</v>
      </c>
      <c r="O10" s="17" t="s">
        <v>41</v>
      </c>
      <c r="P10" s="18" t="s">
        <v>42</v>
      </c>
    </row>
    <row r="11" spans="1:21" x14ac:dyDescent="0.25">
      <c r="A11" s="4">
        <v>42269</v>
      </c>
      <c r="B11">
        <v>2.3199999999999998</v>
      </c>
      <c r="C11">
        <f t="shared" si="4"/>
        <v>-4.1322314049586813E-2</v>
      </c>
      <c r="E11">
        <f t="shared" si="5"/>
        <v>-3.7076061528484118E-2</v>
      </c>
      <c r="F11">
        <f t="shared" si="6"/>
        <v>1.37463433846394E-3</v>
      </c>
      <c r="J11" s="9">
        <v>42432</v>
      </c>
      <c r="K11" s="7">
        <v>1.1400000000000001</v>
      </c>
      <c r="L11" s="7">
        <v>0.39024390243902463</v>
      </c>
      <c r="M11" s="7">
        <f>1+L11</f>
        <v>1.3902439024390247</v>
      </c>
      <c r="N11" s="7">
        <f>L11-$D$3</f>
        <v>0.39449015496012735</v>
      </c>
      <c r="O11" s="7">
        <f>(N11-$R$14)^2</f>
        <v>0.15043297977901474</v>
      </c>
      <c r="P11" s="10">
        <f>(N11-$R$15)^2</f>
        <v>0.1547490432489817</v>
      </c>
    </row>
    <row r="12" spans="1:21" x14ac:dyDescent="0.25">
      <c r="A12" s="4">
        <v>42270</v>
      </c>
      <c r="B12">
        <v>2.16</v>
      </c>
      <c r="C12">
        <f t="shared" si="4"/>
        <v>-6.8965517241379184E-2</v>
      </c>
      <c r="E12">
        <f t="shared" si="5"/>
        <v>-6.471926472027649E-2</v>
      </c>
      <c r="F12">
        <f t="shared" si="6"/>
        <v>4.1885832259332253E-3</v>
      </c>
      <c r="J12" s="9">
        <v>42433</v>
      </c>
      <c r="K12" s="7">
        <v>1.41</v>
      </c>
      <c r="L12" s="7">
        <v>0.23684210526315769</v>
      </c>
      <c r="M12" s="7">
        <f t="shared" ref="M12:M75" si="7">1+L12</f>
        <v>1.2368421052631577</v>
      </c>
      <c r="N12" s="7">
        <f t="shared" ref="N12:N75" si="8">L12-$D$3</f>
        <v>0.24108835778426038</v>
      </c>
      <c r="O12" s="7">
        <f t="shared" ref="O12:O75" si="9">(N12-$R$14)^2</f>
        <v>5.4969198203118456E-2</v>
      </c>
      <c r="P12" s="10">
        <f t="shared" ref="P12:P75" si="10">(N12-$R$15)^2</f>
        <v>5.7590281380338004E-2</v>
      </c>
      <c r="Q12" s="7" t="s">
        <v>26</v>
      </c>
      <c r="R12">
        <f>SUM(N11:N131)</f>
        <v>0.80262308562800955</v>
      </c>
    </row>
    <row r="13" spans="1:21" x14ac:dyDescent="0.25">
      <c r="A13" s="4">
        <v>42271</v>
      </c>
      <c r="B13">
        <v>2.17</v>
      </c>
      <c r="C13">
        <f t="shared" si="4"/>
        <v>4.6296296296295305E-3</v>
      </c>
      <c r="E13">
        <f t="shared" si="5"/>
        <v>8.8758821507322269E-3</v>
      </c>
      <c r="F13">
        <f t="shared" si="6"/>
        <v>7.8781283953686942E-5</v>
      </c>
      <c r="J13" s="9">
        <v>42436</v>
      </c>
      <c r="K13" s="7">
        <v>2.17</v>
      </c>
      <c r="L13" s="7">
        <v>0.53900709219858156</v>
      </c>
      <c r="M13" s="7">
        <f t="shared" si="7"/>
        <v>1.5390070921985815</v>
      </c>
      <c r="N13" s="7">
        <f t="shared" si="8"/>
        <v>0.54325334471968423</v>
      </c>
      <c r="O13" s="7">
        <f t="shared" si="9"/>
        <v>0.28796112751490194</v>
      </c>
      <c r="P13" s="10">
        <f t="shared" si="10"/>
        <v>0.29392091797875558</v>
      </c>
      <c r="Q13" s="7" t="s">
        <v>27</v>
      </c>
      <c r="R13">
        <f>PRODUCT(M11:M131)-(U3^121)</f>
        <v>0.13414129728458313</v>
      </c>
    </row>
    <row r="14" spans="1:21" x14ac:dyDescent="0.25">
      <c r="A14" s="4">
        <v>42272</v>
      </c>
      <c r="B14">
        <v>2.19</v>
      </c>
      <c r="C14">
        <f t="shared" si="4"/>
        <v>9.2165898617511607E-3</v>
      </c>
      <c r="E14">
        <f t="shared" si="5"/>
        <v>1.3462842382853855E-2</v>
      </c>
      <c r="F14">
        <f t="shared" si="6"/>
        <v>1.8124812502556608E-4</v>
      </c>
      <c r="J14" s="9">
        <v>42437</v>
      </c>
      <c r="K14" s="7">
        <v>1.31</v>
      </c>
      <c r="L14" s="7">
        <v>-0.39631336405529949</v>
      </c>
      <c r="M14" s="7">
        <f t="shared" si="7"/>
        <v>0.60368663594470051</v>
      </c>
      <c r="N14" s="7">
        <f t="shared" si="8"/>
        <v>-0.39206711153419677</v>
      </c>
      <c r="O14" s="7">
        <f t="shared" si="9"/>
        <v>0.15896197720427321</v>
      </c>
      <c r="P14" s="10">
        <f t="shared" si="10"/>
        <v>0.15458714467191553</v>
      </c>
      <c r="Q14" s="7" t="s">
        <v>29</v>
      </c>
      <c r="R14">
        <f>R12/121</f>
        <v>6.6332486415537975E-3</v>
      </c>
    </row>
    <row r="15" spans="1:21" x14ac:dyDescent="0.25">
      <c r="A15" s="4">
        <v>42275</v>
      </c>
      <c r="B15">
        <v>2.0299999999999998</v>
      </c>
      <c r="C15">
        <f t="shared" si="4"/>
        <v>-7.3059360730593673E-2</v>
      </c>
      <c r="E15">
        <f t="shared" si="5"/>
        <v>-6.8813108209490978E-2</v>
      </c>
      <c r="F15">
        <f t="shared" si="6"/>
        <v>4.7352438614511145E-3</v>
      </c>
      <c r="J15" s="9">
        <v>42438</v>
      </c>
      <c r="K15" s="7">
        <v>1.32</v>
      </c>
      <c r="L15" s="7">
        <v>7.6335877862595486E-3</v>
      </c>
      <c r="M15" s="7">
        <f t="shared" si="7"/>
        <v>1.0076335877862594</v>
      </c>
      <c r="N15" s="7">
        <f t="shared" si="8"/>
        <v>1.1879840307362244E-2</v>
      </c>
      <c r="O15" s="7">
        <f t="shared" si="9"/>
        <v>2.7526724107730652E-5</v>
      </c>
      <c r="P15" s="10">
        <f t="shared" si="10"/>
        <v>1.1601949361650217E-4</v>
      </c>
      <c r="Q15" s="11" t="s">
        <v>30</v>
      </c>
      <c r="R15">
        <f>R13/121</f>
        <v>1.1086057626825052E-3</v>
      </c>
    </row>
    <row r="16" spans="1:21" x14ac:dyDescent="0.25">
      <c r="A16" s="4">
        <v>42276</v>
      </c>
      <c r="B16">
        <v>2.0299999999999998</v>
      </c>
      <c r="C16">
        <f t="shared" si="4"/>
        <v>0</v>
      </c>
      <c r="E16">
        <f t="shared" si="5"/>
        <v>4.2462525211026956E-3</v>
      </c>
      <c r="F16">
        <f t="shared" si="6"/>
        <v>1.8030660472970998E-5</v>
      </c>
      <c r="J16" s="9">
        <v>42439</v>
      </c>
      <c r="K16" s="7">
        <v>1.23</v>
      </c>
      <c r="L16" s="7">
        <v>-6.8181818181818232E-2</v>
      </c>
      <c r="M16" s="7">
        <f t="shared" si="7"/>
        <v>0.93181818181818177</v>
      </c>
      <c r="N16" s="7">
        <f t="shared" si="8"/>
        <v>-6.3935565660715538E-2</v>
      </c>
      <c r="O16" s="7">
        <f t="shared" si="9"/>
        <v>4.9799575520281724E-3</v>
      </c>
      <c r="P16" s="10">
        <f t="shared" si="10"/>
        <v>4.2307442361563894E-3</v>
      </c>
      <c r="Q16" s="11" t="s">
        <v>37</v>
      </c>
      <c r="R16">
        <f>SUM(O11:O131)/121</f>
        <v>1.0480264281308721E-2</v>
      </c>
    </row>
    <row r="17" spans="1:18" x14ac:dyDescent="0.25">
      <c r="A17" s="4">
        <v>42277</v>
      </c>
      <c r="B17">
        <v>2.0699999999999998</v>
      </c>
      <c r="C17">
        <f t="shared" si="4"/>
        <v>1.9704433497536967E-2</v>
      </c>
      <c r="E17">
        <f t="shared" si="5"/>
        <v>2.3950686018639662E-2</v>
      </c>
      <c r="F17">
        <f t="shared" si="6"/>
        <v>5.7363536076346139E-4</v>
      </c>
      <c r="J17" s="9">
        <v>42440</v>
      </c>
      <c r="K17" s="7">
        <v>1.54</v>
      </c>
      <c r="L17" s="7">
        <v>0.25203252032520329</v>
      </c>
      <c r="M17" s="7">
        <f t="shared" si="7"/>
        <v>1.2520325203252032</v>
      </c>
      <c r="N17" s="7">
        <f t="shared" si="8"/>
        <v>0.25627877284630601</v>
      </c>
      <c r="O17" s="7">
        <f t="shared" si="9"/>
        <v>6.2322887755465531E-2</v>
      </c>
      <c r="P17" s="10">
        <f t="shared" si="10"/>
        <v>6.5111814169484333E-2</v>
      </c>
      <c r="Q17" s="11" t="s">
        <v>38</v>
      </c>
      <c r="R17">
        <f>SQRT(R16)</f>
        <v>0.10237316191907292</v>
      </c>
    </row>
    <row r="18" spans="1:18" x14ac:dyDescent="0.25">
      <c r="A18" s="4">
        <v>42278</v>
      </c>
      <c r="B18">
        <v>2.17</v>
      </c>
      <c r="C18">
        <f t="shared" si="4"/>
        <v>4.8309178743961401E-2</v>
      </c>
      <c r="E18">
        <f t="shared" si="5"/>
        <v>5.2555431265064095E-2</v>
      </c>
      <c r="F18">
        <f t="shared" si="6"/>
        <v>2.7620733554568765E-3</v>
      </c>
      <c r="J18" s="9">
        <v>42443</v>
      </c>
      <c r="K18" s="7">
        <v>1.6600000000000001</v>
      </c>
      <c r="L18" s="7">
        <v>7.792207792207799E-2</v>
      </c>
      <c r="M18" s="7">
        <f t="shared" si="7"/>
        <v>1.0779220779220779</v>
      </c>
      <c r="N18" s="7">
        <f t="shared" si="8"/>
        <v>8.2168330443180684E-2</v>
      </c>
      <c r="O18" s="7">
        <f t="shared" si="9"/>
        <v>5.7055485827784639E-3</v>
      </c>
      <c r="P18" s="10">
        <f t="shared" si="10"/>
        <v>6.5706789652781664E-3</v>
      </c>
      <c r="Q18" s="11" t="s">
        <v>39</v>
      </c>
      <c r="R18">
        <f>SUM(P11:P131)/121</f>
        <v>1.0510785960247774E-2</v>
      </c>
    </row>
    <row r="19" spans="1:18" x14ac:dyDescent="0.25">
      <c r="A19" s="4">
        <v>42279</v>
      </c>
      <c r="B19">
        <v>2.48</v>
      </c>
      <c r="C19">
        <f t="shared" si="4"/>
        <v>0.14285714285714288</v>
      </c>
      <c r="E19">
        <f t="shared" si="5"/>
        <v>0.14710339537824557</v>
      </c>
      <c r="F19">
        <f t="shared" si="6"/>
        <v>2.1639408931808442E-2</v>
      </c>
      <c r="J19" s="9">
        <v>42444</v>
      </c>
      <c r="K19" s="7">
        <v>1.69</v>
      </c>
      <c r="L19" s="7">
        <v>1.8072289156626387E-2</v>
      </c>
      <c r="M19" s="7">
        <f t="shared" si="7"/>
        <v>1.0180722891566263</v>
      </c>
      <c r="N19" s="7">
        <f t="shared" si="8"/>
        <v>2.2318541677729082E-2</v>
      </c>
      <c r="O19" s="7">
        <f t="shared" si="9"/>
        <v>2.460284176306889E-4</v>
      </c>
      <c r="P19" s="10">
        <f t="shared" si="10"/>
        <v>4.4986138152038264E-4</v>
      </c>
      <c r="Q19" s="11" t="s">
        <v>40</v>
      </c>
      <c r="R19">
        <f>SQRT(R18)</f>
        <v>0.10252212424763629</v>
      </c>
    </row>
    <row r="20" spans="1:18" x14ac:dyDescent="0.25">
      <c r="A20" s="4">
        <v>42282</v>
      </c>
      <c r="B20">
        <v>2.64</v>
      </c>
      <c r="C20">
        <f t="shared" si="4"/>
        <v>6.4516129032258118E-2</v>
      </c>
      <c r="E20">
        <f t="shared" si="5"/>
        <v>6.8762381553360813E-2</v>
      </c>
      <c r="F20">
        <f t="shared" si="6"/>
        <v>4.7282651168899757E-3</v>
      </c>
      <c r="J20" s="9">
        <v>42445</v>
      </c>
      <c r="K20" s="7">
        <v>1.5899999999999999</v>
      </c>
      <c r="L20" s="7">
        <v>-5.9171597633136147E-2</v>
      </c>
      <c r="M20" s="7">
        <f t="shared" si="7"/>
        <v>0.94082840236686383</v>
      </c>
      <c r="N20" s="7">
        <f t="shared" si="8"/>
        <v>-5.4925345112033452E-2</v>
      </c>
      <c r="O20" s="7">
        <f t="shared" si="9"/>
        <v>3.7894604649191914E-3</v>
      </c>
      <c r="P20" s="10">
        <f t="shared" si="10"/>
        <v>3.1398036506300815E-3</v>
      </c>
    </row>
    <row r="21" spans="1:18" x14ac:dyDescent="0.25">
      <c r="A21" s="4">
        <v>42283</v>
      </c>
      <c r="B21">
        <v>3.12</v>
      </c>
      <c r="C21">
        <f t="shared" si="4"/>
        <v>0.1818181818181818</v>
      </c>
      <c r="E21">
        <f t="shared" si="5"/>
        <v>0.18606443433928449</v>
      </c>
      <c r="F21">
        <f t="shared" si="6"/>
        <v>3.4619973725997906E-2</v>
      </c>
      <c r="J21" s="9">
        <v>42446</v>
      </c>
      <c r="K21" s="7">
        <v>1.53</v>
      </c>
      <c r="L21" s="7">
        <v>-3.7735849056603668E-2</v>
      </c>
      <c r="M21" s="7">
        <f t="shared" si="7"/>
        <v>0.96226415094339635</v>
      </c>
      <c r="N21" s="7">
        <f t="shared" si="8"/>
        <v>-3.3489596535500973E-2</v>
      </c>
      <c r="O21" s="7">
        <f t="shared" si="9"/>
        <v>1.6098427051019072E-3</v>
      </c>
      <c r="P21" s="10">
        <f t="shared" si="10"/>
        <v>1.1970356022660287E-3</v>
      </c>
    </row>
    <row r="22" spans="1:18" x14ac:dyDescent="0.25">
      <c r="A22" s="4">
        <v>42284</v>
      </c>
      <c r="B22">
        <v>3.19</v>
      </c>
      <c r="C22">
        <f t="shared" si="4"/>
        <v>2.2435897435897384E-2</v>
      </c>
      <c r="E22">
        <f t="shared" si="5"/>
        <v>2.6682149957000079E-2</v>
      </c>
      <c r="F22">
        <f t="shared" si="6"/>
        <v>7.119371263278393E-4</v>
      </c>
      <c r="J22" s="9">
        <v>42447</v>
      </c>
      <c r="K22" s="7">
        <v>1.19</v>
      </c>
      <c r="L22" s="7">
        <v>-0.22222222222222227</v>
      </c>
      <c r="M22" s="7">
        <f t="shared" si="7"/>
        <v>0.77777777777777768</v>
      </c>
      <c r="N22" s="7">
        <f t="shared" si="8"/>
        <v>-0.21797596970111957</v>
      </c>
      <c r="O22" s="7">
        <f t="shared" si="9"/>
        <v>5.0449300964506713E-2</v>
      </c>
      <c r="P22" s="10">
        <f t="shared" si="10"/>
        <v>4.7998051206154392E-2</v>
      </c>
    </row>
    <row r="23" spans="1:18" x14ac:dyDescent="0.25">
      <c r="A23" s="4">
        <v>42285</v>
      </c>
      <c r="B23">
        <v>3.1</v>
      </c>
      <c r="C23">
        <f t="shared" si="4"/>
        <v>-2.8213166144200583E-2</v>
      </c>
      <c r="E23">
        <f t="shared" si="5"/>
        <v>-2.3966913623097889E-2</v>
      </c>
      <c r="F23">
        <f t="shared" si="6"/>
        <v>5.7441294861703513E-4</v>
      </c>
      <c r="J23" s="9">
        <v>42450</v>
      </c>
      <c r="K23" s="7">
        <v>1.27</v>
      </c>
      <c r="L23" s="7">
        <v>6.7226890756302587E-2</v>
      </c>
      <c r="M23" s="7">
        <f t="shared" si="7"/>
        <v>1.0672268907563025</v>
      </c>
      <c r="N23" s="7">
        <f t="shared" si="8"/>
        <v>7.1473143277405282E-2</v>
      </c>
      <c r="O23" s="7">
        <f t="shared" si="9"/>
        <v>4.204211936388323E-3</v>
      </c>
      <c r="P23" s="10">
        <f t="shared" si="10"/>
        <v>4.9511681396608295E-3</v>
      </c>
    </row>
    <row r="24" spans="1:18" x14ac:dyDescent="0.25">
      <c r="A24" s="4">
        <v>42286</v>
      </c>
      <c r="B24">
        <v>2.95</v>
      </c>
      <c r="C24">
        <f t="shared" si="4"/>
        <v>-4.8387096774193519E-2</v>
      </c>
      <c r="E24">
        <f t="shared" si="5"/>
        <v>-4.4140844253090825E-2</v>
      </c>
      <c r="F24">
        <f t="shared" si="6"/>
        <v>1.9484141313756212E-3</v>
      </c>
      <c r="J24" s="9">
        <v>42451</v>
      </c>
      <c r="K24" s="7">
        <v>1.18</v>
      </c>
      <c r="L24" s="7">
        <v>-7.0866141732283533E-2</v>
      </c>
      <c r="M24" s="7">
        <f t="shared" si="7"/>
        <v>0.92913385826771644</v>
      </c>
      <c r="N24" s="7">
        <f t="shared" si="8"/>
        <v>-6.6619889211180838E-2</v>
      </c>
      <c r="O24" s="7">
        <f t="shared" si="9"/>
        <v>5.366022205271743E-3</v>
      </c>
      <c r="P24" s="10">
        <f t="shared" si="10"/>
        <v>4.5871490314246316E-3</v>
      </c>
    </row>
    <row r="25" spans="1:18" x14ac:dyDescent="0.25">
      <c r="A25" s="4">
        <v>42289</v>
      </c>
      <c r="B25">
        <v>2.7</v>
      </c>
      <c r="C25">
        <f t="shared" si="4"/>
        <v>-8.4745762711864403E-2</v>
      </c>
      <c r="E25">
        <f t="shared" si="5"/>
        <v>-8.0499510190761708E-2</v>
      </c>
      <c r="F25">
        <f t="shared" si="6"/>
        <v>6.4801711409525481E-3</v>
      </c>
      <c r="J25" s="9">
        <v>42452</v>
      </c>
      <c r="K25" s="7">
        <v>1</v>
      </c>
      <c r="L25" s="7">
        <v>-0.15254237288135589</v>
      </c>
      <c r="M25" s="7">
        <f t="shared" si="7"/>
        <v>0.84745762711864414</v>
      </c>
      <c r="N25" s="7">
        <f t="shared" si="8"/>
        <v>-0.14829612036025319</v>
      </c>
      <c r="O25" s="7">
        <f t="shared" si="9"/>
        <v>2.400310937929807E-2</v>
      </c>
      <c r="P25" s="10">
        <f t="shared" si="10"/>
        <v>2.2321772187869425E-2</v>
      </c>
    </row>
    <row r="26" spans="1:18" x14ac:dyDescent="0.25">
      <c r="A26" s="4">
        <v>42290</v>
      </c>
      <c r="B26">
        <v>2.52</v>
      </c>
      <c r="C26">
        <f t="shared" si="4"/>
        <v>-6.6666666666666721E-2</v>
      </c>
      <c r="E26">
        <f t="shared" si="5"/>
        <v>-6.2420414145564027E-2</v>
      </c>
      <c r="F26">
        <f t="shared" si="6"/>
        <v>3.8963081021037298E-3</v>
      </c>
      <c r="J26" s="9">
        <v>42453</v>
      </c>
      <c r="K26" s="7">
        <v>1.03</v>
      </c>
      <c r="L26" s="7">
        <v>3.0000000000000027E-2</v>
      </c>
      <c r="M26" s="7">
        <f t="shared" si="7"/>
        <v>1.03</v>
      </c>
      <c r="N26" s="7">
        <f t="shared" si="8"/>
        <v>3.4246252521102721E-2</v>
      </c>
      <c r="O26" s="7">
        <f t="shared" si="9"/>
        <v>7.6247798325198397E-4</v>
      </c>
      <c r="P26" s="10">
        <f t="shared" si="10"/>
        <v>1.0981036326858378E-3</v>
      </c>
    </row>
    <row r="27" spans="1:18" x14ac:dyDescent="0.25">
      <c r="A27" s="4">
        <v>42291</v>
      </c>
      <c r="B27">
        <v>2.52</v>
      </c>
      <c r="C27">
        <f t="shared" si="4"/>
        <v>0</v>
      </c>
      <c r="E27">
        <f t="shared" si="5"/>
        <v>4.2462525211026956E-3</v>
      </c>
      <c r="F27">
        <f t="shared" si="6"/>
        <v>1.8030660472970998E-5</v>
      </c>
      <c r="J27" s="9">
        <v>42457</v>
      </c>
      <c r="K27" s="7">
        <v>0.96719999999999995</v>
      </c>
      <c r="L27" s="7">
        <v>-6.0970873786407843E-2</v>
      </c>
      <c r="M27" s="7">
        <f t="shared" si="7"/>
        <v>0.93902912621359214</v>
      </c>
      <c r="N27" s="7">
        <f t="shared" si="8"/>
        <v>-5.6724621265305149E-2</v>
      </c>
      <c r="O27" s="7">
        <f t="shared" si="9"/>
        <v>4.0142196791344625E-3</v>
      </c>
      <c r="P27" s="10">
        <f t="shared" si="10"/>
        <v>3.3446821484707616E-3</v>
      </c>
    </row>
    <row r="28" spans="1:18" x14ac:dyDescent="0.25">
      <c r="A28" s="4">
        <v>42292</v>
      </c>
      <c r="B28">
        <v>2.7</v>
      </c>
      <c r="C28">
        <f t="shared" si="4"/>
        <v>7.1428571428571494E-2</v>
      </c>
      <c r="E28">
        <f t="shared" si="5"/>
        <v>7.5674823949674189E-2</v>
      </c>
      <c r="F28">
        <f t="shared" si="6"/>
        <v>5.7266789798141818E-3</v>
      </c>
      <c r="J28" s="9">
        <v>42458</v>
      </c>
      <c r="K28" s="7">
        <v>0.86370000000000002</v>
      </c>
      <c r="L28" s="7">
        <v>-0.10700992555831258</v>
      </c>
      <c r="M28" s="7">
        <f t="shared" si="7"/>
        <v>0.89299007444168743</v>
      </c>
      <c r="N28" s="7">
        <f t="shared" si="8"/>
        <v>-0.10276367303720989</v>
      </c>
      <c r="O28" s="7">
        <f t="shared" si="9"/>
        <v>1.1967686472789557E-2</v>
      </c>
      <c r="P28" s="10">
        <f t="shared" si="10"/>
        <v>1.0789450303082574E-2</v>
      </c>
    </row>
    <row r="29" spans="1:18" x14ac:dyDescent="0.25">
      <c r="A29" s="4">
        <v>42293</v>
      </c>
      <c r="B29">
        <v>2.73</v>
      </c>
      <c r="C29">
        <f t="shared" si="4"/>
        <v>1.1111111111111039E-2</v>
      </c>
      <c r="E29">
        <f t="shared" si="5"/>
        <v>1.5357363632213735E-2</v>
      </c>
      <c r="F29">
        <f t="shared" si="6"/>
        <v>2.3584861773204104E-4</v>
      </c>
      <c r="J29" s="9">
        <v>42459</v>
      </c>
      <c r="K29" s="7">
        <v>0.85360000000000003</v>
      </c>
      <c r="L29" s="7">
        <v>-1.1693875188144029E-2</v>
      </c>
      <c r="M29" s="7">
        <f t="shared" si="7"/>
        <v>0.98830612481185598</v>
      </c>
      <c r="N29" s="7">
        <f t="shared" si="8"/>
        <v>-7.4476226670413337E-3</v>
      </c>
      <c r="O29" s="7">
        <f t="shared" si="9"/>
        <v>1.9827093680921753E-4</v>
      </c>
      <c r="P29" s="10">
        <f t="shared" si="10"/>
        <v>7.3209044941614473E-5</v>
      </c>
    </row>
    <row r="30" spans="1:18" x14ac:dyDescent="0.25">
      <c r="A30" s="4">
        <v>42296</v>
      </c>
      <c r="B30">
        <v>2.59</v>
      </c>
      <c r="C30">
        <f t="shared" si="4"/>
        <v>-5.1282051282051329E-2</v>
      </c>
      <c r="E30">
        <f t="shared" si="5"/>
        <v>-4.7035798760948634E-2</v>
      </c>
      <c r="F30">
        <f t="shared" si="6"/>
        <v>2.2123663650804571E-3</v>
      </c>
      <c r="J30" s="9">
        <v>42460</v>
      </c>
      <c r="K30" s="7">
        <v>0.76829999999999998</v>
      </c>
      <c r="L30" s="7">
        <v>-9.992970946579198E-2</v>
      </c>
      <c r="M30" s="7">
        <f t="shared" si="7"/>
        <v>0.90007029053420806</v>
      </c>
      <c r="N30" s="7">
        <f t="shared" si="8"/>
        <v>-9.5683456944689285E-2</v>
      </c>
      <c r="O30" s="7">
        <f t="shared" si="9"/>
        <v>1.0468708242021948E-2</v>
      </c>
      <c r="P30" s="10">
        <f t="shared" si="10"/>
        <v>9.368703403147792E-3</v>
      </c>
    </row>
    <row r="31" spans="1:18" x14ac:dyDescent="0.25">
      <c r="A31" s="4">
        <v>42297</v>
      </c>
      <c r="B31">
        <v>2.7199999999999998</v>
      </c>
      <c r="C31">
        <f t="shared" si="4"/>
        <v>5.0193050193050155E-2</v>
      </c>
      <c r="E31">
        <f t="shared" si="5"/>
        <v>5.443930271415285E-2</v>
      </c>
      <c r="F31">
        <f t="shared" si="6"/>
        <v>2.96363768000317E-3</v>
      </c>
      <c r="J31" s="9">
        <v>42461</v>
      </c>
      <c r="K31" s="7">
        <v>0.77500000000000002</v>
      </c>
      <c r="L31" s="7">
        <v>8.7205518677600409E-3</v>
      </c>
      <c r="M31" s="7">
        <f t="shared" si="7"/>
        <v>1.00872055186776</v>
      </c>
      <c r="N31" s="7">
        <f t="shared" si="8"/>
        <v>1.2966804388862736E-2</v>
      </c>
      <c r="O31" s="7">
        <f t="shared" si="9"/>
        <v>4.0113928404270081E-5</v>
      </c>
      <c r="P31" s="10">
        <f t="shared" si="10"/>
        <v>1.4061687465794268E-4</v>
      </c>
    </row>
    <row r="32" spans="1:18" x14ac:dyDescent="0.25">
      <c r="A32" s="4">
        <v>42298</v>
      </c>
      <c r="B32">
        <v>2.48</v>
      </c>
      <c r="C32">
        <f t="shared" si="4"/>
        <v>-8.8235294117646981E-2</v>
      </c>
      <c r="E32">
        <f t="shared" si="5"/>
        <v>-8.3989041596544287E-2</v>
      </c>
      <c r="F32">
        <f t="shared" si="6"/>
        <v>7.0541591083060464E-3</v>
      </c>
      <c r="J32" s="9">
        <v>42464</v>
      </c>
      <c r="K32" s="7">
        <v>0.73040000000000005</v>
      </c>
      <c r="L32" s="7">
        <v>-5.7548387096774158E-2</v>
      </c>
      <c r="M32" s="7">
        <f t="shared" si="7"/>
        <v>0.94245161290322588</v>
      </c>
      <c r="N32" s="7">
        <f t="shared" si="8"/>
        <v>-5.3302134575671463E-2</v>
      </c>
      <c r="O32" s="7">
        <f t="shared" si="9"/>
        <v>3.5922501613956472E-3</v>
      </c>
      <c r="P32" s="10">
        <f t="shared" si="10"/>
        <v>2.9605286641677798E-3</v>
      </c>
    </row>
    <row r="33" spans="1:16" x14ac:dyDescent="0.25">
      <c r="A33" s="4">
        <v>42299</v>
      </c>
      <c r="B33">
        <v>2.4</v>
      </c>
      <c r="C33">
        <f t="shared" si="4"/>
        <v>-3.2258064516129059E-2</v>
      </c>
      <c r="E33">
        <f t="shared" si="5"/>
        <v>-2.8011811995026364E-2</v>
      </c>
      <c r="F33">
        <f t="shared" si="6"/>
        <v>7.8466161124470294E-4</v>
      </c>
      <c r="J33" s="9">
        <v>42465</v>
      </c>
      <c r="K33" s="7">
        <v>0.66579999999999995</v>
      </c>
      <c r="L33" s="7">
        <v>-8.8444687842278338E-2</v>
      </c>
      <c r="M33" s="7">
        <f t="shared" si="7"/>
        <v>0.91155531215772168</v>
      </c>
      <c r="N33" s="7">
        <f t="shared" si="8"/>
        <v>-8.4198435321175644E-2</v>
      </c>
      <c r="O33" s="7">
        <f t="shared" si="9"/>
        <v>8.2503948115051629E-3</v>
      </c>
      <c r="P33" s="10">
        <f t="shared" si="10"/>
        <v>7.2772912584830613E-3</v>
      </c>
    </row>
    <row r="34" spans="1:16" x14ac:dyDescent="0.25">
      <c r="A34" s="4">
        <v>42300</v>
      </c>
      <c r="B34">
        <v>2.2800000000000002</v>
      </c>
      <c r="C34">
        <f t="shared" si="4"/>
        <v>-4.9999999999999864E-2</v>
      </c>
      <c r="E34">
        <f t="shared" si="5"/>
        <v>-4.5753747478897169E-2</v>
      </c>
      <c r="F34">
        <f t="shared" si="6"/>
        <v>2.0934054083626892E-3</v>
      </c>
      <c r="J34" s="9">
        <v>42466</v>
      </c>
      <c r="K34" s="7">
        <v>0.73850000000000005</v>
      </c>
      <c r="L34" s="7">
        <v>0.10919194953439487</v>
      </c>
      <c r="M34" s="7">
        <f t="shared" si="7"/>
        <v>1.1091919495343949</v>
      </c>
      <c r="N34" s="7">
        <f t="shared" si="8"/>
        <v>0.11343820205549757</v>
      </c>
      <c r="O34" s="7">
        <f t="shared" si="9"/>
        <v>1.14072980737547E-2</v>
      </c>
      <c r="P34" s="10">
        <f t="shared" si="10"/>
        <v>1.2617938203306813E-2</v>
      </c>
    </row>
    <row r="35" spans="1:16" x14ac:dyDescent="0.25">
      <c r="A35" s="4">
        <v>42303</v>
      </c>
      <c r="B35">
        <v>2.1</v>
      </c>
      <c r="C35">
        <f t="shared" si="4"/>
        <v>-7.8947368421052697E-2</v>
      </c>
      <c r="E35">
        <f t="shared" si="5"/>
        <v>-7.4701115899950002E-2</v>
      </c>
      <c r="F35">
        <f t="shared" si="6"/>
        <v>5.5802567166977632E-3</v>
      </c>
      <c r="J35" s="9">
        <v>42467</v>
      </c>
      <c r="K35" s="7">
        <v>0.69020000000000004</v>
      </c>
      <c r="L35" s="7">
        <v>-6.5402843601895744E-2</v>
      </c>
      <c r="M35" s="7">
        <f t="shared" si="7"/>
        <v>0.93459715639810426</v>
      </c>
      <c r="N35" s="7">
        <f t="shared" si="8"/>
        <v>-6.1156591080793049E-2</v>
      </c>
      <c r="O35" s="7">
        <f t="shared" si="9"/>
        <v>4.5954623695814737E-3</v>
      </c>
      <c r="P35" s="10">
        <f t="shared" si="10"/>
        <v>3.8769547379567584E-3</v>
      </c>
    </row>
    <row r="36" spans="1:16" x14ac:dyDescent="0.25">
      <c r="A36" s="4">
        <v>42304</v>
      </c>
      <c r="B36">
        <v>2.0499999999999998</v>
      </c>
      <c r="C36">
        <f t="shared" si="4"/>
        <v>-2.3809523809523937E-2</v>
      </c>
      <c r="E36">
        <f t="shared" si="5"/>
        <v>-1.9563271288421242E-2</v>
      </c>
      <c r="F36">
        <f t="shared" si="6"/>
        <v>3.8272158350436693E-4</v>
      </c>
      <c r="J36" s="9">
        <v>42468</v>
      </c>
      <c r="K36" s="7">
        <v>0.76139999999999997</v>
      </c>
      <c r="L36" s="7">
        <v>0.10315850478122272</v>
      </c>
      <c r="M36" s="7">
        <f t="shared" si="7"/>
        <v>1.1031585047812227</v>
      </c>
      <c r="N36" s="7">
        <f t="shared" si="8"/>
        <v>0.10740475730232542</v>
      </c>
      <c r="O36" s="7">
        <f t="shared" si="9"/>
        <v>1.0154896957767969E-2</v>
      </c>
      <c r="P36" s="10">
        <f t="shared" si="10"/>
        <v>1.1298871832138731E-2</v>
      </c>
    </row>
    <row r="37" spans="1:16" x14ac:dyDescent="0.25">
      <c r="A37" s="4">
        <v>42305</v>
      </c>
      <c r="B37">
        <v>2.2200000000000002</v>
      </c>
      <c r="C37">
        <f t="shared" si="4"/>
        <v>8.2926829268292868E-2</v>
      </c>
      <c r="E37">
        <f t="shared" si="5"/>
        <v>8.7173081789395562E-2</v>
      </c>
      <c r="F37">
        <f t="shared" si="6"/>
        <v>7.5991461886606481E-3</v>
      </c>
      <c r="J37" s="9">
        <v>42471</v>
      </c>
      <c r="K37" s="7">
        <v>0.95350000000000001</v>
      </c>
      <c r="L37" s="7">
        <v>0.25229839768846868</v>
      </c>
      <c r="M37" s="7">
        <f t="shared" si="7"/>
        <v>1.2522983976884687</v>
      </c>
      <c r="N37" s="7">
        <f t="shared" si="8"/>
        <v>0.2565446502095714</v>
      </c>
      <c r="O37" s="7">
        <f t="shared" si="9"/>
        <v>6.2455708633690953E-2</v>
      </c>
      <c r="P37" s="10">
        <f t="shared" si="10"/>
        <v>6.5247572802673001E-2</v>
      </c>
    </row>
    <row r="38" spans="1:16" x14ac:dyDescent="0.25">
      <c r="A38" s="4">
        <v>42306</v>
      </c>
      <c r="B38">
        <v>2.19</v>
      </c>
      <c r="C38">
        <f t="shared" si="4"/>
        <v>-1.3513513513513624E-2</v>
      </c>
      <c r="E38">
        <f t="shared" si="5"/>
        <v>-9.2672609924109271E-3</v>
      </c>
      <c r="F38">
        <f t="shared" si="6"/>
        <v>8.5882126301461167E-5</v>
      </c>
      <c r="J38" s="9">
        <v>42472</v>
      </c>
      <c r="K38" s="7">
        <v>1.1499999999999999</v>
      </c>
      <c r="L38" s="7">
        <v>0.20608285264813833</v>
      </c>
      <c r="M38" s="7">
        <f t="shared" si="7"/>
        <v>1.2060828526481384</v>
      </c>
      <c r="N38" s="7">
        <f t="shared" si="8"/>
        <v>0.21032910516924103</v>
      </c>
      <c r="O38" s="7">
        <f t="shared" si="9"/>
        <v>4.1492001966548141E-2</v>
      </c>
      <c r="P38" s="10">
        <f t="shared" si="10"/>
        <v>4.3773217371929754E-2</v>
      </c>
    </row>
    <row r="39" spans="1:16" x14ac:dyDescent="0.25">
      <c r="A39" s="4">
        <v>42307</v>
      </c>
      <c r="B39">
        <v>2.2599999999999998</v>
      </c>
      <c r="C39">
        <f t="shared" si="4"/>
        <v>3.1963470319634632E-2</v>
      </c>
      <c r="E39">
        <f t="shared" si="5"/>
        <v>3.6209722840737327E-2</v>
      </c>
      <c r="F39">
        <f t="shared" si="6"/>
        <v>1.3111440282030146E-3</v>
      </c>
      <c r="J39" s="9">
        <v>42473</v>
      </c>
      <c r="K39" s="7">
        <v>1.1100000000000001</v>
      </c>
      <c r="L39" s="7">
        <v>-3.4782608695652015E-2</v>
      </c>
      <c r="M39" s="7">
        <f t="shared" si="7"/>
        <v>0.96521739130434803</v>
      </c>
      <c r="N39" s="7">
        <f t="shared" si="8"/>
        <v>-3.053635617454932E-2</v>
      </c>
      <c r="O39" s="7">
        <f t="shared" si="9"/>
        <v>1.3815795221852761E-3</v>
      </c>
      <c r="P39" s="10">
        <f t="shared" si="10"/>
        <v>1.001403616008851E-3</v>
      </c>
    </row>
    <row r="40" spans="1:16" x14ac:dyDescent="0.25">
      <c r="A40" s="4">
        <v>42310</v>
      </c>
      <c r="B40">
        <v>2.52</v>
      </c>
      <c r="C40">
        <f t="shared" si="4"/>
        <v>0.11504424778761073</v>
      </c>
      <c r="E40">
        <f t="shared" si="5"/>
        <v>0.11929050030871342</v>
      </c>
      <c r="F40">
        <f t="shared" si="6"/>
        <v>1.4230223463903157E-2</v>
      </c>
      <c r="J40" s="9">
        <v>42474</v>
      </c>
      <c r="K40" s="7">
        <v>1.04</v>
      </c>
      <c r="L40" s="7">
        <v>-6.3063063063063113E-2</v>
      </c>
      <c r="M40" s="7">
        <f t="shared" si="7"/>
        <v>0.93693693693693691</v>
      </c>
      <c r="N40" s="7">
        <f t="shared" si="8"/>
        <v>-5.8816810541960418E-2</v>
      </c>
      <c r="O40" s="7">
        <f t="shared" si="9"/>
        <v>4.2837102471255124E-3</v>
      </c>
      <c r="P40" s="10">
        <f t="shared" si="10"/>
        <v>3.5910555192847642E-3</v>
      </c>
    </row>
    <row r="41" spans="1:16" x14ac:dyDescent="0.25">
      <c r="A41" s="4">
        <v>42311</v>
      </c>
      <c r="B41">
        <v>2.52</v>
      </c>
      <c r="C41">
        <f t="shared" si="4"/>
        <v>0</v>
      </c>
      <c r="E41">
        <f t="shared" si="5"/>
        <v>4.2462525211026956E-3</v>
      </c>
      <c r="F41">
        <f t="shared" si="6"/>
        <v>1.8030660472970998E-5</v>
      </c>
      <c r="J41" s="9">
        <v>42475</v>
      </c>
      <c r="K41" s="7">
        <v>1.1000000000000001</v>
      </c>
      <c r="L41" s="7">
        <v>5.7692307692307744E-2</v>
      </c>
      <c r="M41" s="7">
        <f t="shared" si="7"/>
        <v>1.0576923076923077</v>
      </c>
      <c r="N41" s="7">
        <f t="shared" si="8"/>
        <v>6.1938560213410439E-2</v>
      </c>
      <c r="O41" s="7">
        <f t="shared" si="9"/>
        <v>3.0586774880601401E-3</v>
      </c>
      <c r="P41" s="10">
        <f t="shared" si="10"/>
        <v>3.7002833584776351E-3</v>
      </c>
    </row>
    <row r="42" spans="1:16" x14ac:dyDescent="0.25">
      <c r="A42" s="4">
        <v>42312</v>
      </c>
      <c r="B42">
        <v>2.6</v>
      </c>
      <c r="C42">
        <f t="shared" si="4"/>
        <v>3.1746031746031772E-2</v>
      </c>
      <c r="E42">
        <f t="shared" si="5"/>
        <v>3.5992284267134467E-2</v>
      </c>
      <c r="F42">
        <f t="shared" si="6"/>
        <v>1.2954445267662153E-3</v>
      </c>
      <c r="J42" s="9">
        <v>42478</v>
      </c>
      <c r="K42" s="7">
        <v>1</v>
      </c>
      <c r="L42" s="7">
        <v>-9.0909090909090981E-2</v>
      </c>
      <c r="M42" s="7">
        <f t="shared" si="7"/>
        <v>0.90909090909090906</v>
      </c>
      <c r="N42" s="7">
        <f t="shared" si="8"/>
        <v>-8.6662838387988286E-2</v>
      </c>
      <c r="O42" s="7">
        <f t="shared" si="9"/>
        <v>8.7041598550238915E-3</v>
      </c>
      <c r="P42" s="10">
        <f t="shared" si="10"/>
        <v>7.7038264082943207E-3</v>
      </c>
    </row>
    <row r="43" spans="1:16" x14ac:dyDescent="0.25">
      <c r="A43" s="4">
        <v>42313</v>
      </c>
      <c r="B43">
        <v>2.5</v>
      </c>
      <c r="C43">
        <f t="shared" si="4"/>
        <v>-3.8461538461538491E-2</v>
      </c>
      <c r="E43">
        <f t="shared" si="5"/>
        <v>-3.4215285940435797E-2</v>
      </c>
      <c r="F43">
        <f t="shared" si="6"/>
        <v>1.1706857919857835E-3</v>
      </c>
      <c r="J43" s="9">
        <v>42479</v>
      </c>
      <c r="K43" s="7">
        <v>1.0900000000000001</v>
      </c>
      <c r="L43" s="7">
        <v>9.000000000000008E-2</v>
      </c>
      <c r="M43" s="7">
        <f t="shared" si="7"/>
        <v>1.0900000000000001</v>
      </c>
      <c r="N43" s="7">
        <f t="shared" si="8"/>
        <v>9.4246252521102775E-2</v>
      </c>
      <c r="O43" s="7">
        <f t="shared" si="9"/>
        <v>7.6760384487978657E-3</v>
      </c>
      <c r="P43" s="10">
        <f t="shared" si="10"/>
        <v>8.6746212436962754E-3</v>
      </c>
    </row>
    <row r="44" spans="1:16" x14ac:dyDescent="0.25">
      <c r="A44" s="4">
        <v>42314</v>
      </c>
      <c r="B44">
        <v>2.46</v>
      </c>
      <c r="C44">
        <f t="shared" si="4"/>
        <v>-1.6000000000000014E-2</v>
      </c>
      <c r="E44">
        <f t="shared" si="5"/>
        <v>-1.175374747889732E-2</v>
      </c>
      <c r="F44">
        <f t="shared" si="6"/>
        <v>1.3815057979768509E-4</v>
      </c>
      <c r="J44" s="9">
        <v>42480</v>
      </c>
      <c r="K44" s="7">
        <v>1.1100000000000001</v>
      </c>
      <c r="L44" s="7">
        <v>1.8348623853211024E-2</v>
      </c>
      <c r="M44" s="7">
        <f t="shared" si="7"/>
        <v>1.0183486238532111</v>
      </c>
      <c r="N44" s="7">
        <f t="shared" si="8"/>
        <v>2.2594876374313719E-2</v>
      </c>
      <c r="O44" s="7">
        <f t="shared" si="9"/>
        <v>2.5477355987921062E-4</v>
      </c>
      <c r="P44" s="10">
        <f t="shared" si="10"/>
        <v>4.6165982479624715E-4</v>
      </c>
    </row>
    <row r="45" spans="1:16" x14ac:dyDescent="0.25">
      <c r="A45" s="4">
        <v>42317</v>
      </c>
      <c r="B45">
        <v>2.4699999999999998</v>
      </c>
      <c r="C45">
        <f t="shared" si="4"/>
        <v>4.0650406504064178E-3</v>
      </c>
      <c r="E45">
        <f t="shared" si="5"/>
        <v>8.3112931715091133E-3</v>
      </c>
      <c r="F45">
        <f t="shared" si="6"/>
        <v>6.9077594182774017E-5</v>
      </c>
      <c r="J45" s="9">
        <v>42481</v>
      </c>
      <c r="K45" s="7">
        <v>1.1200000000000001</v>
      </c>
      <c r="L45" s="7">
        <v>9.0090090090090159E-3</v>
      </c>
      <c r="M45" s="7">
        <f t="shared" si="7"/>
        <v>1.0090090090090089</v>
      </c>
      <c r="N45" s="7">
        <f t="shared" si="8"/>
        <v>1.3255261530111712E-2</v>
      </c>
      <c r="O45" s="7">
        <f t="shared" si="9"/>
        <v>4.3851054696227139E-5</v>
      </c>
      <c r="P45" s="10">
        <f t="shared" si="10"/>
        <v>1.4754124633242121E-4</v>
      </c>
    </row>
    <row r="46" spans="1:16" x14ac:dyDescent="0.25">
      <c r="A46" s="4">
        <v>42318</v>
      </c>
      <c r="B46">
        <v>2.3199999999999998</v>
      </c>
      <c r="C46">
        <f t="shared" si="4"/>
        <v>-6.0728744939271224E-2</v>
      </c>
      <c r="E46">
        <f t="shared" si="5"/>
        <v>-5.648249241816853E-2</v>
      </c>
      <c r="F46">
        <f t="shared" si="6"/>
        <v>3.1902719497684654E-3</v>
      </c>
      <c r="J46" s="9">
        <v>42482</v>
      </c>
      <c r="K46" s="7">
        <v>1.1400000000000001</v>
      </c>
      <c r="L46" s="7">
        <v>1.785714285714287E-2</v>
      </c>
      <c r="M46" s="7">
        <f t="shared" si="7"/>
        <v>1.0178571428571428</v>
      </c>
      <c r="N46" s="7">
        <f t="shared" si="8"/>
        <v>2.2103395378245565E-2</v>
      </c>
      <c r="O46" s="7">
        <f t="shared" si="9"/>
        <v>2.3932544005477493E-4</v>
      </c>
      <c r="P46" s="10">
        <f t="shared" si="10"/>
        <v>4.4078119100175446E-4</v>
      </c>
    </row>
    <row r="47" spans="1:16" x14ac:dyDescent="0.25">
      <c r="A47" s="4">
        <v>42319</v>
      </c>
      <c r="B47">
        <v>2.1800000000000002</v>
      </c>
      <c r="C47">
        <f t="shared" si="4"/>
        <v>-6.034482758620676E-2</v>
      </c>
      <c r="E47">
        <f t="shared" si="5"/>
        <v>-5.6098575065104066E-2</v>
      </c>
      <c r="F47">
        <f t="shared" si="6"/>
        <v>3.1470501243351157E-3</v>
      </c>
      <c r="J47" s="9">
        <v>42485</v>
      </c>
      <c r="K47" s="7">
        <v>1.1000000000000001</v>
      </c>
      <c r="L47" s="7">
        <v>-3.508771929824564E-2</v>
      </c>
      <c r="M47" s="7">
        <f t="shared" si="7"/>
        <v>0.96491228070175439</v>
      </c>
      <c r="N47" s="7">
        <f t="shared" si="8"/>
        <v>-3.0841466777142945E-2</v>
      </c>
      <c r="O47" s="7">
        <f t="shared" si="9"/>
        <v>1.4043542957123073E-3</v>
      </c>
      <c r="P47" s="10">
        <f t="shared" si="10"/>
        <v>1.0208071353001085E-3</v>
      </c>
    </row>
    <row r="48" spans="1:16" x14ac:dyDescent="0.25">
      <c r="A48" s="4">
        <v>42320</v>
      </c>
      <c r="B48">
        <v>2.09</v>
      </c>
      <c r="C48">
        <f t="shared" si="4"/>
        <v>-4.1284403669724905E-2</v>
      </c>
      <c r="E48">
        <f t="shared" si="5"/>
        <v>-3.703815114862221E-2</v>
      </c>
      <c r="F48">
        <f t="shared" si="6"/>
        <v>1.3718246405081847E-3</v>
      </c>
      <c r="J48" s="9">
        <v>42486</v>
      </c>
      <c r="K48" s="7">
        <v>1.08</v>
      </c>
      <c r="L48" s="7">
        <v>-1.8181818181818195E-2</v>
      </c>
      <c r="M48" s="7">
        <f t="shared" si="7"/>
        <v>0.98181818181818181</v>
      </c>
      <c r="N48" s="7">
        <f t="shared" si="8"/>
        <v>-1.39355656607155E-2</v>
      </c>
      <c r="O48" s="7">
        <f t="shared" si="9"/>
        <v>4.2307612180123803E-4</v>
      </c>
      <c r="P48" s="10">
        <f t="shared" si="10"/>
        <v>2.2632709381658519E-4</v>
      </c>
    </row>
    <row r="49" spans="1:16" x14ac:dyDescent="0.25">
      <c r="A49" s="4">
        <v>42321</v>
      </c>
      <c r="B49">
        <v>2.0699999999999998</v>
      </c>
      <c r="C49">
        <f t="shared" si="4"/>
        <v>-9.5693779904306303E-3</v>
      </c>
      <c r="E49">
        <f t="shared" si="5"/>
        <v>-5.3231254693279348E-3</v>
      </c>
      <c r="F49">
        <f t="shared" si="6"/>
        <v>2.8335664762207746E-5</v>
      </c>
      <c r="J49" s="9">
        <v>42487</v>
      </c>
      <c r="K49" s="7">
        <v>1.04</v>
      </c>
      <c r="L49" s="7">
        <v>-3.703703703703707E-2</v>
      </c>
      <c r="M49" s="7">
        <f t="shared" si="7"/>
        <v>0.96296296296296291</v>
      </c>
      <c r="N49" s="7">
        <f t="shared" si="8"/>
        <v>-3.2790784515934375E-2</v>
      </c>
      <c r="O49" s="7">
        <f t="shared" si="9"/>
        <v>1.5542543904027268E-3</v>
      </c>
      <c r="P49" s="10">
        <f t="shared" si="10"/>
        <v>1.1491686612619847E-3</v>
      </c>
    </row>
    <row r="50" spans="1:16" x14ac:dyDescent="0.25">
      <c r="A50" s="4">
        <v>42324</v>
      </c>
      <c r="B50">
        <v>2.2599999999999998</v>
      </c>
      <c r="C50">
        <f t="shared" si="4"/>
        <v>9.1787439613526547E-2</v>
      </c>
      <c r="E50">
        <f t="shared" si="5"/>
        <v>9.6033692134629242E-2</v>
      </c>
      <c r="F50">
        <f t="shared" si="6"/>
        <v>9.2224700250087503E-3</v>
      </c>
      <c r="J50" s="9">
        <v>42488</v>
      </c>
      <c r="K50" s="7">
        <v>0.97019999999999995</v>
      </c>
      <c r="L50" s="7">
        <v>-6.7115384615384688E-2</v>
      </c>
      <c r="M50" s="7">
        <f t="shared" si="7"/>
        <v>0.93288461538461531</v>
      </c>
      <c r="N50" s="7">
        <f t="shared" si="8"/>
        <v>-6.2869132094281993E-2</v>
      </c>
      <c r="O50" s="7">
        <f t="shared" si="9"/>
        <v>4.8305809279490771E-3</v>
      </c>
      <c r="P50" s="10">
        <f t="shared" si="10"/>
        <v>4.0931509412944671E-3</v>
      </c>
    </row>
    <row r="51" spans="1:16" x14ac:dyDescent="0.25">
      <c r="A51" s="4">
        <v>42325</v>
      </c>
      <c r="B51">
        <v>2.11</v>
      </c>
      <c r="C51">
        <f t="shared" si="4"/>
        <v>-6.6371681415929168E-2</v>
      </c>
      <c r="E51">
        <f t="shared" si="5"/>
        <v>-6.2125428894826473E-2</v>
      </c>
      <c r="F51">
        <f t="shared" si="6"/>
        <v>3.8595689153661399E-3</v>
      </c>
      <c r="J51" s="9">
        <v>42489</v>
      </c>
      <c r="K51" s="7">
        <v>1.01</v>
      </c>
      <c r="L51" s="7">
        <v>4.1022469593898228E-2</v>
      </c>
      <c r="M51" s="7">
        <f t="shared" si="7"/>
        <v>1.0410224695938983</v>
      </c>
      <c r="N51" s="7">
        <f t="shared" si="8"/>
        <v>4.5268722115000923E-2</v>
      </c>
      <c r="O51" s="7">
        <f t="shared" si="9"/>
        <v>1.4926998105174365E-3</v>
      </c>
      <c r="P51" s="10">
        <f t="shared" si="10"/>
        <v>1.9501158762503005E-3</v>
      </c>
    </row>
    <row r="52" spans="1:16" x14ac:dyDescent="0.25">
      <c r="A52" s="4">
        <v>42326</v>
      </c>
      <c r="B52">
        <v>2.13</v>
      </c>
      <c r="C52">
        <f t="shared" si="4"/>
        <v>9.4786729857819999E-3</v>
      </c>
      <c r="E52">
        <f t="shared" si="5"/>
        <v>1.3724925506884696E-2</v>
      </c>
      <c r="F52">
        <f t="shared" si="6"/>
        <v>1.8837358016953414E-4</v>
      </c>
      <c r="J52" s="9">
        <v>42492</v>
      </c>
      <c r="K52" s="7">
        <v>1.01</v>
      </c>
      <c r="L52" s="7">
        <v>0</v>
      </c>
      <c r="M52" s="7">
        <f t="shared" si="7"/>
        <v>1</v>
      </c>
      <c r="N52" s="7">
        <f t="shared" si="8"/>
        <v>4.2462525211026956E-3</v>
      </c>
      <c r="O52" s="7">
        <f t="shared" si="9"/>
        <v>5.6977504790486116E-6</v>
      </c>
      <c r="P52" s="10">
        <f t="shared" si="10"/>
        <v>9.8448271806247292E-6</v>
      </c>
    </row>
    <row r="53" spans="1:16" x14ac:dyDescent="0.25">
      <c r="A53" s="4">
        <v>42327</v>
      </c>
      <c r="B53">
        <v>2.08</v>
      </c>
      <c r="C53">
        <f t="shared" si="4"/>
        <v>-2.3474178403755788E-2</v>
      </c>
      <c r="E53">
        <f t="shared" si="5"/>
        <v>-1.9227925882653093E-2</v>
      </c>
      <c r="F53">
        <f t="shared" si="6"/>
        <v>3.6971313374880075E-4</v>
      </c>
      <c r="J53" s="9">
        <v>42493</v>
      </c>
      <c r="K53" s="7">
        <v>0.9375</v>
      </c>
      <c r="L53" s="7">
        <v>-7.178217821782179E-2</v>
      </c>
      <c r="M53" s="7">
        <f t="shared" si="7"/>
        <v>0.92821782178217815</v>
      </c>
      <c r="N53" s="7">
        <f t="shared" si="8"/>
        <v>-6.7535925696719096E-2</v>
      </c>
      <c r="O53" s="7">
        <f t="shared" si="9"/>
        <v>5.5010664220211175E-3</v>
      </c>
      <c r="P53" s="10">
        <f t="shared" si="10"/>
        <v>4.7120716992807756E-3</v>
      </c>
    </row>
    <row r="54" spans="1:16" x14ac:dyDescent="0.25">
      <c r="A54" s="4">
        <v>42328</v>
      </c>
      <c r="B54">
        <v>1.9</v>
      </c>
      <c r="C54">
        <f t="shared" si="4"/>
        <v>-8.6538461538461606E-2</v>
      </c>
      <c r="E54">
        <f t="shared" si="5"/>
        <v>-8.2292209017358911E-2</v>
      </c>
      <c r="F54">
        <f t="shared" si="6"/>
        <v>6.772007664956687E-3</v>
      </c>
      <c r="J54" s="9">
        <v>42494</v>
      </c>
      <c r="K54" s="7">
        <v>0.87</v>
      </c>
      <c r="L54" s="7">
        <v>-7.2000000000000008E-2</v>
      </c>
      <c r="M54" s="7">
        <f t="shared" si="7"/>
        <v>0.92799999999999994</v>
      </c>
      <c r="N54" s="7">
        <f t="shared" si="8"/>
        <v>-6.7753747478897314E-2</v>
      </c>
      <c r="O54" s="7">
        <f t="shared" si="9"/>
        <v>5.5334251918240079E-3</v>
      </c>
      <c r="P54" s="10">
        <f t="shared" si="10"/>
        <v>4.7420236939681179E-3</v>
      </c>
    </row>
    <row r="55" spans="1:16" x14ac:dyDescent="0.25">
      <c r="A55" s="4">
        <v>42331</v>
      </c>
      <c r="B55">
        <v>1.51</v>
      </c>
      <c r="C55">
        <f t="shared" si="4"/>
        <v>-0.20526315789473681</v>
      </c>
      <c r="E55">
        <f t="shared" si="5"/>
        <v>-0.20101690537363412</v>
      </c>
      <c r="F55">
        <f t="shared" si="6"/>
        <v>4.0407796245992576E-2</v>
      </c>
      <c r="J55" s="9">
        <v>42495</v>
      </c>
      <c r="K55" s="7">
        <v>0.84</v>
      </c>
      <c r="L55" s="7">
        <v>-3.4482758620689689E-2</v>
      </c>
      <c r="M55" s="7">
        <f t="shared" si="7"/>
        <v>0.96551724137931028</v>
      </c>
      <c r="N55" s="7">
        <f t="shared" si="8"/>
        <v>-3.0236506099586995E-2</v>
      </c>
      <c r="O55" s="7">
        <f t="shared" si="9"/>
        <v>1.3593788146718739E-3</v>
      </c>
      <c r="P55" s="10">
        <f t="shared" si="10"/>
        <v>9.825160376581881E-4</v>
      </c>
    </row>
    <row r="56" spans="1:16" x14ac:dyDescent="0.25">
      <c r="A56" s="4">
        <v>42332</v>
      </c>
      <c r="B56">
        <v>1.75</v>
      </c>
      <c r="C56">
        <f t="shared" si="4"/>
        <v>0.15894039735099338</v>
      </c>
      <c r="E56">
        <f t="shared" si="5"/>
        <v>0.16318664987209608</v>
      </c>
      <c r="F56">
        <f t="shared" si="6"/>
        <v>2.6629882696478074E-2</v>
      </c>
      <c r="J56" s="9">
        <v>42496</v>
      </c>
      <c r="K56" s="7">
        <v>0.89129999999999998</v>
      </c>
      <c r="L56" s="7">
        <v>6.1071428571428589E-2</v>
      </c>
      <c r="M56" s="7">
        <f t="shared" si="7"/>
        <v>1.0610714285714287</v>
      </c>
      <c r="N56" s="7">
        <f t="shared" si="8"/>
        <v>6.5317681092531291E-2</v>
      </c>
      <c r="O56" s="7">
        <f t="shared" si="9"/>
        <v>3.4438626120933402E-3</v>
      </c>
      <c r="P56" s="10">
        <f t="shared" si="10"/>
        <v>4.1228053547141966E-3</v>
      </c>
    </row>
    <row r="57" spans="1:16" x14ac:dyDescent="0.25">
      <c r="A57" s="4">
        <v>42333</v>
      </c>
      <c r="B57">
        <v>1.6099999999999999</v>
      </c>
      <c r="C57">
        <f t="shared" si="4"/>
        <v>-8.0000000000000071E-2</v>
      </c>
      <c r="E57">
        <f t="shared" si="5"/>
        <v>-7.5753747478897376E-2</v>
      </c>
      <c r="F57">
        <f t="shared" si="6"/>
        <v>5.7386302570965504E-3</v>
      </c>
      <c r="J57" s="9">
        <v>42499</v>
      </c>
      <c r="K57" s="7">
        <v>0.8</v>
      </c>
      <c r="L57" s="7">
        <v>-0.10243464602266346</v>
      </c>
      <c r="M57" s="7">
        <f t="shared" si="7"/>
        <v>0.8975653539773365</v>
      </c>
      <c r="N57" s="7">
        <f t="shared" si="8"/>
        <v>-9.8188393501560764E-2</v>
      </c>
      <c r="O57" s="7">
        <f t="shared" si="9"/>
        <v>1.0987576661579172E-2</v>
      </c>
      <c r="P57" s="10">
        <f t="shared" si="10"/>
        <v>9.8598940628831268E-3</v>
      </c>
    </row>
    <row r="58" spans="1:16" x14ac:dyDescent="0.25">
      <c r="A58" s="4">
        <v>42335</v>
      </c>
      <c r="B58">
        <v>1.51</v>
      </c>
      <c r="C58">
        <f t="shared" si="4"/>
        <v>-6.2111801242235948E-2</v>
      </c>
      <c r="E58">
        <f t="shared" si="5"/>
        <v>-5.7865548721133253E-2</v>
      </c>
      <c r="F58">
        <f t="shared" si="6"/>
        <v>3.3484217287978462E-3</v>
      </c>
      <c r="J58" s="9">
        <v>42500</v>
      </c>
      <c r="K58" s="7">
        <v>0.73499999999999999</v>
      </c>
      <c r="L58" s="7">
        <v>-8.1250000000000072E-2</v>
      </c>
      <c r="M58" s="7">
        <f t="shared" si="7"/>
        <v>0.91874999999999996</v>
      </c>
      <c r="N58" s="7">
        <f t="shared" si="8"/>
        <v>-7.7003747478897377E-2</v>
      </c>
      <c r="O58" s="7">
        <f t="shared" si="9"/>
        <v>6.9951471200523641E-3</v>
      </c>
      <c r="P58" s="10">
        <f t="shared" si="10"/>
        <v>6.1015397289373545E-3</v>
      </c>
    </row>
    <row r="59" spans="1:16" x14ac:dyDescent="0.25">
      <c r="A59" s="4">
        <v>42338</v>
      </c>
      <c r="B59">
        <v>1.37</v>
      </c>
      <c r="C59">
        <f t="shared" si="4"/>
        <v>-9.2715231788079402E-2</v>
      </c>
      <c r="E59">
        <f t="shared" si="5"/>
        <v>-8.8468979266976708E-2</v>
      </c>
      <c r="F59">
        <f t="shared" si="6"/>
        <v>7.8267602925407541E-3</v>
      </c>
      <c r="J59" s="9">
        <v>42501</v>
      </c>
      <c r="K59" s="7">
        <v>0.76</v>
      </c>
      <c r="L59" s="7">
        <v>3.4013605442176902E-2</v>
      </c>
      <c r="M59" s="7">
        <f t="shared" si="7"/>
        <v>1.0340136054421769</v>
      </c>
      <c r="N59" s="7">
        <f t="shared" si="8"/>
        <v>3.8259857963279596E-2</v>
      </c>
      <c r="O59" s="7">
        <f t="shared" si="9"/>
        <v>1.0002424171890731E-3</v>
      </c>
      <c r="P59" s="10">
        <f t="shared" si="10"/>
        <v>1.3802155400723702E-3</v>
      </c>
    </row>
    <row r="60" spans="1:16" x14ac:dyDescent="0.25">
      <c r="A60" s="4">
        <v>42339</v>
      </c>
      <c r="B60">
        <v>1.1299999999999999</v>
      </c>
      <c r="C60">
        <f t="shared" si="4"/>
        <v>-0.17518248175182496</v>
      </c>
      <c r="E60">
        <f t="shared" si="5"/>
        <v>-0.17093622923072227</v>
      </c>
      <c r="F60">
        <f t="shared" si="6"/>
        <v>2.921919446361803E-2</v>
      </c>
      <c r="J60" s="9">
        <v>42502</v>
      </c>
      <c r="K60" s="7">
        <v>0.71540000000000004</v>
      </c>
      <c r="L60" s="7">
        <v>-5.8684210526315755E-2</v>
      </c>
      <c r="M60" s="7">
        <f t="shared" si="7"/>
        <v>0.94131578947368422</v>
      </c>
      <c r="N60" s="7">
        <f t="shared" si="8"/>
        <v>-5.4437958005213061E-2</v>
      </c>
      <c r="O60" s="7">
        <f t="shared" si="9"/>
        <v>3.7296922812921005E-3</v>
      </c>
      <c r="P60" s="10">
        <f t="shared" si="10"/>
        <v>3.0854207464208884E-3</v>
      </c>
    </row>
    <row r="61" spans="1:16" x14ac:dyDescent="0.25">
      <c r="A61" s="4">
        <v>42340</v>
      </c>
      <c r="B61">
        <v>1.1499999999999999</v>
      </c>
      <c r="C61">
        <f t="shared" si="4"/>
        <v>1.7699115044247805E-2</v>
      </c>
      <c r="E61">
        <f t="shared" si="5"/>
        <v>2.1945367565350499E-2</v>
      </c>
      <c r="F61">
        <f t="shared" si="6"/>
        <v>4.8159915757833773E-4</v>
      </c>
      <c r="J61" s="9">
        <v>42503</v>
      </c>
      <c r="K61" s="7">
        <v>0.73140000000000005</v>
      </c>
      <c r="L61" s="7">
        <v>2.2365110427732756E-2</v>
      </c>
      <c r="M61" s="7">
        <f t="shared" si="7"/>
        <v>1.0223651104277327</v>
      </c>
      <c r="N61" s="7">
        <f t="shared" si="8"/>
        <v>2.6611362948835451E-2</v>
      </c>
      <c r="O61" s="7">
        <f t="shared" si="9"/>
        <v>3.9912505127481188E-4</v>
      </c>
      <c r="P61" s="10">
        <f t="shared" si="10"/>
        <v>6.5039062409587571E-4</v>
      </c>
    </row>
    <row r="62" spans="1:16" x14ac:dyDescent="0.25">
      <c r="A62" s="4">
        <v>42341</v>
      </c>
      <c r="B62">
        <v>1.21</v>
      </c>
      <c r="C62">
        <f t="shared" si="4"/>
        <v>5.2173913043478314E-2</v>
      </c>
      <c r="E62">
        <f t="shared" si="5"/>
        <v>5.6420165564581008E-2</v>
      </c>
      <c r="F62">
        <f t="shared" si="6"/>
        <v>3.1832350823347328E-3</v>
      </c>
      <c r="J62" s="9">
        <v>42506</v>
      </c>
      <c r="K62" s="7">
        <v>0.6552</v>
      </c>
      <c r="L62" s="7">
        <v>-0.10418375717801483</v>
      </c>
      <c r="M62" s="7">
        <f t="shared" si="7"/>
        <v>0.89581624282198513</v>
      </c>
      <c r="N62" s="7">
        <f t="shared" si="8"/>
        <v>-9.9937504656912132E-2</v>
      </c>
      <c r="O62" s="7">
        <f t="shared" si="9"/>
        <v>1.1357325458602489E-2</v>
      </c>
      <c r="P62" s="10">
        <f t="shared" si="10"/>
        <v>1.0210316430928911E-2</v>
      </c>
    </row>
    <row r="63" spans="1:16" x14ac:dyDescent="0.25">
      <c r="A63" s="4">
        <v>42342</v>
      </c>
      <c r="B63">
        <v>1.07</v>
      </c>
      <c r="C63">
        <f t="shared" si="4"/>
        <v>-0.1157024793388429</v>
      </c>
      <c r="E63">
        <f t="shared" si="5"/>
        <v>-0.1114562268177402</v>
      </c>
      <c r="F63">
        <f t="shared" si="6"/>
        <v>1.2422490496447549E-2</v>
      </c>
      <c r="J63" s="9">
        <v>42507</v>
      </c>
      <c r="K63" s="7">
        <v>0.68079999999999996</v>
      </c>
      <c r="L63" s="7">
        <v>3.9072039072039003E-2</v>
      </c>
      <c r="M63" s="7">
        <f t="shared" si="7"/>
        <v>1.0390720390720389</v>
      </c>
      <c r="N63" s="7">
        <f t="shared" si="8"/>
        <v>4.3318291593141697E-2</v>
      </c>
      <c r="O63" s="7">
        <f t="shared" si="9"/>
        <v>1.3457923763598491E-3</v>
      </c>
      <c r="P63" s="10">
        <f t="shared" si="10"/>
        <v>1.7816575779060675E-3</v>
      </c>
    </row>
    <row r="64" spans="1:16" x14ac:dyDescent="0.25">
      <c r="A64" s="4">
        <v>42345</v>
      </c>
      <c r="B64">
        <v>1.03</v>
      </c>
      <c r="C64">
        <f t="shared" si="4"/>
        <v>-3.738317757009349E-2</v>
      </c>
      <c r="E64">
        <f t="shared" si="5"/>
        <v>-3.3136925048990795E-2</v>
      </c>
      <c r="F64">
        <f t="shared" si="6"/>
        <v>1.0980558017024335E-3</v>
      </c>
      <c r="J64" s="9">
        <v>42508</v>
      </c>
      <c r="K64" s="7">
        <v>0.67230000000000001</v>
      </c>
      <c r="L64" s="7">
        <v>-1.2485311398354806E-2</v>
      </c>
      <c r="M64" s="7">
        <f t="shared" si="7"/>
        <v>0.98751468860164515</v>
      </c>
      <c r="N64" s="7">
        <f t="shared" si="8"/>
        <v>-8.2390588772521117E-3</v>
      </c>
      <c r="O64" s="7">
        <f t="shared" si="9"/>
        <v>2.2118553093393079E-4</v>
      </c>
      <c r="P64" s="10">
        <f t="shared" si="10"/>
        <v>8.7378834220683989E-5</v>
      </c>
    </row>
    <row r="65" spans="1:16" x14ac:dyDescent="0.25">
      <c r="A65" s="4">
        <v>42346</v>
      </c>
      <c r="B65">
        <v>0.99</v>
      </c>
      <c r="C65">
        <f t="shared" si="4"/>
        <v>-3.8834951456310711E-2</v>
      </c>
      <c r="E65">
        <f t="shared" si="5"/>
        <v>-3.4588698935208016E-2</v>
      </c>
      <c r="F65">
        <f t="shared" si="6"/>
        <v>1.1963780940304602E-3</v>
      </c>
      <c r="J65" s="9">
        <v>42509</v>
      </c>
      <c r="K65" s="7">
        <v>0.60829999999999995</v>
      </c>
      <c r="L65" s="7">
        <v>-9.5195597203629412E-2</v>
      </c>
      <c r="M65" s="7">
        <f t="shared" si="7"/>
        <v>0.90480440279637064</v>
      </c>
      <c r="N65" s="7">
        <f t="shared" si="8"/>
        <v>-9.0949344682526717E-2</v>
      </c>
      <c r="O65" s="7">
        <f t="shared" si="9"/>
        <v>9.5223625198528825E-3</v>
      </c>
      <c r="P65" s="10">
        <f t="shared" si="10"/>
        <v>8.4746662401725958E-3</v>
      </c>
    </row>
    <row r="66" spans="1:16" x14ac:dyDescent="0.25">
      <c r="A66" s="4">
        <v>42347</v>
      </c>
      <c r="B66">
        <v>1.03</v>
      </c>
      <c r="C66">
        <f t="shared" si="4"/>
        <v>4.0404040404040442E-2</v>
      </c>
      <c r="E66">
        <f t="shared" si="5"/>
        <v>4.4650292925143137E-2</v>
      </c>
      <c r="F66">
        <f t="shared" si="6"/>
        <v>1.9936486583010875E-3</v>
      </c>
      <c r="J66" s="9">
        <v>42510</v>
      </c>
      <c r="K66" s="7">
        <v>0.6</v>
      </c>
      <c r="L66" s="7">
        <v>-1.3644583264836387E-2</v>
      </c>
      <c r="M66" s="7">
        <f t="shared" si="7"/>
        <v>0.98635541673516358</v>
      </c>
      <c r="N66" s="7">
        <f t="shared" si="8"/>
        <v>-9.3983307437336926E-3</v>
      </c>
      <c r="O66" s="7">
        <f t="shared" si="9"/>
        <v>2.5701153758677482E-4</v>
      </c>
      <c r="P66" s="10">
        <f t="shared" si="10"/>
        <v>1.1039571474986143E-4</v>
      </c>
    </row>
    <row r="67" spans="1:16" x14ac:dyDescent="0.25">
      <c r="A67" s="4">
        <v>42348</v>
      </c>
      <c r="B67">
        <v>1.05</v>
      </c>
      <c r="C67">
        <f t="shared" si="4"/>
        <v>1.9417475728155355E-2</v>
      </c>
      <c r="E67">
        <f t="shared" si="5"/>
        <v>2.366372824925805E-2</v>
      </c>
      <c r="F67">
        <f t="shared" si="6"/>
        <v>5.5997203465473345E-4</v>
      </c>
      <c r="J67" s="9">
        <v>42513</v>
      </c>
      <c r="K67" s="7">
        <v>0.55220000000000002</v>
      </c>
      <c r="L67" s="7">
        <v>-7.9666666666666594E-2</v>
      </c>
      <c r="M67" s="7">
        <f t="shared" si="7"/>
        <v>0.92033333333333345</v>
      </c>
      <c r="N67" s="7">
        <f t="shared" si="8"/>
        <v>-7.5420414145563899E-2</v>
      </c>
      <c r="O67" s="7">
        <f t="shared" si="9"/>
        <v>6.7328035767820248E-3</v>
      </c>
      <c r="P67" s="10">
        <f t="shared" si="10"/>
        <v>5.8566908881167732E-3</v>
      </c>
    </row>
    <row r="68" spans="1:16" x14ac:dyDescent="0.25">
      <c r="A68" s="4">
        <v>42349</v>
      </c>
      <c r="B68">
        <v>0.9778</v>
      </c>
      <c r="C68">
        <f t="shared" si="4"/>
        <v>-6.8761904761904802E-2</v>
      </c>
      <c r="E68">
        <f t="shared" si="5"/>
        <v>-6.4515652240802107E-2</v>
      </c>
      <c r="F68">
        <f t="shared" si="6"/>
        <v>4.1622693840561139E-3</v>
      </c>
      <c r="J68" s="9">
        <v>42514</v>
      </c>
      <c r="K68" s="7">
        <v>0.57269999999999999</v>
      </c>
      <c r="L68" s="7">
        <v>3.7124230351321917E-2</v>
      </c>
      <c r="M68" s="7">
        <f t="shared" si="7"/>
        <v>1.037124230351322</v>
      </c>
      <c r="N68" s="7">
        <f t="shared" si="8"/>
        <v>4.1370482872424612E-2</v>
      </c>
      <c r="O68" s="7">
        <f t="shared" si="9"/>
        <v>1.2066754420103831E-3</v>
      </c>
      <c r="P68" s="10">
        <f t="shared" si="10"/>
        <v>1.6210187483999754E-3</v>
      </c>
    </row>
    <row r="69" spans="1:16" x14ac:dyDescent="0.25">
      <c r="A69" s="4">
        <v>42352</v>
      </c>
      <c r="B69">
        <v>0.92</v>
      </c>
      <c r="C69">
        <f t="shared" ref="C69:C132" si="11">(B69-B68)/B68</f>
        <v>-5.9112292902433999E-2</v>
      </c>
      <c r="E69">
        <f t="shared" ref="E69:E132" si="12">C69-$D$3</f>
        <v>-5.4866040381331305E-2</v>
      </c>
      <c r="F69">
        <f t="shared" ref="F69:F132" si="13">E69^2</f>
        <v>3.0102823871258773E-3</v>
      </c>
      <c r="J69" s="9">
        <v>42515</v>
      </c>
      <c r="K69" s="7">
        <v>0.65980000000000005</v>
      </c>
      <c r="L69" s="7">
        <v>0.15208660729876039</v>
      </c>
      <c r="M69" s="7">
        <f t="shared" si="7"/>
        <v>1.1520866072987603</v>
      </c>
      <c r="N69" s="7">
        <f t="shared" si="8"/>
        <v>0.15633285981986308</v>
      </c>
      <c r="O69" s="7">
        <f t="shared" si="9"/>
        <v>2.2409973586936985E-2</v>
      </c>
      <c r="P69" s="10">
        <f t="shared" si="10"/>
        <v>2.4094569047608139E-2</v>
      </c>
    </row>
    <row r="70" spans="1:16" x14ac:dyDescent="0.25">
      <c r="A70" s="4">
        <v>42353</v>
      </c>
      <c r="B70">
        <v>1.05</v>
      </c>
      <c r="C70">
        <f t="shared" si="11"/>
        <v>0.14130434782608695</v>
      </c>
      <c r="E70">
        <f t="shared" si="12"/>
        <v>0.14555060034718964</v>
      </c>
      <c r="F70">
        <f t="shared" si="13"/>
        <v>2.1184977261427321E-2</v>
      </c>
      <c r="J70" s="9">
        <v>42516</v>
      </c>
      <c r="K70" s="7">
        <v>0.79110000000000003</v>
      </c>
      <c r="L70" s="7">
        <v>0.19899969687784172</v>
      </c>
      <c r="M70" s="7">
        <f t="shared" si="7"/>
        <v>1.1989996968778418</v>
      </c>
      <c r="N70" s="7">
        <f t="shared" si="8"/>
        <v>0.20324594939894441</v>
      </c>
      <c r="O70" s="7">
        <f t="shared" si="9"/>
        <v>3.8656554099115233E-2</v>
      </c>
      <c r="P70" s="10">
        <f t="shared" si="10"/>
        <v>4.085950569232423E-2</v>
      </c>
    </row>
    <row r="71" spans="1:16" x14ac:dyDescent="0.25">
      <c r="A71" s="4">
        <v>42354</v>
      </c>
      <c r="B71">
        <v>1</v>
      </c>
      <c r="C71">
        <f t="shared" si="11"/>
        <v>-4.7619047619047658E-2</v>
      </c>
      <c r="E71">
        <f t="shared" si="12"/>
        <v>-4.3372795097944963E-2</v>
      </c>
      <c r="F71">
        <f t="shared" si="13"/>
        <v>1.8811993546083187E-3</v>
      </c>
      <c r="J71" s="9">
        <v>42517</v>
      </c>
      <c r="K71" s="7">
        <v>0.72499999999999998</v>
      </c>
      <c r="L71" s="7">
        <v>-8.3554544305397604E-2</v>
      </c>
      <c r="M71" s="7">
        <f t="shared" si="7"/>
        <v>0.91644545569460245</v>
      </c>
      <c r="N71" s="7">
        <f t="shared" si="8"/>
        <v>-7.930829178429491E-2</v>
      </c>
      <c r="O71" s="7">
        <f t="shared" si="9"/>
        <v>7.3859483707677861E-3</v>
      </c>
      <c r="P71" s="10">
        <f t="shared" si="10"/>
        <v>6.4668774110810609E-3</v>
      </c>
    </row>
    <row r="72" spans="1:16" x14ac:dyDescent="0.25">
      <c r="A72" s="4">
        <v>42355</v>
      </c>
      <c r="B72">
        <v>1.06</v>
      </c>
      <c r="C72">
        <f t="shared" si="11"/>
        <v>6.0000000000000053E-2</v>
      </c>
      <c r="E72">
        <f t="shared" si="12"/>
        <v>6.4246252521102748E-2</v>
      </c>
      <c r="F72">
        <f t="shared" si="13"/>
        <v>4.127580963005301E-3</v>
      </c>
      <c r="J72" s="9">
        <v>42521</v>
      </c>
      <c r="K72" s="7">
        <v>0.74009999999999998</v>
      </c>
      <c r="L72" s="7">
        <v>2.0827586206896554E-2</v>
      </c>
      <c r="M72" s="7">
        <f t="shared" si="7"/>
        <v>1.0208275862068965</v>
      </c>
      <c r="N72" s="7">
        <f t="shared" si="8"/>
        <v>2.5073838727999249E-2</v>
      </c>
      <c r="O72" s="7">
        <f t="shared" si="9"/>
        <v>3.4005536273631025E-4</v>
      </c>
      <c r="P72" s="10">
        <f t="shared" si="10"/>
        <v>5.7433239108190426E-4</v>
      </c>
    </row>
    <row r="73" spans="1:16" x14ac:dyDescent="0.25">
      <c r="A73" s="4">
        <v>42356</v>
      </c>
      <c r="B73">
        <v>1.1499999999999999</v>
      </c>
      <c r="C73">
        <f t="shared" si="11"/>
        <v>8.4905660377358347E-2</v>
      </c>
      <c r="E73">
        <f t="shared" si="12"/>
        <v>8.9151912898461042E-2</v>
      </c>
      <c r="F73">
        <f t="shared" si="13"/>
        <v>7.9480635734547837E-3</v>
      </c>
      <c r="J73" s="9">
        <v>42522</v>
      </c>
      <c r="K73" s="7">
        <v>0.76339999999999997</v>
      </c>
      <c r="L73" s="7">
        <v>3.1482232130793118E-2</v>
      </c>
      <c r="M73" s="7">
        <f t="shared" si="7"/>
        <v>1.031482232130793</v>
      </c>
      <c r="N73" s="7">
        <f t="shared" si="8"/>
        <v>3.5728484651895813E-2</v>
      </c>
      <c r="O73" s="7">
        <f t="shared" si="9"/>
        <v>8.4653275849750275E-4</v>
      </c>
      <c r="P73" s="10">
        <f t="shared" si="10"/>
        <v>1.1985360143037971E-3</v>
      </c>
    </row>
    <row r="74" spans="1:16" x14ac:dyDescent="0.25">
      <c r="A74" s="4">
        <v>42359</v>
      </c>
      <c r="B74">
        <v>1.1499999999999999</v>
      </c>
      <c r="C74">
        <f t="shared" si="11"/>
        <v>0</v>
      </c>
      <c r="E74">
        <f t="shared" si="12"/>
        <v>4.2462525211026956E-3</v>
      </c>
      <c r="F74">
        <f t="shared" si="13"/>
        <v>1.8030660472970998E-5</v>
      </c>
      <c r="J74" s="9">
        <v>42523</v>
      </c>
      <c r="K74" s="7">
        <v>0.78220000000000001</v>
      </c>
      <c r="L74" s="7">
        <v>2.4626670159811421E-2</v>
      </c>
      <c r="M74" s="7">
        <f t="shared" si="7"/>
        <v>1.0246266701598115</v>
      </c>
      <c r="N74" s="7">
        <f t="shared" si="8"/>
        <v>2.8872922680914116E-2</v>
      </c>
      <c r="O74" s="7">
        <f t="shared" si="9"/>
        <v>4.9460310137699733E-4</v>
      </c>
      <c r="P74" s="10">
        <f t="shared" si="10"/>
        <v>7.7085729393600196E-4</v>
      </c>
    </row>
    <row r="75" spans="1:16" x14ac:dyDescent="0.25">
      <c r="A75" s="4">
        <v>42360</v>
      </c>
      <c r="B75">
        <v>1.06</v>
      </c>
      <c r="C75">
        <f t="shared" si="11"/>
        <v>-7.8260869565217273E-2</v>
      </c>
      <c r="E75">
        <f t="shared" si="12"/>
        <v>-7.4014617044114578E-2</v>
      </c>
      <c r="F75">
        <f t="shared" si="13"/>
        <v>5.4781635361869363E-3</v>
      </c>
      <c r="J75" s="9">
        <v>42524</v>
      </c>
      <c r="K75" s="7">
        <v>0.75990000000000002</v>
      </c>
      <c r="L75" s="7">
        <v>-2.8509332651495762E-2</v>
      </c>
      <c r="M75" s="7">
        <f t="shared" si="7"/>
        <v>0.9714906673485042</v>
      </c>
      <c r="N75" s="7">
        <f t="shared" si="8"/>
        <v>-2.4263080130393067E-2</v>
      </c>
      <c r="O75" s="7">
        <f t="shared" si="9"/>
        <v>9.5458313158423163E-4</v>
      </c>
      <c r="P75" s="10">
        <f t="shared" si="10"/>
        <v>6.4372244505689E-4</v>
      </c>
    </row>
    <row r="76" spans="1:16" x14ac:dyDescent="0.25">
      <c r="A76" s="4">
        <v>42361</v>
      </c>
      <c r="B76">
        <v>1.06</v>
      </c>
      <c r="C76">
        <f t="shared" si="11"/>
        <v>0</v>
      </c>
      <c r="E76">
        <f t="shared" si="12"/>
        <v>4.2462525211026956E-3</v>
      </c>
      <c r="F76">
        <f t="shared" si="13"/>
        <v>1.8030660472970998E-5</v>
      </c>
      <c r="J76" s="9">
        <v>42527</v>
      </c>
      <c r="K76" s="7">
        <v>0.82189999999999996</v>
      </c>
      <c r="L76" s="7">
        <v>8.1589682853006898E-2</v>
      </c>
      <c r="M76" s="7">
        <f t="shared" ref="M76:M131" si="14">1+L76</f>
        <v>1.0815896828530069</v>
      </c>
      <c r="N76" s="7">
        <f t="shared" ref="N76:N131" si="15">L76-$D$3</f>
        <v>8.5835935374109593E-2</v>
      </c>
      <c r="O76" s="7">
        <f t="shared" ref="O76:O131" si="16">(N76-$R$14)^2</f>
        <v>6.2730655856553684E-3</v>
      </c>
      <c r="P76" s="10">
        <f t="shared" ref="P76:P131" si="17">(N76-$R$15)^2</f>
        <v>7.17872038308341E-3</v>
      </c>
    </row>
    <row r="77" spans="1:16" x14ac:dyDescent="0.25">
      <c r="A77" s="4">
        <v>42362</v>
      </c>
      <c r="B77">
        <v>1.03</v>
      </c>
      <c r="C77">
        <f t="shared" si="11"/>
        <v>-2.8301886792452855E-2</v>
      </c>
      <c r="E77">
        <f t="shared" si="12"/>
        <v>-2.405563427135016E-2</v>
      </c>
      <c r="F77">
        <f t="shared" si="13"/>
        <v>5.7867354019695632E-4</v>
      </c>
      <c r="J77" s="9">
        <v>42528</v>
      </c>
      <c r="K77" s="7">
        <v>0.80300000000000005</v>
      </c>
      <c r="L77" s="7">
        <v>-2.2995498235795008E-2</v>
      </c>
      <c r="M77" s="7">
        <f t="shared" si="14"/>
        <v>0.97700450176420495</v>
      </c>
      <c r="N77" s="7">
        <f t="shared" si="15"/>
        <v>-1.8749245714692313E-2</v>
      </c>
      <c r="O77" s="7">
        <f t="shared" si="16"/>
        <v>6.4427101974486565E-4</v>
      </c>
      <c r="P77" s="10">
        <f t="shared" si="17"/>
        <v>3.9433426529747733E-4</v>
      </c>
    </row>
    <row r="78" spans="1:16" x14ac:dyDescent="0.25">
      <c r="A78" s="4">
        <v>42366</v>
      </c>
      <c r="B78">
        <v>0.92200000000000004</v>
      </c>
      <c r="C78">
        <f t="shared" si="11"/>
        <v>-0.10485436893203882</v>
      </c>
      <c r="E78">
        <f t="shared" si="12"/>
        <v>-0.10060811641093613</v>
      </c>
      <c r="F78">
        <f t="shared" si="13"/>
        <v>1.0121993087756475E-2</v>
      </c>
      <c r="J78" s="9">
        <v>42529</v>
      </c>
      <c r="K78" s="7">
        <v>0.84489999999999998</v>
      </c>
      <c r="L78" s="7">
        <v>5.2179327521793196E-2</v>
      </c>
      <c r="M78" s="7">
        <f t="shared" si="14"/>
        <v>1.0521793275217932</v>
      </c>
      <c r="N78" s="7">
        <f t="shared" si="15"/>
        <v>5.6425580042895891E-2</v>
      </c>
      <c r="O78" s="7">
        <f t="shared" si="16"/>
        <v>2.4792762663810781E-3</v>
      </c>
      <c r="P78" s="10">
        <f t="shared" si="17"/>
        <v>3.0599676435177892E-3</v>
      </c>
    </row>
    <row r="79" spans="1:16" x14ac:dyDescent="0.25">
      <c r="A79" s="4">
        <v>42367</v>
      </c>
      <c r="B79">
        <v>1.06</v>
      </c>
      <c r="C79">
        <f t="shared" si="11"/>
        <v>0.14967462039045554</v>
      </c>
      <c r="E79">
        <f t="shared" si="12"/>
        <v>0.15392087291155823</v>
      </c>
      <c r="F79">
        <f t="shared" si="13"/>
        <v>2.3691635117856061E-2</v>
      </c>
      <c r="J79" s="9">
        <v>42530</v>
      </c>
      <c r="K79" s="7">
        <v>0.91400000000000003</v>
      </c>
      <c r="L79" s="7">
        <v>8.1784826606699085E-2</v>
      </c>
      <c r="M79" s="7">
        <f t="shared" si="14"/>
        <v>1.0817848266066992</v>
      </c>
      <c r="N79" s="7">
        <f t="shared" si="15"/>
        <v>8.6031079127801779E-2</v>
      </c>
      <c r="O79" s="7">
        <f t="shared" si="16"/>
        <v>6.3040154859229708E-3</v>
      </c>
      <c r="P79" s="10">
        <f t="shared" si="17"/>
        <v>7.211826482449394E-3</v>
      </c>
    </row>
    <row r="80" spans="1:16" x14ac:dyDescent="0.25">
      <c r="A80" s="4">
        <v>42368</v>
      </c>
      <c r="B80">
        <v>0.94099999999999995</v>
      </c>
      <c r="C80">
        <f t="shared" si="11"/>
        <v>-0.11226415094339633</v>
      </c>
      <c r="E80">
        <f t="shared" si="12"/>
        <v>-0.10801789842229363</v>
      </c>
      <c r="F80">
        <f t="shared" si="13"/>
        <v>1.1667866379568945E-2</v>
      </c>
      <c r="J80" s="9">
        <v>42531</v>
      </c>
      <c r="K80" s="7">
        <v>0.8538</v>
      </c>
      <c r="L80" s="7">
        <v>-6.5864332603938758E-2</v>
      </c>
      <c r="M80" s="7">
        <f t="shared" si="14"/>
        <v>0.93413566739606124</v>
      </c>
      <c r="N80" s="7">
        <f t="shared" si="15"/>
        <v>-6.1618080082836063E-2</v>
      </c>
      <c r="O80" s="7">
        <f t="shared" si="16"/>
        <v>4.6582438726447233E-3</v>
      </c>
      <c r="P80" s="10">
        <f t="shared" si="17"/>
        <v>3.9346371171623791E-3</v>
      </c>
    </row>
    <row r="81" spans="1:16" x14ac:dyDescent="0.25">
      <c r="A81" s="4">
        <v>42369</v>
      </c>
      <c r="B81">
        <v>1.05</v>
      </c>
      <c r="C81">
        <f t="shared" si="11"/>
        <v>0.11583421891604687</v>
      </c>
      <c r="E81">
        <f t="shared" si="12"/>
        <v>0.12008047143714956</v>
      </c>
      <c r="F81">
        <f t="shared" si="13"/>
        <v>1.4419319620568092E-2</v>
      </c>
      <c r="J81" s="9">
        <v>42534</v>
      </c>
      <c r="K81" s="7">
        <v>0.82950000000000002</v>
      </c>
      <c r="L81" s="7">
        <v>-2.8460997891777921E-2</v>
      </c>
      <c r="M81" s="7">
        <f t="shared" si="14"/>
        <v>0.97153900210822208</v>
      </c>
      <c r="N81" s="7">
        <f t="shared" si="15"/>
        <v>-2.4214745370675226E-2</v>
      </c>
      <c r="O81" s="7">
        <f t="shared" si="16"/>
        <v>9.515987345785177E-4</v>
      </c>
      <c r="P81" s="10">
        <f t="shared" si="17"/>
        <v>6.4127211262333028E-4</v>
      </c>
    </row>
    <row r="82" spans="1:16" x14ac:dyDescent="0.25">
      <c r="A82" s="4">
        <v>42373</v>
      </c>
      <c r="B82">
        <v>1.01</v>
      </c>
      <c r="C82">
        <f t="shared" si="11"/>
        <v>-3.8095238095238126E-2</v>
      </c>
      <c r="E82">
        <f t="shared" si="12"/>
        <v>-3.3848985574135432E-2</v>
      </c>
      <c r="F82">
        <f t="shared" si="13"/>
        <v>1.1457538243980286E-3</v>
      </c>
      <c r="J82" s="9">
        <v>42535</v>
      </c>
      <c r="K82" s="7">
        <v>0.80220000000000002</v>
      </c>
      <c r="L82" s="7">
        <v>-3.2911392405063279E-2</v>
      </c>
      <c r="M82" s="7">
        <f t="shared" si="14"/>
        <v>0.96708860759493676</v>
      </c>
      <c r="N82" s="7">
        <f t="shared" si="15"/>
        <v>-2.8665139883960584E-2</v>
      </c>
      <c r="O82" s="7">
        <f t="shared" si="16"/>
        <v>1.2459762324981655E-3</v>
      </c>
      <c r="P82" s="10">
        <f t="shared" si="17"/>
        <v>8.864759298309984E-4</v>
      </c>
    </row>
    <row r="83" spans="1:16" x14ac:dyDescent="0.25">
      <c r="A83" s="4">
        <v>42374</v>
      </c>
      <c r="B83">
        <v>0.95499999999999996</v>
      </c>
      <c r="C83">
        <f t="shared" si="11"/>
        <v>-5.4455445544554504E-2</v>
      </c>
      <c r="E83">
        <f t="shared" si="12"/>
        <v>-5.0209193023451809E-2</v>
      </c>
      <c r="F83">
        <f t="shared" si="13"/>
        <v>2.5209630640662417E-3</v>
      </c>
      <c r="J83" s="9">
        <v>42536</v>
      </c>
      <c r="K83" s="7">
        <v>0.84860000000000002</v>
      </c>
      <c r="L83" s="7">
        <v>5.7840937422089247E-2</v>
      </c>
      <c r="M83" s="7">
        <f t="shared" si="14"/>
        <v>1.0578409374220892</v>
      </c>
      <c r="N83" s="7">
        <f t="shared" si="15"/>
        <v>6.2087189943191942E-2</v>
      </c>
      <c r="O83" s="7">
        <f t="shared" si="16"/>
        <v>3.075139605885529E-3</v>
      </c>
      <c r="P83" s="10">
        <f t="shared" si="17"/>
        <v>3.7183877286594757E-3</v>
      </c>
    </row>
    <row r="84" spans="1:16" x14ac:dyDescent="0.25">
      <c r="A84" s="4">
        <v>42375</v>
      </c>
      <c r="B84">
        <v>0.87190000000000001</v>
      </c>
      <c r="C84">
        <f t="shared" si="11"/>
        <v>-8.7015706806282678E-2</v>
      </c>
      <c r="E84">
        <f t="shared" si="12"/>
        <v>-8.2769454285179983E-2</v>
      </c>
      <c r="F84">
        <f t="shared" si="13"/>
        <v>6.850782562666499E-3</v>
      </c>
      <c r="J84" s="9">
        <v>42537</v>
      </c>
      <c r="K84" s="7">
        <v>0.80030000000000001</v>
      </c>
      <c r="L84" s="7">
        <v>-5.6917275512609014E-2</v>
      </c>
      <c r="M84" s="7">
        <f t="shared" si="14"/>
        <v>0.94308272448739094</v>
      </c>
      <c r="N84" s="7">
        <f t="shared" si="15"/>
        <v>-5.2671022991506319E-2</v>
      </c>
      <c r="O84" s="7">
        <f t="shared" si="16"/>
        <v>3.5169966339277789E-3</v>
      </c>
      <c r="P84" s="10">
        <f t="shared" si="17"/>
        <v>2.8922484689383734E-3</v>
      </c>
    </row>
    <row r="85" spans="1:16" x14ac:dyDescent="0.25">
      <c r="A85" s="4">
        <v>42376</v>
      </c>
      <c r="B85">
        <v>0.94130000000000003</v>
      </c>
      <c r="C85">
        <f t="shared" si="11"/>
        <v>7.9596283977520374E-2</v>
      </c>
      <c r="E85">
        <f t="shared" si="12"/>
        <v>8.3842536498623069E-2</v>
      </c>
      <c r="F85">
        <f t="shared" si="13"/>
        <v>7.0295709265229414E-3</v>
      </c>
      <c r="J85" s="9">
        <v>42538</v>
      </c>
      <c r="K85" s="7">
        <v>0.82169999999999999</v>
      </c>
      <c r="L85" s="7">
        <v>2.6739972510308602E-2</v>
      </c>
      <c r="M85" s="7">
        <f t="shared" si="14"/>
        <v>1.0267399725103086</v>
      </c>
      <c r="N85" s="7">
        <f t="shared" si="15"/>
        <v>3.0986225031411296E-2</v>
      </c>
      <c r="O85" s="7">
        <f t="shared" si="16"/>
        <v>5.9306745904495674E-4</v>
      </c>
      <c r="P85" s="10">
        <f t="shared" si="17"/>
        <v>8.926721331671139E-4</v>
      </c>
    </row>
    <row r="86" spans="1:16" x14ac:dyDescent="0.25">
      <c r="A86" s="4">
        <v>42377</v>
      </c>
      <c r="B86">
        <v>1.01</v>
      </c>
      <c r="C86">
        <f t="shared" si="11"/>
        <v>7.2984170827578854E-2</v>
      </c>
      <c r="E86">
        <f t="shared" si="12"/>
        <v>7.7230423348681548E-2</v>
      </c>
      <c r="F86">
        <f t="shared" si="13"/>
        <v>5.9645382906165761E-3</v>
      </c>
      <c r="J86" s="9">
        <v>42541</v>
      </c>
      <c r="K86" s="7">
        <v>0.8</v>
      </c>
      <c r="L86" s="7">
        <v>-2.6408664962881759E-2</v>
      </c>
      <c r="M86" s="7">
        <f t="shared" si="14"/>
        <v>0.97359133503711826</v>
      </c>
      <c r="N86" s="7">
        <f t="shared" si="15"/>
        <v>-2.2162412441779064E-2</v>
      </c>
      <c r="O86" s="7">
        <f t="shared" si="16"/>
        <v>8.2919009722617063E-4</v>
      </c>
      <c r="P86" s="10">
        <f t="shared" si="17"/>
        <v>5.4154028827238185E-4</v>
      </c>
    </row>
    <row r="87" spans="1:16" x14ac:dyDescent="0.25">
      <c r="A87" s="4">
        <v>42380</v>
      </c>
      <c r="B87">
        <v>0.80530000000000002</v>
      </c>
      <c r="C87">
        <f t="shared" si="11"/>
        <v>-0.20267326732673266</v>
      </c>
      <c r="E87">
        <f t="shared" si="12"/>
        <v>-0.19842701480562996</v>
      </c>
      <c r="F87">
        <f t="shared" si="13"/>
        <v>3.9373280204673691E-2</v>
      </c>
      <c r="J87" s="9">
        <v>42542</v>
      </c>
      <c r="K87" s="7">
        <v>0.76270000000000004</v>
      </c>
      <c r="L87" s="7">
        <v>-4.6625E-2</v>
      </c>
      <c r="M87" s="7">
        <f t="shared" si="14"/>
        <v>0.95337499999999997</v>
      </c>
      <c r="N87" s="7">
        <f t="shared" si="15"/>
        <v>-4.2378747478897305E-2</v>
      </c>
      <c r="O87" s="7">
        <f t="shared" si="16"/>
        <v>2.4021757637111138E-3</v>
      </c>
      <c r="P87" s="10">
        <f t="shared" si="17"/>
        <v>1.8911498919579421E-3</v>
      </c>
    </row>
    <row r="88" spans="1:16" x14ac:dyDescent="0.25">
      <c r="A88" s="4">
        <v>42381</v>
      </c>
      <c r="B88">
        <v>0.74629999999999996</v>
      </c>
      <c r="C88">
        <f t="shared" si="11"/>
        <v>-7.3264621880044761E-2</v>
      </c>
      <c r="E88">
        <f t="shared" si="12"/>
        <v>-6.9018369358942067E-2</v>
      </c>
      <c r="F88">
        <f t="shared" si="13"/>
        <v>4.7635353089673527E-3</v>
      </c>
      <c r="J88" s="9">
        <v>42543</v>
      </c>
      <c r="K88" s="7">
        <v>0.8</v>
      </c>
      <c r="L88" s="7">
        <v>4.8905205192080761E-2</v>
      </c>
      <c r="M88" s="7">
        <f t="shared" si="14"/>
        <v>1.0489052051920809</v>
      </c>
      <c r="N88" s="7">
        <f t="shared" si="15"/>
        <v>5.3151457713183456E-2</v>
      </c>
      <c r="O88" s="7">
        <f t="shared" si="16"/>
        <v>2.1639437752318477E-3</v>
      </c>
      <c r="P88" s="10">
        <f t="shared" si="17"/>
        <v>2.7084584391417607E-3</v>
      </c>
    </row>
    <row r="89" spans="1:16" x14ac:dyDescent="0.25">
      <c r="A89" s="4">
        <v>42382</v>
      </c>
      <c r="B89">
        <v>0.66420000000000001</v>
      </c>
      <c r="C89">
        <f t="shared" si="11"/>
        <v>-0.11000937960605649</v>
      </c>
      <c r="E89">
        <f t="shared" si="12"/>
        <v>-0.10576312708495379</v>
      </c>
      <c r="F89">
        <f t="shared" si="13"/>
        <v>1.1185839050788087E-2</v>
      </c>
      <c r="J89" s="9">
        <v>42544</v>
      </c>
      <c r="K89" s="7">
        <v>0.81630000000000003</v>
      </c>
      <c r="L89" s="7">
        <v>2.0374999999999976E-2</v>
      </c>
      <c r="M89" s="7">
        <f t="shared" si="14"/>
        <v>1.020375</v>
      </c>
      <c r="N89" s="7">
        <f t="shared" si="15"/>
        <v>2.4621252521102671E-2</v>
      </c>
      <c r="O89" s="7">
        <f t="shared" si="16"/>
        <v>3.2356828357066531E-4</v>
      </c>
      <c r="P89" s="10">
        <f t="shared" si="17"/>
        <v>5.5284455758624631E-4</v>
      </c>
    </row>
    <row r="90" spans="1:16" x14ac:dyDescent="0.25">
      <c r="A90" s="4">
        <v>42383</v>
      </c>
      <c r="B90">
        <v>0.84650000000000003</v>
      </c>
      <c r="C90">
        <f t="shared" si="11"/>
        <v>0.27446552243300215</v>
      </c>
      <c r="E90">
        <f t="shared" si="12"/>
        <v>0.27871177495410487</v>
      </c>
      <c r="F90">
        <f t="shared" si="13"/>
        <v>7.7680253498067606E-2</v>
      </c>
      <c r="J90" s="9">
        <v>42545</v>
      </c>
      <c r="K90" s="7">
        <v>0.75</v>
      </c>
      <c r="L90" s="7">
        <v>-8.1220139654538795E-2</v>
      </c>
      <c r="M90" s="7">
        <f t="shared" si="14"/>
        <v>0.91877986034546122</v>
      </c>
      <c r="N90" s="7">
        <f t="shared" si="15"/>
        <v>-7.69738871334361E-2</v>
      </c>
      <c r="O90" s="7">
        <f t="shared" si="16"/>
        <v>6.9901531524975968E-3</v>
      </c>
      <c r="P90" s="10">
        <f t="shared" si="17"/>
        <v>6.0968756968724112E-3</v>
      </c>
    </row>
    <row r="91" spans="1:16" x14ac:dyDescent="0.25">
      <c r="A91" s="4">
        <v>42384</v>
      </c>
      <c r="B91">
        <v>0.71760000000000002</v>
      </c>
      <c r="C91">
        <f t="shared" si="11"/>
        <v>-0.15227406969875962</v>
      </c>
      <c r="E91">
        <f t="shared" si="12"/>
        <v>-0.14802781717765692</v>
      </c>
      <c r="F91">
        <f t="shared" si="13"/>
        <v>2.191223465838182E-2</v>
      </c>
      <c r="J91" s="9">
        <v>42548</v>
      </c>
      <c r="K91" s="7">
        <v>0.71630000000000005</v>
      </c>
      <c r="L91" s="7">
        <v>-4.493333333333327E-2</v>
      </c>
      <c r="M91" s="7">
        <f t="shared" si="14"/>
        <v>0.95506666666666673</v>
      </c>
      <c r="N91" s="7">
        <f t="shared" si="15"/>
        <v>-4.0687080812230575E-2</v>
      </c>
      <c r="O91" s="7">
        <f t="shared" si="16"/>
        <v>2.2392135796146929E-3</v>
      </c>
      <c r="P91" s="10">
        <f t="shared" si="17"/>
        <v>1.7468794162683696E-3</v>
      </c>
    </row>
    <row r="92" spans="1:16" x14ac:dyDescent="0.25">
      <c r="A92" s="4">
        <v>42388</v>
      </c>
      <c r="B92">
        <v>0.57110000000000005</v>
      </c>
      <c r="C92">
        <f t="shared" si="11"/>
        <v>-0.20415273132664433</v>
      </c>
      <c r="E92">
        <f t="shared" si="12"/>
        <v>-0.19990647880554163</v>
      </c>
      <c r="F92">
        <f t="shared" si="13"/>
        <v>3.9962600268430466E-2</v>
      </c>
      <c r="J92" s="9">
        <v>42549</v>
      </c>
      <c r="K92" s="7">
        <v>0.72399999999999998</v>
      </c>
      <c r="L92" s="7">
        <v>1.0749685885801939E-2</v>
      </c>
      <c r="M92" s="7">
        <f t="shared" si="14"/>
        <v>1.0107496858858018</v>
      </c>
      <c r="N92" s="7">
        <f t="shared" si="15"/>
        <v>1.4995938406904635E-2</v>
      </c>
      <c r="O92" s="7">
        <f t="shared" si="16"/>
        <v>6.9934580111503646E-5</v>
      </c>
      <c r="P92" s="10">
        <f t="shared" si="17"/>
        <v>1.928580079712776E-4</v>
      </c>
    </row>
    <row r="93" spans="1:16" x14ac:dyDescent="0.25">
      <c r="A93" s="4">
        <v>42389</v>
      </c>
      <c r="B93">
        <v>0.82750000000000001</v>
      </c>
      <c r="C93">
        <f t="shared" si="11"/>
        <v>0.44895815093678854</v>
      </c>
      <c r="E93">
        <f t="shared" si="12"/>
        <v>0.45320440345789126</v>
      </c>
      <c r="F93">
        <f t="shared" si="13"/>
        <v>0.20539423131362308</v>
      </c>
      <c r="J93" s="9">
        <v>42550</v>
      </c>
      <c r="K93" s="7">
        <v>0.71840000000000004</v>
      </c>
      <c r="L93" s="7">
        <v>-7.7348066298341695E-3</v>
      </c>
      <c r="M93" s="7">
        <f t="shared" si="14"/>
        <v>0.99226519337016583</v>
      </c>
      <c r="N93" s="7">
        <f t="shared" si="15"/>
        <v>-3.488554108731474E-3</v>
      </c>
      <c r="O93" s="7">
        <f t="shared" si="16"/>
        <v>1.0245089091568247E-4</v>
      </c>
      <c r="P93" s="10">
        <f t="shared" si="17"/>
        <v>2.1133878883338993E-5</v>
      </c>
    </row>
    <row r="94" spans="1:16" x14ac:dyDescent="0.25">
      <c r="A94" s="4">
        <v>42390</v>
      </c>
      <c r="B94">
        <v>0.75</v>
      </c>
      <c r="C94">
        <f t="shared" si="11"/>
        <v>-9.3655589123867081E-2</v>
      </c>
      <c r="E94">
        <f t="shared" si="12"/>
        <v>-8.9409336602764386E-2</v>
      </c>
      <c r="F94">
        <f t="shared" si="13"/>
        <v>7.9940294717464229E-3</v>
      </c>
      <c r="J94" s="9">
        <v>42551</v>
      </c>
      <c r="K94" s="7">
        <v>0.66049999999999998</v>
      </c>
      <c r="L94" s="7">
        <v>-8.0595768374164892E-2</v>
      </c>
      <c r="M94" s="7">
        <f t="shared" si="14"/>
        <v>0.91940423162583507</v>
      </c>
      <c r="N94" s="7">
        <f t="shared" si="15"/>
        <v>-7.6349515853062197E-2</v>
      </c>
      <c r="O94" s="7">
        <f t="shared" si="16"/>
        <v>6.8861392031689022E-3</v>
      </c>
      <c r="P94" s="10">
        <f t="shared" si="17"/>
        <v>5.9997606042394959E-3</v>
      </c>
    </row>
    <row r="95" spans="1:16" x14ac:dyDescent="0.25">
      <c r="A95" s="4">
        <v>42391</v>
      </c>
      <c r="B95">
        <v>0.77649999999999997</v>
      </c>
      <c r="C95">
        <f t="shared" si="11"/>
        <v>3.5333333333333293E-2</v>
      </c>
      <c r="E95">
        <f t="shared" si="12"/>
        <v>3.9579585854435988E-2</v>
      </c>
      <c r="F95">
        <f t="shared" si="13"/>
        <v>1.5665436164086694E-3</v>
      </c>
      <c r="J95" s="9">
        <v>42552</v>
      </c>
      <c r="K95" s="7">
        <v>0.70930000000000004</v>
      </c>
      <c r="L95" s="7">
        <v>7.3883421650265055E-2</v>
      </c>
      <c r="M95" s="7">
        <f t="shared" si="14"/>
        <v>1.0738834216502651</v>
      </c>
      <c r="N95" s="7">
        <f t="shared" si="15"/>
        <v>7.812967417136775E-2</v>
      </c>
      <c r="O95" s="7">
        <f t="shared" si="16"/>
        <v>5.1117388635402309E-3</v>
      </c>
      <c r="P95" s="10">
        <f t="shared" si="17"/>
        <v>5.9322449788153731E-3</v>
      </c>
    </row>
    <row r="96" spans="1:16" x14ac:dyDescent="0.25">
      <c r="A96" s="4">
        <v>42394</v>
      </c>
      <c r="B96">
        <v>0.55500000000000005</v>
      </c>
      <c r="C96">
        <f t="shared" si="11"/>
        <v>-0.28525434642627162</v>
      </c>
      <c r="E96">
        <f t="shared" si="12"/>
        <v>-0.2810080939051689</v>
      </c>
      <c r="F96">
        <f t="shared" si="13"/>
        <v>7.8965548840216226E-2</v>
      </c>
      <c r="J96" s="9">
        <v>42556</v>
      </c>
      <c r="K96" s="7">
        <v>0.6694</v>
      </c>
      <c r="L96" s="7">
        <v>-5.6252643451290066E-2</v>
      </c>
      <c r="M96" s="7">
        <f t="shared" si="14"/>
        <v>0.94374735654870989</v>
      </c>
      <c r="N96" s="7">
        <f t="shared" si="15"/>
        <v>-5.2006390930187371E-2</v>
      </c>
      <c r="O96" s="7">
        <f t="shared" si="16"/>
        <v>3.4386073291037128E-3</v>
      </c>
      <c r="P96" s="10">
        <f t="shared" si="17"/>
        <v>2.8212028736835778E-3</v>
      </c>
    </row>
    <row r="97" spans="1:16" x14ac:dyDescent="0.25">
      <c r="A97" s="4">
        <v>42395</v>
      </c>
      <c r="B97">
        <v>0.66590000000000005</v>
      </c>
      <c r="C97">
        <f t="shared" si="11"/>
        <v>0.19981981981981981</v>
      </c>
      <c r="E97">
        <f t="shared" si="12"/>
        <v>0.2040660723409225</v>
      </c>
      <c r="F97">
        <f t="shared" si="13"/>
        <v>4.1642961880650614E-2</v>
      </c>
      <c r="J97" s="9">
        <v>42557</v>
      </c>
      <c r="K97" s="7">
        <v>0.66</v>
      </c>
      <c r="L97" s="7">
        <v>-1.40424260531819E-2</v>
      </c>
      <c r="M97" s="7">
        <f t="shared" si="14"/>
        <v>0.98595757394681804</v>
      </c>
      <c r="N97" s="7">
        <f t="shared" si="15"/>
        <v>-9.7961735320792054E-3</v>
      </c>
      <c r="O97" s="7">
        <f t="shared" si="16"/>
        <v>2.6992591295946379E-4</v>
      </c>
      <c r="P97" s="10">
        <f t="shared" si="17"/>
        <v>1.1891421146746373E-4</v>
      </c>
    </row>
    <row r="98" spans="1:16" x14ac:dyDescent="0.25">
      <c r="A98" s="4">
        <v>42396</v>
      </c>
      <c r="B98">
        <v>0.69579999999999997</v>
      </c>
      <c r="C98">
        <f t="shared" si="11"/>
        <v>4.4901636882414664E-2</v>
      </c>
      <c r="E98">
        <f t="shared" si="12"/>
        <v>4.9147889403517359E-2</v>
      </c>
      <c r="F98">
        <f t="shared" si="13"/>
        <v>2.415515032820374E-3</v>
      </c>
      <c r="J98" s="9">
        <v>42558</v>
      </c>
      <c r="K98" s="7">
        <v>0.65</v>
      </c>
      <c r="L98" s="7">
        <v>-1.5151515151515164E-2</v>
      </c>
      <c r="M98" s="7">
        <f t="shared" si="14"/>
        <v>0.98484848484848486</v>
      </c>
      <c r="N98" s="7">
        <f t="shared" si="15"/>
        <v>-1.0905262630412468E-2</v>
      </c>
      <c r="O98" s="7">
        <f t="shared" si="16"/>
        <v>3.0759937763688772E-4</v>
      </c>
      <c r="P98" s="10">
        <f t="shared" si="17"/>
        <v>1.4433303376660642E-4</v>
      </c>
    </row>
    <row r="99" spans="1:16" x14ac:dyDescent="0.25">
      <c r="A99" s="4">
        <v>42397</v>
      </c>
      <c r="B99">
        <v>0.72970000000000002</v>
      </c>
      <c r="C99">
        <f t="shared" si="11"/>
        <v>4.8720896809428059E-2</v>
      </c>
      <c r="E99">
        <f t="shared" si="12"/>
        <v>5.2967149330530754E-2</v>
      </c>
      <c r="F99">
        <f t="shared" si="13"/>
        <v>2.8055189082027442E-3</v>
      </c>
      <c r="J99" s="9">
        <v>42559</v>
      </c>
      <c r="K99" s="7">
        <v>0.66090000000000004</v>
      </c>
      <c r="L99" s="7">
        <v>1.67692307692308E-2</v>
      </c>
      <c r="M99" s="7">
        <f t="shared" si="14"/>
        <v>1.0167692307692309</v>
      </c>
      <c r="N99" s="7">
        <f t="shared" si="15"/>
        <v>2.1015483290333495E-2</v>
      </c>
      <c r="O99" s="7">
        <f t="shared" si="16"/>
        <v>2.0684867349255926E-4</v>
      </c>
      <c r="P99" s="10">
        <f t="shared" si="17"/>
        <v>3.9628377290089594E-4</v>
      </c>
    </row>
    <row r="100" spans="1:16" x14ac:dyDescent="0.25">
      <c r="A100" s="4">
        <v>42398</v>
      </c>
      <c r="B100">
        <v>0.74319999999999997</v>
      </c>
      <c r="C100">
        <f t="shared" si="11"/>
        <v>1.8500753734411342E-2</v>
      </c>
      <c r="E100">
        <f t="shared" si="12"/>
        <v>2.2747006255514037E-2</v>
      </c>
      <c r="F100">
        <f t="shared" si="13"/>
        <v>5.1742629358839478E-4</v>
      </c>
      <c r="J100" s="9">
        <v>42562</v>
      </c>
      <c r="K100" s="7">
        <v>0.63090000000000002</v>
      </c>
      <c r="L100" s="7">
        <v>-4.5392646391284652E-2</v>
      </c>
      <c r="M100" s="7">
        <f t="shared" si="14"/>
        <v>0.9546073536087154</v>
      </c>
      <c r="N100" s="7">
        <f t="shared" si="15"/>
        <v>-4.1146393870181958E-2</v>
      </c>
      <c r="O100" s="7">
        <f t="shared" si="16"/>
        <v>2.2828942385492664E-3</v>
      </c>
      <c r="P100" s="10">
        <f t="shared" si="17"/>
        <v>1.785484993973376E-3</v>
      </c>
    </row>
    <row r="101" spans="1:16" x14ac:dyDescent="0.25">
      <c r="A101" s="4">
        <v>42401</v>
      </c>
      <c r="B101">
        <v>0.67579999999999996</v>
      </c>
      <c r="C101">
        <f t="shared" si="11"/>
        <v>-9.0688912809472569E-2</v>
      </c>
      <c r="E101">
        <f t="shared" si="12"/>
        <v>-8.6442660288369874E-2</v>
      </c>
      <c r="F101">
        <f t="shared" si="13"/>
        <v>7.4723335177305185E-3</v>
      </c>
      <c r="J101" s="9">
        <v>42563</v>
      </c>
      <c r="K101" s="7">
        <v>0.65600000000000003</v>
      </c>
      <c r="L101" s="7">
        <v>3.9784434934220972E-2</v>
      </c>
      <c r="M101" s="7">
        <f t="shared" si="14"/>
        <v>1.0397844349342209</v>
      </c>
      <c r="N101" s="7">
        <f t="shared" si="15"/>
        <v>4.4030687455323667E-2</v>
      </c>
      <c r="O101" s="7">
        <f t="shared" si="16"/>
        <v>1.398568429829661E-3</v>
      </c>
      <c r="P101" s="10">
        <f t="shared" si="17"/>
        <v>1.8423050968297615E-3</v>
      </c>
    </row>
    <row r="102" spans="1:16" x14ac:dyDescent="0.25">
      <c r="A102" s="4">
        <v>42402</v>
      </c>
      <c r="B102">
        <v>0.55489999999999995</v>
      </c>
      <c r="C102">
        <f t="shared" si="11"/>
        <v>-0.17889908256880735</v>
      </c>
      <c r="E102">
        <f t="shared" si="12"/>
        <v>-0.17465283004770465</v>
      </c>
      <c r="F102">
        <f t="shared" si="13"/>
        <v>3.0503611043672406E-2</v>
      </c>
      <c r="J102" s="9">
        <v>42564</v>
      </c>
      <c r="K102" s="7">
        <v>0.65180000000000005</v>
      </c>
      <c r="L102" s="7">
        <v>-6.4024390243902158E-3</v>
      </c>
      <c r="M102" s="7">
        <f t="shared" si="14"/>
        <v>0.99359756097560981</v>
      </c>
      <c r="N102" s="7">
        <f t="shared" si="15"/>
        <v>-2.1561865032875202E-3</v>
      </c>
      <c r="O102" s="7">
        <f t="shared" si="16"/>
        <v>7.7254170165371719E-5</v>
      </c>
      <c r="P102" s="10">
        <f t="shared" si="17"/>
        <v>1.0658868539937693E-5</v>
      </c>
    </row>
    <row r="103" spans="1:16" x14ac:dyDescent="0.25">
      <c r="A103" s="4">
        <v>42403</v>
      </c>
      <c r="B103">
        <v>0.62009999999999998</v>
      </c>
      <c r="C103">
        <f t="shared" si="11"/>
        <v>0.11749864840511812</v>
      </c>
      <c r="E103">
        <f t="shared" si="12"/>
        <v>0.12174490092622081</v>
      </c>
      <c r="F103">
        <f t="shared" si="13"/>
        <v>1.4821820901535322E-2</v>
      </c>
      <c r="J103" s="9">
        <v>42565</v>
      </c>
      <c r="K103" s="7">
        <v>0.64590000000000003</v>
      </c>
      <c r="L103" s="7">
        <v>-9.0518563976680205E-3</v>
      </c>
      <c r="M103" s="7">
        <f t="shared" si="14"/>
        <v>0.99094814360233197</v>
      </c>
      <c r="N103" s="7">
        <f t="shared" si="15"/>
        <v>-4.805603876565325E-3</v>
      </c>
      <c r="O103" s="7">
        <f t="shared" si="16"/>
        <v>1.3084734693128022E-4</v>
      </c>
      <c r="P103" s="10">
        <f t="shared" si="17"/>
        <v>3.4977875656971948E-5</v>
      </c>
    </row>
    <row r="104" spans="1:16" x14ac:dyDescent="0.25">
      <c r="A104" s="4">
        <v>42404</v>
      </c>
      <c r="B104">
        <v>0.58209999999999995</v>
      </c>
      <c r="C104">
        <f t="shared" si="11"/>
        <v>-6.1280438638929263E-2</v>
      </c>
      <c r="E104">
        <f t="shared" si="12"/>
        <v>-5.7034186117826569E-2</v>
      </c>
      <c r="F104">
        <f t="shared" si="13"/>
        <v>3.2528983861228808E-3</v>
      </c>
      <c r="J104" s="9">
        <v>42566</v>
      </c>
      <c r="K104" s="7">
        <v>0.64600000000000002</v>
      </c>
      <c r="L104" s="7">
        <v>1.5482272797644989E-4</v>
      </c>
      <c r="M104" s="7">
        <f t="shared" si="14"/>
        <v>1.0001548227279764</v>
      </c>
      <c r="N104" s="7">
        <f t="shared" si="15"/>
        <v>4.4010752490791453E-3</v>
      </c>
      <c r="O104" s="7">
        <f t="shared" si="16"/>
        <v>4.9825980540717982E-6</v>
      </c>
      <c r="P104" s="10">
        <f t="shared" si="17"/>
        <v>1.0840355318852955E-5</v>
      </c>
    </row>
    <row r="105" spans="1:16" x14ac:dyDescent="0.25">
      <c r="A105" s="4">
        <v>42405</v>
      </c>
      <c r="B105">
        <v>0.54</v>
      </c>
      <c r="C105">
        <f t="shared" si="11"/>
        <v>-7.2324342896409419E-2</v>
      </c>
      <c r="E105">
        <f t="shared" si="12"/>
        <v>-6.8078090375306724E-2</v>
      </c>
      <c r="F105">
        <f t="shared" si="13"/>
        <v>4.6346263891484298E-3</v>
      </c>
      <c r="J105" s="9">
        <v>42569</v>
      </c>
      <c r="K105" s="7">
        <v>0.66979999999999995</v>
      </c>
      <c r="L105" s="7">
        <v>3.6842105263157787E-2</v>
      </c>
      <c r="M105" s="7">
        <f t="shared" si="14"/>
        <v>1.0368421052631578</v>
      </c>
      <c r="N105" s="7">
        <f t="shared" si="15"/>
        <v>4.1088357784260482E-2</v>
      </c>
      <c r="O105" s="7">
        <f t="shared" si="16"/>
        <v>1.1871545460358298E-3</v>
      </c>
      <c r="P105" s="10">
        <f t="shared" si="17"/>
        <v>1.5983805717068682E-3</v>
      </c>
    </row>
    <row r="106" spans="1:16" x14ac:dyDescent="0.25">
      <c r="A106" s="4">
        <v>42408</v>
      </c>
      <c r="B106">
        <v>0.53659999999999997</v>
      </c>
      <c r="C106">
        <f t="shared" si="11"/>
        <v>-6.2962962962964247E-3</v>
      </c>
      <c r="E106">
        <f t="shared" si="12"/>
        <v>-2.0500437751937292E-3</v>
      </c>
      <c r="F106">
        <f t="shared" si="13"/>
        <v>4.2026794802105568E-6</v>
      </c>
      <c r="J106" s="9">
        <v>42570</v>
      </c>
      <c r="K106" s="7">
        <v>0.66790000000000005</v>
      </c>
      <c r="L106" s="7">
        <v>-2.8366676619885067E-3</v>
      </c>
      <c r="M106" s="7">
        <f t="shared" si="14"/>
        <v>0.99716333233801147</v>
      </c>
      <c r="N106" s="7">
        <f t="shared" si="15"/>
        <v>1.4095848591141888E-3</v>
      </c>
      <c r="O106" s="7">
        <f t="shared" si="16"/>
        <v>2.728666331197128E-5</v>
      </c>
      <c r="P106" s="10">
        <f t="shared" si="17"/>
        <v>9.0588416488832723E-8</v>
      </c>
    </row>
    <row r="107" spans="1:16" x14ac:dyDescent="0.25">
      <c r="A107" s="4">
        <v>42409</v>
      </c>
      <c r="B107">
        <v>0.54800000000000004</v>
      </c>
      <c r="C107">
        <f t="shared" si="11"/>
        <v>2.1244875139769061E-2</v>
      </c>
      <c r="E107">
        <f t="shared" si="12"/>
        <v>2.5491127660871755E-2</v>
      </c>
      <c r="F107">
        <f t="shared" si="13"/>
        <v>6.4979758942286113E-4</v>
      </c>
      <c r="J107" s="9">
        <v>42571</v>
      </c>
      <c r="K107" s="7">
        <v>0.70030000000000003</v>
      </c>
      <c r="L107" s="7">
        <v>4.8510256026351221E-2</v>
      </c>
      <c r="M107" s="7">
        <f t="shared" si="14"/>
        <v>1.0485102560263513</v>
      </c>
      <c r="N107" s="7">
        <f t="shared" si="15"/>
        <v>5.2756508547453916E-2</v>
      </c>
      <c r="O107" s="7">
        <f t="shared" si="16"/>
        <v>2.1273551043472132E-3</v>
      </c>
      <c r="P107" s="10">
        <f t="shared" si="17"/>
        <v>2.6675058620651984E-3</v>
      </c>
    </row>
    <row r="108" spans="1:16" x14ac:dyDescent="0.25">
      <c r="A108" s="4">
        <v>42410</v>
      </c>
      <c r="B108">
        <v>0.5675</v>
      </c>
      <c r="C108">
        <f t="shared" si="11"/>
        <v>3.5583941605839345E-2</v>
      </c>
      <c r="E108">
        <f t="shared" si="12"/>
        <v>3.983019412694204E-2</v>
      </c>
      <c r="F108">
        <f t="shared" si="13"/>
        <v>1.5864443641898881E-3</v>
      </c>
      <c r="J108" s="9">
        <v>42572</v>
      </c>
      <c r="K108" s="7">
        <v>0.67900000000000005</v>
      </c>
      <c r="L108" s="7">
        <v>-3.0415536198771933E-2</v>
      </c>
      <c r="M108" s="7">
        <f t="shared" si="14"/>
        <v>0.96958446380122809</v>
      </c>
      <c r="N108" s="7">
        <f t="shared" si="15"/>
        <v>-2.6169283677669238E-2</v>
      </c>
      <c r="O108" s="7">
        <f t="shared" si="16"/>
        <v>1.0760061265536716E-3</v>
      </c>
      <c r="P108" s="10">
        <f t="shared" si="17"/>
        <v>7.4408325232005318E-4</v>
      </c>
    </row>
    <row r="109" spans="1:16" x14ac:dyDescent="0.25">
      <c r="A109" s="4">
        <v>42411</v>
      </c>
      <c r="B109">
        <v>0.60960000000000003</v>
      </c>
      <c r="C109">
        <f t="shared" si="11"/>
        <v>7.4185022026431763E-2</v>
      </c>
      <c r="E109">
        <f t="shared" si="12"/>
        <v>7.8431274547534457E-2</v>
      </c>
      <c r="F109">
        <f t="shared" si="13"/>
        <v>6.1514648271507261E-3</v>
      </c>
      <c r="J109" s="9">
        <v>42573</v>
      </c>
      <c r="K109" s="7">
        <v>0.65400000000000003</v>
      </c>
      <c r="L109" s="7">
        <v>-3.6818851251840971E-2</v>
      </c>
      <c r="M109" s="7">
        <f t="shared" si="14"/>
        <v>0.96318114874815908</v>
      </c>
      <c r="N109" s="7">
        <f t="shared" si="15"/>
        <v>-3.2572598730738277E-2</v>
      </c>
      <c r="O109" s="7">
        <f t="shared" si="16"/>
        <v>1.5370984681794613E-3</v>
      </c>
      <c r="P109" s="10">
        <f t="shared" si="17"/>
        <v>1.1344235361276283E-3</v>
      </c>
    </row>
    <row r="110" spans="1:16" x14ac:dyDescent="0.25">
      <c r="A110" s="4">
        <v>42412</v>
      </c>
      <c r="B110">
        <v>0.63180000000000003</v>
      </c>
      <c r="C110">
        <f t="shared" si="11"/>
        <v>3.641732283464566E-2</v>
      </c>
      <c r="E110">
        <f t="shared" si="12"/>
        <v>4.0663575355748355E-2</v>
      </c>
      <c r="F110">
        <f t="shared" si="13"/>
        <v>1.6535263607126249E-3</v>
      </c>
      <c r="J110" s="9">
        <v>42576</v>
      </c>
      <c r="K110" s="7">
        <v>0.59399999999999997</v>
      </c>
      <c r="L110" s="7">
        <v>-9.174311926605512E-2</v>
      </c>
      <c r="M110" s="7">
        <f t="shared" si="14"/>
        <v>0.90825688073394484</v>
      </c>
      <c r="N110" s="7">
        <f t="shared" si="15"/>
        <v>-8.7496866744952426E-2</v>
      </c>
      <c r="O110" s="7">
        <f t="shared" si="16"/>
        <v>8.8604786226769774E-3</v>
      </c>
      <c r="P110" s="10">
        <f t="shared" si="17"/>
        <v>7.8509297583012477E-3</v>
      </c>
    </row>
    <row r="111" spans="1:16" x14ac:dyDescent="0.25">
      <c r="A111" s="4">
        <v>42416</v>
      </c>
      <c r="B111">
        <v>0.6653</v>
      </c>
      <c r="C111">
        <f t="shared" si="11"/>
        <v>5.3023108578664088E-2</v>
      </c>
      <c r="E111">
        <f t="shared" si="12"/>
        <v>5.7269361099766783E-2</v>
      </c>
      <c r="F111">
        <f t="shared" si="13"/>
        <v>3.279779720775481E-3</v>
      </c>
      <c r="J111" s="9">
        <v>42577</v>
      </c>
      <c r="K111" s="7">
        <v>0.65610000000000002</v>
      </c>
      <c r="L111" s="7">
        <v>0.10454545454545462</v>
      </c>
      <c r="M111" s="7">
        <f t="shared" si="14"/>
        <v>1.1045454545454547</v>
      </c>
      <c r="N111" s="7">
        <f t="shared" si="15"/>
        <v>0.10879170706655732</v>
      </c>
      <c r="O111" s="7">
        <f t="shared" si="16"/>
        <v>1.0436350627773171E-2</v>
      </c>
      <c r="P111" s="10">
        <f t="shared" si="17"/>
        <v>1.1595650306420567E-2</v>
      </c>
    </row>
    <row r="112" spans="1:16" x14ac:dyDescent="0.25">
      <c r="A112" s="4">
        <v>42417</v>
      </c>
      <c r="B112">
        <v>0.71789999999999998</v>
      </c>
      <c r="C112">
        <f t="shared" si="11"/>
        <v>7.9062077258379646E-2</v>
      </c>
      <c r="E112">
        <f t="shared" si="12"/>
        <v>8.330832977948234E-2</v>
      </c>
      <c r="F112">
        <f t="shared" si="13"/>
        <v>6.9402778106469843E-3</v>
      </c>
      <c r="J112" s="9">
        <v>42578</v>
      </c>
      <c r="K112" s="7">
        <v>0.62609999999999999</v>
      </c>
      <c r="L112" s="7">
        <v>-4.5724737082761813E-2</v>
      </c>
      <c r="M112" s="7">
        <f t="shared" si="14"/>
        <v>0.95427526291723819</v>
      </c>
      <c r="N112" s="7">
        <f t="shared" si="15"/>
        <v>-4.1478484561659118E-2</v>
      </c>
      <c r="O112" s="7">
        <f t="shared" si="16"/>
        <v>2.31473887181714E-3</v>
      </c>
      <c r="P112" s="10">
        <f t="shared" si="17"/>
        <v>1.8136602622936321E-3</v>
      </c>
    </row>
    <row r="113" spans="1:16" x14ac:dyDescent="0.25">
      <c r="A113" s="4">
        <v>42418</v>
      </c>
      <c r="B113">
        <v>0.51939999999999997</v>
      </c>
      <c r="C113">
        <f t="shared" si="11"/>
        <v>-0.27650090541858202</v>
      </c>
      <c r="E113">
        <f t="shared" si="12"/>
        <v>-0.2722546528974793</v>
      </c>
      <c r="F113">
        <f t="shared" si="13"/>
        <v>7.4122596024326928E-2</v>
      </c>
      <c r="J113" s="9">
        <v>42579</v>
      </c>
      <c r="K113" s="7">
        <v>0.64</v>
      </c>
      <c r="L113" s="7">
        <v>2.220092636958956E-2</v>
      </c>
      <c r="M113" s="7">
        <f t="shared" si="14"/>
        <v>1.0222009263695895</v>
      </c>
      <c r="N113" s="7">
        <f t="shared" si="15"/>
        <v>2.6447178890692254E-2</v>
      </c>
      <c r="O113" s="7">
        <f t="shared" si="16"/>
        <v>3.9259183191772397E-4</v>
      </c>
      <c r="P113" s="10">
        <f t="shared" si="17"/>
        <v>6.4204328816349775E-4</v>
      </c>
    </row>
    <row r="114" spans="1:16" x14ac:dyDescent="0.25">
      <c r="A114" s="4">
        <v>42419</v>
      </c>
      <c r="B114">
        <v>0.56130000000000002</v>
      </c>
      <c r="C114">
        <f t="shared" si="11"/>
        <v>8.0670003850596944E-2</v>
      </c>
      <c r="E114">
        <f t="shared" si="12"/>
        <v>8.4916256371699639E-2</v>
      </c>
      <c r="F114">
        <f t="shared" si="13"/>
        <v>7.2107705961842192E-3</v>
      </c>
      <c r="J114" s="9">
        <v>42580</v>
      </c>
      <c r="K114" s="7">
        <v>0.64839999999999998</v>
      </c>
      <c r="L114" s="7">
        <v>1.3124999999999942E-2</v>
      </c>
      <c r="M114" s="7">
        <f t="shared" si="14"/>
        <v>1.0131250000000001</v>
      </c>
      <c r="N114" s="7">
        <f t="shared" si="15"/>
        <v>1.7371252521102637E-2</v>
      </c>
      <c r="O114" s="7">
        <f t="shared" si="16"/>
        <v>1.1530472731720593E-4</v>
      </c>
      <c r="P114" s="10">
        <f t="shared" si="17"/>
        <v>2.6447367958915279E-4</v>
      </c>
    </row>
    <row r="115" spans="1:16" x14ac:dyDescent="0.25">
      <c r="A115" s="4">
        <v>42422</v>
      </c>
      <c r="B115">
        <v>0.66</v>
      </c>
      <c r="C115">
        <f t="shared" si="11"/>
        <v>0.17584179583110637</v>
      </c>
      <c r="E115">
        <f t="shared" si="12"/>
        <v>0.18008804835220907</v>
      </c>
      <c r="F115">
        <f t="shared" si="13"/>
        <v>3.2431705159307593E-2</v>
      </c>
      <c r="J115" s="9">
        <v>42583</v>
      </c>
      <c r="K115" s="7">
        <v>0.65</v>
      </c>
      <c r="L115" s="7">
        <v>2.4676125848242534E-3</v>
      </c>
      <c r="M115" s="7">
        <f t="shared" si="14"/>
        <v>1.0024676125848242</v>
      </c>
      <c r="N115" s="7">
        <f t="shared" si="15"/>
        <v>6.7138651059269489E-3</v>
      </c>
      <c r="O115" s="7">
        <f t="shared" si="16"/>
        <v>6.4990143280275911E-9</v>
      </c>
      <c r="P115" s="10">
        <f t="shared" si="17"/>
        <v>3.1418932305029133E-5</v>
      </c>
    </row>
    <row r="116" spans="1:16" x14ac:dyDescent="0.25">
      <c r="A116" s="4">
        <v>42423</v>
      </c>
      <c r="B116">
        <v>0.5595</v>
      </c>
      <c r="C116">
        <f t="shared" si="11"/>
        <v>-0.15227272727272731</v>
      </c>
      <c r="E116">
        <f t="shared" si="12"/>
        <v>-0.14802647475162461</v>
      </c>
      <c r="F116">
        <f t="shared" si="13"/>
        <v>2.1911837227393361E-2</v>
      </c>
      <c r="J116" s="9">
        <v>42584</v>
      </c>
      <c r="K116" s="7">
        <v>0.65</v>
      </c>
      <c r="L116" s="7">
        <v>0</v>
      </c>
      <c r="M116" s="7">
        <f t="shared" si="14"/>
        <v>1</v>
      </c>
      <c r="N116" s="7">
        <f t="shared" si="15"/>
        <v>4.2462525211026956E-3</v>
      </c>
      <c r="O116" s="7">
        <f t="shared" si="16"/>
        <v>5.6977504790486116E-6</v>
      </c>
      <c r="P116" s="10">
        <f t="shared" si="17"/>
        <v>9.8448271806247292E-6</v>
      </c>
    </row>
    <row r="117" spans="1:16" x14ac:dyDescent="0.25">
      <c r="A117" s="4">
        <v>42424</v>
      </c>
      <c r="B117">
        <v>0.64249999999999996</v>
      </c>
      <c r="C117">
        <f t="shared" si="11"/>
        <v>0.14834673815907054</v>
      </c>
      <c r="E117">
        <f t="shared" si="12"/>
        <v>0.15259299068017323</v>
      </c>
      <c r="F117">
        <f t="shared" si="13"/>
        <v>2.3284620804719436E-2</v>
      </c>
      <c r="J117" s="9">
        <v>42585</v>
      </c>
      <c r="K117" s="7">
        <v>0.61280000000000001</v>
      </c>
      <c r="L117" s="7">
        <v>-5.7230769230769245E-2</v>
      </c>
      <c r="M117" s="7">
        <f t="shared" si="14"/>
        <v>0.9427692307692308</v>
      </c>
      <c r="N117" s="7">
        <f t="shared" si="15"/>
        <v>-5.298451670966655E-2</v>
      </c>
      <c r="O117" s="7">
        <f t="shared" si="16"/>
        <v>3.5542779454731696E-3</v>
      </c>
      <c r="P117" s="10">
        <f t="shared" si="17"/>
        <v>2.9260658988085543E-3</v>
      </c>
    </row>
    <row r="118" spans="1:16" x14ac:dyDescent="0.25">
      <c r="A118" s="4">
        <v>42425</v>
      </c>
      <c r="B118">
        <v>0.59940000000000004</v>
      </c>
      <c r="C118">
        <f t="shared" si="11"/>
        <v>-6.7081712062256688E-2</v>
      </c>
      <c r="E118">
        <f t="shared" si="12"/>
        <v>-6.2835459541153993E-2</v>
      </c>
      <c r="F118">
        <f t="shared" si="13"/>
        <v>3.9482949757480004E-3</v>
      </c>
      <c r="J118" s="9">
        <v>42586</v>
      </c>
      <c r="K118" s="7">
        <v>0.6</v>
      </c>
      <c r="L118" s="7">
        <v>-2.0887728459530082E-2</v>
      </c>
      <c r="M118" s="7">
        <f t="shared" si="14"/>
        <v>0.97911227154046987</v>
      </c>
      <c r="N118" s="7">
        <f t="shared" si="15"/>
        <v>-1.6641475938427387E-2</v>
      </c>
      <c r="O118" s="7">
        <f t="shared" si="16"/>
        <v>5.4171280427398039E-4</v>
      </c>
      <c r="P118" s="10">
        <f t="shared" si="17"/>
        <v>3.1506540039607627E-4</v>
      </c>
    </row>
    <row r="119" spans="1:16" x14ac:dyDescent="0.25">
      <c r="A119" s="4">
        <v>42426</v>
      </c>
      <c r="B119">
        <v>0.65</v>
      </c>
      <c r="C119">
        <f t="shared" si="11"/>
        <v>8.4417751084417708E-2</v>
      </c>
      <c r="E119">
        <f t="shared" si="12"/>
        <v>8.8664003605520403E-2</v>
      </c>
      <c r="F119">
        <f t="shared" si="13"/>
        <v>7.8613055353597347E-3</v>
      </c>
      <c r="J119" s="9">
        <v>42587</v>
      </c>
      <c r="K119" s="7">
        <v>0.59850000000000003</v>
      </c>
      <c r="L119" s="7">
        <v>-2.4999999999999098E-3</v>
      </c>
      <c r="M119" s="7">
        <f t="shared" si="14"/>
        <v>0.99750000000000005</v>
      </c>
      <c r="N119" s="7">
        <f t="shared" si="15"/>
        <v>1.7462525211027857E-3</v>
      </c>
      <c r="O119" s="7">
        <f t="shared" si="16"/>
        <v>2.3882731081303236E-5</v>
      </c>
      <c r="P119" s="10">
        <f t="shared" si="17"/>
        <v>4.0659338852389162E-7</v>
      </c>
    </row>
    <row r="120" spans="1:16" x14ac:dyDescent="0.25">
      <c r="A120" s="4">
        <v>42429</v>
      </c>
      <c r="B120">
        <v>0.59040000000000004</v>
      </c>
      <c r="C120">
        <f t="shared" si="11"/>
        <v>-9.169230769230767E-2</v>
      </c>
      <c r="E120">
        <f t="shared" si="12"/>
        <v>-8.7446055171204976E-2</v>
      </c>
      <c r="F120">
        <f t="shared" si="13"/>
        <v>7.6468125650054246E-3</v>
      </c>
      <c r="J120" s="9">
        <v>42590</v>
      </c>
      <c r="K120" s="7">
        <v>0.59189999999999998</v>
      </c>
      <c r="L120" s="7">
        <v>-1.1027568922305848E-2</v>
      </c>
      <c r="M120" s="7">
        <f t="shared" si="14"/>
        <v>0.98897243107769417</v>
      </c>
      <c r="N120" s="7">
        <f t="shared" si="15"/>
        <v>-6.7813164012031522E-3</v>
      </c>
      <c r="O120" s="7">
        <f t="shared" si="16"/>
        <v>1.7995055528635678E-4</v>
      </c>
      <c r="P120" s="10">
        <f t="shared" si="17"/>
        <v>6.2250871752174132E-5</v>
      </c>
    </row>
    <row r="121" spans="1:16" x14ac:dyDescent="0.25">
      <c r="A121" s="4">
        <v>42430</v>
      </c>
      <c r="B121">
        <v>0.60660000000000003</v>
      </c>
      <c r="C121">
        <f t="shared" si="11"/>
        <v>2.7439024390243889E-2</v>
      </c>
      <c r="E121">
        <f t="shared" si="12"/>
        <v>3.1685276911346587E-2</v>
      </c>
      <c r="F121">
        <f t="shared" si="13"/>
        <v>1.0039567729487131E-3</v>
      </c>
      <c r="J121" s="9">
        <v>42591</v>
      </c>
      <c r="K121" s="7">
        <v>0.57869999999999999</v>
      </c>
      <c r="L121" s="7">
        <v>-2.230106436898123E-2</v>
      </c>
      <c r="M121" s="7">
        <f t="shared" si="14"/>
        <v>0.97769893563101873</v>
      </c>
      <c r="N121" s="7">
        <f t="shared" si="15"/>
        <v>-1.8054811847878535E-2</v>
      </c>
      <c r="O121" s="7">
        <f t="shared" si="16"/>
        <v>6.0950033072986983E-4</v>
      </c>
      <c r="P121" s="10">
        <f t="shared" si="17"/>
        <v>3.6723657451676105E-4</v>
      </c>
    </row>
    <row r="122" spans="1:16" x14ac:dyDescent="0.25">
      <c r="A122" s="4">
        <v>42431</v>
      </c>
      <c r="B122">
        <v>0.82</v>
      </c>
      <c r="C122">
        <f t="shared" si="11"/>
        <v>0.35179690075832493</v>
      </c>
      <c r="E122">
        <f t="shared" si="12"/>
        <v>0.35604315327942765</v>
      </c>
      <c r="F122">
        <f t="shared" si="13"/>
        <v>0.12676672699715802</v>
      </c>
      <c r="J122" s="9">
        <v>42592</v>
      </c>
      <c r="K122" s="7">
        <v>0.56999999999999995</v>
      </c>
      <c r="L122" s="7">
        <v>-1.5033696215655852E-2</v>
      </c>
      <c r="M122" s="7">
        <f t="shared" si="14"/>
        <v>0.98496630378434413</v>
      </c>
      <c r="N122" s="7">
        <f t="shared" si="15"/>
        <v>-1.0787443694553155E-2</v>
      </c>
      <c r="O122" s="7">
        <f t="shared" si="16"/>
        <v>3.0348052146929549E-4</v>
      </c>
      <c r="P122" s="10">
        <f t="shared" si="17"/>
        <v>1.4151599268899688E-4</v>
      </c>
    </row>
    <row r="123" spans="1:16" x14ac:dyDescent="0.25">
      <c r="A123" s="4">
        <v>42432</v>
      </c>
      <c r="B123">
        <v>1.1400000000000001</v>
      </c>
      <c r="C123">
        <f t="shared" si="11"/>
        <v>0.39024390243902463</v>
      </c>
      <c r="E123">
        <f t="shared" si="12"/>
        <v>0.39449015496012735</v>
      </c>
      <c r="F123">
        <f t="shared" si="13"/>
        <v>0.15562248236046528</v>
      </c>
      <c r="J123" s="9">
        <v>42593</v>
      </c>
      <c r="K123" s="7">
        <v>0.56079999999999997</v>
      </c>
      <c r="L123" s="7">
        <v>-1.6140350877192958E-2</v>
      </c>
      <c r="M123" s="7">
        <f t="shared" si="14"/>
        <v>0.98385964912280699</v>
      </c>
      <c r="N123" s="7">
        <f t="shared" si="15"/>
        <v>-1.1894098356090264E-2</v>
      </c>
      <c r="O123" s="7">
        <f t="shared" si="16"/>
        <v>3.4326258677111043E-4</v>
      </c>
      <c r="P123" s="10">
        <f t="shared" si="17"/>
        <v>1.6907031440035035E-4</v>
      </c>
    </row>
    <row r="124" spans="1:16" x14ac:dyDescent="0.25">
      <c r="A124" s="4">
        <v>42433</v>
      </c>
      <c r="B124">
        <v>1.41</v>
      </c>
      <c r="C124">
        <f t="shared" si="11"/>
        <v>0.23684210526315769</v>
      </c>
      <c r="E124">
        <f t="shared" si="12"/>
        <v>0.24108835778426038</v>
      </c>
      <c r="F124">
        <f t="shared" si="13"/>
        <v>5.8123596259111544E-2</v>
      </c>
      <c r="J124" s="9">
        <v>42594</v>
      </c>
      <c r="K124" s="7">
        <v>0.56999999999999995</v>
      </c>
      <c r="L124" s="7">
        <v>1.6405135520684712E-2</v>
      </c>
      <c r="M124" s="7">
        <f t="shared" si="14"/>
        <v>1.0164051355206847</v>
      </c>
      <c r="N124" s="7">
        <f t="shared" si="15"/>
        <v>2.0651388041787407E-2</v>
      </c>
      <c r="O124" s="7">
        <f t="shared" si="16"/>
        <v>1.965082322443819E-4</v>
      </c>
      <c r="P124" s="10">
        <f t="shared" si="17"/>
        <v>3.8192033920849653E-4</v>
      </c>
    </row>
    <row r="125" spans="1:16" x14ac:dyDescent="0.25">
      <c r="A125" s="4">
        <v>42436</v>
      </c>
      <c r="B125">
        <v>2.17</v>
      </c>
      <c r="C125">
        <f t="shared" si="11"/>
        <v>0.53900709219858156</v>
      </c>
      <c r="E125">
        <f t="shared" si="12"/>
        <v>0.54325334471968423</v>
      </c>
      <c r="F125">
        <f t="shared" si="13"/>
        <v>0.29512419654912408</v>
      </c>
      <c r="J125" s="9">
        <v>42597</v>
      </c>
      <c r="K125" s="7">
        <v>0.61870000000000003</v>
      </c>
      <c r="L125" s="7">
        <v>8.5438596491228216E-2</v>
      </c>
      <c r="M125" s="7">
        <f t="shared" si="14"/>
        <v>1.0854385964912283</v>
      </c>
      <c r="N125" s="7">
        <f t="shared" si="15"/>
        <v>8.9684849012330911E-2</v>
      </c>
      <c r="O125" s="7">
        <f t="shared" si="16"/>
        <v>6.8975683241472643E-3</v>
      </c>
      <c r="P125" s="10">
        <f t="shared" si="17"/>
        <v>7.8457508682208861E-3</v>
      </c>
    </row>
    <row r="126" spans="1:16" x14ac:dyDescent="0.25">
      <c r="A126" s="4">
        <v>42437</v>
      </c>
      <c r="B126">
        <v>1.31</v>
      </c>
      <c r="C126">
        <f t="shared" si="11"/>
        <v>-0.39631336405529949</v>
      </c>
      <c r="E126">
        <f t="shared" si="12"/>
        <v>-0.39206711153419677</v>
      </c>
      <c r="F126">
        <f t="shared" si="13"/>
        <v>0.15371661994676827</v>
      </c>
      <c r="J126" s="9">
        <v>42598</v>
      </c>
      <c r="K126" s="7">
        <v>0.61</v>
      </c>
      <c r="L126" s="7">
        <v>-1.4061742363019299E-2</v>
      </c>
      <c r="M126" s="7">
        <f t="shared" si="14"/>
        <v>0.98593825763698073</v>
      </c>
      <c r="N126" s="7">
        <f t="shared" si="15"/>
        <v>-9.8154898419166026E-3</v>
      </c>
      <c r="O126" s="7">
        <f t="shared" si="16"/>
        <v>2.7056099769760014E-4</v>
      </c>
      <c r="P126" s="10">
        <f t="shared" si="17"/>
        <v>1.1933586477842157E-4</v>
      </c>
    </row>
    <row r="127" spans="1:16" x14ac:dyDescent="0.25">
      <c r="A127" s="4">
        <v>42438</v>
      </c>
      <c r="B127">
        <v>1.32</v>
      </c>
      <c r="C127">
        <f t="shared" si="11"/>
        <v>7.6335877862595486E-3</v>
      </c>
      <c r="E127">
        <f t="shared" si="12"/>
        <v>1.1879840307362244E-2</v>
      </c>
      <c r="F127">
        <f t="shared" si="13"/>
        <v>1.4113060572842865E-4</v>
      </c>
      <c r="J127" s="9">
        <v>42599</v>
      </c>
      <c r="K127" s="7">
        <v>0.60899999999999999</v>
      </c>
      <c r="L127" s="7">
        <v>-1.6393442622950835E-3</v>
      </c>
      <c r="M127" s="7">
        <f t="shared" si="14"/>
        <v>0.99836065573770494</v>
      </c>
      <c r="N127" s="7">
        <f t="shared" si="15"/>
        <v>2.6069082588076123E-3</v>
      </c>
      <c r="O127" s="7">
        <f t="shared" si="16"/>
        <v>1.6211416877732697E-5</v>
      </c>
      <c r="P127" s="10">
        <f t="shared" si="17"/>
        <v>2.2449103698947265E-6</v>
      </c>
    </row>
    <row r="128" spans="1:16" x14ac:dyDescent="0.25">
      <c r="A128" s="4">
        <v>42439</v>
      </c>
      <c r="B128">
        <v>1.23</v>
      </c>
      <c r="C128">
        <f t="shared" si="11"/>
        <v>-6.8181818181818232E-2</v>
      </c>
      <c r="E128">
        <f t="shared" si="12"/>
        <v>-6.3935565660715538E-2</v>
      </c>
      <c r="F128">
        <f t="shared" si="13"/>
        <v>4.0877565563556678E-3</v>
      </c>
      <c r="J128" s="9">
        <v>42600</v>
      </c>
      <c r="K128" s="7">
        <v>0.61609999999999998</v>
      </c>
      <c r="L128" s="7">
        <v>1.1658456486042685E-2</v>
      </c>
      <c r="M128" s="7">
        <f t="shared" si="14"/>
        <v>1.0116584564860427</v>
      </c>
      <c r="N128" s="7">
        <f t="shared" si="15"/>
        <v>1.5904709007145381E-2</v>
      </c>
      <c r="O128" s="7">
        <f t="shared" si="16"/>
        <v>8.5959977310735616E-5</v>
      </c>
      <c r="P128" s="10">
        <f t="shared" si="17"/>
        <v>2.1892467122080483E-4</v>
      </c>
    </row>
    <row r="129" spans="1:16" x14ac:dyDescent="0.25">
      <c r="A129" s="4">
        <v>42440</v>
      </c>
      <c r="B129">
        <v>1.54</v>
      </c>
      <c r="C129">
        <f t="shared" si="11"/>
        <v>0.25203252032520329</v>
      </c>
      <c r="E129">
        <f t="shared" si="12"/>
        <v>0.25627877284630601</v>
      </c>
      <c r="F129">
        <f t="shared" si="13"/>
        <v>6.5678809411608516E-2</v>
      </c>
      <c r="J129" s="9">
        <v>42601</v>
      </c>
      <c r="K129" s="7">
        <v>0.62260000000000004</v>
      </c>
      <c r="L129" s="7">
        <v>1.0550235351404093E-2</v>
      </c>
      <c r="M129" s="7">
        <f t="shared" si="14"/>
        <v>1.0105502353514042</v>
      </c>
      <c r="N129" s="7">
        <f t="shared" si="15"/>
        <v>1.479648787250679E-2</v>
      </c>
      <c r="O129" s="7">
        <f t="shared" si="16"/>
        <v>6.6638474741769992E-5</v>
      </c>
      <c r="P129" s="10">
        <f t="shared" si="17"/>
        <v>1.8735811665244767E-4</v>
      </c>
    </row>
    <row r="130" spans="1:16" x14ac:dyDescent="0.25">
      <c r="A130" s="4">
        <v>42443</v>
      </c>
      <c r="B130">
        <v>1.6600000000000001</v>
      </c>
      <c r="C130">
        <f t="shared" si="11"/>
        <v>7.792207792207799E-2</v>
      </c>
      <c r="E130">
        <f t="shared" si="12"/>
        <v>8.2168330443180684E-2</v>
      </c>
      <c r="F130">
        <f t="shared" si="13"/>
        <v>6.7516345278197335E-3</v>
      </c>
      <c r="J130" s="9">
        <v>42604</v>
      </c>
      <c r="K130" s="7">
        <v>0.6</v>
      </c>
      <c r="L130" s="7">
        <v>-3.6299389656280219E-2</v>
      </c>
      <c r="M130" s="7">
        <f t="shared" si="14"/>
        <v>0.96370061034371979</v>
      </c>
      <c r="N130" s="7">
        <f t="shared" si="15"/>
        <v>-3.2053137135177524E-2</v>
      </c>
      <c r="O130" s="7">
        <f t="shared" si="16"/>
        <v>1.4966364444660796E-3</v>
      </c>
      <c r="P130" s="10">
        <f t="shared" si="17"/>
        <v>1.0997011920237702E-3</v>
      </c>
    </row>
    <row r="131" spans="1:16" ht="15.75" thickBot="1" x14ac:dyDescent="0.3">
      <c r="A131" s="4">
        <v>42444</v>
      </c>
      <c r="B131">
        <v>1.69</v>
      </c>
      <c r="C131">
        <f t="shared" si="11"/>
        <v>1.8072289156626387E-2</v>
      </c>
      <c r="E131">
        <f t="shared" si="12"/>
        <v>2.2318541677729082E-2</v>
      </c>
      <c r="F131">
        <f t="shared" si="13"/>
        <v>4.9811730262053005E-4</v>
      </c>
      <c r="J131" s="12">
        <v>42605</v>
      </c>
      <c r="K131" s="13">
        <v>0.6</v>
      </c>
      <c r="L131" s="13">
        <v>0</v>
      </c>
      <c r="M131" s="13">
        <f t="shared" si="14"/>
        <v>1</v>
      </c>
      <c r="N131" s="13">
        <f t="shared" si="15"/>
        <v>4.2462525211026956E-3</v>
      </c>
      <c r="O131" s="13">
        <f t="shared" si="16"/>
        <v>5.6977504790486116E-6</v>
      </c>
      <c r="P131" s="14">
        <f t="shared" si="17"/>
        <v>9.8448271806247292E-6</v>
      </c>
    </row>
    <row r="132" spans="1:16" x14ac:dyDescent="0.25">
      <c r="A132" s="4">
        <v>42445</v>
      </c>
      <c r="B132">
        <v>1.5899999999999999</v>
      </c>
      <c r="C132">
        <f t="shared" si="11"/>
        <v>-5.9171597633136147E-2</v>
      </c>
      <c r="E132">
        <f t="shared" si="12"/>
        <v>-5.4925345112033452E-2</v>
      </c>
      <c r="F132">
        <f t="shared" si="13"/>
        <v>3.0167935356759769E-3</v>
      </c>
      <c r="G132" s="7"/>
      <c r="H132" s="7"/>
      <c r="I132" s="7"/>
      <c r="J132" s="16"/>
      <c r="K132" s="7"/>
      <c r="L132" s="7"/>
      <c r="M132" s="7"/>
      <c r="N132" s="7"/>
      <c r="O132" s="7"/>
      <c r="P132" s="7"/>
    </row>
    <row r="133" spans="1:16" x14ac:dyDescent="0.25">
      <c r="A133" s="4">
        <v>42446</v>
      </c>
      <c r="B133">
        <v>1.53</v>
      </c>
      <c r="C133">
        <f t="shared" ref="C133:C196" si="18">(B133-B132)/B132</f>
        <v>-3.7735849056603668E-2</v>
      </c>
      <c r="E133">
        <f t="shared" ref="E133:E196" si="19">C133-$D$3</f>
        <v>-3.3489596535500973E-2</v>
      </c>
      <c r="F133">
        <f t="shared" ref="F133:F196" si="20">E133^2</f>
        <v>1.1215530761106388E-3</v>
      </c>
      <c r="J133" s="7"/>
      <c r="K133" s="7"/>
      <c r="L133" s="7"/>
      <c r="M133" s="7"/>
      <c r="N133" s="7"/>
      <c r="O133" s="7"/>
    </row>
    <row r="134" spans="1:16" x14ac:dyDescent="0.25">
      <c r="A134" s="4">
        <v>42447</v>
      </c>
      <c r="B134">
        <v>1.19</v>
      </c>
      <c r="C134">
        <f t="shared" si="18"/>
        <v>-0.22222222222222227</v>
      </c>
      <c r="E134">
        <f t="shared" si="19"/>
        <v>-0.21797596970111957</v>
      </c>
      <c r="F134">
        <f t="shared" si="20"/>
        <v>4.7513523367143394E-2</v>
      </c>
    </row>
    <row r="135" spans="1:16" x14ac:dyDescent="0.25">
      <c r="A135" s="4">
        <v>42450</v>
      </c>
      <c r="B135">
        <v>1.27</v>
      </c>
      <c r="C135">
        <f t="shared" si="18"/>
        <v>6.7226890756302587E-2</v>
      </c>
      <c r="E135">
        <f t="shared" si="19"/>
        <v>7.1473143277405282E-2</v>
      </c>
      <c r="F135">
        <f t="shared" si="20"/>
        <v>5.108410209952504E-3</v>
      </c>
    </row>
    <row r="136" spans="1:16" x14ac:dyDescent="0.25">
      <c r="A136" s="4">
        <v>42451</v>
      </c>
      <c r="B136">
        <v>1.18</v>
      </c>
      <c r="C136">
        <f t="shared" si="18"/>
        <v>-7.0866141732283533E-2</v>
      </c>
      <c r="E136">
        <f t="shared" si="19"/>
        <v>-6.6619889211180838E-2</v>
      </c>
      <c r="F136">
        <f t="shared" si="20"/>
        <v>4.438209638510009E-3</v>
      </c>
    </row>
    <row r="137" spans="1:16" x14ac:dyDescent="0.25">
      <c r="A137" s="4">
        <v>42452</v>
      </c>
      <c r="B137">
        <v>1</v>
      </c>
      <c r="C137">
        <f t="shared" si="18"/>
        <v>-0.15254237288135589</v>
      </c>
      <c r="E137">
        <f t="shared" si="19"/>
        <v>-0.14829612036025319</v>
      </c>
      <c r="F137">
        <f t="shared" si="20"/>
        <v>2.1991739313902702E-2</v>
      </c>
    </row>
    <row r="138" spans="1:16" x14ac:dyDescent="0.25">
      <c r="A138" s="4">
        <v>42453</v>
      </c>
      <c r="B138">
        <v>1.03</v>
      </c>
      <c r="C138">
        <f t="shared" si="18"/>
        <v>3.0000000000000027E-2</v>
      </c>
      <c r="E138">
        <f t="shared" si="19"/>
        <v>3.4246252521102721E-2</v>
      </c>
      <c r="F138">
        <f t="shared" si="20"/>
        <v>1.1728058117391345E-3</v>
      </c>
    </row>
    <row r="139" spans="1:16" x14ac:dyDescent="0.25">
      <c r="A139" s="4">
        <v>42457</v>
      </c>
      <c r="B139">
        <v>0.96719999999999995</v>
      </c>
      <c r="C139">
        <f t="shared" si="18"/>
        <v>-6.0970873786407843E-2</v>
      </c>
      <c r="E139">
        <f t="shared" si="19"/>
        <v>-5.6724621265305149E-2</v>
      </c>
      <c r="F139">
        <f t="shared" si="20"/>
        <v>3.217682657692309E-3</v>
      </c>
    </row>
    <row r="140" spans="1:16" x14ac:dyDescent="0.25">
      <c r="A140" s="4">
        <v>42458</v>
      </c>
      <c r="B140">
        <v>0.86370000000000002</v>
      </c>
      <c r="C140">
        <f t="shared" si="18"/>
        <v>-0.10700992555831258</v>
      </c>
      <c r="E140">
        <f t="shared" si="19"/>
        <v>-0.10276367303720989</v>
      </c>
      <c r="F140">
        <f t="shared" si="20"/>
        <v>1.0560372496098579E-2</v>
      </c>
    </row>
    <row r="141" spans="1:16" x14ac:dyDescent="0.25">
      <c r="A141" s="4">
        <v>42459</v>
      </c>
      <c r="B141">
        <v>0.85360000000000003</v>
      </c>
      <c r="C141">
        <f t="shared" si="18"/>
        <v>-1.1693875188144029E-2</v>
      </c>
      <c r="E141">
        <f t="shared" si="19"/>
        <v>-7.4476226670413337E-3</v>
      </c>
      <c r="F141">
        <f t="shared" si="20"/>
        <v>5.5467083390627868E-5</v>
      </c>
    </row>
    <row r="142" spans="1:16" x14ac:dyDescent="0.25">
      <c r="A142" s="4">
        <v>42460</v>
      </c>
      <c r="B142">
        <v>0.76829999999999998</v>
      </c>
      <c r="C142">
        <f t="shared" si="18"/>
        <v>-9.992970946579198E-2</v>
      </c>
      <c r="E142">
        <f t="shared" si="19"/>
        <v>-9.5683456944689285E-2</v>
      </c>
      <c r="F142">
        <f t="shared" si="20"/>
        <v>9.1553239328862075E-3</v>
      </c>
    </row>
    <row r="143" spans="1:16" x14ac:dyDescent="0.25">
      <c r="A143" s="4">
        <v>42461</v>
      </c>
      <c r="B143">
        <v>0.77500000000000002</v>
      </c>
      <c r="C143">
        <f t="shared" si="18"/>
        <v>8.7205518677600409E-3</v>
      </c>
      <c r="E143">
        <f t="shared" si="19"/>
        <v>1.2966804388862736E-2</v>
      </c>
      <c r="F143">
        <f t="shared" si="20"/>
        <v>1.6813801605902991E-4</v>
      </c>
    </row>
    <row r="144" spans="1:16" x14ac:dyDescent="0.25">
      <c r="A144" s="4">
        <v>42464</v>
      </c>
      <c r="B144">
        <v>0.73040000000000005</v>
      </c>
      <c r="C144">
        <f t="shared" si="18"/>
        <v>-5.7548387096774158E-2</v>
      </c>
      <c r="E144">
        <f t="shared" si="19"/>
        <v>-5.3302134575671463E-2</v>
      </c>
      <c r="F144">
        <f t="shared" si="20"/>
        <v>2.8411175503229914E-3</v>
      </c>
    </row>
    <row r="145" spans="1:6" x14ac:dyDescent="0.25">
      <c r="A145" s="4">
        <v>42465</v>
      </c>
      <c r="B145">
        <v>0.66579999999999995</v>
      </c>
      <c r="C145">
        <f t="shared" si="18"/>
        <v>-8.8444687842278338E-2</v>
      </c>
      <c r="E145">
        <f t="shared" si="19"/>
        <v>-8.4198435321175644E-2</v>
      </c>
      <c r="F145">
        <f t="shared" si="20"/>
        <v>7.0893765105341979E-3</v>
      </c>
    </row>
    <row r="146" spans="1:6" x14ac:dyDescent="0.25">
      <c r="A146" s="4">
        <v>42466</v>
      </c>
      <c r="B146">
        <v>0.73850000000000005</v>
      </c>
      <c r="C146">
        <f t="shared" si="18"/>
        <v>0.10919194953439487</v>
      </c>
      <c r="E146">
        <f t="shared" si="19"/>
        <v>0.11343820205549757</v>
      </c>
      <c r="F146">
        <f t="shared" si="20"/>
        <v>1.2868225685583892E-2</v>
      </c>
    </row>
    <row r="147" spans="1:6" x14ac:dyDescent="0.25">
      <c r="A147" s="4">
        <v>42467</v>
      </c>
      <c r="B147">
        <v>0.69020000000000004</v>
      </c>
      <c r="C147">
        <f t="shared" si="18"/>
        <v>-6.5402843601895744E-2</v>
      </c>
      <c r="E147">
        <f t="shared" si="19"/>
        <v>-6.1156591080793049E-2</v>
      </c>
      <c r="F147">
        <f t="shared" si="20"/>
        <v>3.7401286326233358E-3</v>
      </c>
    </row>
    <row r="148" spans="1:6" x14ac:dyDescent="0.25">
      <c r="A148" s="4">
        <v>42468</v>
      </c>
      <c r="B148">
        <v>0.76139999999999997</v>
      </c>
      <c r="C148">
        <f t="shared" si="18"/>
        <v>0.10315850478122272</v>
      </c>
      <c r="E148">
        <f t="shared" si="19"/>
        <v>0.10740475730232542</v>
      </c>
      <c r="F148">
        <f t="shared" si="20"/>
        <v>1.1535781891171425E-2</v>
      </c>
    </row>
    <row r="149" spans="1:6" x14ac:dyDescent="0.25">
      <c r="A149" s="4">
        <v>42471</v>
      </c>
      <c r="B149">
        <v>0.95350000000000001</v>
      </c>
      <c r="C149">
        <f t="shared" si="18"/>
        <v>0.25229839768846868</v>
      </c>
      <c r="E149">
        <f t="shared" si="19"/>
        <v>0.2565446502095714</v>
      </c>
      <c r="F149">
        <f t="shared" si="20"/>
        <v>6.5815157551151346E-2</v>
      </c>
    </row>
    <row r="150" spans="1:6" x14ac:dyDescent="0.25">
      <c r="A150" s="4">
        <v>42472</v>
      </c>
      <c r="B150">
        <v>1.1499999999999999</v>
      </c>
      <c r="C150">
        <f t="shared" si="18"/>
        <v>0.20608285264813833</v>
      </c>
      <c r="E150">
        <f t="shared" si="19"/>
        <v>0.21032910516924103</v>
      </c>
      <c r="F150">
        <f t="shared" si="20"/>
        <v>4.4238332481293649E-2</v>
      </c>
    </row>
    <row r="151" spans="1:6" x14ac:dyDescent="0.25">
      <c r="A151" s="4">
        <v>42473</v>
      </c>
      <c r="B151">
        <v>1.1100000000000001</v>
      </c>
      <c r="C151">
        <f t="shared" si="18"/>
        <v>-3.4782608695652015E-2</v>
      </c>
      <c r="E151">
        <f t="shared" si="19"/>
        <v>-3.053635617454932E-2</v>
      </c>
      <c r="F151">
        <f t="shared" si="20"/>
        <v>9.324690484189364E-4</v>
      </c>
    </row>
    <row r="152" spans="1:6" x14ac:dyDescent="0.25">
      <c r="A152" s="4">
        <v>42474</v>
      </c>
      <c r="B152">
        <v>1.04</v>
      </c>
      <c r="C152">
        <f t="shared" si="18"/>
        <v>-6.3063063063063113E-2</v>
      </c>
      <c r="E152">
        <f t="shared" si="19"/>
        <v>-5.8816810541960418E-2</v>
      </c>
      <c r="F152">
        <f t="shared" si="20"/>
        <v>3.4594172023288661E-3</v>
      </c>
    </row>
    <row r="153" spans="1:6" x14ac:dyDescent="0.25">
      <c r="A153" s="4">
        <v>42475</v>
      </c>
      <c r="B153">
        <v>1.1000000000000001</v>
      </c>
      <c r="C153">
        <f t="shared" si="18"/>
        <v>5.7692307692307744E-2</v>
      </c>
      <c r="E153">
        <f t="shared" si="19"/>
        <v>6.1938560213410439E-2</v>
      </c>
      <c r="F153">
        <f t="shared" si="20"/>
        <v>3.8363852413102707E-3</v>
      </c>
    </row>
    <row r="154" spans="1:6" x14ac:dyDescent="0.25">
      <c r="A154" s="4">
        <v>42478</v>
      </c>
      <c r="B154">
        <v>1</v>
      </c>
      <c r="C154">
        <f t="shared" si="18"/>
        <v>-9.0909090909090981E-2</v>
      </c>
      <c r="E154">
        <f t="shared" si="19"/>
        <v>-8.6662838387988286E-2</v>
      </c>
      <c r="F154">
        <f t="shared" si="20"/>
        <v>7.5104475574625761E-3</v>
      </c>
    </row>
    <row r="155" spans="1:6" x14ac:dyDescent="0.25">
      <c r="A155" s="4">
        <v>42479</v>
      </c>
      <c r="B155">
        <v>1.0900000000000001</v>
      </c>
      <c r="C155">
        <f t="shared" si="18"/>
        <v>9.000000000000008E-2</v>
      </c>
      <c r="E155">
        <f t="shared" si="19"/>
        <v>9.4246252521102775E-2</v>
      </c>
      <c r="F155">
        <f t="shared" si="20"/>
        <v>8.8823561142714717E-3</v>
      </c>
    </row>
    <row r="156" spans="1:6" x14ac:dyDescent="0.25">
      <c r="A156" s="4">
        <v>42480</v>
      </c>
      <c r="B156">
        <v>1.1100000000000001</v>
      </c>
      <c r="C156">
        <f t="shared" si="18"/>
        <v>1.8348623853211024E-2</v>
      </c>
      <c r="E156">
        <f t="shared" si="19"/>
        <v>2.2594876374313719E-2</v>
      </c>
      <c r="F156">
        <f t="shared" si="20"/>
        <v>5.1052843837052022E-4</v>
      </c>
    </row>
    <row r="157" spans="1:6" x14ac:dyDescent="0.25">
      <c r="A157" s="4">
        <v>42481</v>
      </c>
      <c r="B157">
        <v>1.1200000000000001</v>
      </c>
      <c r="C157">
        <f t="shared" si="18"/>
        <v>9.0090090090090159E-3</v>
      </c>
      <c r="E157">
        <f t="shared" si="19"/>
        <v>1.3255261530111712E-2</v>
      </c>
      <c r="F157">
        <f t="shared" si="20"/>
        <v>1.757019582316595E-4</v>
      </c>
    </row>
    <row r="158" spans="1:6" x14ac:dyDescent="0.25">
      <c r="A158" s="4">
        <v>42482</v>
      </c>
      <c r="B158">
        <v>1.1400000000000001</v>
      </c>
      <c r="C158">
        <f t="shared" si="18"/>
        <v>1.785714285714287E-2</v>
      </c>
      <c r="E158">
        <f t="shared" si="19"/>
        <v>2.2103395378245565E-2</v>
      </c>
      <c r="F158">
        <f t="shared" si="20"/>
        <v>4.8856008724704734E-4</v>
      </c>
    </row>
    <row r="159" spans="1:6" x14ac:dyDescent="0.25">
      <c r="A159" s="4">
        <v>42485</v>
      </c>
      <c r="B159">
        <v>1.1000000000000001</v>
      </c>
      <c r="C159">
        <f t="shared" si="18"/>
        <v>-3.508771929824564E-2</v>
      </c>
      <c r="E159">
        <f t="shared" si="19"/>
        <v>-3.0841466777142945E-2</v>
      </c>
      <c r="F159">
        <f t="shared" si="20"/>
        <v>9.5119607296561203E-4</v>
      </c>
    </row>
    <row r="160" spans="1:6" x14ac:dyDescent="0.25">
      <c r="A160" s="4">
        <v>42486</v>
      </c>
      <c r="B160">
        <v>1.08</v>
      </c>
      <c r="C160">
        <f t="shared" si="18"/>
        <v>-1.8181818181818195E-2</v>
      </c>
      <c r="E160">
        <f t="shared" si="19"/>
        <v>-1.39355656607155E-2</v>
      </c>
      <c r="F160">
        <f t="shared" si="20"/>
        <v>1.9419999028411303E-4</v>
      </c>
    </row>
    <row r="161" spans="1:6" x14ac:dyDescent="0.25">
      <c r="A161" s="4">
        <v>42487</v>
      </c>
      <c r="B161">
        <v>1.04</v>
      </c>
      <c r="C161">
        <f t="shared" si="18"/>
        <v>-3.703703703703707E-2</v>
      </c>
      <c r="E161">
        <f t="shared" si="19"/>
        <v>-3.2790784515934375E-2</v>
      </c>
      <c r="F161">
        <f t="shared" si="20"/>
        <v>1.0752355491704417E-3</v>
      </c>
    </row>
    <row r="162" spans="1:6" x14ac:dyDescent="0.25">
      <c r="A162" s="4">
        <v>42488</v>
      </c>
      <c r="B162">
        <v>0.97019999999999995</v>
      </c>
      <c r="C162">
        <f t="shared" si="18"/>
        <v>-6.7115384615384688E-2</v>
      </c>
      <c r="E162">
        <f t="shared" si="19"/>
        <v>-6.2869132094281993E-2</v>
      </c>
      <c r="F162">
        <f t="shared" si="20"/>
        <v>3.9525277702882784E-3</v>
      </c>
    </row>
    <row r="163" spans="1:6" x14ac:dyDescent="0.25">
      <c r="A163" s="4">
        <v>42489</v>
      </c>
      <c r="B163">
        <v>1.01</v>
      </c>
      <c r="C163">
        <f t="shared" si="18"/>
        <v>4.1022469593898228E-2</v>
      </c>
      <c r="E163">
        <f t="shared" si="19"/>
        <v>4.5268722115000923E-2</v>
      </c>
      <c r="F163">
        <f t="shared" si="20"/>
        <v>2.0492572019251737E-3</v>
      </c>
    </row>
    <row r="164" spans="1:6" x14ac:dyDescent="0.25">
      <c r="A164" s="4">
        <v>42492</v>
      </c>
      <c r="B164">
        <v>1.01</v>
      </c>
      <c r="C164">
        <f t="shared" si="18"/>
        <v>0</v>
      </c>
      <c r="E164">
        <f t="shared" si="19"/>
        <v>4.2462525211026956E-3</v>
      </c>
      <c r="F164">
        <f t="shared" si="20"/>
        <v>1.8030660472970998E-5</v>
      </c>
    </row>
    <row r="165" spans="1:6" x14ac:dyDescent="0.25">
      <c r="A165" s="4">
        <v>42493</v>
      </c>
      <c r="B165">
        <v>0.9375</v>
      </c>
      <c r="C165">
        <f t="shared" si="18"/>
        <v>-7.178217821782179E-2</v>
      </c>
      <c r="E165">
        <f t="shared" si="19"/>
        <v>-6.7535925696719096E-2</v>
      </c>
      <c r="F165">
        <f t="shared" si="20"/>
        <v>4.5611012597127623E-3</v>
      </c>
    </row>
    <row r="166" spans="1:6" x14ac:dyDescent="0.25">
      <c r="A166" s="4">
        <v>42494</v>
      </c>
      <c r="B166">
        <v>0.87</v>
      </c>
      <c r="C166">
        <f t="shared" si="18"/>
        <v>-7.2000000000000008E-2</v>
      </c>
      <c r="E166">
        <f t="shared" si="19"/>
        <v>-6.7753747478897314E-2</v>
      </c>
      <c r="F166">
        <f t="shared" si="20"/>
        <v>4.5905702974341845E-3</v>
      </c>
    </row>
    <row r="167" spans="1:6" x14ac:dyDescent="0.25">
      <c r="A167" s="4">
        <v>42495</v>
      </c>
      <c r="B167">
        <v>0.84</v>
      </c>
      <c r="C167">
        <f t="shared" si="18"/>
        <v>-3.4482758620689689E-2</v>
      </c>
      <c r="E167">
        <f t="shared" si="19"/>
        <v>-3.0236506099586995E-2</v>
      </c>
      <c r="F167">
        <f t="shared" si="20"/>
        <v>9.1424630111036154E-4</v>
      </c>
    </row>
    <row r="168" spans="1:6" x14ac:dyDescent="0.25">
      <c r="A168" s="4">
        <v>42496</v>
      </c>
      <c r="B168">
        <v>0.89129999999999998</v>
      </c>
      <c r="C168">
        <f t="shared" si="18"/>
        <v>6.1071428571428589E-2</v>
      </c>
      <c r="E168">
        <f t="shared" si="19"/>
        <v>6.5317681092531291E-2</v>
      </c>
      <c r="F168">
        <f t="shared" si="20"/>
        <v>4.2663994633056193E-3</v>
      </c>
    </row>
    <row r="169" spans="1:6" x14ac:dyDescent="0.25">
      <c r="A169" s="4">
        <v>42499</v>
      </c>
      <c r="B169">
        <v>0.8</v>
      </c>
      <c r="C169">
        <f t="shared" si="18"/>
        <v>-0.10243464602266346</v>
      </c>
      <c r="E169">
        <f t="shared" si="19"/>
        <v>-9.8188393501560764E-2</v>
      </c>
      <c r="F169">
        <f t="shared" si="20"/>
        <v>9.6409606184173404E-3</v>
      </c>
    </row>
    <row r="170" spans="1:6" x14ac:dyDescent="0.25">
      <c r="A170" s="4">
        <v>42500</v>
      </c>
      <c r="B170">
        <v>0.73499999999999999</v>
      </c>
      <c r="C170">
        <f t="shared" si="18"/>
        <v>-8.1250000000000072E-2</v>
      </c>
      <c r="E170">
        <f t="shared" si="19"/>
        <v>-7.7003747478897377E-2</v>
      </c>
      <c r="F170">
        <f t="shared" si="20"/>
        <v>5.9295771257937939E-3</v>
      </c>
    </row>
    <row r="171" spans="1:6" x14ac:dyDescent="0.25">
      <c r="A171" s="4">
        <v>42501</v>
      </c>
      <c r="B171">
        <v>0.76</v>
      </c>
      <c r="C171">
        <f t="shared" si="18"/>
        <v>3.4013605442176902E-2</v>
      </c>
      <c r="E171">
        <f t="shared" si="19"/>
        <v>3.8259857963279596E-2</v>
      </c>
      <c r="F171">
        <f t="shared" si="20"/>
        <v>1.463816731370329E-3</v>
      </c>
    </row>
    <row r="172" spans="1:6" x14ac:dyDescent="0.25">
      <c r="A172" s="4">
        <v>42502</v>
      </c>
      <c r="B172">
        <v>0.71540000000000004</v>
      </c>
      <c r="C172">
        <f t="shared" si="18"/>
        <v>-5.8684210526315755E-2</v>
      </c>
      <c r="E172">
        <f t="shared" si="19"/>
        <v>-5.4437958005213061E-2</v>
      </c>
      <c r="F172">
        <f t="shared" si="20"/>
        <v>2.9634912717773406E-3</v>
      </c>
    </row>
    <row r="173" spans="1:6" x14ac:dyDescent="0.25">
      <c r="A173" s="4">
        <v>42503</v>
      </c>
      <c r="B173">
        <v>0.73140000000000005</v>
      </c>
      <c r="C173">
        <f t="shared" si="18"/>
        <v>2.2365110427732756E-2</v>
      </c>
      <c r="E173">
        <f t="shared" si="19"/>
        <v>2.6611362948835451E-2</v>
      </c>
      <c r="F173">
        <f t="shared" si="20"/>
        <v>7.0816463799465218E-4</v>
      </c>
    </row>
    <row r="174" spans="1:6" x14ac:dyDescent="0.25">
      <c r="A174" s="4">
        <v>42506</v>
      </c>
      <c r="B174">
        <v>0.6552</v>
      </c>
      <c r="C174">
        <f t="shared" si="18"/>
        <v>-0.10418375717801483</v>
      </c>
      <c r="E174">
        <f t="shared" si="19"/>
        <v>-9.9937504656912132E-2</v>
      </c>
      <c r="F174">
        <f t="shared" si="20"/>
        <v>9.9875048370503348E-3</v>
      </c>
    </row>
    <row r="175" spans="1:6" x14ac:dyDescent="0.25">
      <c r="A175" s="4">
        <v>42507</v>
      </c>
      <c r="B175">
        <v>0.68079999999999996</v>
      </c>
      <c r="C175">
        <f t="shared" si="18"/>
        <v>3.9072039072039003E-2</v>
      </c>
      <c r="E175">
        <f t="shared" si="19"/>
        <v>4.3318291593141697E-2</v>
      </c>
      <c r="F175">
        <f t="shared" si="20"/>
        <v>1.8764743865484507E-3</v>
      </c>
    </row>
    <row r="176" spans="1:6" x14ac:dyDescent="0.25">
      <c r="A176" s="4">
        <v>42508</v>
      </c>
      <c r="B176">
        <v>0.67230000000000001</v>
      </c>
      <c r="C176">
        <f t="shared" si="18"/>
        <v>-1.2485311398354806E-2</v>
      </c>
      <c r="E176">
        <f t="shared" si="19"/>
        <v>-8.2390588772521117E-3</v>
      </c>
      <c r="F176">
        <f t="shared" si="20"/>
        <v>6.7882091182826831E-5</v>
      </c>
    </row>
    <row r="177" spans="1:6" x14ac:dyDescent="0.25">
      <c r="A177" s="4">
        <v>42509</v>
      </c>
      <c r="B177">
        <v>0.60829999999999995</v>
      </c>
      <c r="C177">
        <f t="shared" si="18"/>
        <v>-9.5195597203629412E-2</v>
      </c>
      <c r="E177">
        <f t="shared" si="19"/>
        <v>-9.0949344682526717E-2</v>
      </c>
      <c r="F177">
        <f t="shared" si="20"/>
        <v>8.2717832981810506E-3</v>
      </c>
    </row>
    <row r="178" spans="1:6" x14ac:dyDescent="0.25">
      <c r="A178" s="4">
        <v>42510</v>
      </c>
      <c r="B178">
        <v>0.6</v>
      </c>
      <c r="C178">
        <f t="shared" si="18"/>
        <v>-1.3644583264836387E-2</v>
      </c>
      <c r="E178">
        <f t="shared" si="19"/>
        <v>-9.3983307437336926E-3</v>
      </c>
      <c r="F178">
        <f t="shared" si="20"/>
        <v>8.8328620768609909E-5</v>
      </c>
    </row>
    <row r="179" spans="1:6" x14ac:dyDescent="0.25">
      <c r="A179" s="4">
        <v>42513</v>
      </c>
      <c r="B179">
        <v>0.55220000000000002</v>
      </c>
      <c r="C179">
        <f t="shared" si="18"/>
        <v>-7.9666666666666594E-2</v>
      </c>
      <c r="E179">
        <f t="shared" si="19"/>
        <v>-7.5420414145563899E-2</v>
      </c>
      <c r="F179">
        <f t="shared" si="20"/>
        <v>5.6882388698883748E-3</v>
      </c>
    </row>
    <row r="180" spans="1:6" x14ac:dyDescent="0.25">
      <c r="A180" s="4">
        <v>42514</v>
      </c>
      <c r="B180">
        <v>0.57269999999999999</v>
      </c>
      <c r="C180">
        <f t="shared" si="18"/>
        <v>3.7124230351321917E-2</v>
      </c>
      <c r="E180">
        <f t="shared" si="19"/>
        <v>4.1370482872424612E-2</v>
      </c>
      <c r="F180">
        <f t="shared" si="20"/>
        <v>1.7115168530975782E-3</v>
      </c>
    </row>
    <row r="181" spans="1:6" x14ac:dyDescent="0.25">
      <c r="A181" s="4">
        <v>42515</v>
      </c>
      <c r="B181">
        <v>0.65980000000000005</v>
      </c>
      <c r="C181">
        <f t="shared" si="18"/>
        <v>0.15208660729876039</v>
      </c>
      <c r="E181">
        <f t="shared" si="19"/>
        <v>0.15633285981986308</v>
      </c>
      <c r="F181">
        <f t="shared" si="20"/>
        <v>2.4439963059456962E-2</v>
      </c>
    </row>
    <row r="182" spans="1:6" x14ac:dyDescent="0.25">
      <c r="A182" s="4">
        <v>42516</v>
      </c>
      <c r="B182">
        <v>0.79110000000000003</v>
      </c>
      <c r="C182">
        <f t="shared" si="18"/>
        <v>0.19899969687784172</v>
      </c>
      <c r="E182">
        <f t="shared" si="19"/>
        <v>0.20324594939894441</v>
      </c>
      <c r="F182">
        <f t="shared" si="20"/>
        <v>4.1308915947078272E-2</v>
      </c>
    </row>
    <row r="183" spans="1:6" x14ac:dyDescent="0.25">
      <c r="A183" s="4">
        <v>42517</v>
      </c>
      <c r="B183">
        <v>0.72499999999999998</v>
      </c>
      <c r="C183">
        <f t="shared" si="18"/>
        <v>-8.3554544305397604E-2</v>
      </c>
      <c r="E183">
        <f t="shared" si="19"/>
        <v>-7.930829178429491E-2</v>
      </c>
      <c r="F183">
        <f t="shared" si="20"/>
        <v>6.2898051457428595E-3</v>
      </c>
    </row>
    <row r="184" spans="1:6" x14ac:dyDescent="0.25">
      <c r="A184" s="4">
        <v>42521</v>
      </c>
      <c r="B184">
        <v>0.74009999999999998</v>
      </c>
      <c r="C184">
        <f t="shared" si="18"/>
        <v>2.0827586206896554E-2</v>
      </c>
      <c r="E184">
        <f t="shared" si="19"/>
        <v>2.5073838727999249E-2</v>
      </c>
      <c r="F184">
        <f t="shared" si="20"/>
        <v>6.2869738855771498E-4</v>
      </c>
    </row>
    <row r="185" spans="1:6" x14ac:dyDescent="0.25">
      <c r="A185" s="4">
        <v>42522</v>
      </c>
      <c r="B185">
        <v>0.76339999999999997</v>
      </c>
      <c r="C185">
        <f t="shared" si="18"/>
        <v>3.1482232130793118E-2</v>
      </c>
      <c r="E185">
        <f t="shared" si="19"/>
        <v>3.5728484651895813E-2</v>
      </c>
      <c r="F185">
        <f t="shared" si="20"/>
        <v>1.2765246155207546E-3</v>
      </c>
    </row>
    <row r="186" spans="1:6" x14ac:dyDescent="0.25">
      <c r="A186" s="4">
        <v>42523</v>
      </c>
      <c r="B186">
        <v>0.78220000000000001</v>
      </c>
      <c r="C186">
        <f t="shared" si="18"/>
        <v>2.4626670159811421E-2</v>
      </c>
      <c r="E186">
        <f t="shared" si="19"/>
        <v>2.8872922680914116E-2</v>
      </c>
      <c r="F186">
        <f t="shared" si="20"/>
        <v>8.3364566413804474E-4</v>
      </c>
    </row>
    <row r="187" spans="1:6" x14ac:dyDescent="0.25">
      <c r="A187" s="4">
        <v>42524</v>
      </c>
      <c r="B187">
        <v>0.75990000000000002</v>
      </c>
      <c r="C187">
        <f t="shared" si="18"/>
        <v>-2.8509332651495762E-2</v>
      </c>
      <c r="E187">
        <f t="shared" si="19"/>
        <v>-2.4263080130393067E-2</v>
      </c>
      <c r="F187">
        <f t="shared" si="20"/>
        <v>5.8869705741387487E-4</v>
      </c>
    </row>
    <row r="188" spans="1:6" x14ac:dyDescent="0.25">
      <c r="A188" s="4">
        <v>42527</v>
      </c>
      <c r="B188">
        <v>0.82189999999999996</v>
      </c>
      <c r="C188">
        <f t="shared" si="18"/>
        <v>8.1589682853006898E-2</v>
      </c>
      <c r="E188">
        <f t="shared" si="19"/>
        <v>8.5835935374109593E-2</v>
      </c>
      <c r="F188">
        <f t="shared" si="20"/>
        <v>7.3678078015483187E-3</v>
      </c>
    </row>
    <row r="189" spans="1:6" x14ac:dyDescent="0.25">
      <c r="A189" s="4">
        <v>42528</v>
      </c>
      <c r="B189">
        <v>0.80300000000000005</v>
      </c>
      <c r="C189">
        <f t="shared" si="18"/>
        <v>-2.2995498235795008E-2</v>
      </c>
      <c r="E189">
        <f t="shared" si="19"/>
        <v>-1.8749245714692313E-2</v>
      </c>
      <c r="F189">
        <f t="shared" si="20"/>
        <v>3.5153421486990808E-4</v>
      </c>
    </row>
    <row r="190" spans="1:6" x14ac:dyDescent="0.25">
      <c r="A190" s="4">
        <v>42529</v>
      </c>
      <c r="B190">
        <v>0.84489999999999998</v>
      </c>
      <c r="C190">
        <f t="shared" si="18"/>
        <v>5.2179327521793196E-2</v>
      </c>
      <c r="E190">
        <f t="shared" si="19"/>
        <v>5.6425580042895891E-2</v>
      </c>
      <c r="F190">
        <f t="shared" si="20"/>
        <v>3.1838460831772513E-3</v>
      </c>
    </row>
    <row r="191" spans="1:6" x14ac:dyDescent="0.25">
      <c r="A191" s="4">
        <v>42530</v>
      </c>
      <c r="B191">
        <v>0.91400000000000003</v>
      </c>
      <c r="C191">
        <f t="shared" si="18"/>
        <v>8.1784826606699085E-2</v>
      </c>
      <c r="E191">
        <f t="shared" si="19"/>
        <v>8.6031079127801779E-2</v>
      </c>
      <c r="F191">
        <f t="shared" si="20"/>
        <v>7.4013465758940907E-3</v>
      </c>
    </row>
    <row r="192" spans="1:6" x14ac:dyDescent="0.25">
      <c r="A192" s="4">
        <v>42531</v>
      </c>
      <c r="B192">
        <v>0.8538</v>
      </c>
      <c r="C192">
        <f t="shared" si="18"/>
        <v>-6.5864332603938758E-2</v>
      </c>
      <c r="E192">
        <f t="shared" si="19"/>
        <v>-6.1618080082836063E-2</v>
      </c>
      <c r="F192">
        <f t="shared" si="20"/>
        <v>3.7967877930947984E-3</v>
      </c>
    </row>
    <row r="193" spans="1:6" x14ac:dyDescent="0.25">
      <c r="A193" s="4">
        <v>42534</v>
      </c>
      <c r="B193">
        <v>0.82950000000000002</v>
      </c>
      <c r="C193">
        <f t="shared" si="18"/>
        <v>-2.8460997891777921E-2</v>
      </c>
      <c r="E193">
        <f t="shared" si="19"/>
        <v>-2.4214745370675226E-2</v>
      </c>
      <c r="F193">
        <f t="shared" si="20"/>
        <v>5.8635389336663725E-4</v>
      </c>
    </row>
    <row r="194" spans="1:6" x14ac:dyDescent="0.25">
      <c r="A194" s="4">
        <v>42535</v>
      </c>
      <c r="B194">
        <v>0.80220000000000002</v>
      </c>
      <c r="C194">
        <f t="shared" si="18"/>
        <v>-3.2911392405063279E-2</v>
      </c>
      <c r="E194">
        <f t="shared" si="19"/>
        <v>-2.8665139883960584E-2</v>
      </c>
      <c r="F194">
        <f t="shared" si="20"/>
        <v>8.2169024456702779E-4</v>
      </c>
    </row>
    <row r="195" spans="1:6" x14ac:dyDescent="0.25">
      <c r="A195" s="4">
        <v>42536</v>
      </c>
      <c r="B195">
        <v>0.84860000000000002</v>
      </c>
      <c r="C195">
        <f t="shared" si="18"/>
        <v>5.7840937422089247E-2</v>
      </c>
      <c r="E195">
        <f t="shared" si="19"/>
        <v>6.2087189943191942E-2</v>
      </c>
      <c r="F195">
        <f t="shared" si="20"/>
        <v>3.8548191550419946E-3</v>
      </c>
    </row>
    <row r="196" spans="1:6" x14ac:dyDescent="0.25">
      <c r="A196" s="4">
        <v>42537</v>
      </c>
      <c r="B196">
        <v>0.80030000000000001</v>
      </c>
      <c r="C196">
        <f t="shared" si="18"/>
        <v>-5.6917275512609014E-2</v>
      </c>
      <c r="E196">
        <f t="shared" si="19"/>
        <v>-5.2671022991506319E-2</v>
      </c>
      <c r="F196">
        <f t="shared" si="20"/>
        <v>2.7742366629717875E-3</v>
      </c>
    </row>
    <row r="197" spans="1:6" x14ac:dyDescent="0.25">
      <c r="A197" s="4">
        <v>42538</v>
      </c>
      <c r="B197">
        <v>0.82169999999999999</v>
      </c>
      <c r="C197">
        <f t="shared" ref="C197:C243" si="21">(B197-B196)/B196</f>
        <v>2.6739972510308602E-2</v>
      </c>
      <c r="E197">
        <f t="shared" ref="E197:E243" si="22">C197-$D$3</f>
        <v>3.0986225031411296E-2</v>
      </c>
      <c r="F197">
        <f t="shared" ref="F197:F243" si="23">E197^2</f>
        <v>9.6014614169725998E-4</v>
      </c>
    </row>
    <row r="198" spans="1:6" x14ac:dyDescent="0.25">
      <c r="A198" s="4">
        <v>42541</v>
      </c>
      <c r="B198">
        <v>0.8</v>
      </c>
      <c r="C198">
        <f t="shared" si="21"/>
        <v>-2.6408664962881759E-2</v>
      </c>
      <c r="E198">
        <f t="shared" si="22"/>
        <v>-2.2162412441779064E-2</v>
      </c>
      <c r="F198">
        <f t="shared" si="23"/>
        <v>4.9117252523952343E-4</v>
      </c>
    </row>
    <row r="199" spans="1:6" x14ac:dyDescent="0.25">
      <c r="A199" s="4">
        <v>42542</v>
      </c>
      <c r="B199">
        <v>0.76270000000000004</v>
      </c>
      <c r="C199">
        <f t="shared" si="21"/>
        <v>-4.6625E-2</v>
      </c>
      <c r="E199">
        <f t="shared" si="22"/>
        <v>-4.2378747478897305E-2</v>
      </c>
      <c r="F199">
        <f t="shared" si="23"/>
        <v>1.7959582378801447E-3</v>
      </c>
    </row>
    <row r="200" spans="1:6" x14ac:dyDescent="0.25">
      <c r="A200" s="4">
        <v>42543</v>
      </c>
      <c r="B200">
        <v>0.8</v>
      </c>
      <c r="C200">
        <f t="shared" si="21"/>
        <v>4.8905205192080761E-2</v>
      </c>
      <c r="E200">
        <f t="shared" si="22"/>
        <v>5.3151457713183456E-2</v>
      </c>
      <c r="F200">
        <f t="shared" si="23"/>
        <v>2.825077457036329E-3</v>
      </c>
    </row>
    <row r="201" spans="1:6" x14ac:dyDescent="0.25">
      <c r="A201" s="4">
        <v>42544</v>
      </c>
      <c r="B201">
        <v>0.81630000000000003</v>
      </c>
      <c r="C201">
        <f t="shared" si="21"/>
        <v>2.0374999999999976E-2</v>
      </c>
      <c r="E201">
        <f t="shared" si="22"/>
        <v>2.4621252521102671E-2</v>
      </c>
      <c r="F201">
        <f t="shared" si="23"/>
        <v>6.0620607570790466E-4</v>
      </c>
    </row>
    <row r="202" spans="1:6" x14ac:dyDescent="0.25">
      <c r="A202" s="4">
        <v>42545</v>
      </c>
      <c r="B202">
        <v>0.75</v>
      </c>
      <c r="C202">
        <f t="shared" si="21"/>
        <v>-8.1220139654538795E-2</v>
      </c>
      <c r="E202">
        <f t="shared" si="22"/>
        <v>-7.69738871334361E-2</v>
      </c>
      <c r="F202">
        <f t="shared" si="23"/>
        <v>5.92497930043096E-3</v>
      </c>
    </row>
    <row r="203" spans="1:6" x14ac:dyDescent="0.25">
      <c r="A203" s="4">
        <v>42548</v>
      </c>
      <c r="B203">
        <v>0.71630000000000005</v>
      </c>
      <c r="C203">
        <f t="shared" si="21"/>
        <v>-4.493333333333327E-2</v>
      </c>
      <c r="E203">
        <f t="shared" si="22"/>
        <v>-4.0687080812230575E-2</v>
      </c>
      <c r="F203">
        <f t="shared" si="23"/>
        <v>1.6554385450209814E-3</v>
      </c>
    </row>
    <row r="204" spans="1:6" x14ac:dyDescent="0.25">
      <c r="A204" s="4">
        <v>42549</v>
      </c>
      <c r="B204">
        <v>0.72399999999999998</v>
      </c>
      <c r="C204">
        <f t="shared" si="21"/>
        <v>1.0749685885801939E-2</v>
      </c>
      <c r="E204">
        <f t="shared" si="22"/>
        <v>1.4995938406904635E-2</v>
      </c>
      <c r="F204">
        <f t="shared" si="23"/>
        <v>2.2487816870367754E-4</v>
      </c>
    </row>
    <row r="205" spans="1:6" x14ac:dyDescent="0.25">
      <c r="A205" s="4">
        <v>42550</v>
      </c>
      <c r="B205">
        <v>0.71840000000000004</v>
      </c>
      <c r="C205">
        <f t="shared" si="21"/>
        <v>-7.7348066298341695E-3</v>
      </c>
      <c r="E205">
        <f t="shared" si="22"/>
        <v>-3.488554108731474E-3</v>
      </c>
      <c r="F205">
        <f t="shared" si="23"/>
        <v>1.2170009769547249E-5</v>
      </c>
    </row>
    <row r="206" spans="1:6" x14ac:dyDescent="0.25">
      <c r="A206" s="4">
        <v>42551</v>
      </c>
      <c r="B206">
        <v>0.66049999999999998</v>
      </c>
      <c r="C206">
        <f t="shared" si="21"/>
        <v>-8.0595768374164892E-2</v>
      </c>
      <c r="E206">
        <f t="shared" si="22"/>
        <v>-7.6349515853062197E-2</v>
      </c>
      <c r="F206">
        <f t="shared" si="23"/>
        <v>5.8292485709969958E-3</v>
      </c>
    </row>
    <row r="207" spans="1:6" x14ac:dyDescent="0.25">
      <c r="A207" s="4">
        <v>42552</v>
      </c>
      <c r="B207">
        <v>0.70930000000000004</v>
      </c>
      <c r="C207">
        <f t="shared" si="21"/>
        <v>7.3883421650265055E-2</v>
      </c>
      <c r="E207">
        <f t="shared" si="22"/>
        <v>7.812967417136775E-2</v>
      </c>
      <c r="F207">
        <f t="shared" si="23"/>
        <v>6.104245986124089E-3</v>
      </c>
    </row>
    <row r="208" spans="1:6" x14ac:dyDescent="0.25">
      <c r="A208" s="4">
        <v>42556</v>
      </c>
      <c r="B208">
        <v>0.6694</v>
      </c>
      <c r="C208">
        <f t="shared" si="21"/>
        <v>-5.6252643451290066E-2</v>
      </c>
      <c r="E208">
        <f t="shared" si="22"/>
        <v>-5.2006390930187371E-2</v>
      </c>
      <c r="F208">
        <f t="shared" si="23"/>
        <v>2.7046646975834752E-3</v>
      </c>
    </row>
    <row r="209" spans="1:6" x14ac:dyDescent="0.25">
      <c r="A209" s="4">
        <v>42557</v>
      </c>
      <c r="B209">
        <v>0.66</v>
      </c>
      <c r="C209">
        <f t="shared" si="21"/>
        <v>-1.40424260531819E-2</v>
      </c>
      <c r="E209">
        <f t="shared" si="22"/>
        <v>-9.7961735320792054E-3</v>
      </c>
      <c r="F209">
        <f t="shared" si="23"/>
        <v>9.5965015870609169E-5</v>
      </c>
    </row>
    <row r="210" spans="1:6" x14ac:dyDescent="0.25">
      <c r="A210" s="4">
        <v>42558</v>
      </c>
      <c r="B210">
        <v>0.65</v>
      </c>
      <c r="C210">
        <f t="shared" si="21"/>
        <v>-1.5151515151515164E-2</v>
      </c>
      <c r="E210">
        <f t="shared" si="22"/>
        <v>-1.0905262630412468E-2</v>
      </c>
      <c r="F210">
        <f t="shared" si="23"/>
        <v>1.1892475303827066E-4</v>
      </c>
    </row>
    <row r="211" spans="1:6" x14ac:dyDescent="0.25">
      <c r="A211" s="4">
        <v>42559</v>
      </c>
      <c r="B211">
        <v>0.66090000000000004</v>
      </c>
      <c r="C211">
        <f t="shared" si="21"/>
        <v>1.67692307692308E-2</v>
      </c>
      <c r="E211">
        <f t="shared" si="22"/>
        <v>2.1015483290333495E-2</v>
      </c>
      <c r="F211">
        <f t="shared" si="23"/>
        <v>4.4165053792628633E-4</v>
      </c>
    </row>
    <row r="212" spans="1:6" x14ac:dyDescent="0.25">
      <c r="A212" s="4">
        <v>42562</v>
      </c>
      <c r="B212">
        <v>0.63090000000000002</v>
      </c>
      <c r="C212">
        <f t="shared" si="21"/>
        <v>-4.5392646391284652E-2</v>
      </c>
      <c r="E212">
        <f t="shared" si="22"/>
        <v>-4.1146393870181958E-2</v>
      </c>
      <c r="F212">
        <f t="shared" si="23"/>
        <v>1.6930257285201473E-3</v>
      </c>
    </row>
    <row r="213" spans="1:6" x14ac:dyDescent="0.25">
      <c r="A213" s="4">
        <v>42563</v>
      </c>
      <c r="B213">
        <v>0.65600000000000003</v>
      </c>
      <c r="C213">
        <f t="shared" si="21"/>
        <v>3.9784434934220972E-2</v>
      </c>
      <c r="E213">
        <f t="shared" si="22"/>
        <v>4.4030687455323667E-2</v>
      </c>
      <c r="F213">
        <f t="shared" si="23"/>
        <v>1.9387014377883968E-3</v>
      </c>
    </row>
    <row r="214" spans="1:6" x14ac:dyDescent="0.25">
      <c r="A214" s="4">
        <v>42564</v>
      </c>
      <c r="B214">
        <v>0.65180000000000005</v>
      </c>
      <c r="C214">
        <f t="shared" si="21"/>
        <v>-6.4024390243902158E-3</v>
      </c>
      <c r="E214">
        <f t="shared" si="22"/>
        <v>-2.1561865032875202E-3</v>
      </c>
      <c r="F214">
        <f t="shared" si="23"/>
        <v>4.6491402369592631E-6</v>
      </c>
    </row>
    <row r="215" spans="1:6" x14ac:dyDescent="0.25">
      <c r="A215" s="4">
        <v>42565</v>
      </c>
      <c r="B215">
        <v>0.64590000000000003</v>
      </c>
      <c r="C215">
        <f t="shared" si="21"/>
        <v>-9.0518563976680205E-3</v>
      </c>
      <c r="E215">
        <f t="shared" si="22"/>
        <v>-4.805603876565325E-3</v>
      </c>
      <c r="F215">
        <f t="shared" si="23"/>
        <v>2.3093828618459679E-5</v>
      </c>
    </row>
    <row r="216" spans="1:6" x14ac:dyDescent="0.25">
      <c r="A216" s="4">
        <v>42566</v>
      </c>
      <c r="B216">
        <v>0.64600000000000002</v>
      </c>
      <c r="C216">
        <f t="shared" si="21"/>
        <v>1.5482272797644989E-4</v>
      </c>
      <c r="E216">
        <f t="shared" si="22"/>
        <v>4.4010752490791453E-3</v>
      </c>
      <c r="F216">
        <f t="shared" si="23"/>
        <v>1.936946334805706E-5</v>
      </c>
    </row>
    <row r="217" spans="1:6" x14ac:dyDescent="0.25">
      <c r="A217" s="4">
        <v>42569</v>
      </c>
      <c r="B217">
        <v>0.66979999999999995</v>
      </c>
      <c r="C217">
        <f t="shared" si="21"/>
        <v>3.6842105263157787E-2</v>
      </c>
      <c r="E217">
        <f t="shared" si="22"/>
        <v>4.1088357784260482E-2</v>
      </c>
      <c r="F217">
        <f t="shared" si="23"/>
        <v>1.688253145407399E-3</v>
      </c>
    </row>
    <row r="218" spans="1:6" x14ac:dyDescent="0.25">
      <c r="A218" s="4">
        <v>42570</v>
      </c>
      <c r="B218">
        <v>0.66790000000000005</v>
      </c>
      <c r="C218">
        <f t="shared" si="21"/>
        <v>-2.8366676619885067E-3</v>
      </c>
      <c r="E218">
        <f t="shared" si="22"/>
        <v>1.4095848591141888E-3</v>
      </c>
      <c r="F218">
        <f t="shared" si="23"/>
        <v>1.9869294750439676E-6</v>
      </c>
    </row>
    <row r="219" spans="1:6" x14ac:dyDescent="0.25">
      <c r="A219" s="4">
        <v>42571</v>
      </c>
      <c r="B219">
        <v>0.70030000000000003</v>
      </c>
      <c r="C219">
        <f t="shared" si="21"/>
        <v>4.8510256026351221E-2</v>
      </c>
      <c r="E219">
        <f t="shared" si="22"/>
        <v>5.2756508547453916E-2</v>
      </c>
      <c r="F219">
        <f t="shared" si="23"/>
        <v>2.7832491941175781E-3</v>
      </c>
    </row>
    <row r="220" spans="1:6" x14ac:dyDescent="0.25">
      <c r="A220" s="4">
        <v>42572</v>
      </c>
      <c r="B220">
        <v>0.67900000000000005</v>
      </c>
      <c r="C220">
        <f t="shared" si="21"/>
        <v>-3.0415536198771933E-2</v>
      </c>
      <c r="E220">
        <f t="shared" si="22"/>
        <v>-2.6169283677669238E-2</v>
      </c>
      <c r="F220">
        <f t="shared" si="23"/>
        <v>6.8483140820232557E-4</v>
      </c>
    </row>
    <row r="221" spans="1:6" x14ac:dyDescent="0.25">
      <c r="A221" s="4">
        <v>42573</v>
      </c>
      <c r="B221">
        <v>0.65400000000000003</v>
      </c>
      <c r="C221">
        <f t="shared" si="21"/>
        <v>-3.6818851251840971E-2</v>
      </c>
      <c r="E221">
        <f t="shared" si="22"/>
        <v>-3.2572598730738277E-2</v>
      </c>
      <c r="F221">
        <f t="shared" si="23"/>
        <v>1.0609741880736928E-3</v>
      </c>
    </row>
    <row r="222" spans="1:6" x14ac:dyDescent="0.25">
      <c r="A222" s="4">
        <v>42576</v>
      </c>
      <c r="B222">
        <v>0.59399999999999997</v>
      </c>
      <c r="C222">
        <f t="shared" si="21"/>
        <v>-9.174311926605512E-2</v>
      </c>
      <c r="E222">
        <f t="shared" si="22"/>
        <v>-8.7496866744952426E-2</v>
      </c>
      <c r="F222">
        <f t="shared" si="23"/>
        <v>7.6557016901839621E-3</v>
      </c>
    </row>
    <row r="223" spans="1:6" x14ac:dyDescent="0.25">
      <c r="A223" s="4">
        <v>42577</v>
      </c>
      <c r="B223">
        <v>0.65610000000000002</v>
      </c>
      <c r="C223">
        <f t="shared" si="21"/>
        <v>0.10454545454545462</v>
      </c>
      <c r="E223">
        <f t="shared" si="22"/>
        <v>0.10879170706655732</v>
      </c>
      <c r="F223">
        <f t="shared" si="23"/>
        <v>1.1835635526455618E-2</v>
      </c>
    </row>
    <row r="224" spans="1:6" x14ac:dyDescent="0.25">
      <c r="A224" s="4">
        <v>42578</v>
      </c>
      <c r="B224">
        <v>0.62609999999999999</v>
      </c>
      <c r="C224">
        <f t="shared" si="21"/>
        <v>-4.5724737082761813E-2</v>
      </c>
      <c r="E224">
        <f t="shared" si="22"/>
        <v>-4.1478484561659118E-2</v>
      </c>
      <c r="F224">
        <f t="shared" si="23"/>
        <v>1.7204646815317938E-3</v>
      </c>
    </row>
    <row r="225" spans="1:6" x14ac:dyDescent="0.25">
      <c r="A225" s="4">
        <v>42579</v>
      </c>
      <c r="B225">
        <v>0.64</v>
      </c>
      <c r="C225">
        <f t="shared" si="21"/>
        <v>2.220092636958956E-2</v>
      </c>
      <c r="E225">
        <f t="shared" si="22"/>
        <v>2.6447178890692254E-2</v>
      </c>
      <c r="F225">
        <f t="shared" si="23"/>
        <v>6.9945327127627797E-4</v>
      </c>
    </row>
    <row r="226" spans="1:6" x14ac:dyDescent="0.25">
      <c r="A226" s="4">
        <v>42580</v>
      </c>
      <c r="B226">
        <v>0.64839999999999998</v>
      </c>
      <c r="C226">
        <f t="shared" si="21"/>
        <v>1.3124999999999942E-2</v>
      </c>
      <c r="E226">
        <f t="shared" si="22"/>
        <v>1.7371252521102637E-2</v>
      </c>
      <c r="F226">
        <f t="shared" si="23"/>
        <v>3.0176041415191473E-4</v>
      </c>
    </row>
    <row r="227" spans="1:6" x14ac:dyDescent="0.25">
      <c r="A227" s="4">
        <v>42583</v>
      </c>
      <c r="B227">
        <v>0.65</v>
      </c>
      <c r="C227">
        <f t="shared" si="21"/>
        <v>2.4676125848242534E-3</v>
      </c>
      <c r="E227">
        <f t="shared" si="22"/>
        <v>6.7138651059269489E-3</v>
      </c>
      <c r="F227">
        <f t="shared" si="23"/>
        <v>4.5075984660583482E-5</v>
      </c>
    </row>
    <row r="228" spans="1:6" x14ac:dyDescent="0.25">
      <c r="A228" s="4">
        <v>42584</v>
      </c>
      <c r="B228">
        <v>0.65</v>
      </c>
      <c r="C228">
        <f t="shared" si="21"/>
        <v>0</v>
      </c>
      <c r="E228">
        <f t="shared" si="22"/>
        <v>4.2462525211026956E-3</v>
      </c>
      <c r="F228">
        <f t="shared" si="23"/>
        <v>1.8030660472970998E-5</v>
      </c>
    </row>
    <row r="229" spans="1:6" x14ac:dyDescent="0.25">
      <c r="A229" s="4">
        <v>42585</v>
      </c>
      <c r="B229">
        <v>0.61280000000000001</v>
      </c>
      <c r="C229">
        <f t="shared" si="21"/>
        <v>-5.7230769230769245E-2</v>
      </c>
      <c r="E229">
        <f t="shared" si="22"/>
        <v>-5.298451670966655E-2</v>
      </c>
      <c r="F229">
        <f t="shared" si="23"/>
        <v>2.8073590109569339E-3</v>
      </c>
    </row>
    <row r="230" spans="1:6" x14ac:dyDescent="0.25">
      <c r="A230" s="4">
        <v>42586</v>
      </c>
      <c r="B230">
        <v>0.6</v>
      </c>
      <c r="C230">
        <f t="shared" si="21"/>
        <v>-2.0887728459530082E-2</v>
      </c>
      <c r="E230">
        <f t="shared" si="22"/>
        <v>-1.6641475938427387E-2</v>
      </c>
      <c r="F230">
        <f t="shared" si="23"/>
        <v>2.769387214092577E-4</v>
      </c>
    </row>
    <row r="231" spans="1:6" x14ac:dyDescent="0.25">
      <c r="A231" s="4">
        <v>42587</v>
      </c>
      <c r="B231">
        <v>0.59850000000000003</v>
      </c>
      <c r="C231">
        <f t="shared" si="21"/>
        <v>-2.4999999999999098E-3</v>
      </c>
      <c r="E231">
        <f t="shared" si="22"/>
        <v>1.7462525211027857E-3</v>
      </c>
      <c r="F231">
        <f t="shared" si="23"/>
        <v>3.0493978674578353E-6</v>
      </c>
    </row>
    <row r="232" spans="1:6" x14ac:dyDescent="0.25">
      <c r="A232" s="4">
        <v>42590</v>
      </c>
      <c r="B232">
        <v>0.59189999999999998</v>
      </c>
      <c r="C232">
        <f t="shared" si="21"/>
        <v>-1.1027568922305848E-2</v>
      </c>
      <c r="E232">
        <f t="shared" si="22"/>
        <v>-6.7813164012031522E-3</v>
      </c>
      <c r="F232">
        <f t="shared" si="23"/>
        <v>4.5986252133226871E-5</v>
      </c>
    </row>
    <row r="233" spans="1:6" x14ac:dyDescent="0.25">
      <c r="A233" s="4">
        <v>42591</v>
      </c>
      <c r="B233">
        <v>0.57869999999999999</v>
      </c>
      <c r="C233">
        <f t="shared" si="21"/>
        <v>-2.230106436898123E-2</v>
      </c>
      <c r="E233">
        <f t="shared" si="22"/>
        <v>-1.8054811847878535E-2</v>
      </c>
      <c r="F233">
        <f t="shared" si="23"/>
        <v>3.2597623086229511E-4</v>
      </c>
    </row>
    <row r="234" spans="1:6" x14ac:dyDescent="0.25">
      <c r="A234" s="4">
        <v>42592</v>
      </c>
      <c r="B234">
        <v>0.56999999999999995</v>
      </c>
      <c r="C234">
        <f t="shared" si="21"/>
        <v>-1.5033696215655852E-2</v>
      </c>
      <c r="E234">
        <f t="shared" si="22"/>
        <v>-1.0787443694553155E-2</v>
      </c>
      <c r="F234">
        <f t="shared" si="23"/>
        <v>1.1636894146315462E-4</v>
      </c>
    </row>
    <row r="235" spans="1:6" x14ac:dyDescent="0.25">
      <c r="A235" s="4">
        <v>42593</v>
      </c>
      <c r="B235">
        <v>0.56079999999999997</v>
      </c>
      <c r="C235">
        <f t="shared" si="21"/>
        <v>-1.6140350877192958E-2</v>
      </c>
      <c r="E235">
        <f t="shared" si="22"/>
        <v>-1.1894098356090264E-2</v>
      </c>
      <c r="F235">
        <f t="shared" si="23"/>
        <v>1.4146957570434913E-4</v>
      </c>
    </row>
    <row r="236" spans="1:6" x14ac:dyDescent="0.25">
      <c r="A236" s="4">
        <v>42594</v>
      </c>
      <c r="B236">
        <v>0.56999999999999995</v>
      </c>
      <c r="C236">
        <f t="shared" si="21"/>
        <v>1.6405135520684712E-2</v>
      </c>
      <c r="E236">
        <f t="shared" si="22"/>
        <v>2.0651388041787407E-2</v>
      </c>
      <c r="F236">
        <f t="shared" si="23"/>
        <v>4.2647982805247989E-4</v>
      </c>
    </row>
    <row r="237" spans="1:6" x14ac:dyDescent="0.25">
      <c r="A237" s="4">
        <v>42597</v>
      </c>
      <c r="B237">
        <v>0.61870000000000003</v>
      </c>
      <c r="C237">
        <f t="shared" si="21"/>
        <v>8.5438596491228216E-2</v>
      </c>
      <c r="E237">
        <f t="shared" si="22"/>
        <v>8.9684849012330911E-2</v>
      </c>
      <c r="F237">
        <f t="shared" si="23"/>
        <v>8.0433721423645924E-3</v>
      </c>
    </row>
    <row r="238" spans="1:6" x14ac:dyDescent="0.25">
      <c r="A238" s="4">
        <v>42598</v>
      </c>
      <c r="B238">
        <v>0.61</v>
      </c>
      <c r="C238">
        <f t="shared" si="21"/>
        <v>-1.4061742363019299E-2</v>
      </c>
      <c r="E238">
        <f t="shared" si="22"/>
        <v>-9.8154898419166026E-3</v>
      </c>
      <c r="F238">
        <f t="shared" si="23"/>
        <v>9.6343840836768006E-5</v>
      </c>
    </row>
    <row r="239" spans="1:6" x14ac:dyDescent="0.25">
      <c r="A239" s="4">
        <v>42599</v>
      </c>
      <c r="B239">
        <v>0.60899999999999999</v>
      </c>
      <c r="C239">
        <f t="shared" si="21"/>
        <v>-1.6393442622950835E-3</v>
      </c>
      <c r="E239">
        <f t="shared" si="22"/>
        <v>2.6069082588076123E-3</v>
      </c>
      <c r="F239">
        <f t="shared" si="23"/>
        <v>6.7959706698393368E-6</v>
      </c>
    </row>
    <row r="240" spans="1:6" x14ac:dyDescent="0.25">
      <c r="A240" s="4">
        <v>42600</v>
      </c>
      <c r="B240">
        <v>0.61609999999999998</v>
      </c>
      <c r="C240">
        <f t="shared" si="21"/>
        <v>1.1658456486042685E-2</v>
      </c>
      <c r="E240">
        <f t="shared" si="22"/>
        <v>1.5904709007145381E-2</v>
      </c>
      <c r="F240">
        <f t="shared" si="23"/>
        <v>2.5295976860197143E-4</v>
      </c>
    </row>
    <row r="241" spans="1:6" x14ac:dyDescent="0.25">
      <c r="A241" s="4">
        <v>42601</v>
      </c>
      <c r="B241">
        <v>0.62260000000000004</v>
      </c>
      <c r="C241">
        <f t="shared" si="21"/>
        <v>1.0550235351404093E-2</v>
      </c>
      <c r="E241">
        <f t="shared" si="22"/>
        <v>1.479648787250679E-2</v>
      </c>
      <c r="F241">
        <f t="shared" si="23"/>
        <v>2.1893605336124051E-4</v>
      </c>
    </row>
    <row r="242" spans="1:6" x14ac:dyDescent="0.25">
      <c r="A242" s="4">
        <v>42604</v>
      </c>
      <c r="B242">
        <v>0.6</v>
      </c>
      <c r="C242">
        <f t="shared" si="21"/>
        <v>-3.6299389656280219E-2</v>
      </c>
      <c r="E242">
        <f t="shared" si="22"/>
        <v>-3.2053137135177524E-2</v>
      </c>
      <c r="F242">
        <f t="shared" si="23"/>
        <v>1.0274036002064963E-3</v>
      </c>
    </row>
    <row r="243" spans="1:6" x14ac:dyDescent="0.25">
      <c r="A243" s="4">
        <v>42605</v>
      </c>
      <c r="B243">
        <v>0.6</v>
      </c>
      <c r="C243">
        <f t="shared" si="21"/>
        <v>0</v>
      </c>
      <c r="E243">
        <f t="shared" si="22"/>
        <v>4.2462525211026956E-3</v>
      </c>
      <c r="F243">
        <f t="shared" si="23"/>
        <v>1.8030660472970998E-5</v>
      </c>
    </row>
    <row r="244" spans="1:6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K101" workbookViewId="0">
      <selection activeCell="T128" sqref="T128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2" max="12" width="10.7109375" customWidth="1"/>
    <col min="13" max="13" width="27.28515625" customWidth="1"/>
    <col min="17" max="21" width="22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34</v>
      </c>
      <c r="L1" s="22"/>
      <c r="Q1" t="s">
        <v>54</v>
      </c>
      <c r="U1" t="s">
        <v>54</v>
      </c>
    </row>
    <row r="2" spans="1:27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63</v>
      </c>
      <c r="G2" t="s">
        <v>45</v>
      </c>
      <c r="H2" s="5" t="s">
        <v>46</v>
      </c>
      <c r="I2" s="21">
        <f>SUM(F4:F122)/(COUNT(C4:C122)-2)</f>
        <v>1.1864603305946478E-2</v>
      </c>
      <c r="J2" s="11" t="s">
        <v>55</v>
      </c>
      <c r="K2" s="11"/>
      <c r="L2" s="23" t="s">
        <v>56</v>
      </c>
      <c r="M2" s="11" t="s">
        <v>57</v>
      </c>
      <c r="N2" s="11" t="s">
        <v>58</v>
      </c>
      <c r="O2" s="11" t="s">
        <v>59</v>
      </c>
      <c r="P2" s="11" t="s">
        <v>67</v>
      </c>
      <c r="Q2" s="11" t="s">
        <v>60</v>
      </c>
      <c r="R2" s="11"/>
      <c r="S2" s="11"/>
      <c r="T2" s="11"/>
      <c r="U2" s="11" t="s">
        <v>61</v>
      </c>
      <c r="V2" s="11"/>
      <c r="W2" s="7"/>
      <c r="X2" s="7"/>
    </row>
    <row r="3" spans="1:27" ht="16.5" thickBot="1" x14ac:dyDescent="0.3">
      <c r="A3" s="4">
        <v>42257</v>
      </c>
      <c r="B3">
        <v>2.69</v>
      </c>
      <c r="C3">
        <v>0</v>
      </c>
      <c r="D3" s="8">
        <f>AVERAGE(C4:C122)</f>
        <v>-4.2462525211026956E-3</v>
      </c>
      <c r="H3" s="19" t="s">
        <v>47</v>
      </c>
      <c r="I3" s="10">
        <f>SQRT(I2)</f>
        <v>0.10892475983882856</v>
      </c>
      <c r="L3" s="1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Z3" t="s">
        <v>28</v>
      </c>
      <c r="AA3">
        <f>1+D3</f>
        <v>0.99575374747889733</v>
      </c>
    </row>
    <row r="4" spans="1:27" x14ac:dyDescent="0.25">
      <c r="A4" s="4">
        <v>42258</v>
      </c>
      <c r="B4">
        <v>2.5</v>
      </c>
      <c r="C4">
        <f>(B4-B3)/B3</f>
        <v>-7.0631970260223026E-2</v>
      </c>
      <c r="E4">
        <f>C4-$D$3</f>
        <v>-6.6385717739120331E-2</v>
      </c>
      <c r="F4">
        <f>E4^2</f>
        <v>4.4070635197381554E-3</v>
      </c>
      <c r="G4">
        <f>(E4-$D$3)^2</f>
        <v>3.8613131375812237E-3</v>
      </c>
      <c r="H4" s="7"/>
      <c r="I4" s="7"/>
      <c r="J4" s="24">
        <f>E4/$I$3</f>
        <v>-0.60946398080058672</v>
      </c>
      <c r="K4" s="24"/>
      <c r="L4" s="25">
        <f>G4/$I$3</f>
        <v>3.5449361038708264E-2</v>
      </c>
      <c r="M4" s="25">
        <f>RANK(L4,$L$4:$L$123)</f>
        <v>56</v>
      </c>
      <c r="N4" s="25">
        <f>L4</f>
        <v>3.5449361038708264E-2</v>
      </c>
      <c r="O4" s="25">
        <f>RANK(N4,$N$4:$N$123)</f>
        <v>56</v>
      </c>
      <c r="P4" s="25">
        <v>1</v>
      </c>
      <c r="Q4" s="25">
        <f>M4/(COUNT($M$4:$M$123)+1)-0.5</f>
        <v>-3.7190082644628086E-2</v>
      </c>
      <c r="R4" s="25">
        <f>SUM($Q$4:Q4)/P4</f>
        <v>-3.7190082644628086E-2</v>
      </c>
      <c r="S4" s="25">
        <f>(P4/11)*R4^2</f>
        <v>1.2573656791947885E-4</v>
      </c>
      <c r="T4" s="25"/>
      <c r="U4" s="25">
        <f>O4/(COUNT($O$4:$O$123)+1)-0.5</f>
        <v>-3.7190082644628086E-2</v>
      </c>
      <c r="V4" s="25">
        <f>SUM($U$4:U4)/P4</f>
        <v>-3.7190082644628086E-2</v>
      </c>
      <c r="W4" s="7">
        <f>(P4/11)*V4^2</f>
        <v>1.2573656791947885E-4</v>
      </c>
      <c r="X4" s="7"/>
    </row>
    <row r="5" spans="1:27" x14ac:dyDescent="0.25">
      <c r="A5" s="4">
        <v>42261</v>
      </c>
      <c r="B5">
        <v>2.34</v>
      </c>
      <c r="C5">
        <f t="shared" ref="C5:C68" si="0">(B5-B4)/B4</f>
        <v>-6.4000000000000057E-2</v>
      </c>
      <c r="E5">
        <f t="shared" ref="E5:E68" si="1">C5-$D$3</f>
        <v>-5.9753747478897362E-2</v>
      </c>
      <c r="F5">
        <f t="shared" ref="F5:F68" si="2">E5^2</f>
        <v>3.5705103377718329E-3</v>
      </c>
      <c r="G5">
        <f t="shared" ref="G5:G68" si="3">(E5-$D$3)^2</f>
        <v>3.0810819964896003E-3</v>
      </c>
      <c r="H5" s="7"/>
      <c r="I5" s="7"/>
      <c r="J5" s="24">
        <f t="shared" ref="J5:J68" si="4">E5/$I$3</f>
        <v>-0.54857818890133425</v>
      </c>
      <c r="L5" s="25">
        <f t="shared" ref="L5:L68" si="5">G5/$I$3</f>
        <v>2.828633270386411E-2</v>
      </c>
      <c r="M5" s="25">
        <f t="shared" ref="M5:M68" si="6">RANK(L5,$L$4:$L$123)</f>
        <v>67</v>
      </c>
      <c r="N5" s="25">
        <f t="shared" ref="N5:N68" si="7">L5</f>
        <v>2.828633270386411E-2</v>
      </c>
      <c r="O5" s="25">
        <f t="shared" ref="O5:O68" si="8">RANK(N5,$N$4:$N$123)</f>
        <v>67</v>
      </c>
      <c r="P5" s="25">
        <v>2</v>
      </c>
      <c r="Q5" s="25">
        <f t="shared" ref="Q5:Q68" si="9">M5/(COUNT($M$4:$M$123)+1)-0.5</f>
        <v>5.3719008264462853E-2</v>
      </c>
      <c r="R5" s="25">
        <f>SUM($Q$4:Q5)/P5</f>
        <v>8.2644628099173834E-3</v>
      </c>
      <c r="S5" s="25">
        <f t="shared" ref="S5:S68" si="10">(P5/11)*R5^2</f>
        <v>1.2418426461183189E-5</v>
      </c>
      <c r="T5" s="25"/>
      <c r="U5" s="25">
        <f t="shared" ref="U5:U68" si="11">O5/(COUNT($O$4:$O$123)+1)-0.5</f>
        <v>5.3719008264462853E-2</v>
      </c>
      <c r="V5" s="25">
        <f>SUM($U$4:U5)/P5</f>
        <v>8.2644628099173834E-3</v>
      </c>
      <c r="W5" s="7">
        <f t="shared" ref="W5:W68" si="12">(P5/11)*V5^2</f>
        <v>1.2418426461183189E-5</v>
      </c>
      <c r="X5" s="7"/>
    </row>
    <row r="6" spans="1:27" x14ac:dyDescent="0.25">
      <c r="A6" s="4">
        <v>42262</v>
      </c>
      <c r="B6">
        <v>2.33</v>
      </c>
      <c r="C6">
        <f t="shared" si="0"/>
        <v>-4.2735042735041829E-3</v>
      </c>
      <c r="E6">
        <f t="shared" si="1"/>
        <v>-2.7251752401487306E-5</v>
      </c>
      <c r="F6">
        <f t="shared" si="2"/>
        <v>7.4265800895196912E-10</v>
      </c>
      <c r="G6">
        <f t="shared" si="3"/>
        <v>1.7799967486301387E-5</v>
      </c>
      <c r="H6" s="7"/>
      <c r="I6" s="7"/>
      <c r="J6" s="24">
        <f t="shared" si="4"/>
        <v>-2.5018877656292831E-4</v>
      </c>
      <c r="L6" s="25">
        <f t="shared" si="5"/>
        <v>1.6341525574753858E-4</v>
      </c>
      <c r="M6" s="25">
        <f t="shared" si="6"/>
        <v>117</v>
      </c>
      <c r="N6" s="25">
        <f t="shared" si="7"/>
        <v>1.6341525574753858E-4</v>
      </c>
      <c r="O6" s="25">
        <f t="shared" si="8"/>
        <v>117</v>
      </c>
      <c r="P6" s="25">
        <v>3</v>
      </c>
      <c r="Q6" s="25">
        <f t="shared" si="9"/>
        <v>0.46694214876033058</v>
      </c>
      <c r="R6" s="25">
        <f>SUM($Q$4:Q6)/P6</f>
        <v>0.16115702479338845</v>
      </c>
      <c r="S6" s="25">
        <f t="shared" si="10"/>
        <v>7.0831599927973134E-3</v>
      </c>
      <c r="T6" s="25"/>
      <c r="U6" s="25">
        <f t="shared" si="11"/>
        <v>0.46694214876033058</v>
      </c>
      <c r="V6" s="25">
        <f>SUM($U$4:U6)/P6</f>
        <v>0.16115702479338845</v>
      </c>
      <c r="W6" s="7">
        <f t="shared" si="12"/>
        <v>7.0831599927973134E-3</v>
      </c>
      <c r="X6" s="7"/>
    </row>
    <row r="7" spans="1:27" x14ac:dyDescent="0.25">
      <c r="A7" s="4">
        <v>42263</v>
      </c>
      <c r="B7">
        <v>2.64</v>
      </c>
      <c r="C7">
        <f t="shared" si="0"/>
        <v>0.13304721030042921</v>
      </c>
      <c r="E7">
        <f t="shared" si="1"/>
        <v>0.1372934628215319</v>
      </c>
      <c r="F7">
        <f t="shared" si="2"/>
        <v>1.8849494933527364E-2</v>
      </c>
      <c r="G7">
        <f t="shared" si="3"/>
        <v>2.0033491019274031E-2</v>
      </c>
      <c r="H7" s="7"/>
      <c r="I7" s="7"/>
      <c r="J7" s="24">
        <f t="shared" si="4"/>
        <v>1.2604431079277048</v>
      </c>
      <c r="L7" s="25">
        <f t="shared" si="5"/>
        <v>0.18392045159352893</v>
      </c>
      <c r="M7" s="25">
        <f t="shared" si="6"/>
        <v>22</v>
      </c>
      <c r="N7" s="25">
        <f t="shared" si="7"/>
        <v>0.18392045159352893</v>
      </c>
      <c r="O7" s="25">
        <f t="shared" si="8"/>
        <v>22</v>
      </c>
      <c r="P7" s="25">
        <v>4</v>
      </c>
      <c r="Q7" s="25">
        <f t="shared" si="9"/>
        <v>-0.31818181818181818</v>
      </c>
      <c r="R7" s="25">
        <f>SUM($Q$4:Q7)/P7</f>
        <v>4.1322314049586792E-2</v>
      </c>
      <c r="S7" s="25">
        <f t="shared" si="10"/>
        <v>6.2092132305915568E-4</v>
      </c>
      <c r="T7" s="25"/>
      <c r="U7" s="25">
        <f t="shared" si="11"/>
        <v>-0.31818181818181818</v>
      </c>
      <c r="V7" s="25">
        <f>SUM($U$4:U7)/P7</f>
        <v>4.1322314049586792E-2</v>
      </c>
      <c r="W7" s="7">
        <f t="shared" si="12"/>
        <v>6.2092132305915568E-4</v>
      </c>
      <c r="X7" s="7"/>
    </row>
    <row r="8" spans="1:27" x14ac:dyDescent="0.25">
      <c r="A8" s="4">
        <v>42264</v>
      </c>
      <c r="B8">
        <v>2.62</v>
      </c>
      <c r="C8">
        <f t="shared" si="0"/>
        <v>-7.575757575757582E-3</v>
      </c>
      <c r="E8">
        <f t="shared" si="1"/>
        <v>-3.3295050546548865E-3</v>
      </c>
      <c r="F8">
        <f t="shared" si="2"/>
        <v>1.1085603908972439E-5</v>
      </c>
      <c r="G8">
        <f t="shared" si="3"/>
        <v>8.4042591723847686E-7</v>
      </c>
      <c r="H8" s="7"/>
      <c r="I8" s="7"/>
      <c r="J8" s="24">
        <f t="shared" si="4"/>
        <v>-3.0567017632918511E-2</v>
      </c>
      <c r="L8" s="25">
        <f t="shared" si="5"/>
        <v>7.715655453195583E-6</v>
      </c>
      <c r="M8" s="25">
        <f t="shared" si="6"/>
        <v>120</v>
      </c>
      <c r="N8" s="25">
        <f t="shared" si="7"/>
        <v>7.715655453195583E-6</v>
      </c>
      <c r="O8" s="25">
        <f t="shared" si="8"/>
        <v>120</v>
      </c>
      <c r="P8" s="25">
        <v>5</v>
      </c>
      <c r="Q8" s="25">
        <f t="shared" si="9"/>
        <v>0.49173553719008267</v>
      </c>
      <c r="R8" s="25">
        <f>SUM($Q$4:Q8)/P8</f>
        <v>0.13140495867768598</v>
      </c>
      <c r="S8" s="25">
        <f t="shared" si="10"/>
        <v>7.8487559841292544E-3</v>
      </c>
      <c r="T8" s="25"/>
      <c r="U8" s="25">
        <f t="shared" si="11"/>
        <v>0.49173553719008267</v>
      </c>
      <c r="V8" s="25">
        <f>SUM($U$4:U8)/P8</f>
        <v>0.13140495867768598</v>
      </c>
      <c r="W8" s="7">
        <f t="shared" si="12"/>
        <v>7.8487559841292544E-3</v>
      </c>
      <c r="X8" s="7"/>
    </row>
    <row r="9" spans="1:27" x14ac:dyDescent="0.25">
      <c r="A9" s="4">
        <v>42265</v>
      </c>
      <c r="B9">
        <v>2.5300000000000002</v>
      </c>
      <c r="C9">
        <f t="shared" si="0"/>
        <v>-3.4351145038167885E-2</v>
      </c>
      <c r="E9">
        <f t="shared" si="1"/>
        <v>-3.010489251706519E-2</v>
      </c>
      <c r="F9">
        <f t="shared" si="2"/>
        <v>9.0630455346404773E-4</v>
      </c>
      <c r="G9">
        <f t="shared" si="3"/>
        <v>6.6866926244079131E-4</v>
      </c>
      <c r="H9" s="7"/>
      <c r="I9" s="7"/>
      <c r="J9" s="24">
        <f t="shared" si="4"/>
        <v>-0.2763824548395622</v>
      </c>
      <c r="L9" s="25">
        <f t="shared" si="5"/>
        <v>6.1388178723569683E-3</v>
      </c>
      <c r="M9" s="25">
        <f t="shared" si="6"/>
        <v>99</v>
      </c>
      <c r="N9" s="25">
        <f t="shared" si="7"/>
        <v>6.1388178723569683E-3</v>
      </c>
      <c r="O9" s="25">
        <f t="shared" si="8"/>
        <v>99</v>
      </c>
      <c r="P9" s="25">
        <v>6</v>
      </c>
      <c r="Q9" s="25">
        <f t="shared" si="9"/>
        <v>0.31818181818181823</v>
      </c>
      <c r="R9" s="25">
        <f>SUM($Q$4:Q9)/P9</f>
        <v>0.16253443526170802</v>
      </c>
      <c r="S9" s="25">
        <f t="shared" si="10"/>
        <v>1.4409514170459464E-2</v>
      </c>
      <c r="T9" s="25"/>
      <c r="U9" s="25">
        <f t="shared" si="11"/>
        <v>0.31818181818181823</v>
      </c>
      <c r="V9" s="25">
        <f>SUM($U$4:U9)/P9</f>
        <v>0.16253443526170802</v>
      </c>
      <c r="W9" s="7">
        <f t="shared" si="12"/>
        <v>1.4409514170459464E-2</v>
      </c>
      <c r="X9" s="7"/>
    </row>
    <row r="10" spans="1:27" x14ac:dyDescent="0.25">
      <c r="A10" s="4">
        <v>42268</v>
      </c>
      <c r="B10">
        <v>2.42</v>
      </c>
      <c r="C10">
        <f t="shared" si="0"/>
        <v>-4.3478260869565341E-2</v>
      </c>
      <c r="E10">
        <f t="shared" si="1"/>
        <v>-3.9232008348462646E-2</v>
      </c>
      <c r="F10">
        <f t="shared" si="2"/>
        <v>1.5391504790538428E-3</v>
      </c>
      <c r="G10">
        <f t="shared" si="3"/>
        <v>1.2240031108116509E-3</v>
      </c>
      <c r="J10" s="24">
        <f t="shared" si="4"/>
        <v>-0.36017530271824899</v>
      </c>
      <c r="L10" s="25">
        <f t="shared" si="5"/>
        <v>1.1237143075851233E-2</v>
      </c>
      <c r="M10" s="25">
        <f t="shared" si="6"/>
        <v>86</v>
      </c>
      <c r="N10" s="25">
        <f t="shared" si="7"/>
        <v>1.1237143075851233E-2</v>
      </c>
      <c r="O10" s="25">
        <f t="shared" si="8"/>
        <v>86</v>
      </c>
      <c r="P10" s="25">
        <v>7</v>
      </c>
      <c r="Q10" s="25">
        <f t="shared" si="9"/>
        <v>0.21074380165289253</v>
      </c>
      <c r="R10" s="25">
        <f>SUM($Q$4:Q10)/P10</f>
        <v>0.1694214876033058</v>
      </c>
      <c r="S10" s="25">
        <f t="shared" si="10"/>
        <v>1.8265953021092702E-2</v>
      </c>
      <c r="T10" s="25"/>
      <c r="U10" s="25">
        <f t="shared" si="11"/>
        <v>0.21074380165289253</v>
      </c>
      <c r="V10" s="25">
        <f>SUM($U$4:U10)/P10</f>
        <v>0.1694214876033058</v>
      </c>
      <c r="W10" s="7">
        <f t="shared" si="12"/>
        <v>1.8265953021092702E-2</v>
      </c>
      <c r="X10" s="7"/>
    </row>
    <row r="11" spans="1:27" x14ac:dyDescent="0.25">
      <c r="A11" s="4">
        <v>42269</v>
      </c>
      <c r="B11">
        <v>2.3199999999999998</v>
      </c>
      <c r="C11">
        <f t="shared" si="0"/>
        <v>-4.1322314049586813E-2</v>
      </c>
      <c r="E11">
        <f t="shared" si="1"/>
        <v>-3.7076061528484118E-2</v>
      </c>
      <c r="F11">
        <f t="shared" si="2"/>
        <v>1.37463433846394E-3</v>
      </c>
      <c r="G11">
        <f t="shared" si="3"/>
        <v>1.0777963594611425E-3</v>
      </c>
      <c r="J11" s="24">
        <f t="shared" si="4"/>
        <v>-0.34038231145374132</v>
      </c>
      <c r="L11" s="25">
        <f t="shared" si="5"/>
        <v>9.8948701934795449E-3</v>
      </c>
      <c r="M11" s="25">
        <f t="shared" si="6"/>
        <v>87</v>
      </c>
      <c r="N11" s="25">
        <f t="shared" si="7"/>
        <v>9.8948701934795449E-3</v>
      </c>
      <c r="O11" s="25">
        <f t="shared" si="8"/>
        <v>87</v>
      </c>
      <c r="P11" s="25">
        <v>8</v>
      </c>
      <c r="Q11" s="25">
        <f t="shared" si="9"/>
        <v>0.21900826446280997</v>
      </c>
      <c r="R11" s="25">
        <f>SUM($Q$4:Q11)/P11</f>
        <v>0.17561983471074383</v>
      </c>
      <c r="S11" s="25">
        <f t="shared" si="10"/>
        <v>2.2430782795511989E-2</v>
      </c>
      <c r="T11" s="25"/>
      <c r="U11" s="25">
        <f t="shared" si="11"/>
        <v>0.21900826446280997</v>
      </c>
      <c r="V11" s="25">
        <f>SUM($U$4:U11)/P11</f>
        <v>0.17561983471074383</v>
      </c>
      <c r="W11" s="7">
        <f t="shared" si="12"/>
        <v>2.2430782795511989E-2</v>
      </c>
      <c r="X11" s="7"/>
    </row>
    <row r="12" spans="1:27" x14ac:dyDescent="0.25">
      <c r="A12" s="4">
        <v>42270</v>
      </c>
      <c r="B12">
        <v>2.16</v>
      </c>
      <c r="C12">
        <f t="shared" si="0"/>
        <v>-6.8965517241379184E-2</v>
      </c>
      <c r="E12">
        <f t="shared" si="1"/>
        <v>-6.471926472027649E-2</v>
      </c>
      <c r="F12">
        <f t="shared" si="2"/>
        <v>4.1885832259332253E-3</v>
      </c>
      <c r="G12">
        <f t="shared" si="3"/>
        <v>3.6569852044414227E-3</v>
      </c>
      <c r="J12" s="24">
        <f t="shared" si="4"/>
        <v>-0.5941648603681926</v>
      </c>
      <c r="L12" s="25">
        <f t="shared" si="5"/>
        <v>3.3573497980188452E-2</v>
      </c>
      <c r="M12" s="25">
        <f t="shared" si="6"/>
        <v>59</v>
      </c>
      <c r="N12" s="25">
        <f t="shared" si="7"/>
        <v>3.3573497980188452E-2</v>
      </c>
      <c r="O12" s="25">
        <f t="shared" si="8"/>
        <v>59</v>
      </c>
      <c r="P12" s="25">
        <v>9</v>
      </c>
      <c r="Q12" s="25">
        <f t="shared" si="9"/>
        <v>-1.2396694214876047E-2</v>
      </c>
      <c r="R12" s="25">
        <f>SUM($Q$4:Q12)/P12</f>
        <v>0.15472910927456385</v>
      </c>
      <c r="S12" s="25">
        <f t="shared" si="10"/>
        <v>1.9588170482918117E-2</v>
      </c>
      <c r="T12" s="25"/>
      <c r="U12" s="25">
        <f t="shared" si="11"/>
        <v>-1.2396694214876047E-2</v>
      </c>
      <c r="V12" s="25">
        <f>SUM($U$4:U12)/P12</f>
        <v>0.15472910927456385</v>
      </c>
      <c r="W12" s="7">
        <f t="shared" si="12"/>
        <v>1.9588170482918117E-2</v>
      </c>
      <c r="X12" s="7"/>
    </row>
    <row r="13" spans="1:27" x14ac:dyDescent="0.25">
      <c r="A13" s="4">
        <v>42271</v>
      </c>
      <c r="B13">
        <v>2.17</v>
      </c>
      <c r="C13">
        <f t="shared" si="0"/>
        <v>4.6296296296295305E-3</v>
      </c>
      <c r="E13">
        <f t="shared" si="1"/>
        <v>8.8758821507322269E-3</v>
      </c>
      <c r="F13">
        <f t="shared" si="2"/>
        <v>7.8781283953686942E-5</v>
      </c>
      <c r="G13">
        <f t="shared" si="3"/>
        <v>1.7219041834577218E-4</v>
      </c>
      <c r="J13" s="24">
        <f t="shared" si="4"/>
        <v>8.1486359610666123E-2</v>
      </c>
      <c r="L13" s="25">
        <f t="shared" si="5"/>
        <v>1.5808198117724123E-3</v>
      </c>
      <c r="M13" s="25">
        <f t="shared" si="6"/>
        <v>108</v>
      </c>
      <c r="N13" s="25">
        <f t="shared" si="7"/>
        <v>1.5808198117724123E-3</v>
      </c>
      <c r="O13" s="25">
        <f t="shared" si="8"/>
        <v>108</v>
      </c>
      <c r="P13" s="25">
        <v>10</v>
      </c>
      <c r="Q13" s="25">
        <f t="shared" si="9"/>
        <v>0.3925619834710744</v>
      </c>
      <c r="R13" s="25">
        <f>SUM($Q$4:Q13)/P13</f>
        <v>0.1785123966942149</v>
      </c>
      <c r="S13" s="25">
        <f t="shared" si="10"/>
        <v>2.8969705248647948E-2</v>
      </c>
      <c r="T13" s="25"/>
      <c r="U13" s="25">
        <f t="shared" si="11"/>
        <v>0.3925619834710744</v>
      </c>
      <c r="V13" s="25">
        <f>SUM($U$4:U13)/P13</f>
        <v>0.1785123966942149</v>
      </c>
      <c r="W13" s="7">
        <f t="shared" si="12"/>
        <v>2.8969705248647948E-2</v>
      </c>
      <c r="X13" s="7"/>
    </row>
    <row r="14" spans="1:27" x14ac:dyDescent="0.25">
      <c r="A14" s="4">
        <v>42272</v>
      </c>
      <c r="B14">
        <v>2.19</v>
      </c>
      <c r="C14">
        <f t="shared" si="0"/>
        <v>9.2165898617511607E-3</v>
      </c>
      <c r="E14">
        <f t="shared" si="1"/>
        <v>1.3462842382853855E-2</v>
      </c>
      <c r="F14">
        <f t="shared" si="2"/>
        <v>1.8124812502556608E-4</v>
      </c>
      <c r="G14">
        <f t="shared" si="3"/>
        <v>3.1361204231733985E-4</v>
      </c>
      <c r="J14" s="24">
        <f t="shared" si="4"/>
        <v>0.12359763200556297</v>
      </c>
      <c r="L14" s="25">
        <f t="shared" si="5"/>
        <v>2.8791621187081668E-3</v>
      </c>
      <c r="M14" s="25">
        <f t="shared" si="6"/>
        <v>105</v>
      </c>
      <c r="N14" s="25">
        <f t="shared" si="7"/>
        <v>2.8791621187081668E-3</v>
      </c>
      <c r="O14" s="25">
        <f t="shared" si="8"/>
        <v>105</v>
      </c>
      <c r="P14" s="25">
        <v>11</v>
      </c>
      <c r="Q14" s="25">
        <f t="shared" si="9"/>
        <v>0.36776859504132231</v>
      </c>
      <c r="R14" s="25">
        <f>SUM($Q$4:Q14)/P14</f>
        <v>0.19571750563486104</v>
      </c>
      <c r="S14" s="25">
        <f t="shared" si="10"/>
        <v>3.8305342011931864E-2</v>
      </c>
      <c r="T14" s="25"/>
      <c r="U14" s="25">
        <f t="shared" si="11"/>
        <v>0.36776859504132231</v>
      </c>
      <c r="V14" s="25">
        <f>SUM($U$4:U14)/P14</f>
        <v>0.19571750563486104</v>
      </c>
      <c r="W14" s="7">
        <f t="shared" si="12"/>
        <v>3.8305342011931864E-2</v>
      </c>
      <c r="X14" s="7"/>
    </row>
    <row r="15" spans="1:27" x14ac:dyDescent="0.25">
      <c r="A15" s="4">
        <v>42275</v>
      </c>
      <c r="B15">
        <v>2.0299999999999998</v>
      </c>
      <c r="C15">
        <f t="shared" si="0"/>
        <v>-7.3059360730593673E-2</v>
      </c>
      <c r="E15">
        <f t="shared" si="1"/>
        <v>-6.8813108209490978E-2</v>
      </c>
      <c r="F15">
        <f t="shared" si="2"/>
        <v>4.7352438614511145E-3</v>
      </c>
      <c r="G15">
        <f t="shared" si="3"/>
        <v>4.1688788534851584E-3</v>
      </c>
      <c r="J15" s="24">
        <f t="shared" si="4"/>
        <v>-0.63174900097379949</v>
      </c>
      <c r="L15" s="25">
        <f t="shared" si="5"/>
        <v>3.8273013956181087E-2</v>
      </c>
      <c r="M15" s="25">
        <f t="shared" si="6"/>
        <v>54</v>
      </c>
      <c r="N15" s="25">
        <f t="shared" si="7"/>
        <v>3.8273013956181087E-2</v>
      </c>
      <c r="O15" s="25">
        <f t="shared" si="8"/>
        <v>54</v>
      </c>
      <c r="P15" s="25">
        <v>12</v>
      </c>
      <c r="Q15" s="25">
        <f t="shared" si="9"/>
        <v>-5.3719008264462798E-2</v>
      </c>
      <c r="R15" s="25">
        <f>SUM($Q$4:Q15)/P15</f>
        <v>0.17493112947658404</v>
      </c>
      <c r="S15" s="25">
        <f t="shared" si="10"/>
        <v>3.3382800065403721E-2</v>
      </c>
      <c r="T15" s="25"/>
      <c r="U15" s="25">
        <f t="shared" si="11"/>
        <v>-5.3719008264462798E-2</v>
      </c>
      <c r="V15" s="25">
        <f>SUM($U$4:U15)/P15</f>
        <v>0.17493112947658404</v>
      </c>
      <c r="W15" s="7">
        <f t="shared" si="12"/>
        <v>3.3382800065403721E-2</v>
      </c>
      <c r="X15" s="7"/>
    </row>
    <row r="16" spans="1:27" x14ac:dyDescent="0.25">
      <c r="A16" s="4">
        <v>42276</v>
      </c>
      <c r="B16">
        <v>2.0299999999999998</v>
      </c>
      <c r="C16">
        <f t="shared" si="0"/>
        <v>0</v>
      </c>
      <c r="E16">
        <f t="shared" si="1"/>
        <v>4.2462525211026956E-3</v>
      </c>
      <c r="F16">
        <f t="shared" si="2"/>
        <v>1.8030660472970998E-5</v>
      </c>
      <c r="G16">
        <f t="shared" si="3"/>
        <v>7.2122641891883991E-5</v>
      </c>
      <c r="J16" s="24">
        <f t="shared" si="4"/>
        <v>3.898335444930702E-2</v>
      </c>
      <c r="L16" s="25">
        <f t="shared" si="5"/>
        <v>6.6213266844563962E-4</v>
      </c>
      <c r="M16" s="25">
        <f t="shared" si="6"/>
        <v>110</v>
      </c>
      <c r="N16" s="25">
        <f t="shared" si="7"/>
        <v>6.6213266844563962E-4</v>
      </c>
      <c r="O16" s="25">
        <f t="shared" si="8"/>
        <v>110</v>
      </c>
      <c r="P16" s="25">
        <v>13</v>
      </c>
      <c r="Q16" s="25">
        <f t="shared" si="9"/>
        <v>0.40909090909090906</v>
      </c>
      <c r="R16" s="25">
        <f>SUM($Q$4:Q16)/P16</f>
        <v>0.19294342021614749</v>
      </c>
      <c r="S16" s="25">
        <f t="shared" si="10"/>
        <v>4.3995738569196675E-2</v>
      </c>
      <c r="T16" s="25"/>
      <c r="U16" s="25">
        <f t="shared" si="11"/>
        <v>0.40909090909090906</v>
      </c>
      <c r="V16" s="25">
        <f>SUM($U$4:U16)/P16</f>
        <v>0.19294342021614749</v>
      </c>
      <c r="W16" s="7">
        <f t="shared" si="12"/>
        <v>4.3995738569196675E-2</v>
      </c>
      <c r="X16" s="7"/>
    </row>
    <row r="17" spans="1:24" x14ac:dyDescent="0.25">
      <c r="A17" s="4">
        <v>42277</v>
      </c>
      <c r="B17">
        <v>2.0699999999999998</v>
      </c>
      <c r="C17">
        <f t="shared" si="0"/>
        <v>1.9704433497536967E-2</v>
      </c>
      <c r="E17">
        <f t="shared" si="1"/>
        <v>2.3950686018639662E-2</v>
      </c>
      <c r="F17">
        <f t="shared" si="2"/>
        <v>5.7363536076346139E-4</v>
      </c>
      <c r="G17">
        <f t="shared" si="3"/>
        <v>7.9506734301400782E-4</v>
      </c>
      <c r="J17" s="24">
        <f t="shared" si="4"/>
        <v>0.21988284439716457</v>
      </c>
      <c r="L17" s="25">
        <f t="shared" si="5"/>
        <v>7.299234298890683E-3</v>
      </c>
      <c r="M17" s="25">
        <f t="shared" si="6"/>
        <v>95</v>
      </c>
      <c r="N17" s="25">
        <f t="shared" si="7"/>
        <v>7.299234298890683E-3</v>
      </c>
      <c r="O17" s="25">
        <f t="shared" si="8"/>
        <v>95</v>
      </c>
      <c r="P17" s="25">
        <v>14</v>
      </c>
      <c r="Q17" s="25">
        <f t="shared" si="9"/>
        <v>0.28512396694214881</v>
      </c>
      <c r="R17" s="25">
        <f>SUM($Q$4:Q17)/P17</f>
        <v>0.19952774498229045</v>
      </c>
      <c r="S17" s="25">
        <f t="shared" si="10"/>
        <v>5.0668954022550096E-2</v>
      </c>
      <c r="T17" s="25"/>
      <c r="U17" s="25">
        <f t="shared" si="11"/>
        <v>0.28512396694214881</v>
      </c>
      <c r="V17" s="25">
        <f>SUM($U$4:U17)/P17</f>
        <v>0.19952774498229045</v>
      </c>
      <c r="W17" s="7">
        <f t="shared" si="12"/>
        <v>5.0668954022550096E-2</v>
      </c>
      <c r="X17" s="7"/>
    </row>
    <row r="18" spans="1:24" x14ac:dyDescent="0.25">
      <c r="A18" s="4">
        <v>42278</v>
      </c>
      <c r="B18">
        <v>2.17</v>
      </c>
      <c r="C18">
        <f t="shared" si="0"/>
        <v>4.8309178743961401E-2</v>
      </c>
      <c r="E18">
        <f t="shared" si="1"/>
        <v>5.2555431265064095E-2</v>
      </c>
      <c r="F18">
        <f t="shared" si="2"/>
        <v>2.7620733554568765E-3</v>
      </c>
      <c r="G18">
        <f t="shared" si="3"/>
        <v>3.2264312809436833E-3</v>
      </c>
      <c r="J18" s="24">
        <f t="shared" si="4"/>
        <v>0.48249297352436843</v>
      </c>
      <c r="L18" s="25">
        <f t="shared" si="5"/>
        <v>2.9620733483532117E-2</v>
      </c>
      <c r="M18" s="25">
        <f t="shared" si="6"/>
        <v>66</v>
      </c>
      <c r="N18" s="25">
        <f t="shared" si="7"/>
        <v>2.9620733483532117E-2</v>
      </c>
      <c r="O18" s="25">
        <f t="shared" si="8"/>
        <v>66</v>
      </c>
      <c r="P18" s="25">
        <v>15</v>
      </c>
      <c r="Q18" s="25">
        <f t="shared" si="9"/>
        <v>4.5454545454545414E-2</v>
      </c>
      <c r="R18" s="25">
        <f>SUM($Q$4:Q18)/P18</f>
        <v>0.18925619834710744</v>
      </c>
      <c r="S18" s="25">
        <f t="shared" si="10"/>
        <v>4.8842602653817735E-2</v>
      </c>
      <c r="T18" s="25"/>
      <c r="U18" s="25">
        <f t="shared" si="11"/>
        <v>4.5454545454545414E-2</v>
      </c>
      <c r="V18" s="25">
        <f>SUM($U$4:U18)/P18</f>
        <v>0.18925619834710744</v>
      </c>
      <c r="W18" s="7">
        <f t="shared" si="12"/>
        <v>4.8842602653817735E-2</v>
      </c>
      <c r="X18" s="7"/>
    </row>
    <row r="19" spans="1:24" x14ac:dyDescent="0.25">
      <c r="A19" s="4">
        <v>42279</v>
      </c>
      <c r="B19">
        <v>2.48</v>
      </c>
      <c r="C19">
        <f t="shared" si="0"/>
        <v>0.14285714285714288</v>
      </c>
      <c r="E19">
        <f t="shared" si="1"/>
        <v>0.14710339537824557</v>
      </c>
      <c r="F19">
        <f t="shared" si="2"/>
        <v>2.1639408931808442E-2</v>
      </c>
      <c r="G19">
        <f t="shared" si="3"/>
        <v>2.2906715919256696E-2</v>
      </c>
      <c r="J19" s="24">
        <f t="shared" si="4"/>
        <v>1.3505046565712733</v>
      </c>
      <c r="L19" s="25">
        <f t="shared" si="5"/>
        <v>0.21029852122833056</v>
      </c>
      <c r="M19" s="25">
        <f t="shared" si="6"/>
        <v>18</v>
      </c>
      <c r="N19" s="25">
        <f t="shared" si="7"/>
        <v>0.21029852122833056</v>
      </c>
      <c r="O19" s="25">
        <f t="shared" si="8"/>
        <v>18</v>
      </c>
      <c r="P19" s="25">
        <v>16</v>
      </c>
      <c r="Q19" s="25">
        <f t="shared" si="9"/>
        <v>-0.3512396694214876</v>
      </c>
      <c r="R19" s="25">
        <f>SUM($Q$4:Q19)/P19</f>
        <v>0.15547520661157024</v>
      </c>
      <c r="S19" s="25">
        <f t="shared" si="10"/>
        <v>3.5160057994051572E-2</v>
      </c>
      <c r="T19" s="25"/>
      <c r="U19" s="25">
        <f t="shared" si="11"/>
        <v>-0.3512396694214876</v>
      </c>
      <c r="V19" s="25">
        <f>SUM($U$4:U19)/P19</f>
        <v>0.15547520661157024</v>
      </c>
      <c r="W19" s="7">
        <f t="shared" si="12"/>
        <v>3.5160057994051572E-2</v>
      </c>
      <c r="X19" s="7"/>
    </row>
    <row r="20" spans="1:24" x14ac:dyDescent="0.25">
      <c r="A20" s="4">
        <v>42282</v>
      </c>
      <c r="B20">
        <v>2.64</v>
      </c>
      <c r="C20">
        <f t="shared" si="0"/>
        <v>6.4516129032258118E-2</v>
      </c>
      <c r="E20">
        <f t="shared" si="1"/>
        <v>6.8762381553360813E-2</v>
      </c>
      <c r="F20">
        <f t="shared" si="2"/>
        <v>4.7282651168899757E-3</v>
      </c>
      <c r="G20">
        <f t="shared" si="3"/>
        <v>5.3302606494189143E-3</v>
      </c>
      <c r="J20" s="24">
        <f t="shared" si="4"/>
        <v>0.63128329734309863</v>
      </c>
      <c r="L20" s="25">
        <f t="shared" si="5"/>
        <v>4.8935252713027594E-2</v>
      </c>
      <c r="M20" s="25">
        <f t="shared" si="6"/>
        <v>48</v>
      </c>
      <c r="N20" s="25">
        <f t="shared" si="7"/>
        <v>4.8935252713027594E-2</v>
      </c>
      <c r="O20" s="25">
        <f t="shared" si="8"/>
        <v>48</v>
      </c>
      <c r="P20" s="25">
        <v>17</v>
      </c>
      <c r="Q20" s="25">
        <f t="shared" si="9"/>
        <v>-0.10330578512396693</v>
      </c>
      <c r="R20" s="25">
        <f>SUM($Q$4:Q20)/P20</f>
        <v>0.14025279533300924</v>
      </c>
      <c r="S20" s="25">
        <f t="shared" si="10"/>
        <v>3.0400399288935512E-2</v>
      </c>
      <c r="T20" s="25"/>
      <c r="U20" s="25">
        <f t="shared" si="11"/>
        <v>-0.10330578512396693</v>
      </c>
      <c r="V20" s="25">
        <f>SUM($U$4:U20)/P20</f>
        <v>0.14025279533300924</v>
      </c>
      <c r="W20" s="7">
        <f t="shared" si="12"/>
        <v>3.0400399288935512E-2</v>
      </c>
      <c r="X20" s="7"/>
    </row>
    <row r="21" spans="1:24" x14ac:dyDescent="0.25">
      <c r="A21" s="4">
        <v>42283</v>
      </c>
      <c r="B21">
        <v>3.12</v>
      </c>
      <c r="C21">
        <f t="shared" si="0"/>
        <v>0.1818181818181818</v>
      </c>
      <c r="E21">
        <f t="shared" si="1"/>
        <v>0.18606443433928449</v>
      </c>
      <c r="F21">
        <f t="shared" si="2"/>
        <v>3.4619973725997906E-2</v>
      </c>
      <c r="G21">
        <f t="shared" si="3"/>
        <v>3.6218157533272351E-2</v>
      </c>
      <c r="J21" s="24">
        <f t="shared" si="4"/>
        <v>1.708192284422718</v>
      </c>
      <c r="L21" s="25">
        <f t="shared" si="5"/>
        <v>0.33250619589947089</v>
      </c>
      <c r="M21" s="25">
        <f t="shared" si="6"/>
        <v>11</v>
      </c>
      <c r="N21" s="25">
        <f t="shared" si="7"/>
        <v>0.33250619589947089</v>
      </c>
      <c r="O21" s="25">
        <f t="shared" si="8"/>
        <v>11</v>
      </c>
      <c r="P21" s="25">
        <v>18</v>
      </c>
      <c r="Q21" s="25">
        <f t="shared" si="9"/>
        <v>-0.40909090909090906</v>
      </c>
      <c r="R21" s="25">
        <f>SUM($Q$4:Q21)/P21</f>
        <v>0.10973370064279155</v>
      </c>
      <c r="S21" s="25">
        <f t="shared" si="10"/>
        <v>1.970424827470111E-2</v>
      </c>
      <c r="T21" s="25"/>
      <c r="U21" s="25">
        <f t="shared" si="11"/>
        <v>-0.40909090909090906</v>
      </c>
      <c r="V21" s="25">
        <f>SUM($U$4:U21)/P21</f>
        <v>0.10973370064279155</v>
      </c>
      <c r="W21" s="7">
        <f t="shared" si="12"/>
        <v>1.970424827470111E-2</v>
      </c>
      <c r="X21" s="7"/>
    </row>
    <row r="22" spans="1:24" x14ac:dyDescent="0.25">
      <c r="A22" s="4">
        <v>42284</v>
      </c>
      <c r="B22">
        <v>3.19</v>
      </c>
      <c r="C22">
        <f t="shared" si="0"/>
        <v>2.2435897435897384E-2</v>
      </c>
      <c r="E22">
        <f t="shared" si="1"/>
        <v>2.6682149957000079E-2</v>
      </c>
      <c r="F22">
        <f t="shared" si="2"/>
        <v>7.119371263278393E-4</v>
      </c>
      <c r="G22">
        <f t="shared" si="3"/>
        <v>9.5656607984751375E-4</v>
      </c>
      <c r="J22" s="24">
        <f t="shared" si="4"/>
        <v>0.24495945638512812</v>
      </c>
      <c r="L22" s="25">
        <f t="shared" si="5"/>
        <v>8.7818975342512096E-3</v>
      </c>
      <c r="M22" s="25">
        <f t="shared" si="6"/>
        <v>89</v>
      </c>
      <c r="N22" s="25">
        <f t="shared" si="7"/>
        <v>8.7818975342512096E-3</v>
      </c>
      <c r="O22" s="25">
        <f t="shared" si="8"/>
        <v>89</v>
      </c>
      <c r="P22" s="25">
        <v>19</v>
      </c>
      <c r="Q22" s="25">
        <f t="shared" si="9"/>
        <v>0.23553719008264462</v>
      </c>
      <c r="R22" s="25">
        <f>SUM($Q$4:Q22)/P22</f>
        <v>0.11635493692909959</v>
      </c>
      <c r="S22" s="25">
        <f t="shared" si="10"/>
        <v>2.338463232797456E-2</v>
      </c>
      <c r="T22" s="25"/>
      <c r="U22" s="25">
        <f t="shared" si="11"/>
        <v>0.23553719008264462</v>
      </c>
      <c r="V22" s="25">
        <f>SUM($U$4:U22)/P22</f>
        <v>0.11635493692909959</v>
      </c>
      <c r="W22" s="7">
        <f t="shared" si="12"/>
        <v>2.338463232797456E-2</v>
      </c>
      <c r="X22" s="7"/>
    </row>
    <row r="23" spans="1:24" x14ac:dyDescent="0.25">
      <c r="A23" s="4">
        <v>42285</v>
      </c>
      <c r="B23">
        <v>3.1</v>
      </c>
      <c r="C23">
        <f t="shared" si="0"/>
        <v>-2.8213166144200583E-2</v>
      </c>
      <c r="E23">
        <f t="shared" si="1"/>
        <v>-2.3966913623097889E-2</v>
      </c>
      <c r="F23">
        <f t="shared" si="2"/>
        <v>5.7441294861703513E-4</v>
      </c>
      <c r="G23">
        <f t="shared" si="3"/>
        <v>3.8890447429974632E-4</v>
      </c>
      <c r="J23" s="24">
        <f t="shared" si="4"/>
        <v>-0.2200318243396702</v>
      </c>
      <c r="L23" s="25">
        <f t="shared" si="5"/>
        <v>3.5703955177426336E-3</v>
      </c>
      <c r="M23" s="25">
        <f t="shared" si="6"/>
        <v>102</v>
      </c>
      <c r="N23" s="25">
        <f t="shared" si="7"/>
        <v>3.5703955177426336E-3</v>
      </c>
      <c r="O23" s="25">
        <f t="shared" si="8"/>
        <v>102</v>
      </c>
      <c r="P23" s="25">
        <v>20</v>
      </c>
      <c r="Q23" s="25">
        <f t="shared" si="9"/>
        <v>0.34297520661157022</v>
      </c>
      <c r="R23" s="25">
        <f>SUM($Q$4:Q23)/P23</f>
        <v>0.12768595041322311</v>
      </c>
      <c r="S23" s="25">
        <f t="shared" si="10"/>
        <v>2.9643094423505583E-2</v>
      </c>
      <c r="T23" s="25"/>
      <c r="U23" s="25">
        <f t="shared" si="11"/>
        <v>0.34297520661157022</v>
      </c>
      <c r="V23" s="25">
        <f>SUM($U$4:U23)/P23</f>
        <v>0.12768595041322311</v>
      </c>
      <c r="W23" s="7">
        <f t="shared" si="12"/>
        <v>2.9643094423505583E-2</v>
      </c>
      <c r="X23" s="7"/>
    </row>
    <row r="24" spans="1:24" x14ac:dyDescent="0.25">
      <c r="A24" s="4">
        <v>42286</v>
      </c>
      <c r="B24">
        <v>2.95</v>
      </c>
      <c r="C24">
        <f t="shared" si="0"/>
        <v>-4.8387096774193519E-2</v>
      </c>
      <c r="E24">
        <f t="shared" si="1"/>
        <v>-4.4140844253090825E-2</v>
      </c>
      <c r="F24">
        <f t="shared" si="2"/>
        <v>1.9484141313756212E-3</v>
      </c>
      <c r="G24">
        <f t="shared" si="3"/>
        <v>1.5915784494620157E-3</v>
      </c>
      <c r="J24" s="24">
        <f t="shared" si="4"/>
        <v>-0.40524160272103604</v>
      </c>
      <c r="L24" s="25">
        <f t="shared" si="5"/>
        <v>1.4611723283273778E-2</v>
      </c>
      <c r="M24" s="25">
        <f t="shared" si="6"/>
        <v>83</v>
      </c>
      <c r="N24" s="25">
        <f t="shared" si="7"/>
        <v>1.4611723283273778E-2</v>
      </c>
      <c r="O24" s="25">
        <f t="shared" si="8"/>
        <v>83</v>
      </c>
      <c r="P24" s="25">
        <v>21</v>
      </c>
      <c r="Q24" s="25">
        <f t="shared" si="9"/>
        <v>0.18595041322314054</v>
      </c>
      <c r="R24" s="25">
        <f>SUM($Q$4:Q24)/P24</f>
        <v>0.13046044864226683</v>
      </c>
      <c r="S24" s="25">
        <f t="shared" si="10"/>
        <v>3.2492591078070218E-2</v>
      </c>
      <c r="T24" s="25"/>
      <c r="U24" s="25">
        <f t="shared" si="11"/>
        <v>0.18595041322314054</v>
      </c>
      <c r="V24" s="25">
        <f>SUM($U$4:U24)/P24</f>
        <v>0.13046044864226683</v>
      </c>
      <c r="W24" s="7">
        <f t="shared" si="12"/>
        <v>3.2492591078070218E-2</v>
      </c>
      <c r="X24" s="7"/>
    </row>
    <row r="25" spans="1:24" x14ac:dyDescent="0.25">
      <c r="A25" s="4">
        <v>42289</v>
      </c>
      <c r="B25">
        <v>2.7</v>
      </c>
      <c r="C25">
        <f t="shared" si="0"/>
        <v>-8.4745762711864403E-2</v>
      </c>
      <c r="E25">
        <f t="shared" si="1"/>
        <v>-8.0499510190761708E-2</v>
      </c>
      <c r="F25">
        <f t="shared" si="2"/>
        <v>6.4801711409525481E-3</v>
      </c>
      <c r="G25">
        <f t="shared" si="3"/>
        <v>5.8145593052354111E-3</v>
      </c>
      <c r="J25" s="24">
        <f t="shared" si="4"/>
        <v>-0.73903775697897789</v>
      </c>
      <c r="L25" s="25">
        <f t="shared" si="5"/>
        <v>5.3381428738874179E-2</v>
      </c>
      <c r="M25" s="25">
        <f t="shared" si="6"/>
        <v>47</v>
      </c>
      <c r="N25" s="25">
        <f t="shared" si="7"/>
        <v>5.3381428738874179E-2</v>
      </c>
      <c r="O25" s="25">
        <f t="shared" si="8"/>
        <v>47</v>
      </c>
      <c r="P25" s="25">
        <v>22</v>
      </c>
      <c r="Q25" s="25">
        <f t="shared" si="9"/>
        <v>-0.11157024793388431</v>
      </c>
      <c r="R25" s="25">
        <f>SUM($Q$4:Q25)/P25</f>
        <v>0.11945905334335084</v>
      </c>
      <c r="S25" s="25">
        <f t="shared" si="10"/>
        <v>2.8540930851379084E-2</v>
      </c>
      <c r="T25" s="25"/>
      <c r="U25" s="25">
        <f t="shared" si="11"/>
        <v>-0.11157024793388431</v>
      </c>
      <c r="V25" s="25">
        <f>SUM($U$4:U25)/P25</f>
        <v>0.11945905334335084</v>
      </c>
      <c r="W25" s="7">
        <f t="shared" si="12"/>
        <v>2.8540930851379084E-2</v>
      </c>
      <c r="X25" s="7"/>
    </row>
    <row r="26" spans="1:24" x14ac:dyDescent="0.25">
      <c r="A26" s="4">
        <v>42290</v>
      </c>
      <c r="B26">
        <v>2.52</v>
      </c>
      <c r="C26">
        <f t="shared" si="0"/>
        <v>-6.6666666666666721E-2</v>
      </c>
      <c r="E26">
        <f t="shared" si="1"/>
        <v>-6.2420414145564027E-2</v>
      </c>
      <c r="F26">
        <f t="shared" si="2"/>
        <v>3.8963081021037298E-3</v>
      </c>
      <c r="G26">
        <f t="shared" si="3"/>
        <v>3.3842330807089495E-3</v>
      </c>
      <c r="J26" s="24">
        <f t="shared" si="4"/>
        <v>-0.57305991987427762</v>
      </c>
      <c r="L26" s="25">
        <f t="shared" si="5"/>
        <v>3.1069456436869435E-2</v>
      </c>
      <c r="M26" s="25">
        <f t="shared" si="6"/>
        <v>63</v>
      </c>
      <c r="N26" s="25">
        <f t="shared" si="7"/>
        <v>3.1069456436869435E-2</v>
      </c>
      <c r="O26" s="25">
        <f t="shared" si="8"/>
        <v>63</v>
      </c>
      <c r="P26" s="25">
        <v>23</v>
      </c>
      <c r="Q26" s="25">
        <f t="shared" si="9"/>
        <v>2.0661157024793431E-2</v>
      </c>
      <c r="R26" s="25">
        <f>SUM($Q$4:Q26)/P26</f>
        <v>0.11516349263384837</v>
      </c>
      <c r="S26" s="25">
        <f t="shared" si="10"/>
        <v>2.7730953710855297E-2</v>
      </c>
      <c r="T26" s="25"/>
      <c r="U26" s="25">
        <f t="shared" si="11"/>
        <v>2.0661157024793431E-2</v>
      </c>
      <c r="V26" s="25">
        <f>SUM($U$4:U26)/P26</f>
        <v>0.11516349263384837</v>
      </c>
      <c r="W26" s="7">
        <f t="shared" si="12"/>
        <v>2.7730953710855297E-2</v>
      </c>
      <c r="X26" s="7"/>
    </row>
    <row r="27" spans="1:24" x14ac:dyDescent="0.25">
      <c r="A27" s="4">
        <v>42291</v>
      </c>
      <c r="B27">
        <v>2.52</v>
      </c>
      <c r="C27">
        <f t="shared" si="0"/>
        <v>0</v>
      </c>
      <c r="E27">
        <f t="shared" si="1"/>
        <v>4.2462525211026956E-3</v>
      </c>
      <c r="F27">
        <f t="shared" si="2"/>
        <v>1.8030660472970998E-5</v>
      </c>
      <c r="G27">
        <f t="shared" si="3"/>
        <v>7.2122641891883991E-5</v>
      </c>
      <c r="J27" s="24">
        <f t="shared" si="4"/>
        <v>3.898335444930702E-2</v>
      </c>
      <c r="L27" s="25">
        <f t="shared" si="5"/>
        <v>6.6213266844563962E-4</v>
      </c>
      <c r="M27" s="25">
        <f t="shared" si="6"/>
        <v>110</v>
      </c>
      <c r="N27" s="25">
        <f t="shared" si="7"/>
        <v>6.6213266844563962E-4</v>
      </c>
      <c r="O27" s="25">
        <f t="shared" si="8"/>
        <v>110</v>
      </c>
      <c r="P27" s="25">
        <v>24</v>
      </c>
      <c r="Q27" s="25">
        <f t="shared" si="9"/>
        <v>0.40909090909090906</v>
      </c>
      <c r="R27" s="25">
        <f>SUM($Q$4:Q27)/P27</f>
        <v>0.12741046831955924</v>
      </c>
      <c r="S27" s="25">
        <f t="shared" si="10"/>
        <v>3.5418387136165984E-2</v>
      </c>
      <c r="T27" s="25"/>
      <c r="U27" s="25">
        <f t="shared" si="11"/>
        <v>0.40909090909090906</v>
      </c>
      <c r="V27" s="25">
        <f>SUM($U$4:U27)/P27</f>
        <v>0.12741046831955924</v>
      </c>
      <c r="W27" s="7">
        <f t="shared" si="12"/>
        <v>3.5418387136165984E-2</v>
      </c>
      <c r="X27" s="7"/>
    </row>
    <row r="28" spans="1:24" x14ac:dyDescent="0.25">
      <c r="A28" s="4">
        <v>42292</v>
      </c>
      <c r="B28">
        <v>2.7</v>
      </c>
      <c r="C28">
        <f t="shared" si="0"/>
        <v>7.1428571428571494E-2</v>
      </c>
      <c r="E28">
        <f t="shared" si="1"/>
        <v>7.5674823949674189E-2</v>
      </c>
      <c r="F28">
        <f t="shared" si="2"/>
        <v>5.7266789798141818E-3</v>
      </c>
      <c r="G28">
        <f t="shared" si="3"/>
        <v>6.3873784642477661E-3</v>
      </c>
      <c r="J28" s="24">
        <f t="shared" si="4"/>
        <v>0.69474400551029059</v>
      </c>
      <c r="L28" s="25">
        <f t="shared" si="5"/>
        <v>5.8640280444032238E-2</v>
      </c>
      <c r="M28" s="25">
        <f t="shared" si="6"/>
        <v>43</v>
      </c>
      <c r="N28" s="25">
        <f t="shared" si="7"/>
        <v>5.8640280444032238E-2</v>
      </c>
      <c r="O28" s="25">
        <f t="shared" si="8"/>
        <v>43</v>
      </c>
      <c r="P28" s="25">
        <v>25</v>
      </c>
      <c r="Q28" s="25">
        <f t="shared" si="9"/>
        <v>-0.14462809917355374</v>
      </c>
      <c r="R28" s="25">
        <f>SUM($Q$4:Q28)/P28</f>
        <v>0.1165289256198347</v>
      </c>
      <c r="S28" s="25">
        <f t="shared" si="10"/>
        <v>3.0861342059347659E-2</v>
      </c>
      <c r="T28" s="25"/>
      <c r="U28" s="25">
        <f t="shared" si="11"/>
        <v>-0.14462809917355374</v>
      </c>
      <c r="V28" s="25">
        <f>SUM($U$4:U28)/P28</f>
        <v>0.1165289256198347</v>
      </c>
      <c r="W28" s="7">
        <f t="shared" si="12"/>
        <v>3.0861342059347659E-2</v>
      </c>
      <c r="X28" s="7"/>
    </row>
    <row r="29" spans="1:24" x14ac:dyDescent="0.25">
      <c r="A29" s="4">
        <v>42293</v>
      </c>
      <c r="B29">
        <v>2.73</v>
      </c>
      <c r="C29">
        <f t="shared" si="0"/>
        <v>1.1111111111111039E-2</v>
      </c>
      <c r="E29">
        <f t="shared" si="1"/>
        <v>1.5357363632213735E-2</v>
      </c>
      <c r="F29">
        <f t="shared" si="2"/>
        <v>2.3584861773204104E-4</v>
      </c>
      <c r="G29">
        <f t="shared" si="3"/>
        <v>3.8430176628656884E-4</v>
      </c>
      <c r="J29" s="24">
        <f t="shared" si="4"/>
        <v>0.14099056683657038</v>
      </c>
      <c r="L29" s="25">
        <f t="shared" si="5"/>
        <v>3.5281396704955254E-3</v>
      </c>
      <c r="M29" s="25">
        <f t="shared" si="6"/>
        <v>103</v>
      </c>
      <c r="N29" s="25">
        <f t="shared" si="7"/>
        <v>3.5281396704955254E-3</v>
      </c>
      <c r="O29" s="25">
        <f t="shared" si="8"/>
        <v>103</v>
      </c>
      <c r="P29" s="25">
        <v>26</v>
      </c>
      <c r="Q29" s="25">
        <f t="shared" si="9"/>
        <v>0.35123966942148765</v>
      </c>
      <c r="R29" s="25">
        <f>SUM($Q$4:Q29)/P29</f>
        <v>0.12555626191989827</v>
      </c>
      <c r="S29" s="25">
        <f t="shared" si="10"/>
        <v>3.7261249780886407E-2</v>
      </c>
      <c r="T29" s="25"/>
      <c r="U29" s="25">
        <f t="shared" si="11"/>
        <v>0.35123966942148765</v>
      </c>
      <c r="V29" s="25">
        <f>SUM($U$4:U29)/P29</f>
        <v>0.12555626191989827</v>
      </c>
      <c r="W29" s="7">
        <f t="shared" si="12"/>
        <v>3.7261249780886407E-2</v>
      </c>
      <c r="X29" s="7"/>
    </row>
    <row r="30" spans="1:24" x14ac:dyDescent="0.25">
      <c r="A30" s="4">
        <v>42296</v>
      </c>
      <c r="B30">
        <v>2.59</v>
      </c>
      <c r="C30">
        <f t="shared" si="0"/>
        <v>-5.1282051282051329E-2</v>
      </c>
      <c r="E30">
        <f t="shared" si="1"/>
        <v>-4.7035798760948634E-2</v>
      </c>
      <c r="F30">
        <f t="shared" si="2"/>
        <v>2.2123663650804571E-3</v>
      </c>
      <c r="G30">
        <f t="shared" si="3"/>
        <v>1.8309452674119138E-3</v>
      </c>
      <c r="J30" s="24">
        <f t="shared" si="4"/>
        <v>-0.43181916426114275</v>
      </c>
      <c r="L30" s="25">
        <f t="shared" si="5"/>
        <v>1.6809266048610872E-2</v>
      </c>
      <c r="M30" s="25">
        <f t="shared" si="6"/>
        <v>79</v>
      </c>
      <c r="N30" s="25">
        <f t="shared" si="7"/>
        <v>1.6809266048610872E-2</v>
      </c>
      <c r="O30" s="25">
        <f t="shared" si="8"/>
        <v>79</v>
      </c>
      <c r="P30" s="25">
        <v>27</v>
      </c>
      <c r="Q30" s="25">
        <f t="shared" si="9"/>
        <v>0.15289256198347112</v>
      </c>
      <c r="R30" s="25">
        <f>SUM($Q$4:Q30)/P30</f>
        <v>0.12656871747780837</v>
      </c>
      <c r="S30" s="25">
        <f t="shared" si="10"/>
        <v>3.9320935144307859E-2</v>
      </c>
      <c r="T30" s="25"/>
      <c r="U30" s="25">
        <f t="shared" si="11"/>
        <v>0.15289256198347112</v>
      </c>
      <c r="V30" s="25">
        <f>SUM($U$4:U30)/P30</f>
        <v>0.12656871747780837</v>
      </c>
      <c r="W30" s="7">
        <f t="shared" si="12"/>
        <v>3.9320935144307859E-2</v>
      </c>
      <c r="X30" s="7"/>
    </row>
    <row r="31" spans="1:24" x14ac:dyDescent="0.25">
      <c r="A31" s="4">
        <v>42297</v>
      </c>
      <c r="B31">
        <v>2.7199999999999998</v>
      </c>
      <c r="C31">
        <f t="shared" si="0"/>
        <v>5.0193050193050155E-2</v>
      </c>
      <c r="E31">
        <f t="shared" si="1"/>
        <v>5.443930271415285E-2</v>
      </c>
      <c r="F31">
        <f t="shared" si="2"/>
        <v>2.96363768000317E-3</v>
      </c>
      <c r="G31">
        <f t="shared" si="3"/>
        <v>3.4439943932702295E-3</v>
      </c>
      <c r="J31" s="24">
        <f t="shared" si="4"/>
        <v>0.49978813627594337</v>
      </c>
      <c r="L31" s="25">
        <f t="shared" si="5"/>
        <v>3.161810407813765E-2</v>
      </c>
      <c r="M31" s="25">
        <f t="shared" si="6"/>
        <v>61</v>
      </c>
      <c r="N31" s="25">
        <f t="shared" si="7"/>
        <v>3.161810407813765E-2</v>
      </c>
      <c r="O31" s="25">
        <f t="shared" si="8"/>
        <v>61</v>
      </c>
      <c r="P31" s="25">
        <v>28</v>
      </c>
      <c r="Q31" s="25">
        <f t="shared" si="9"/>
        <v>4.1322314049586639E-3</v>
      </c>
      <c r="R31" s="25">
        <f>SUM($Q$4:Q31)/P31</f>
        <v>0.12219598583234946</v>
      </c>
      <c r="S31" s="25">
        <f t="shared" si="10"/>
        <v>3.8008368245373909E-2</v>
      </c>
      <c r="T31" s="25"/>
      <c r="U31" s="25">
        <f t="shared" si="11"/>
        <v>4.1322314049586639E-3</v>
      </c>
      <c r="V31" s="25">
        <f>SUM($U$4:U31)/P31</f>
        <v>0.12219598583234946</v>
      </c>
      <c r="W31" s="7">
        <f t="shared" si="12"/>
        <v>3.8008368245373909E-2</v>
      </c>
      <c r="X31" s="7"/>
    </row>
    <row r="32" spans="1:24" x14ac:dyDescent="0.25">
      <c r="A32" s="4">
        <v>42298</v>
      </c>
      <c r="B32">
        <v>2.48</v>
      </c>
      <c r="C32">
        <f t="shared" si="0"/>
        <v>-8.8235294117646981E-2</v>
      </c>
      <c r="E32">
        <f t="shared" si="1"/>
        <v>-8.3989041596544287E-2</v>
      </c>
      <c r="F32">
        <f t="shared" si="2"/>
        <v>7.0541591083060464E-3</v>
      </c>
      <c r="G32">
        <f t="shared" si="3"/>
        <v>6.3589124095303666E-3</v>
      </c>
      <c r="J32" s="24">
        <f t="shared" si="4"/>
        <v>-0.77107392039073008</v>
      </c>
      <c r="L32" s="25">
        <f t="shared" si="5"/>
        <v>5.8378943583987562E-2</v>
      </c>
      <c r="M32" s="25">
        <f t="shared" si="6"/>
        <v>44</v>
      </c>
      <c r="N32" s="25">
        <f t="shared" si="7"/>
        <v>5.8378943583987562E-2</v>
      </c>
      <c r="O32" s="25">
        <f t="shared" si="8"/>
        <v>44</v>
      </c>
      <c r="P32" s="25">
        <v>29</v>
      </c>
      <c r="Q32" s="25">
        <f t="shared" si="9"/>
        <v>-0.13636363636363635</v>
      </c>
      <c r="R32" s="25">
        <f>SUM($Q$4:Q32)/P32</f>
        <v>0.11328013679110857</v>
      </c>
      <c r="S32" s="25">
        <f t="shared" si="10"/>
        <v>3.3830844759177803E-2</v>
      </c>
      <c r="T32" s="25"/>
      <c r="U32" s="25">
        <f t="shared" si="11"/>
        <v>-0.13636363636363635</v>
      </c>
      <c r="V32" s="25">
        <f>SUM($U$4:U32)/P32</f>
        <v>0.11328013679110857</v>
      </c>
      <c r="W32" s="7">
        <f t="shared" si="12"/>
        <v>3.3830844759177803E-2</v>
      </c>
      <c r="X32" s="7"/>
    </row>
    <row r="33" spans="1:24" x14ac:dyDescent="0.25">
      <c r="A33" s="4">
        <v>42299</v>
      </c>
      <c r="B33">
        <v>2.4</v>
      </c>
      <c r="C33">
        <f t="shared" si="0"/>
        <v>-3.2258064516129059E-2</v>
      </c>
      <c r="E33">
        <f t="shared" si="1"/>
        <v>-2.8011811995026364E-2</v>
      </c>
      <c r="F33">
        <f t="shared" si="2"/>
        <v>7.8466161124470294E-4</v>
      </c>
      <c r="G33">
        <f t="shared" si="3"/>
        <v>5.6480181710860309E-4</v>
      </c>
      <c r="J33" s="24">
        <f t="shared" si="4"/>
        <v>-0.2571666169975888</v>
      </c>
      <c r="L33" s="25">
        <f t="shared" si="5"/>
        <v>5.1852473023058935E-3</v>
      </c>
      <c r="M33" s="25">
        <f t="shared" si="6"/>
        <v>100</v>
      </c>
      <c r="N33" s="25">
        <f t="shared" si="7"/>
        <v>5.1852473023058935E-3</v>
      </c>
      <c r="O33" s="25">
        <f t="shared" si="8"/>
        <v>100</v>
      </c>
      <c r="P33" s="25">
        <v>30</v>
      </c>
      <c r="Q33" s="25">
        <f t="shared" si="9"/>
        <v>0.32644628099173556</v>
      </c>
      <c r="R33" s="25">
        <f>SUM($Q$4:Q33)/P33</f>
        <v>0.12038567493112946</v>
      </c>
      <c r="S33" s="25">
        <f t="shared" si="10"/>
        <v>3.9525574714427927E-2</v>
      </c>
      <c r="T33" s="25"/>
      <c r="U33" s="25">
        <f t="shared" si="11"/>
        <v>0.32644628099173556</v>
      </c>
      <c r="V33" s="25">
        <f>SUM($U$4:U33)/P33</f>
        <v>0.12038567493112946</v>
      </c>
      <c r="W33" s="7">
        <f t="shared" si="12"/>
        <v>3.9525574714427927E-2</v>
      </c>
      <c r="X33" s="7"/>
    </row>
    <row r="34" spans="1:24" x14ac:dyDescent="0.25">
      <c r="A34" s="4">
        <v>42300</v>
      </c>
      <c r="B34">
        <v>2.2800000000000002</v>
      </c>
      <c r="C34">
        <f t="shared" si="0"/>
        <v>-4.9999999999999864E-2</v>
      </c>
      <c r="E34">
        <f t="shared" si="1"/>
        <v>-4.5753747478897169E-2</v>
      </c>
      <c r="F34">
        <f t="shared" si="2"/>
        <v>2.0934054083626892E-3</v>
      </c>
      <c r="G34">
        <f t="shared" si="3"/>
        <v>1.7228721376713338E-3</v>
      </c>
      <c r="J34" s="24">
        <f t="shared" si="4"/>
        <v>-0.42004910129337986</v>
      </c>
      <c r="L34" s="25">
        <f t="shared" si="5"/>
        <v>1.581708456571854E-2</v>
      </c>
      <c r="M34" s="25">
        <f t="shared" si="6"/>
        <v>80</v>
      </c>
      <c r="N34" s="25">
        <f t="shared" si="7"/>
        <v>1.581708456571854E-2</v>
      </c>
      <c r="O34" s="25">
        <f t="shared" si="8"/>
        <v>80</v>
      </c>
      <c r="P34" s="25">
        <v>31</v>
      </c>
      <c r="Q34" s="25">
        <f t="shared" si="9"/>
        <v>0.16115702479338845</v>
      </c>
      <c r="R34" s="25">
        <f>SUM($Q$4:Q34)/P34</f>
        <v>0.12170087976539588</v>
      </c>
      <c r="S34" s="25">
        <f t="shared" si="10"/>
        <v>4.1740384382346521E-2</v>
      </c>
      <c r="T34" s="25"/>
      <c r="U34" s="25">
        <f t="shared" si="11"/>
        <v>0.16115702479338845</v>
      </c>
      <c r="V34" s="25">
        <f>SUM($U$4:U34)/P34</f>
        <v>0.12170087976539588</v>
      </c>
      <c r="W34" s="7">
        <f t="shared" si="12"/>
        <v>4.1740384382346521E-2</v>
      </c>
      <c r="X34" s="7"/>
    </row>
    <row r="35" spans="1:24" x14ac:dyDescent="0.25">
      <c r="A35" s="4">
        <v>42303</v>
      </c>
      <c r="B35">
        <v>2.1</v>
      </c>
      <c r="C35">
        <f t="shared" si="0"/>
        <v>-7.8947368421052697E-2</v>
      </c>
      <c r="E35">
        <f t="shared" si="1"/>
        <v>-7.4701115899950002E-2</v>
      </c>
      <c r="F35">
        <f t="shared" si="2"/>
        <v>5.5802567166977632E-3</v>
      </c>
      <c r="G35">
        <f t="shared" si="3"/>
        <v>4.9638877737320395E-3</v>
      </c>
      <c r="J35" s="24">
        <f t="shared" si="4"/>
        <v>-0.68580473356546423</v>
      </c>
      <c r="L35" s="25">
        <f t="shared" si="5"/>
        <v>4.5571711896146457E-2</v>
      </c>
      <c r="M35" s="25">
        <f t="shared" si="6"/>
        <v>50</v>
      </c>
      <c r="N35" s="25">
        <f t="shared" si="7"/>
        <v>4.5571711896146457E-2</v>
      </c>
      <c r="O35" s="25">
        <f t="shared" si="8"/>
        <v>50</v>
      </c>
      <c r="P35" s="25">
        <v>32</v>
      </c>
      <c r="Q35" s="25">
        <f t="shared" si="9"/>
        <v>-8.677685950413222E-2</v>
      </c>
      <c r="R35" s="25">
        <f>SUM($Q$4:Q35)/P35</f>
        <v>0.11518595041322313</v>
      </c>
      <c r="S35" s="25">
        <f t="shared" si="10"/>
        <v>3.8597245593010907E-2</v>
      </c>
      <c r="T35" s="25"/>
      <c r="U35" s="25">
        <f t="shared" si="11"/>
        <v>-8.677685950413222E-2</v>
      </c>
      <c r="V35" s="25">
        <f>SUM($U$4:U35)/P35</f>
        <v>0.11518595041322313</v>
      </c>
      <c r="W35" s="7">
        <f t="shared" si="12"/>
        <v>3.8597245593010907E-2</v>
      </c>
      <c r="X35" s="7"/>
    </row>
    <row r="36" spans="1:24" x14ac:dyDescent="0.25">
      <c r="A36" s="4">
        <v>42304</v>
      </c>
      <c r="B36">
        <v>2.0499999999999998</v>
      </c>
      <c r="C36">
        <f t="shared" si="0"/>
        <v>-2.3809523809523937E-2</v>
      </c>
      <c r="E36">
        <f t="shared" si="1"/>
        <v>-1.9563271288421242E-2</v>
      </c>
      <c r="F36">
        <f t="shared" si="2"/>
        <v>3.8272158350436693E-4</v>
      </c>
      <c r="G36">
        <f t="shared" si="3"/>
        <v>2.3461106391838859E-4</v>
      </c>
      <c r="J36" s="24">
        <f t="shared" si="4"/>
        <v>-0.17960352923768849</v>
      </c>
      <c r="L36" s="25">
        <f t="shared" si="5"/>
        <v>2.1538818562972534E-3</v>
      </c>
      <c r="M36" s="25">
        <f t="shared" si="6"/>
        <v>106</v>
      </c>
      <c r="N36" s="25">
        <f t="shared" si="7"/>
        <v>2.1538818562972534E-3</v>
      </c>
      <c r="O36" s="25">
        <f t="shared" si="8"/>
        <v>106</v>
      </c>
      <c r="P36" s="25">
        <v>33</v>
      </c>
      <c r="Q36" s="25">
        <f t="shared" si="9"/>
        <v>0.37603305785123964</v>
      </c>
      <c r="R36" s="25">
        <f>SUM($Q$4:Q36)/P36</f>
        <v>0.12309040821437515</v>
      </c>
      <c r="S36" s="25">
        <f t="shared" si="10"/>
        <v>4.5453745783144546E-2</v>
      </c>
      <c r="T36" s="25"/>
      <c r="U36" s="25">
        <f t="shared" si="11"/>
        <v>0.37603305785123964</v>
      </c>
      <c r="V36" s="25">
        <f>SUM($U$4:U36)/P36</f>
        <v>0.12309040821437515</v>
      </c>
      <c r="W36" s="7">
        <f t="shared" si="12"/>
        <v>4.5453745783144546E-2</v>
      </c>
      <c r="X36" s="7"/>
    </row>
    <row r="37" spans="1:24" x14ac:dyDescent="0.25">
      <c r="A37" s="4">
        <v>42305</v>
      </c>
      <c r="B37">
        <v>2.2200000000000002</v>
      </c>
      <c r="C37">
        <f t="shared" si="0"/>
        <v>8.2926829268292868E-2</v>
      </c>
      <c r="E37">
        <f t="shared" si="1"/>
        <v>8.7173081789395562E-2</v>
      </c>
      <c r="F37">
        <f t="shared" si="2"/>
        <v>7.5991461886606481E-3</v>
      </c>
      <c r="G37">
        <f t="shared" si="3"/>
        <v>8.3574946857746437E-3</v>
      </c>
      <c r="J37" s="24">
        <f t="shared" si="4"/>
        <v>0.80030547616888892</v>
      </c>
      <c r="L37" s="25">
        <f t="shared" si="5"/>
        <v>7.6727226189352002E-2</v>
      </c>
      <c r="M37" s="25">
        <f t="shared" si="6"/>
        <v>33</v>
      </c>
      <c r="N37" s="25">
        <f t="shared" si="7"/>
        <v>7.6727226189352002E-2</v>
      </c>
      <c r="O37" s="25">
        <f t="shared" si="8"/>
        <v>33</v>
      </c>
      <c r="P37" s="25">
        <v>34</v>
      </c>
      <c r="Q37" s="25">
        <f t="shared" si="9"/>
        <v>-0.22727272727272729</v>
      </c>
      <c r="R37" s="25">
        <f>SUM($Q$4:Q37)/P37</f>
        <v>0.11278561011181332</v>
      </c>
      <c r="S37" s="25">
        <f t="shared" si="10"/>
        <v>3.9318199167454077E-2</v>
      </c>
      <c r="T37" s="25"/>
      <c r="U37" s="25">
        <f t="shared" si="11"/>
        <v>-0.22727272727272729</v>
      </c>
      <c r="V37" s="25">
        <f>SUM($U$4:U37)/P37</f>
        <v>0.11278561011181332</v>
      </c>
      <c r="W37" s="7">
        <f t="shared" si="12"/>
        <v>3.9318199167454077E-2</v>
      </c>
      <c r="X37" s="7"/>
    </row>
    <row r="38" spans="1:24" x14ac:dyDescent="0.25">
      <c r="A38" s="4">
        <v>42306</v>
      </c>
      <c r="B38">
        <v>2.19</v>
      </c>
      <c r="C38">
        <f t="shared" si="0"/>
        <v>-1.3513513513513624E-2</v>
      </c>
      <c r="E38">
        <f t="shared" si="1"/>
        <v>-9.2672609924109271E-3</v>
      </c>
      <c r="F38">
        <f t="shared" si="2"/>
        <v>8.5882126301461167E-5</v>
      </c>
      <c r="G38">
        <f t="shared" si="3"/>
        <v>2.5210526068949024E-5</v>
      </c>
      <c r="J38" s="24">
        <f t="shared" si="4"/>
        <v>-8.5079471427096168E-2</v>
      </c>
      <c r="L38" s="25">
        <f t="shared" si="5"/>
        <v>2.3144899383989453E-4</v>
      </c>
      <c r="M38" s="25">
        <f t="shared" si="6"/>
        <v>116</v>
      </c>
      <c r="N38" s="25">
        <f t="shared" si="7"/>
        <v>2.3144899383989453E-4</v>
      </c>
      <c r="O38" s="25">
        <f t="shared" si="8"/>
        <v>116</v>
      </c>
      <c r="P38" s="25">
        <v>35</v>
      </c>
      <c r="Q38" s="25">
        <f t="shared" si="9"/>
        <v>0.45867768595041325</v>
      </c>
      <c r="R38" s="25">
        <f>SUM($Q$4:Q38)/P38</f>
        <v>0.12266824085005903</v>
      </c>
      <c r="S38" s="25">
        <f t="shared" si="10"/>
        <v>4.7878400542153018E-2</v>
      </c>
      <c r="T38" s="25"/>
      <c r="U38" s="25">
        <f t="shared" si="11"/>
        <v>0.45867768595041325</v>
      </c>
      <c r="V38" s="25">
        <f>SUM($U$4:U38)/P38</f>
        <v>0.12266824085005903</v>
      </c>
      <c r="W38" s="7">
        <f t="shared" si="12"/>
        <v>4.7878400542153018E-2</v>
      </c>
      <c r="X38" s="7"/>
    </row>
    <row r="39" spans="1:24" x14ac:dyDescent="0.25">
      <c r="A39" s="4">
        <v>42307</v>
      </c>
      <c r="B39">
        <v>2.2599999999999998</v>
      </c>
      <c r="C39">
        <f t="shared" si="0"/>
        <v>3.1963470319634632E-2</v>
      </c>
      <c r="E39">
        <f t="shared" si="1"/>
        <v>3.6209722840737327E-2</v>
      </c>
      <c r="F39">
        <f t="shared" si="2"/>
        <v>1.3111440282030146E-3</v>
      </c>
      <c r="G39">
        <f t="shared" si="3"/>
        <v>1.6366859424778069E-3</v>
      </c>
      <c r="J39" s="24">
        <f t="shared" si="4"/>
        <v>0.33242875994691518</v>
      </c>
      <c r="L39" s="25">
        <f t="shared" si="5"/>
        <v>1.5025839349102474E-2</v>
      </c>
      <c r="M39" s="25">
        <f t="shared" si="6"/>
        <v>81</v>
      </c>
      <c r="N39" s="25">
        <f t="shared" si="7"/>
        <v>1.5025839349102474E-2</v>
      </c>
      <c r="O39" s="25">
        <f t="shared" si="8"/>
        <v>81</v>
      </c>
      <c r="P39" s="25">
        <v>36</v>
      </c>
      <c r="Q39" s="25">
        <f t="shared" si="9"/>
        <v>0.16942148760330578</v>
      </c>
      <c r="R39" s="25">
        <f>SUM($Q$4:Q39)/P39</f>
        <v>0.12396694214876033</v>
      </c>
      <c r="S39" s="25">
        <f t="shared" si="10"/>
        <v>5.0294627167791574E-2</v>
      </c>
      <c r="T39" s="25"/>
      <c r="U39" s="25">
        <f t="shared" si="11"/>
        <v>0.16942148760330578</v>
      </c>
      <c r="V39" s="25">
        <f>SUM($U$4:U39)/P39</f>
        <v>0.12396694214876033</v>
      </c>
      <c r="W39" s="7">
        <f t="shared" si="12"/>
        <v>5.0294627167791574E-2</v>
      </c>
      <c r="X39" s="7"/>
    </row>
    <row r="40" spans="1:24" x14ac:dyDescent="0.25">
      <c r="A40" s="4">
        <v>42310</v>
      </c>
      <c r="B40">
        <v>2.52</v>
      </c>
      <c r="C40">
        <f t="shared" si="0"/>
        <v>0.11504424778761073</v>
      </c>
      <c r="E40">
        <f t="shared" si="1"/>
        <v>0.11929050030871342</v>
      </c>
      <c r="F40">
        <f t="shared" si="2"/>
        <v>1.4230223463903157E-2</v>
      </c>
      <c r="G40">
        <f t="shared" si="3"/>
        <v>1.5261329299735081E-2</v>
      </c>
      <c r="J40" s="24">
        <f t="shared" si="4"/>
        <v>1.0951642260696524</v>
      </c>
      <c r="L40" s="25">
        <f t="shared" si="5"/>
        <v>0.14010890932710465</v>
      </c>
      <c r="M40" s="25">
        <f t="shared" si="6"/>
        <v>25</v>
      </c>
      <c r="N40" s="25">
        <f t="shared" si="7"/>
        <v>0.14010890932710465</v>
      </c>
      <c r="O40" s="25">
        <f t="shared" si="8"/>
        <v>25</v>
      </c>
      <c r="P40" s="25">
        <v>37</v>
      </c>
      <c r="Q40" s="25">
        <f t="shared" si="9"/>
        <v>-0.29338842975206614</v>
      </c>
      <c r="R40" s="25">
        <f>SUM($Q$4:Q40)/P40</f>
        <v>0.11268706723252178</v>
      </c>
      <c r="S40" s="25">
        <f t="shared" si="10"/>
        <v>4.2712716317661339E-2</v>
      </c>
      <c r="T40" s="25"/>
      <c r="U40" s="25">
        <f t="shared" si="11"/>
        <v>-0.29338842975206614</v>
      </c>
      <c r="V40" s="25">
        <f>SUM($U$4:U40)/P40</f>
        <v>0.11268706723252178</v>
      </c>
      <c r="W40" s="7">
        <f t="shared" si="12"/>
        <v>4.2712716317661339E-2</v>
      </c>
      <c r="X40" s="7"/>
    </row>
    <row r="41" spans="1:24" x14ac:dyDescent="0.25">
      <c r="A41" s="4">
        <v>42311</v>
      </c>
      <c r="B41">
        <v>2.52</v>
      </c>
      <c r="C41">
        <f t="shared" si="0"/>
        <v>0</v>
      </c>
      <c r="E41">
        <f t="shared" si="1"/>
        <v>4.2462525211026956E-3</v>
      </c>
      <c r="F41">
        <f t="shared" si="2"/>
        <v>1.8030660472970998E-5</v>
      </c>
      <c r="G41">
        <f t="shared" si="3"/>
        <v>7.2122641891883991E-5</v>
      </c>
      <c r="J41" s="24">
        <f t="shared" si="4"/>
        <v>3.898335444930702E-2</v>
      </c>
      <c r="L41" s="25">
        <f t="shared" si="5"/>
        <v>6.6213266844563962E-4</v>
      </c>
      <c r="M41" s="25">
        <f t="shared" si="6"/>
        <v>110</v>
      </c>
      <c r="N41" s="25">
        <f t="shared" si="7"/>
        <v>6.6213266844563962E-4</v>
      </c>
      <c r="O41" s="25">
        <f t="shared" si="8"/>
        <v>110</v>
      </c>
      <c r="P41" s="25">
        <v>38</v>
      </c>
      <c r="Q41" s="25">
        <f t="shared" si="9"/>
        <v>0.40909090909090906</v>
      </c>
      <c r="R41" s="25">
        <f>SUM($Q$4:Q41)/P41</f>
        <v>0.1204871683340583</v>
      </c>
      <c r="S41" s="25">
        <f t="shared" si="10"/>
        <v>5.0150181260006241E-2</v>
      </c>
      <c r="T41" s="25"/>
      <c r="U41" s="25">
        <f t="shared" si="11"/>
        <v>0.40909090909090906</v>
      </c>
      <c r="V41" s="25">
        <f>SUM($U$4:U41)/P41</f>
        <v>0.1204871683340583</v>
      </c>
      <c r="W41" s="7">
        <f t="shared" si="12"/>
        <v>5.0150181260006241E-2</v>
      </c>
      <c r="X41" s="7"/>
    </row>
    <row r="42" spans="1:24" x14ac:dyDescent="0.25">
      <c r="A42" s="4">
        <v>42312</v>
      </c>
      <c r="B42">
        <v>2.6</v>
      </c>
      <c r="C42">
        <f t="shared" si="0"/>
        <v>3.1746031746031772E-2</v>
      </c>
      <c r="E42">
        <f t="shared" si="1"/>
        <v>3.5992284267134467E-2</v>
      </c>
      <c r="F42">
        <f t="shared" si="2"/>
        <v>1.2954445267662153E-3</v>
      </c>
      <c r="G42">
        <f t="shared" si="3"/>
        <v>1.6191398428583154E-3</v>
      </c>
      <c r="J42" s="24">
        <f t="shared" si="4"/>
        <v>0.33043253269863304</v>
      </c>
      <c r="L42" s="25">
        <f t="shared" si="5"/>
        <v>1.4864754765161652E-2</v>
      </c>
      <c r="M42" s="25">
        <f t="shared" si="6"/>
        <v>82</v>
      </c>
      <c r="N42" s="25">
        <f t="shared" si="7"/>
        <v>1.4864754765161652E-2</v>
      </c>
      <c r="O42" s="25">
        <f t="shared" si="8"/>
        <v>82</v>
      </c>
      <c r="P42" s="25">
        <v>39</v>
      </c>
      <c r="Q42" s="25">
        <f t="shared" si="9"/>
        <v>0.1776859504132231</v>
      </c>
      <c r="R42" s="25">
        <f>SUM($Q$4:Q42)/P42</f>
        <v>0.1219538037719856</v>
      </c>
      <c r="S42" s="25">
        <f t="shared" si="10"/>
        <v>5.2730589083980255E-2</v>
      </c>
      <c r="T42" s="25"/>
      <c r="U42" s="25">
        <f t="shared" si="11"/>
        <v>0.1776859504132231</v>
      </c>
      <c r="V42" s="25">
        <f>SUM($U$4:U42)/P42</f>
        <v>0.1219538037719856</v>
      </c>
      <c r="W42" s="7">
        <f t="shared" si="12"/>
        <v>5.2730589083980255E-2</v>
      </c>
      <c r="X42" s="7"/>
    </row>
    <row r="43" spans="1:24" x14ac:dyDescent="0.25">
      <c r="A43" s="4">
        <v>42313</v>
      </c>
      <c r="B43">
        <v>2.5</v>
      </c>
      <c r="C43">
        <f t="shared" si="0"/>
        <v>-3.8461538461538491E-2</v>
      </c>
      <c r="E43">
        <f t="shared" si="1"/>
        <v>-3.4215285940435797E-2</v>
      </c>
      <c r="F43">
        <f t="shared" si="2"/>
        <v>1.1706857919857835E-3</v>
      </c>
      <c r="G43">
        <f t="shared" si="3"/>
        <v>8.9814296408910433E-4</v>
      </c>
      <c r="J43" s="24">
        <f t="shared" si="4"/>
        <v>-0.31411853458353028</v>
      </c>
      <c r="L43" s="25">
        <f t="shared" si="5"/>
        <v>8.24553540827677E-3</v>
      </c>
      <c r="M43" s="25">
        <f t="shared" si="6"/>
        <v>91</v>
      </c>
      <c r="N43" s="25">
        <f t="shared" si="7"/>
        <v>8.24553540827677E-3</v>
      </c>
      <c r="O43" s="25">
        <f t="shared" si="8"/>
        <v>91</v>
      </c>
      <c r="P43" s="25">
        <v>40</v>
      </c>
      <c r="Q43" s="25">
        <f t="shared" si="9"/>
        <v>0.25206611570247939</v>
      </c>
      <c r="R43" s="25">
        <f>SUM($Q$4:Q43)/P43</f>
        <v>0.12520661157024796</v>
      </c>
      <c r="S43" s="25">
        <f t="shared" si="10"/>
        <v>5.7006165748737993E-2</v>
      </c>
      <c r="T43" s="25"/>
      <c r="U43" s="25">
        <f t="shared" si="11"/>
        <v>0.25206611570247939</v>
      </c>
      <c r="V43" s="25">
        <f>SUM($U$4:U43)/P43</f>
        <v>0.12520661157024796</v>
      </c>
      <c r="W43" s="7">
        <f t="shared" si="12"/>
        <v>5.7006165748737993E-2</v>
      </c>
      <c r="X43" s="7"/>
    </row>
    <row r="44" spans="1:24" x14ac:dyDescent="0.25">
      <c r="A44" s="4">
        <v>42314</v>
      </c>
      <c r="B44">
        <v>2.46</v>
      </c>
      <c r="C44">
        <f t="shared" si="0"/>
        <v>-1.6000000000000014E-2</v>
      </c>
      <c r="E44">
        <f t="shared" si="1"/>
        <v>-1.175374747889732E-2</v>
      </c>
      <c r="F44">
        <f t="shared" si="2"/>
        <v>1.3815057979768509E-4</v>
      </c>
      <c r="G44">
        <f t="shared" si="3"/>
        <v>5.6362480541311706E-5</v>
      </c>
      <c r="J44" s="24">
        <f t="shared" si="4"/>
        <v>-0.10790703138835331</v>
      </c>
      <c r="L44" s="25">
        <f t="shared" si="5"/>
        <v>5.1744415709255569E-4</v>
      </c>
      <c r="M44" s="25">
        <f t="shared" si="6"/>
        <v>115</v>
      </c>
      <c r="N44" s="25">
        <f t="shared" si="7"/>
        <v>5.1744415709255569E-4</v>
      </c>
      <c r="O44" s="25">
        <f t="shared" si="8"/>
        <v>115</v>
      </c>
      <c r="P44" s="25">
        <v>41</v>
      </c>
      <c r="Q44" s="25">
        <f t="shared" si="9"/>
        <v>0.45041322314049592</v>
      </c>
      <c r="R44" s="25">
        <f>SUM($Q$4:Q44)/P44</f>
        <v>0.13313848014513205</v>
      </c>
      <c r="S44" s="25">
        <f t="shared" si="10"/>
        <v>6.6069095519053128E-2</v>
      </c>
      <c r="T44" s="25"/>
      <c r="U44" s="25">
        <f t="shared" si="11"/>
        <v>0.45041322314049592</v>
      </c>
      <c r="V44" s="25">
        <f>SUM($U$4:U44)/P44</f>
        <v>0.13313848014513205</v>
      </c>
      <c r="W44" s="7">
        <f t="shared" si="12"/>
        <v>6.6069095519053128E-2</v>
      </c>
      <c r="X44" s="7"/>
    </row>
    <row r="45" spans="1:24" x14ac:dyDescent="0.25">
      <c r="A45" s="4">
        <v>42317</v>
      </c>
      <c r="B45">
        <v>2.4699999999999998</v>
      </c>
      <c r="C45">
        <f t="shared" si="0"/>
        <v>4.0650406504064178E-3</v>
      </c>
      <c r="E45">
        <f t="shared" si="1"/>
        <v>8.3112931715091133E-3</v>
      </c>
      <c r="F45">
        <f t="shared" si="2"/>
        <v>6.9077594182774017E-5</v>
      </c>
      <c r="G45">
        <f t="shared" si="3"/>
        <v>1.5769195382203338E-4</v>
      </c>
      <c r="J45" s="24">
        <f t="shared" si="4"/>
        <v>7.6303066298305258E-2</v>
      </c>
      <c r="L45" s="25">
        <f t="shared" si="5"/>
        <v>1.4477144962758109E-3</v>
      </c>
      <c r="M45" s="25">
        <f t="shared" si="6"/>
        <v>109</v>
      </c>
      <c r="N45" s="25">
        <f t="shared" si="7"/>
        <v>1.4477144962758109E-3</v>
      </c>
      <c r="O45" s="25">
        <f t="shared" si="8"/>
        <v>109</v>
      </c>
      <c r="P45" s="25">
        <v>42</v>
      </c>
      <c r="Q45" s="25">
        <f t="shared" si="9"/>
        <v>0.40082644628099173</v>
      </c>
      <c r="R45" s="25">
        <f>SUM($Q$4:Q45)/P45</f>
        <v>0.13951200314836681</v>
      </c>
      <c r="S45" s="25">
        <f t="shared" si="10"/>
        <v>7.4315559903976036E-2</v>
      </c>
      <c r="T45" s="25"/>
      <c r="U45" s="25">
        <f t="shared" si="11"/>
        <v>0.40082644628099173</v>
      </c>
      <c r="V45" s="25">
        <f>SUM($U$4:U45)/P45</f>
        <v>0.13951200314836681</v>
      </c>
      <c r="W45" s="7">
        <f t="shared" si="12"/>
        <v>7.4315559903976036E-2</v>
      </c>
      <c r="X45" s="7"/>
    </row>
    <row r="46" spans="1:24" x14ac:dyDescent="0.25">
      <c r="A46" s="4">
        <v>42318</v>
      </c>
      <c r="B46">
        <v>2.3199999999999998</v>
      </c>
      <c r="C46">
        <f t="shared" si="0"/>
        <v>-6.0728744939271224E-2</v>
      </c>
      <c r="E46">
        <f t="shared" si="1"/>
        <v>-5.648249241816853E-2</v>
      </c>
      <c r="F46">
        <f t="shared" si="2"/>
        <v>3.1902719497684654E-3</v>
      </c>
      <c r="G46">
        <f t="shared" si="3"/>
        <v>2.7286247585838123E-3</v>
      </c>
      <c r="J46" s="24">
        <f t="shared" si="4"/>
        <v>-0.51854594402359322</v>
      </c>
      <c r="L46" s="25">
        <f t="shared" si="5"/>
        <v>2.5050546474660536E-2</v>
      </c>
      <c r="M46" s="25">
        <f t="shared" si="6"/>
        <v>71</v>
      </c>
      <c r="N46" s="25">
        <f t="shared" si="7"/>
        <v>2.5050546474660536E-2</v>
      </c>
      <c r="O46" s="25">
        <f t="shared" si="8"/>
        <v>71</v>
      </c>
      <c r="P46" s="25">
        <v>43</v>
      </c>
      <c r="Q46" s="25">
        <f t="shared" si="9"/>
        <v>8.6776859504132275E-2</v>
      </c>
      <c r="R46" s="25">
        <f>SUM($Q$4:Q46)/P46</f>
        <v>0.13828560445896601</v>
      </c>
      <c r="S46" s="25">
        <f t="shared" si="10"/>
        <v>7.4753187384091715E-2</v>
      </c>
      <c r="T46" s="25"/>
      <c r="U46" s="25">
        <f t="shared" si="11"/>
        <v>8.6776859504132275E-2</v>
      </c>
      <c r="V46" s="25">
        <f>SUM($U$4:U46)/P46</f>
        <v>0.13828560445896601</v>
      </c>
      <c r="W46" s="7">
        <f t="shared" si="12"/>
        <v>7.4753187384091715E-2</v>
      </c>
      <c r="X46" s="7"/>
    </row>
    <row r="47" spans="1:24" x14ac:dyDescent="0.25">
      <c r="A47" s="4">
        <v>42319</v>
      </c>
      <c r="B47">
        <v>2.1800000000000002</v>
      </c>
      <c r="C47">
        <f t="shared" si="0"/>
        <v>-6.034482758620676E-2</v>
      </c>
      <c r="E47">
        <f t="shared" si="1"/>
        <v>-5.6098575065104066E-2</v>
      </c>
      <c r="F47">
        <f t="shared" si="2"/>
        <v>3.1470501243351157E-3</v>
      </c>
      <c r="G47">
        <f t="shared" si="3"/>
        <v>2.6886633532071528E-3</v>
      </c>
      <c r="J47" s="24">
        <f t="shared" si="4"/>
        <v>-0.51502133351600499</v>
      </c>
      <c r="L47" s="25">
        <f t="shared" si="5"/>
        <v>2.4683674833760993E-2</v>
      </c>
      <c r="M47" s="25">
        <f t="shared" si="6"/>
        <v>72</v>
      </c>
      <c r="N47" s="25">
        <f t="shared" si="7"/>
        <v>2.4683674833760993E-2</v>
      </c>
      <c r="O47" s="25">
        <f t="shared" si="8"/>
        <v>72</v>
      </c>
      <c r="P47" s="25">
        <v>44</v>
      </c>
      <c r="Q47" s="25">
        <f t="shared" si="9"/>
        <v>9.5041322314049603E-2</v>
      </c>
      <c r="R47" s="25">
        <f>SUM($Q$4:Q47)/P47</f>
        <v>0.13730277986476336</v>
      </c>
      <c r="S47" s="25">
        <f t="shared" si="10"/>
        <v>7.5408213434366669E-2</v>
      </c>
      <c r="T47" s="25"/>
      <c r="U47" s="25">
        <f t="shared" si="11"/>
        <v>9.5041322314049603E-2</v>
      </c>
      <c r="V47" s="25">
        <f>SUM($U$4:U47)/P47</f>
        <v>0.13730277986476336</v>
      </c>
      <c r="W47" s="7">
        <f t="shared" si="12"/>
        <v>7.5408213434366669E-2</v>
      </c>
      <c r="X47" s="7"/>
    </row>
    <row r="48" spans="1:24" x14ac:dyDescent="0.25">
      <c r="A48" s="4">
        <v>42320</v>
      </c>
      <c r="B48">
        <v>2.09</v>
      </c>
      <c r="C48">
        <f t="shared" si="0"/>
        <v>-4.1284403669724905E-2</v>
      </c>
      <c r="E48">
        <f t="shared" si="1"/>
        <v>-3.703815114862221E-2</v>
      </c>
      <c r="F48">
        <f t="shared" si="2"/>
        <v>1.3718246405081847E-3</v>
      </c>
      <c r="G48">
        <f t="shared" si="3"/>
        <v>1.0753086155975162E-3</v>
      </c>
      <c r="J48" s="24">
        <f t="shared" si="4"/>
        <v>-0.34003426955841831</v>
      </c>
      <c r="L48" s="25">
        <f t="shared" si="5"/>
        <v>9.8720310899799608E-3</v>
      </c>
      <c r="M48" s="25">
        <f t="shared" si="6"/>
        <v>88</v>
      </c>
      <c r="N48" s="25">
        <f t="shared" si="7"/>
        <v>9.8720310899799608E-3</v>
      </c>
      <c r="O48" s="25">
        <f t="shared" si="8"/>
        <v>88</v>
      </c>
      <c r="P48" s="25">
        <v>45</v>
      </c>
      <c r="Q48" s="25">
        <f t="shared" si="9"/>
        <v>0.22727272727272729</v>
      </c>
      <c r="R48" s="25">
        <f>SUM($Q$4:Q48)/P48</f>
        <v>0.13930211202938478</v>
      </c>
      <c r="S48" s="25">
        <f t="shared" si="10"/>
        <v>7.9384411701193369E-2</v>
      </c>
      <c r="T48" s="25"/>
      <c r="U48" s="25">
        <f t="shared" si="11"/>
        <v>0.22727272727272729</v>
      </c>
      <c r="V48" s="25">
        <f>SUM($U$4:U48)/P48</f>
        <v>0.13930211202938478</v>
      </c>
      <c r="W48" s="7">
        <f t="shared" si="12"/>
        <v>7.9384411701193369E-2</v>
      </c>
      <c r="X48" s="7"/>
    </row>
    <row r="49" spans="1:24" x14ac:dyDescent="0.25">
      <c r="A49" s="4">
        <v>42321</v>
      </c>
      <c r="B49">
        <v>2.0699999999999998</v>
      </c>
      <c r="C49">
        <f t="shared" si="0"/>
        <v>-9.5693779904306303E-3</v>
      </c>
      <c r="E49">
        <f t="shared" si="1"/>
        <v>-5.3231254693279348E-3</v>
      </c>
      <c r="F49">
        <f t="shared" si="2"/>
        <v>2.8335664762207746E-5</v>
      </c>
      <c r="G49">
        <f t="shared" si="3"/>
        <v>1.1596553466193186E-6</v>
      </c>
      <c r="J49" s="24">
        <f t="shared" si="4"/>
        <v>-4.886974712824102E-2</v>
      </c>
      <c r="L49" s="25">
        <f t="shared" si="5"/>
        <v>1.064638883147608E-5</v>
      </c>
      <c r="M49" s="25">
        <f t="shared" si="6"/>
        <v>119</v>
      </c>
      <c r="N49" s="25">
        <f t="shared" si="7"/>
        <v>1.064638883147608E-5</v>
      </c>
      <c r="O49" s="25">
        <f t="shared" si="8"/>
        <v>119</v>
      </c>
      <c r="P49" s="25">
        <v>46</v>
      </c>
      <c r="Q49" s="25">
        <f t="shared" si="9"/>
        <v>0.48347107438016534</v>
      </c>
      <c r="R49" s="25">
        <f>SUM($Q$4:Q49)/P49</f>
        <v>0.14678404599353218</v>
      </c>
      <c r="S49" s="25">
        <f t="shared" si="10"/>
        <v>9.0099598479876628E-2</v>
      </c>
      <c r="T49" s="25"/>
      <c r="U49" s="25">
        <f t="shared" si="11"/>
        <v>0.48347107438016534</v>
      </c>
      <c r="V49" s="25">
        <f>SUM($U$4:U49)/P49</f>
        <v>0.14678404599353218</v>
      </c>
      <c r="W49" s="7">
        <f t="shared" si="12"/>
        <v>9.0099598479876628E-2</v>
      </c>
      <c r="X49" s="7"/>
    </row>
    <row r="50" spans="1:24" x14ac:dyDescent="0.25">
      <c r="A50" s="4">
        <v>42324</v>
      </c>
      <c r="B50">
        <v>2.2599999999999998</v>
      </c>
      <c r="C50">
        <f t="shared" si="0"/>
        <v>9.1787439613526547E-2</v>
      </c>
      <c r="E50">
        <f t="shared" si="1"/>
        <v>9.6033692134629242E-2</v>
      </c>
      <c r="F50">
        <f t="shared" si="2"/>
        <v>9.2224700250087503E-3</v>
      </c>
      <c r="G50">
        <f t="shared" si="3"/>
        <v>1.005606730015666E-2</v>
      </c>
      <c r="J50" s="24">
        <f t="shared" si="4"/>
        <v>0.88165163069192265</v>
      </c>
      <c r="L50" s="25">
        <f t="shared" si="5"/>
        <v>9.2321225358093104E-2</v>
      </c>
      <c r="M50" s="25">
        <f t="shared" si="6"/>
        <v>29</v>
      </c>
      <c r="N50" s="25">
        <f t="shared" si="7"/>
        <v>9.2321225358093104E-2</v>
      </c>
      <c r="O50" s="25">
        <f t="shared" si="8"/>
        <v>29</v>
      </c>
      <c r="P50" s="25">
        <v>47</v>
      </c>
      <c r="Q50" s="25">
        <f t="shared" si="9"/>
        <v>-0.26033057851239672</v>
      </c>
      <c r="R50" s="25">
        <f>SUM($Q$4:Q50)/P50</f>
        <v>0.13812203270617199</v>
      </c>
      <c r="S50" s="25">
        <f t="shared" si="10"/>
        <v>8.1513791653417059E-2</v>
      </c>
      <c r="T50" s="25"/>
      <c r="U50" s="25">
        <f t="shared" si="11"/>
        <v>-0.26033057851239672</v>
      </c>
      <c r="V50" s="25">
        <f>SUM($U$4:U50)/P50</f>
        <v>0.13812203270617199</v>
      </c>
      <c r="W50" s="7">
        <f t="shared" si="12"/>
        <v>8.1513791653417059E-2</v>
      </c>
      <c r="X50" s="7"/>
    </row>
    <row r="51" spans="1:24" x14ac:dyDescent="0.25">
      <c r="A51" s="4">
        <v>42325</v>
      </c>
      <c r="B51">
        <v>2.11</v>
      </c>
      <c r="C51">
        <f t="shared" si="0"/>
        <v>-6.6371681415929168E-2</v>
      </c>
      <c r="E51">
        <f t="shared" si="1"/>
        <v>-6.2125428894826473E-2</v>
      </c>
      <c r="F51">
        <f t="shared" si="2"/>
        <v>3.8595689153661399E-3</v>
      </c>
      <c r="G51">
        <f t="shared" si="3"/>
        <v>3.3499990577006249E-3</v>
      </c>
      <c r="J51" s="24">
        <f t="shared" si="4"/>
        <v>-0.57035176379319896</v>
      </c>
      <c r="L51" s="25">
        <f t="shared" si="5"/>
        <v>3.0755165883840179E-2</v>
      </c>
      <c r="M51" s="25">
        <f t="shared" si="6"/>
        <v>64</v>
      </c>
      <c r="N51" s="25">
        <f t="shared" si="7"/>
        <v>3.0755165883840179E-2</v>
      </c>
      <c r="O51" s="25">
        <f t="shared" si="8"/>
        <v>64</v>
      </c>
      <c r="P51" s="25">
        <v>48</v>
      </c>
      <c r="Q51" s="25">
        <f t="shared" si="9"/>
        <v>2.8925619834710758E-2</v>
      </c>
      <c r="R51" s="25">
        <f>SUM($Q$4:Q51)/P51</f>
        <v>0.13584710743801653</v>
      </c>
      <c r="S51" s="25">
        <f t="shared" si="10"/>
        <v>8.0528450615022576E-2</v>
      </c>
      <c r="T51" s="25"/>
      <c r="U51" s="25">
        <f t="shared" si="11"/>
        <v>2.8925619834710758E-2</v>
      </c>
      <c r="V51" s="25">
        <f>SUM($U$4:U51)/P51</f>
        <v>0.13584710743801653</v>
      </c>
      <c r="W51" s="7">
        <f t="shared" si="12"/>
        <v>8.0528450615022576E-2</v>
      </c>
      <c r="X51" s="7"/>
    </row>
    <row r="52" spans="1:24" x14ac:dyDescent="0.25">
      <c r="A52" s="4">
        <v>42326</v>
      </c>
      <c r="B52">
        <v>2.13</v>
      </c>
      <c r="C52">
        <f t="shared" si="0"/>
        <v>9.4786729857819999E-3</v>
      </c>
      <c r="E52">
        <f t="shared" si="1"/>
        <v>1.3724925506884696E-2</v>
      </c>
      <c r="F52">
        <f t="shared" si="2"/>
        <v>1.8837358016953414E-4</v>
      </c>
      <c r="G52">
        <f t="shared" si="3"/>
        <v>3.229632397136168E-4</v>
      </c>
      <c r="J52" s="24">
        <f t="shared" si="4"/>
        <v>0.12600372520621481</v>
      </c>
      <c r="L52" s="25">
        <f t="shared" si="5"/>
        <v>2.9650121808071192E-3</v>
      </c>
      <c r="M52" s="25">
        <f t="shared" si="6"/>
        <v>104</v>
      </c>
      <c r="N52" s="25">
        <f t="shared" si="7"/>
        <v>2.9650121808071192E-3</v>
      </c>
      <c r="O52" s="25">
        <f t="shared" si="8"/>
        <v>104</v>
      </c>
      <c r="P52" s="25">
        <v>49</v>
      </c>
      <c r="Q52" s="25">
        <f t="shared" si="9"/>
        <v>0.35950413223140498</v>
      </c>
      <c r="R52" s="25">
        <f>SUM($Q$4:Q52)/P52</f>
        <v>0.14041153651543262</v>
      </c>
      <c r="S52" s="25">
        <f t="shared" si="10"/>
        <v>8.7823143613146235E-2</v>
      </c>
      <c r="T52" s="25"/>
      <c r="U52" s="25">
        <f t="shared" si="11"/>
        <v>0.35950413223140498</v>
      </c>
      <c r="V52" s="25">
        <f>SUM($U$4:U52)/P52</f>
        <v>0.14041153651543262</v>
      </c>
      <c r="W52" s="7">
        <f t="shared" si="12"/>
        <v>8.7823143613146235E-2</v>
      </c>
      <c r="X52" s="7"/>
    </row>
    <row r="53" spans="1:24" x14ac:dyDescent="0.25">
      <c r="A53" s="4">
        <v>42327</v>
      </c>
      <c r="B53">
        <v>2.08</v>
      </c>
      <c r="C53">
        <f t="shared" si="0"/>
        <v>-2.3474178403755788E-2</v>
      </c>
      <c r="E53">
        <f t="shared" si="1"/>
        <v>-1.9227925882653093E-2</v>
      </c>
      <c r="F53">
        <f t="shared" si="2"/>
        <v>3.6971313374880075E-4</v>
      </c>
      <c r="G53">
        <f t="shared" si="3"/>
        <v>2.2445053671218881E-4</v>
      </c>
      <c r="J53" s="24">
        <f t="shared" si="4"/>
        <v>-0.17652484073505287</v>
      </c>
      <c r="L53" s="25">
        <f t="shared" si="5"/>
        <v>2.0606016211952081E-3</v>
      </c>
      <c r="M53" s="25">
        <f t="shared" si="6"/>
        <v>107</v>
      </c>
      <c r="N53" s="25">
        <f t="shared" si="7"/>
        <v>2.0606016211952081E-3</v>
      </c>
      <c r="O53" s="25">
        <f t="shared" si="8"/>
        <v>107</v>
      </c>
      <c r="P53" s="25">
        <v>50</v>
      </c>
      <c r="Q53" s="25">
        <f t="shared" si="9"/>
        <v>0.38429752066115708</v>
      </c>
      <c r="R53" s="25">
        <f>SUM($Q$4:Q53)/P53</f>
        <v>0.14528925619834709</v>
      </c>
      <c r="S53" s="25">
        <f t="shared" si="10"/>
        <v>9.5949854393949735E-2</v>
      </c>
      <c r="T53" s="25"/>
      <c r="U53" s="25">
        <f t="shared" si="11"/>
        <v>0.38429752066115708</v>
      </c>
      <c r="V53" s="25">
        <f>SUM($U$4:U53)/P53</f>
        <v>0.14528925619834709</v>
      </c>
      <c r="W53" s="7">
        <f t="shared" si="12"/>
        <v>9.5949854393949735E-2</v>
      </c>
      <c r="X53" s="7"/>
    </row>
    <row r="54" spans="1:24" x14ac:dyDescent="0.25">
      <c r="A54" s="4">
        <v>42328</v>
      </c>
      <c r="B54">
        <v>1.9</v>
      </c>
      <c r="C54">
        <f t="shared" si="0"/>
        <v>-8.6538461538461606E-2</v>
      </c>
      <c r="E54">
        <f t="shared" si="1"/>
        <v>-8.2292209017358911E-2</v>
      </c>
      <c r="F54">
        <f t="shared" si="2"/>
        <v>6.772007664956687E-3</v>
      </c>
      <c r="G54">
        <f t="shared" si="3"/>
        <v>6.0911713254155177E-3</v>
      </c>
      <c r="J54" s="24">
        <f t="shared" si="4"/>
        <v>-0.75549589587457688</v>
      </c>
      <c r="L54" s="25">
        <f t="shared" si="5"/>
        <v>5.5920906637098589E-2</v>
      </c>
      <c r="M54" s="25">
        <f t="shared" si="6"/>
        <v>46</v>
      </c>
      <c r="N54" s="25">
        <f t="shared" si="7"/>
        <v>5.5920906637098589E-2</v>
      </c>
      <c r="O54" s="25">
        <f t="shared" si="8"/>
        <v>46</v>
      </c>
      <c r="P54" s="25">
        <v>51</v>
      </c>
      <c r="Q54" s="25">
        <f t="shared" si="9"/>
        <v>-0.11983471074380164</v>
      </c>
      <c r="R54" s="25">
        <f>SUM($Q$4:Q54)/P54</f>
        <v>0.1400907470426187</v>
      </c>
      <c r="S54" s="25">
        <f t="shared" si="10"/>
        <v>9.0990571614082555E-2</v>
      </c>
      <c r="T54" s="25"/>
      <c r="U54" s="25">
        <f t="shared" si="11"/>
        <v>-0.11983471074380164</v>
      </c>
      <c r="V54" s="25">
        <f>SUM($U$4:U54)/P54</f>
        <v>0.1400907470426187</v>
      </c>
      <c r="W54" s="7">
        <f t="shared" si="12"/>
        <v>9.0990571614082555E-2</v>
      </c>
      <c r="X54" s="7"/>
    </row>
    <row r="55" spans="1:24" x14ac:dyDescent="0.25">
      <c r="A55" s="4">
        <v>42331</v>
      </c>
      <c r="B55">
        <v>1.51</v>
      </c>
      <c r="C55">
        <f t="shared" si="0"/>
        <v>-0.20526315789473681</v>
      </c>
      <c r="E55">
        <f t="shared" si="1"/>
        <v>-0.20101690537363412</v>
      </c>
      <c r="F55">
        <f t="shared" si="2"/>
        <v>4.0407796245992576E-2</v>
      </c>
      <c r="G55">
        <f t="shared" si="3"/>
        <v>3.8718689824011436E-2</v>
      </c>
      <c r="J55" s="24">
        <f t="shared" si="4"/>
        <v>-1.8454656743890965</v>
      </c>
      <c r="L55" s="25">
        <f t="shared" si="5"/>
        <v>0.35546270546110798</v>
      </c>
      <c r="M55" s="25">
        <f t="shared" si="6"/>
        <v>8</v>
      </c>
      <c r="N55" s="25">
        <f t="shared" si="7"/>
        <v>0.35546270546110798</v>
      </c>
      <c r="O55" s="25">
        <f t="shared" si="8"/>
        <v>8</v>
      </c>
      <c r="P55" s="25">
        <v>52</v>
      </c>
      <c r="Q55" s="25">
        <f t="shared" si="9"/>
        <v>-0.43388429752066116</v>
      </c>
      <c r="R55" s="25">
        <f>SUM($Q$4:Q55)/P55</f>
        <v>0.12905276541640179</v>
      </c>
      <c r="S55" s="25">
        <f t="shared" si="10"/>
        <v>7.873091323675302E-2</v>
      </c>
      <c r="T55" s="25"/>
      <c r="U55" s="25">
        <f t="shared" si="11"/>
        <v>-0.43388429752066116</v>
      </c>
      <c r="V55" s="25">
        <f>SUM($U$4:U55)/P55</f>
        <v>0.12905276541640179</v>
      </c>
      <c r="W55" s="7">
        <f t="shared" si="12"/>
        <v>7.873091323675302E-2</v>
      </c>
      <c r="X55" s="7"/>
    </row>
    <row r="56" spans="1:24" x14ac:dyDescent="0.25">
      <c r="A56" s="4">
        <v>42332</v>
      </c>
      <c r="B56">
        <v>1.75</v>
      </c>
      <c r="C56">
        <f t="shared" si="0"/>
        <v>0.15894039735099338</v>
      </c>
      <c r="E56">
        <f t="shared" si="1"/>
        <v>0.16318664987209608</v>
      </c>
      <c r="F56">
        <f t="shared" si="2"/>
        <v>2.6629882696478074E-2</v>
      </c>
      <c r="G56">
        <f t="shared" si="3"/>
        <v>2.8033776803810428E-2</v>
      </c>
      <c r="J56" s="24">
        <f t="shared" si="4"/>
        <v>1.4981593727042097</v>
      </c>
      <c r="L56" s="25">
        <f t="shared" si="5"/>
        <v>0.2573682681999101</v>
      </c>
      <c r="M56" s="25">
        <f t="shared" si="6"/>
        <v>14</v>
      </c>
      <c r="N56" s="25">
        <f t="shared" si="7"/>
        <v>0.2573682681999101</v>
      </c>
      <c r="O56" s="25">
        <f t="shared" si="8"/>
        <v>14</v>
      </c>
      <c r="P56" s="25">
        <v>53</v>
      </c>
      <c r="Q56" s="25">
        <f t="shared" si="9"/>
        <v>-0.38429752066115702</v>
      </c>
      <c r="R56" s="25">
        <f>SUM($Q$4:Q56)/P56</f>
        <v>0.11936691096210822</v>
      </c>
      <c r="S56" s="25">
        <f t="shared" si="10"/>
        <v>6.865166817542738E-2</v>
      </c>
      <c r="T56" s="25"/>
      <c r="U56" s="25">
        <f t="shared" si="11"/>
        <v>-0.38429752066115702</v>
      </c>
      <c r="V56" s="25">
        <f>SUM($U$4:U56)/P56</f>
        <v>0.11936691096210822</v>
      </c>
      <c r="W56" s="7">
        <f t="shared" si="12"/>
        <v>6.865166817542738E-2</v>
      </c>
      <c r="X56" s="7"/>
    </row>
    <row r="57" spans="1:24" x14ac:dyDescent="0.25">
      <c r="A57" s="4">
        <v>42333</v>
      </c>
      <c r="B57">
        <v>1.6099999999999999</v>
      </c>
      <c r="C57">
        <f t="shared" si="0"/>
        <v>-8.0000000000000071E-2</v>
      </c>
      <c r="E57">
        <f t="shared" si="1"/>
        <v>-7.5753747478897376E-2</v>
      </c>
      <c r="F57">
        <f t="shared" si="2"/>
        <v>5.7386302570965504E-3</v>
      </c>
      <c r="G57">
        <f t="shared" si="3"/>
        <v>5.1133218351390322E-3</v>
      </c>
      <c r="J57" s="24">
        <f t="shared" si="4"/>
        <v>-0.69546857473899459</v>
      </c>
      <c r="L57" s="25">
        <f t="shared" si="5"/>
        <v>4.694361357973157E-2</v>
      </c>
      <c r="M57" s="25">
        <f t="shared" si="6"/>
        <v>49</v>
      </c>
      <c r="N57" s="25">
        <f t="shared" si="7"/>
        <v>4.694361357973157E-2</v>
      </c>
      <c r="O57" s="25">
        <f t="shared" si="8"/>
        <v>49</v>
      </c>
      <c r="P57" s="25">
        <v>54</v>
      </c>
      <c r="Q57" s="25">
        <f t="shared" si="9"/>
        <v>-9.5041322314049603E-2</v>
      </c>
      <c r="R57" s="25">
        <f>SUM($Q$4:Q57)/P57</f>
        <v>0.11539638812366085</v>
      </c>
      <c r="S57" s="25">
        <f t="shared" si="10"/>
        <v>6.5371056833388647E-2</v>
      </c>
      <c r="T57" s="25"/>
      <c r="U57" s="25">
        <f t="shared" si="11"/>
        <v>-9.5041322314049603E-2</v>
      </c>
      <c r="V57" s="25">
        <f>SUM($U$4:U57)/P57</f>
        <v>0.11539638812366085</v>
      </c>
      <c r="W57" s="7">
        <f t="shared" si="12"/>
        <v>6.5371056833388647E-2</v>
      </c>
      <c r="X57" s="7"/>
    </row>
    <row r="58" spans="1:24" x14ac:dyDescent="0.25">
      <c r="A58" s="4">
        <v>42335</v>
      </c>
      <c r="B58">
        <v>1.51</v>
      </c>
      <c r="C58">
        <f t="shared" si="0"/>
        <v>-6.2111801242235948E-2</v>
      </c>
      <c r="E58">
        <f t="shared" si="1"/>
        <v>-5.7865548721133253E-2</v>
      </c>
      <c r="F58">
        <f t="shared" si="2"/>
        <v>3.3484217287978462E-3</v>
      </c>
      <c r="G58">
        <f t="shared" si="3"/>
        <v>2.8750289249866116E-3</v>
      </c>
      <c r="J58" s="24">
        <f t="shared" si="4"/>
        <v>-0.53124329864719921</v>
      </c>
      <c r="L58" s="25">
        <f t="shared" si="5"/>
        <v>2.6394631755357299E-2</v>
      </c>
      <c r="M58" s="25">
        <f t="shared" si="6"/>
        <v>68</v>
      </c>
      <c r="N58" s="25">
        <f t="shared" si="7"/>
        <v>2.6394631755357299E-2</v>
      </c>
      <c r="O58" s="25">
        <f t="shared" si="8"/>
        <v>68</v>
      </c>
      <c r="P58" s="25">
        <v>55</v>
      </c>
      <c r="Q58" s="25">
        <f t="shared" si="9"/>
        <v>6.1983471074380181E-2</v>
      </c>
      <c r="R58" s="25">
        <f>SUM($Q$4:Q58)/P58</f>
        <v>0.11442524417731029</v>
      </c>
      <c r="S58" s="25">
        <f t="shared" si="10"/>
        <v>6.5465682525185406E-2</v>
      </c>
      <c r="T58" s="25"/>
      <c r="U58" s="25">
        <f t="shared" si="11"/>
        <v>6.1983471074380181E-2</v>
      </c>
      <c r="V58" s="25">
        <f>SUM($U$4:U58)/P58</f>
        <v>0.11442524417731029</v>
      </c>
      <c r="W58" s="7">
        <f t="shared" si="12"/>
        <v>6.5465682525185406E-2</v>
      </c>
      <c r="X58" s="7"/>
    </row>
    <row r="59" spans="1:24" x14ac:dyDescent="0.25">
      <c r="A59" s="4">
        <v>42338</v>
      </c>
      <c r="B59">
        <v>1.37</v>
      </c>
      <c r="C59">
        <f t="shared" si="0"/>
        <v>-9.2715231788079402E-2</v>
      </c>
      <c r="E59">
        <f t="shared" si="1"/>
        <v>-8.8468979266976708E-2</v>
      </c>
      <c r="F59">
        <f t="shared" si="2"/>
        <v>7.8267602925407541E-3</v>
      </c>
      <c r="G59">
        <f t="shared" si="3"/>
        <v>7.093467700510162E-3</v>
      </c>
      <c r="J59" s="24">
        <f t="shared" si="4"/>
        <v>-0.81220265619938548</v>
      </c>
      <c r="L59" s="25">
        <f t="shared" si="5"/>
        <v>6.5122637965932373E-2</v>
      </c>
      <c r="M59" s="25">
        <f t="shared" si="6"/>
        <v>38</v>
      </c>
      <c r="N59" s="25">
        <f t="shared" si="7"/>
        <v>6.5122637965932373E-2</v>
      </c>
      <c r="O59" s="25">
        <f t="shared" si="8"/>
        <v>38</v>
      </c>
      <c r="P59" s="25">
        <v>56</v>
      </c>
      <c r="Q59" s="25">
        <f t="shared" si="9"/>
        <v>-0.18595041322314049</v>
      </c>
      <c r="R59" s="25">
        <f>SUM($Q$4:Q59)/P59</f>
        <v>0.10906139315230225</v>
      </c>
      <c r="S59" s="25">
        <f t="shared" si="10"/>
        <v>6.0553245333998015E-2</v>
      </c>
      <c r="T59" s="25"/>
      <c r="U59" s="25">
        <f t="shared" si="11"/>
        <v>-0.18595041322314049</v>
      </c>
      <c r="V59" s="25">
        <f>SUM($U$4:U59)/P59</f>
        <v>0.10906139315230225</v>
      </c>
      <c r="W59" s="7">
        <f t="shared" si="12"/>
        <v>6.0553245333998015E-2</v>
      </c>
      <c r="X59" s="7"/>
    </row>
    <row r="60" spans="1:24" x14ac:dyDescent="0.25">
      <c r="A60" s="4">
        <v>42339</v>
      </c>
      <c r="B60">
        <v>1.1299999999999999</v>
      </c>
      <c r="C60">
        <f t="shared" si="0"/>
        <v>-0.17518248175182496</v>
      </c>
      <c r="E60">
        <f t="shared" si="1"/>
        <v>-0.17093622923072227</v>
      </c>
      <c r="F60">
        <f t="shared" si="2"/>
        <v>2.921919446361803E-2</v>
      </c>
      <c r="G60">
        <f t="shared" si="3"/>
        <v>2.7785548335453516E-2</v>
      </c>
      <c r="J60" s="24">
        <f t="shared" si="4"/>
        <v>-1.5693055415834702</v>
      </c>
      <c r="L60" s="25">
        <f t="shared" si="5"/>
        <v>0.25508936973160773</v>
      </c>
      <c r="M60" s="25">
        <f t="shared" si="6"/>
        <v>15</v>
      </c>
      <c r="N60" s="25">
        <f t="shared" si="7"/>
        <v>0.25508936973160773</v>
      </c>
      <c r="O60" s="25">
        <f t="shared" si="8"/>
        <v>15</v>
      </c>
      <c r="P60" s="25">
        <v>57</v>
      </c>
      <c r="Q60" s="25">
        <f t="shared" si="9"/>
        <v>-0.37603305785123964</v>
      </c>
      <c r="R60" s="25">
        <f>SUM($Q$4:Q60)/P60</f>
        <v>0.10055096418732783</v>
      </c>
      <c r="S60" s="25">
        <f t="shared" si="10"/>
        <v>5.2390754067552101E-2</v>
      </c>
      <c r="T60" s="25"/>
      <c r="U60" s="25">
        <f t="shared" si="11"/>
        <v>-0.37603305785123964</v>
      </c>
      <c r="V60" s="25">
        <f>SUM($U$4:U60)/P60</f>
        <v>0.10055096418732783</v>
      </c>
      <c r="W60" s="7">
        <f t="shared" si="12"/>
        <v>5.2390754067552101E-2</v>
      </c>
      <c r="X60" s="7"/>
    </row>
    <row r="61" spans="1:24" x14ac:dyDescent="0.25">
      <c r="A61" s="4">
        <v>42340</v>
      </c>
      <c r="B61">
        <v>1.1499999999999999</v>
      </c>
      <c r="C61">
        <f t="shared" si="0"/>
        <v>1.7699115044247805E-2</v>
      </c>
      <c r="E61">
        <f t="shared" si="1"/>
        <v>2.1945367565350499E-2</v>
      </c>
      <c r="F61">
        <f t="shared" si="2"/>
        <v>4.8159915757833773E-4</v>
      </c>
      <c r="G61">
        <f t="shared" si="3"/>
        <v>6.8600096275309847E-4</v>
      </c>
      <c r="J61" s="24">
        <f t="shared" si="4"/>
        <v>0.20147271931397551</v>
      </c>
      <c r="L61" s="25">
        <f t="shared" si="5"/>
        <v>6.2979341314880616E-3</v>
      </c>
      <c r="M61" s="25">
        <f t="shared" si="6"/>
        <v>98</v>
      </c>
      <c r="N61" s="25">
        <f t="shared" si="7"/>
        <v>6.2979341314880616E-3</v>
      </c>
      <c r="O61" s="25">
        <f t="shared" si="8"/>
        <v>98</v>
      </c>
      <c r="P61" s="25">
        <v>58</v>
      </c>
      <c r="Q61" s="25">
        <f t="shared" si="9"/>
        <v>0.30991735537190079</v>
      </c>
      <c r="R61" s="25">
        <f>SUM($Q$4:Q61)/P61</f>
        <v>0.10416072955257909</v>
      </c>
      <c r="S61" s="25">
        <f t="shared" si="10"/>
        <v>5.7206230881243665E-2</v>
      </c>
      <c r="T61" s="25"/>
      <c r="U61" s="25">
        <f t="shared" si="11"/>
        <v>0.30991735537190079</v>
      </c>
      <c r="V61" s="25">
        <f>SUM($U$4:U61)/P61</f>
        <v>0.10416072955257909</v>
      </c>
      <c r="W61" s="7">
        <f t="shared" si="12"/>
        <v>5.7206230881243665E-2</v>
      </c>
      <c r="X61" s="7"/>
    </row>
    <row r="62" spans="1:24" x14ac:dyDescent="0.25">
      <c r="A62" s="4">
        <v>42341</v>
      </c>
      <c r="B62">
        <v>1.21</v>
      </c>
      <c r="C62">
        <f t="shared" si="0"/>
        <v>5.2173913043478314E-2</v>
      </c>
      <c r="E62">
        <f t="shared" si="1"/>
        <v>5.6420165564581008E-2</v>
      </c>
      <c r="F62">
        <f t="shared" si="2"/>
        <v>3.1832350823347328E-3</v>
      </c>
      <c r="G62">
        <f t="shared" si="3"/>
        <v>3.6804142833469708E-3</v>
      </c>
      <c r="J62" s="24">
        <f t="shared" si="4"/>
        <v>0.51797374305037336</v>
      </c>
      <c r="L62" s="25">
        <f t="shared" si="5"/>
        <v>3.3788592132704513E-2</v>
      </c>
      <c r="M62" s="25">
        <f t="shared" si="6"/>
        <v>58</v>
      </c>
      <c r="N62" s="25">
        <f t="shared" si="7"/>
        <v>3.3788592132704513E-2</v>
      </c>
      <c r="O62" s="25">
        <f t="shared" si="8"/>
        <v>58</v>
      </c>
      <c r="P62" s="25">
        <v>59</v>
      </c>
      <c r="Q62" s="25">
        <f t="shared" si="9"/>
        <v>-2.0661157024793375E-2</v>
      </c>
      <c r="R62" s="25">
        <f>SUM($Q$4:Q62)/P62</f>
        <v>0.10204510435635243</v>
      </c>
      <c r="S62" s="25">
        <f t="shared" si="10"/>
        <v>5.5852636005712053E-2</v>
      </c>
      <c r="T62" s="25"/>
      <c r="U62" s="25">
        <f t="shared" si="11"/>
        <v>-2.0661157024793375E-2</v>
      </c>
      <c r="V62" s="25">
        <f>SUM($U$4:U62)/P62</f>
        <v>0.10204510435635243</v>
      </c>
      <c r="W62" s="7">
        <f t="shared" si="12"/>
        <v>5.5852636005712053E-2</v>
      </c>
      <c r="X62" s="7"/>
    </row>
    <row r="63" spans="1:24" x14ac:dyDescent="0.25">
      <c r="A63" s="4">
        <v>42342</v>
      </c>
      <c r="B63">
        <v>1.07</v>
      </c>
      <c r="C63">
        <f t="shared" si="0"/>
        <v>-0.1157024793388429</v>
      </c>
      <c r="E63">
        <f t="shared" si="1"/>
        <v>-0.1114562268177402</v>
      </c>
      <c r="F63">
        <f t="shared" si="2"/>
        <v>1.2422490496447549E-2</v>
      </c>
      <c r="G63">
        <f t="shared" si="3"/>
        <v>1.1493978588685675E-2</v>
      </c>
      <c r="J63" s="24">
        <f t="shared" si="4"/>
        <v>-1.0232405100792268</v>
      </c>
      <c r="L63" s="25">
        <f t="shared" si="5"/>
        <v>0.10552218435636523</v>
      </c>
      <c r="M63" s="25">
        <f t="shared" si="6"/>
        <v>26</v>
      </c>
      <c r="N63" s="25">
        <f t="shared" si="7"/>
        <v>0.10552218435636523</v>
      </c>
      <c r="O63" s="25">
        <f t="shared" si="8"/>
        <v>26</v>
      </c>
      <c r="P63" s="25">
        <v>60</v>
      </c>
      <c r="Q63" s="25">
        <f t="shared" si="9"/>
        <v>-0.28512396694214875</v>
      </c>
      <c r="R63" s="25">
        <f>SUM($Q$4:Q63)/P63</f>
        <v>9.559228650137741E-2</v>
      </c>
      <c r="S63" s="25">
        <f t="shared" si="10"/>
        <v>4.9843010392153213E-2</v>
      </c>
      <c r="T63" s="25"/>
      <c r="U63" s="25">
        <f t="shared" si="11"/>
        <v>-0.28512396694214875</v>
      </c>
      <c r="V63" s="25">
        <f>SUM($U$4:U63)/P63</f>
        <v>9.559228650137741E-2</v>
      </c>
      <c r="W63" s="7">
        <f t="shared" si="12"/>
        <v>4.9843010392153213E-2</v>
      </c>
      <c r="X63" s="7"/>
    </row>
    <row r="64" spans="1:24" x14ac:dyDescent="0.25">
      <c r="A64" s="4">
        <v>42345</v>
      </c>
      <c r="B64">
        <v>1.03</v>
      </c>
      <c r="C64">
        <f t="shared" si="0"/>
        <v>-3.738317757009349E-2</v>
      </c>
      <c r="E64">
        <f t="shared" si="1"/>
        <v>-3.3136925048990795E-2</v>
      </c>
      <c r="F64">
        <f t="shared" si="2"/>
        <v>1.0980558017024335E-3</v>
      </c>
      <c r="G64">
        <f t="shared" si="3"/>
        <v>8.3467095911366818E-4</v>
      </c>
      <c r="J64" s="24">
        <f t="shared" si="4"/>
        <v>-0.30421848161999282</v>
      </c>
      <c r="L64" s="25">
        <f t="shared" si="5"/>
        <v>7.662821201981038E-3</v>
      </c>
      <c r="M64" s="25">
        <f t="shared" si="6"/>
        <v>94</v>
      </c>
      <c r="N64" s="25">
        <f t="shared" si="7"/>
        <v>7.662821201981038E-3</v>
      </c>
      <c r="O64" s="25">
        <f t="shared" si="8"/>
        <v>94</v>
      </c>
      <c r="P64" s="25">
        <v>61</v>
      </c>
      <c r="Q64" s="25">
        <f t="shared" si="9"/>
        <v>0.27685950413223137</v>
      </c>
      <c r="R64" s="25">
        <f>SUM($Q$4:Q64)/P64</f>
        <v>9.8563880233030754E-2</v>
      </c>
      <c r="S64" s="25">
        <f t="shared" si="10"/>
        <v>5.3873195243824099E-2</v>
      </c>
      <c r="T64" s="25"/>
      <c r="U64" s="25">
        <f t="shared" si="11"/>
        <v>0.27685950413223137</v>
      </c>
      <c r="V64" s="25">
        <f>SUM($U$4:U64)/P64</f>
        <v>9.8563880233030754E-2</v>
      </c>
      <c r="W64" s="7">
        <f t="shared" si="12"/>
        <v>5.3873195243824099E-2</v>
      </c>
      <c r="X64" s="7"/>
    </row>
    <row r="65" spans="1:24" x14ac:dyDescent="0.25">
      <c r="A65" s="4">
        <v>42346</v>
      </c>
      <c r="B65">
        <v>0.99</v>
      </c>
      <c r="C65">
        <f t="shared" si="0"/>
        <v>-3.8834951456310711E-2</v>
      </c>
      <c r="E65">
        <f t="shared" si="1"/>
        <v>-3.4588698935208016E-2</v>
      </c>
      <c r="F65">
        <f t="shared" si="2"/>
        <v>1.1963780940304602E-3</v>
      </c>
      <c r="G65">
        <f t="shared" si="3"/>
        <v>9.2066405439285293E-4</v>
      </c>
      <c r="J65" s="24">
        <f t="shared" si="4"/>
        <v>-0.31754670826346071</v>
      </c>
      <c r="L65" s="25">
        <f t="shared" si="5"/>
        <v>8.4522936360394204E-3</v>
      </c>
      <c r="M65" s="25">
        <f t="shared" si="6"/>
        <v>90</v>
      </c>
      <c r="N65" s="25">
        <f t="shared" si="7"/>
        <v>8.4522936360394204E-3</v>
      </c>
      <c r="O65" s="25">
        <f t="shared" si="8"/>
        <v>90</v>
      </c>
      <c r="P65" s="25">
        <v>62</v>
      </c>
      <c r="Q65" s="25">
        <f t="shared" si="9"/>
        <v>0.24380165289256195</v>
      </c>
      <c r="R65" s="25">
        <f>SUM($Q$4:Q65)/P65</f>
        <v>0.10090642495334576</v>
      </c>
      <c r="S65" s="25">
        <f t="shared" si="10"/>
        <v>5.739005536414931E-2</v>
      </c>
      <c r="T65" s="25"/>
      <c r="U65" s="25">
        <f t="shared" si="11"/>
        <v>0.24380165289256195</v>
      </c>
      <c r="V65" s="25">
        <f>SUM($U$4:U65)/P65</f>
        <v>0.10090642495334576</v>
      </c>
      <c r="W65" s="7">
        <f t="shared" si="12"/>
        <v>5.739005536414931E-2</v>
      </c>
      <c r="X65" s="7"/>
    </row>
    <row r="66" spans="1:24" x14ac:dyDescent="0.25">
      <c r="A66" s="4">
        <v>42347</v>
      </c>
      <c r="B66">
        <v>1.03</v>
      </c>
      <c r="C66">
        <f t="shared" si="0"/>
        <v>4.0404040404040442E-2</v>
      </c>
      <c r="E66">
        <f t="shared" si="1"/>
        <v>4.4650292925143137E-2</v>
      </c>
      <c r="F66">
        <f t="shared" si="2"/>
        <v>1.9936486583010875E-3</v>
      </c>
      <c r="G66">
        <f t="shared" si="3"/>
        <v>2.3908721565767841E-3</v>
      </c>
      <c r="J66" s="24">
        <f t="shared" si="4"/>
        <v>0.40991867222117651</v>
      </c>
      <c r="L66" s="25">
        <f t="shared" si="5"/>
        <v>2.1949758348005159E-2</v>
      </c>
      <c r="M66" s="25">
        <f t="shared" si="6"/>
        <v>74</v>
      </c>
      <c r="N66" s="25">
        <f t="shared" si="7"/>
        <v>2.1949758348005159E-2</v>
      </c>
      <c r="O66" s="25">
        <f t="shared" si="8"/>
        <v>74</v>
      </c>
      <c r="P66" s="25">
        <v>63</v>
      </c>
      <c r="Q66" s="25">
        <f t="shared" si="9"/>
        <v>0.11157024793388426</v>
      </c>
      <c r="R66" s="25">
        <f>SUM($Q$4:Q66)/P66</f>
        <v>0.10107569198478289</v>
      </c>
      <c r="S66" s="25">
        <f t="shared" si="10"/>
        <v>5.8511510649342756E-2</v>
      </c>
      <c r="T66" s="25"/>
      <c r="U66" s="25">
        <f t="shared" si="11"/>
        <v>0.11157024793388426</v>
      </c>
      <c r="V66" s="25">
        <f>SUM($U$4:U66)/P66</f>
        <v>0.10107569198478289</v>
      </c>
      <c r="W66" s="7">
        <f t="shared" si="12"/>
        <v>5.8511510649342756E-2</v>
      </c>
      <c r="X66" s="7"/>
    </row>
    <row r="67" spans="1:24" x14ac:dyDescent="0.25">
      <c r="A67" s="4">
        <v>42348</v>
      </c>
      <c r="B67">
        <v>1.05</v>
      </c>
      <c r="C67">
        <f t="shared" si="0"/>
        <v>1.9417475728155355E-2</v>
      </c>
      <c r="E67">
        <f t="shared" si="1"/>
        <v>2.366372824925805E-2</v>
      </c>
      <c r="F67">
        <f t="shared" si="2"/>
        <v>5.5997203465473345E-4</v>
      </c>
      <c r="G67">
        <f t="shared" si="3"/>
        <v>7.7896702660190653E-4</v>
      </c>
      <c r="J67" s="24">
        <f t="shared" si="4"/>
        <v>0.21724838580569089</v>
      </c>
      <c r="L67" s="25">
        <f t="shared" si="5"/>
        <v>7.1514229432730596E-3</v>
      </c>
      <c r="M67" s="25">
        <f t="shared" si="6"/>
        <v>96</v>
      </c>
      <c r="N67" s="25">
        <f t="shared" si="7"/>
        <v>7.1514229432730596E-3</v>
      </c>
      <c r="O67" s="25">
        <f t="shared" si="8"/>
        <v>96</v>
      </c>
      <c r="P67" s="25">
        <v>64</v>
      </c>
      <c r="Q67" s="25">
        <f t="shared" si="9"/>
        <v>0.29338842975206614</v>
      </c>
      <c r="R67" s="25">
        <f>SUM($Q$4:Q67)/P67</f>
        <v>0.10408057851239669</v>
      </c>
      <c r="S67" s="25">
        <f t="shared" si="10"/>
        <v>6.3027006972946442E-2</v>
      </c>
      <c r="T67" s="25"/>
      <c r="U67" s="25">
        <f t="shared" si="11"/>
        <v>0.29338842975206614</v>
      </c>
      <c r="V67" s="25">
        <f>SUM($U$4:U67)/P67</f>
        <v>0.10408057851239669</v>
      </c>
      <c r="W67" s="7">
        <f t="shared" si="12"/>
        <v>6.3027006972946442E-2</v>
      </c>
      <c r="X67" s="7"/>
    </row>
    <row r="68" spans="1:24" x14ac:dyDescent="0.25">
      <c r="A68" s="4">
        <v>42349</v>
      </c>
      <c r="B68">
        <v>0.9778</v>
      </c>
      <c r="C68">
        <f t="shared" si="0"/>
        <v>-6.8761904761904802E-2</v>
      </c>
      <c r="E68">
        <f t="shared" si="1"/>
        <v>-6.4515652240802107E-2</v>
      </c>
      <c r="F68">
        <f t="shared" si="2"/>
        <v>4.1622693840561139E-3</v>
      </c>
      <c r="G68">
        <f t="shared" si="3"/>
        <v>3.6324005425729037E-3</v>
      </c>
      <c r="J68" s="24">
        <f t="shared" si="4"/>
        <v>-0.59229556563873298</v>
      </c>
      <c r="L68" s="25">
        <f t="shared" si="5"/>
        <v>3.3347794825966254E-2</v>
      </c>
      <c r="M68" s="25">
        <f t="shared" si="6"/>
        <v>60</v>
      </c>
      <c r="N68" s="25">
        <f t="shared" si="7"/>
        <v>3.3347794825966254E-2</v>
      </c>
      <c r="O68" s="25">
        <f t="shared" si="8"/>
        <v>60</v>
      </c>
      <c r="P68" s="25">
        <v>65</v>
      </c>
      <c r="Q68" s="25">
        <f t="shared" si="9"/>
        <v>-4.1322314049586639E-3</v>
      </c>
      <c r="R68" s="25">
        <f>SUM($Q$4:Q68)/P68</f>
        <v>0.10241576605212968</v>
      </c>
      <c r="S68" s="25">
        <f t="shared" si="10"/>
        <v>6.1980390349354209E-2</v>
      </c>
      <c r="T68" s="25"/>
      <c r="U68" s="25">
        <f t="shared" si="11"/>
        <v>-4.1322314049586639E-3</v>
      </c>
      <c r="V68" s="25">
        <f>SUM($U$4:U68)/P68</f>
        <v>0.10241576605212968</v>
      </c>
      <c r="W68" s="7">
        <f t="shared" si="12"/>
        <v>6.1980390349354209E-2</v>
      </c>
      <c r="X68" s="7"/>
    </row>
    <row r="69" spans="1:24" x14ac:dyDescent="0.25">
      <c r="A69" s="4">
        <v>42352</v>
      </c>
      <c r="B69">
        <v>0.92</v>
      </c>
      <c r="C69">
        <f t="shared" ref="C69:C132" si="13">(B69-B68)/B68</f>
        <v>-5.9112292902433999E-2</v>
      </c>
      <c r="E69">
        <f t="shared" ref="E69:E132" si="14">C69-$D$3</f>
        <v>-5.4866040381331305E-2</v>
      </c>
      <c r="F69">
        <f t="shared" ref="F69:F132" si="15">E69^2</f>
        <v>3.0102823871258773E-3</v>
      </c>
      <c r="G69">
        <f t="shared" ref="G69:G132" si="16">(E69-$D$3)^2</f>
        <v>2.5623629230145479E-3</v>
      </c>
      <c r="J69" s="24">
        <f t="shared" ref="J69:J132" si="17">E69/$I$3</f>
        <v>-0.5037058650624</v>
      </c>
      <c r="L69" s="25">
        <f t="shared" ref="L69:L122" si="18">G69/$I$3</f>
        <v>2.3524154901107607E-2</v>
      </c>
      <c r="M69" s="25">
        <f t="shared" ref="M69:M123" si="19">RANK(L69,$L$4:$L$123)</f>
        <v>73</v>
      </c>
      <c r="N69" s="25">
        <f t="shared" ref="N69:N122" si="20">L69</f>
        <v>2.3524154901107607E-2</v>
      </c>
      <c r="O69" s="25">
        <f t="shared" ref="O69:O123" si="21">RANK(N69,$N$4:$N$123)</f>
        <v>73</v>
      </c>
      <c r="P69" s="25">
        <v>66</v>
      </c>
      <c r="Q69" s="25">
        <f t="shared" ref="Q69:Q123" si="22">M69/(COUNT($M$4:$M$123)+1)-0.5</f>
        <v>0.10330578512396693</v>
      </c>
      <c r="R69" s="25">
        <f>SUM($Q$4:Q69)/P69</f>
        <v>0.10242925118958177</v>
      </c>
      <c r="S69" s="25">
        <f t="shared" ref="S69:S123" si="23">(P69/11)*R69^2</f>
        <v>6.295050899555063E-2</v>
      </c>
      <c r="T69" s="25"/>
      <c r="U69" s="25">
        <f t="shared" ref="U69:U123" si="24">O69/(COUNT($O$4:$O$123)+1)-0.5</f>
        <v>0.10330578512396693</v>
      </c>
      <c r="V69" s="25">
        <f>SUM($U$4:U69)/P69</f>
        <v>0.10242925118958177</v>
      </c>
      <c r="W69" s="7">
        <f t="shared" ref="W69:W123" si="25">(P69/11)*V69^2</f>
        <v>6.295050899555063E-2</v>
      </c>
      <c r="X69" s="7"/>
    </row>
    <row r="70" spans="1:24" x14ac:dyDescent="0.25">
      <c r="A70" s="4">
        <v>42353</v>
      </c>
      <c r="B70">
        <v>1.05</v>
      </c>
      <c r="C70">
        <f t="shared" si="13"/>
        <v>0.14130434782608695</v>
      </c>
      <c r="E70">
        <f t="shared" si="14"/>
        <v>0.14555060034718964</v>
      </c>
      <c r="F70">
        <f t="shared" si="15"/>
        <v>2.1184977261427321E-2</v>
      </c>
      <c r="G70">
        <f t="shared" si="16"/>
        <v>2.2439097129244821E-2</v>
      </c>
      <c r="J70" s="24">
        <f t="shared" si="17"/>
        <v>1.3362489902438601</v>
      </c>
      <c r="L70" s="25">
        <f t="shared" si="18"/>
        <v>0.20600547719771906</v>
      </c>
      <c r="M70" s="25">
        <f t="shared" si="19"/>
        <v>19</v>
      </c>
      <c r="N70" s="25">
        <f t="shared" si="20"/>
        <v>0.20600547719771906</v>
      </c>
      <c r="O70" s="25">
        <f t="shared" si="21"/>
        <v>19</v>
      </c>
      <c r="P70" s="25">
        <v>67</v>
      </c>
      <c r="Q70" s="25">
        <f t="shared" si="22"/>
        <v>-0.34297520661157022</v>
      </c>
      <c r="R70" s="25">
        <f>SUM($Q$4:Q70)/P70</f>
        <v>9.5781423461206369E-2</v>
      </c>
      <c r="S70" s="25">
        <f t="shared" si="23"/>
        <v>5.5878493852461866E-2</v>
      </c>
      <c r="T70" s="25"/>
      <c r="U70" s="25">
        <f t="shared" si="24"/>
        <v>-0.34297520661157022</v>
      </c>
      <c r="V70" s="25">
        <f>SUM($U$4:U70)/P70</f>
        <v>9.5781423461206369E-2</v>
      </c>
      <c r="W70" s="7">
        <f t="shared" si="25"/>
        <v>5.5878493852461866E-2</v>
      </c>
      <c r="X70" s="7"/>
    </row>
    <row r="71" spans="1:24" x14ac:dyDescent="0.25">
      <c r="A71" s="4">
        <v>42354</v>
      </c>
      <c r="B71">
        <v>1</v>
      </c>
      <c r="C71">
        <f t="shared" si="13"/>
        <v>-4.7619047619047658E-2</v>
      </c>
      <c r="E71">
        <f t="shared" si="14"/>
        <v>-4.3372795097944963E-2</v>
      </c>
      <c r="F71">
        <f t="shared" si="15"/>
        <v>1.8811993546083187E-3</v>
      </c>
      <c r="G71">
        <f t="shared" si="16"/>
        <v>1.5308863340174508E-3</v>
      </c>
      <c r="J71" s="24">
        <f t="shared" si="17"/>
        <v>-0.39819041292468199</v>
      </c>
      <c r="L71" s="25">
        <f t="shared" si="18"/>
        <v>1.405453026733903E-2</v>
      </c>
      <c r="M71" s="25">
        <f t="shared" si="19"/>
        <v>84</v>
      </c>
      <c r="N71" s="25">
        <f t="shared" si="20"/>
        <v>1.405453026733903E-2</v>
      </c>
      <c r="O71" s="25">
        <f t="shared" si="21"/>
        <v>84</v>
      </c>
      <c r="P71" s="25">
        <v>68</v>
      </c>
      <c r="Q71" s="25">
        <f t="shared" si="22"/>
        <v>0.19421487603305787</v>
      </c>
      <c r="R71" s="25">
        <f>SUM($Q$4:Q71)/P71</f>
        <v>9.7228974234321836E-2</v>
      </c>
      <c r="S71" s="25">
        <f t="shared" si="23"/>
        <v>5.8439653934979317E-2</v>
      </c>
      <c r="T71" s="25"/>
      <c r="U71" s="25">
        <f t="shared" si="24"/>
        <v>0.19421487603305787</v>
      </c>
      <c r="V71" s="25">
        <f>SUM($U$4:U71)/P71</f>
        <v>9.7228974234321836E-2</v>
      </c>
      <c r="W71" s="7">
        <f t="shared" si="25"/>
        <v>5.8439653934979317E-2</v>
      </c>
      <c r="X71" s="7"/>
    </row>
    <row r="72" spans="1:24" x14ac:dyDescent="0.25">
      <c r="A72" s="4">
        <v>42355</v>
      </c>
      <c r="B72">
        <v>1.06</v>
      </c>
      <c r="C72">
        <f t="shared" si="13"/>
        <v>6.0000000000000053E-2</v>
      </c>
      <c r="E72">
        <f t="shared" si="14"/>
        <v>6.4246252521102748E-2</v>
      </c>
      <c r="F72">
        <f t="shared" si="15"/>
        <v>4.127580963005301E-3</v>
      </c>
      <c r="G72">
        <f t="shared" si="16"/>
        <v>4.6912232469565381E-3</v>
      </c>
      <c r="J72" s="24">
        <f t="shared" si="17"/>
        <v>0.58982230134053326</v>
      </c>
      <c r="L72" s="25">
        <f t="shared" si="18"/>
        <v>4.3068474549752933E-2</v>
      </c>
      <c r="M72" s="25">
        <f t="shared" si="19"/>
        <v>52</v>
      </c>
      <c r="N72" s="25">
        <f t="shared" si="20"/>
        <v>4.3068474549752933E-2</v>
      </c>
      <c r="O72" s="25">
        <f t="shared" si="21"/>
        <v>52</v>
      </c>
      <c r="P72" s="25">
        <v>69</v>
      </c>
      <c r="Q72" s="25">
        <f t="shared" si="22"/>
        <v>-7.0247933884297509E-2</v>
      </c>
      <c r="R72" s="25">
        <f>SUM($Q$4:Q72)/P72</f>
        <v>9.480177266738532E-2</v>
      </c>
      <c r="S72" s="25">
        <f t="shared" si="23"/>
        <v>5.6375359178238528E-2</v>
      </c>
      <c r="T72" s="25"/>
      <c r="U72" s="25">
        <f t="shared" si="24"/>
        <v>-7.0247933884297509E-2</v>
      </c>
      <c r="V72" s="25">
        <f>SUM($U$4:U72)/P72</f>
        <v>9.480177266738532E-2</v>
      </c>
      <c r="W72" s="7">
        <f t="shared" si="25"/>
        <v>5.6375359178238528E-2</v>
      </c>
      <c r="X72" s="7"/>
    </row>
    <row r="73" spans="1:24" x14ac:dyDescent="0.25">
      <c r="A73" s="4">
        <v>42356</v>
      </c>
      <c r="B73">
        <v>1.1499999999999999</v>
      </c>
      <c r="C73">
        <f t="shared" si="13"/>
        <v>8.4905660377358347E-2</v>
      </c>
      <c r="E73">
        <f t="shared" si="14"/>
        <v>8.9151912898461042E-2</v>
      </c>
      <c r="F73">
        <f t="shared" si="15"/>
        <v>7.9480635734547837E-3</v>
      </c>
      <c r="G73">
        <f t="shared" si="16"/>
        <v>8.7232173037401911E-3</v>
      </c>
      <c r="J73" s="24">
        <f t="shared" si="17"/>
        <v>0.81847243023877603</v>
      </c>
      <c r="L73" s="25">
        <f t="shared" si="18"/>
        <v>8.008479721825941E-2</v>
      </c>
      <c r="M73" s="25">
        <f t="shared" si="19"/>
        <v>31</v>
      </c>
      <c r="N73" s="25">
        <f t="shared" si="20"/>
        <v>8.008479721825941E-2</v>
      </c>
      <c r="O73" s="25">
        <f t="shared" si="21"/>
        <v>31</v>
      </c>
      <c r="P73" s="25">
        <v>70</v>
      </c>
      <c r="Q73" s="25">
        <f t="shared" si="22"/>
        <v>-0.243801652892562</v>
      </c>
      <c r="R73" s="25">
        <f>SUM($Q$4:Q73)/P73</f>
        <v>8.996458087367179E-2</v>
      </c>
      <c r="S73" s="25">
        <f t="shared" si="23"/>
        <v>5.1504891529480019E-2</v>
      </c>
      <c r="T73" s="25"/>
      <c r="U73" s="25">
        <f t="shared" si="24"/>
        <v>-0.243801652892562</v>
      </c>
      <c r="V73" s="25">
        <f>SUM($U$4:U73)/P73</f>
        <v>8.996458087367179E-2</v>
      </c>
      <c r="W73" s="7">
        <f t="shared" si="25"/>
        <v>5.1504891529480019E-2</v>
      </c>
      <c r="X73" s="7"/>
    </row>
    <row r="74" spans="1:24" x14ac:dyDescent="0.25">
      <c r="A74" s="4">
        <v>42359</v>
      </c>
      <c r="B74">
        <v>1.1499999999999999</v>
      </c>
      <c r="C74">
        <f t="shared" si="13"/>
        <v>0</v>
      </c>
      <c r="E74">
        <f t="shared" si="14"/>
        <v>4.2462525211026956E-3</v>
      </c>
      <c r="F74">
        <f t="shared" si="15"/>
        <v>1.8030660472970998E-5</v>
      </c>
      <c r="G74">
        <f t="shared" si="16"/>
        <v>7.2122641891883991E-5</v>
      </c>
      <c r="J74" s="24">
        <f t="shared" si="17"/>
        <v>3.898335444930702E-2</v>
      </c>
      <c r="L74" s="25">
        <f t="shared" si="18"/>
        <v>6.6213266844563962E-4</v>
      </c>
      <c r="M74" s="25">
        <f t="shared" si="19"/>
        <v>110</v>
      </c>
      <c r="N74" s="25">
        <f t="shared" si="20"/>
        <v>6.6213266844563962E-4</v>
      </c>
      <c r="O74" s="25">
        <f t="shared" si="21"/>
        <v>110</v>
      </c>
      <c r="P74" s="25">
        <v>71</v>
      </c>
      <c r="Q74" s="25">
        <f t="shared" si="22"/>
        <v>0.40909090909090906</v>
      </c>
      <c r="R74" s="25">
        <f>SUM($Q$4:Q74)/P74</f>
        <v>9.4459317890815978E-2</v>
      </c>
      <c r="S74" s="25">
        <f t="shared" si="23"/>
        <v>5.7591086753115826E-2</v>
      </c>
      <c r="T74" s="25"/>
      <c r="U74" s="25">
        <f t="shared" si="24"/>
        <v>0.40909090909090906</v>
      </c>
      <c r="V74" s="25">
        <f>SUM($U$4:U74)/P74</f>
        <v>9.4459317890815978E-2</v>
      </c>
      <c r="W74" s="7">
        <f t="shared" si="25"/>
        <v>5.7591086753115826E-2</v>
      </c>
      <c r="X74" s="7"/>
    </row>
    <row r="75" spans="1:24" x14ac:dyDescent="0.25">
      <c r="A75" s="4">
        <v>42360</v>
      </c>
      <c r="B75">
        <v>1.06</v>
      </c>
      <c r="C75">
        <f t="shared" si="13"/>
        <v>-7.8260869565217273E-2</v>
      </c>
      <c r="E75">
        <f t="shared" si="14"/>
        <v>-7.4014617044114578E-2</v>
      </c>
      <c r="F75">
        <f t="shared" si="15"/>
        <v>5.4781635361869363E-3</v>
      </c>
      <c r="G75">
        <f t="shared" si="16"/>
        <v>4.8676246882158629E-3</v>
      </c>
      <c r="J75" s="24">
        <f t="shared" si="17"/>
        <v>-0.67950222845229069</v>
      </c>
      <c r="L75" s="25">
        <f t="shared" si="18"/>
        <v>4.4687954285309278E-2</v>
      </c>
      <c r="M75" s="25">
        <f t="shared" si="19"/>
        <v>51</v>
      </c>
      <c r="N75" s="25">
        <f t="shared" si="20"/>
        <v>4.4687954285309278E-2</v>
      </c>
      <c r="O75" s="25">
        <f t="shared" si="21"/>
        <v>51</v>
      </c>
      <c r="P75" s="25">
        <v>72</v>
      </c>
      <c r="Q75" s="25">
        <f t="shared" si="22"/>
        <v>-7.8512396694214892E-2</v>
      </c>
      <c r="R75" s="25">
        <f>SUM($Q$4:Q75)/P75</f>
        <v>9.205693296602388E-2</v>
      </c>
      <c r="S75" s="25">
        <f t="shared" si="23"/>
        <v>5.5469316482908454E-2</v>
      </c>
      <c r="T75" s="25"/>
      <c r="U75" s="25">
        <f t="shared" si="24"/>
        <v>-7.8512396694214892E-2</v>
      </c>
      <c r="V75" s="25">
        <f>SUM($U$4:U75)/P75</f>
        <v>9.205693296602388E-2</v>
      </c>
      <c r="W75" s="7">
        <f t="shared" si="25"/>
        <v>5.5469316482908454E-2</v>
      </c>
      <c r="X75" s="7"/>
    </row>
    <row r="76" spans="1:24" x14ac:dyDescent="0.25">
      <c r="A76" s="4">
        <v>42361</v>
      </c>
      <c r="B76">
        <v>1.06</v>
      </c>
      <c r="C76">
        <f t="shared" si="13"/>
        <v>0</v>
      </c>
      <c r="E76">
        <f t="shared" si="14"/>
        <v>4.2462525211026956E-3</v>
      </c>
      <c r="F76">
        <f t="shared" si="15"/>
        <v>1.8030660472970998E-5</v>
      </c>
      <c r="G76">
        <f t="shared" si="16"/>
        <v>7.2122641891883991E-5</v>
      </c>
      <c r="J76" s="24">
        <f t="shared" si="17"/>
        <v>3.898335444930702E-2</v>
      </c>
      <c r="L76" s="25">
        <f t="shared" si="18"/>
        <v>6.6213266844563962E-4</v>
      </c>
      <c r="M76" s="25">
        <f t="shared" si="19"/>
        <v>110</v>
      </c>
      <c r="N76" s="25">
        <f t="shared" si="20"/>
        <v>6.6213266844563962E-4</v>
      </c>
      <c r="O76" s="25">
        <f t="shared" si="21"/>
        <v>110</v>
      </c>
      <c r="P76" s="25">
        <v>73</v>
      </c>
      <c r="Q76" s="25">
        <f t="shared" si="22"/>
        <v>0.40909090909090906</v>
      </c>
      <c r="R76" s="25">
        <f>SUM($Q$4:Q76)/P76</f>
        <v>9.6399864145816833E-2</v>
      </c>
      <c r="S76" s="25">
        <f t="shared" si="23"/>
        <v>6.1671287994111985E-2</v>
      </c>
      <c r="T76" s="25"/>
      <c r="U76" s="25">
        <f t="shared" si="24"/>
        <v>0.40909090909090906</v>
      </c>
      <c r="V76" s="25">
        <f>SUM($U$4:U76)/P76</f>
        <v>9.6399864145816833E-2</v>
      </c>
      <c r="W76" s="7">
        <f t="shared" si="25"/>
        <v>6.1671287994111985E-2</v>
      </c>
      <c r="X76" s="7"/>
    </row>
    <row r="77" spans="1:24" x14ac:dyDescent="0.25">
      <c r="A77" s="4">
        <v>42362</v>
      </c>
      <c r="B77">
        <v>1.03</v>
      </c>
      <c r="C77">
        <f t="shared" si="13"/>
        <v>-2.8301886792452855E-2</v>
      </c>
      <c r="E77">
        <f t="shared" si="14"/>
        <v>-2.405563427135016E-2</v>
      </c>
      <c r="F77">
        <f t="shared" si="15"/>
        <v>5.7867354019695632E-4</v>
      </c>
      <c r="G77">
        <f t="shared" si="16"/>
        <v>3.9241160532703736E-4</v>
      </c>
      <c r="J77" s="24">
        <f t="shared" si="17"/>
        <v>-0.22084633748051666</v>
      </c>
      <c r="L77" s="25">
        <f t="shared" si="18"/>
        <v>3.6025932571040094E-3</v>
      </c>
      <c r="M77" s="25">
        <f t="shared" si="19"/>
        <v>101</v>
      </c>
      <c r="N77" s="25">
        <f t="shared" si="20"/>
        <v>3.6025932571040094E-3</v>
      </c>
      <c r="O77" s="25">
        <f t="shared" si="21"/>
        <v>101</v>
      </c>
      <c r="P77" s="25">
        <v>74</v>
      </c>
      <c r="Q77" s="25">
        <f t="shared" si="22"/>
        <v>0.33471074380165289</v>
      </c>
      <c r="R77" s="25">
        <f>SUM($Q$4:Q77)/P77</f>
        <v>9.9620281438463257E-2</v>
      </c>
      <c r="S77" s="25">
        <f t="shared" si="23"/>
        <v>6.6762803187910766E-2</v>
      </c>
      <c r="T77" s="25"/>
      <c r="U77" s="25">
        <f t="shared" si="24"/>
        <v>0.33471074380165289</v>
      </c>
      <c r="V77" s="25">
        <f>SUM($U$4:U77)/P77</f>
        <v>9.9620281438463257E-2</v>
      </c>
      <c r="W77" s="7">
        <f t="shared" si="25"/>
        <v>6.6762803187910766E-2</v>
      </c>
      <c r="X77" s="7"/>
    </row>
    <row r="78" spans="1:24" x14ac:dyDescent="0.25">
      <c r="A78" s="4">
        <v>42366</v>
      </c>
      <c r="B78">
        <v>0.92200000000000004</v>
      </c>
      <c r="C78">
        <f t="shared" si="13"/>
        <v>-0.10485436893203882</v>
      </c>
      <c r="E78">
        <f t="shared" si="14"/>
        <v>-0.10060811641093613</v>
      </c>
      <c r="F78">
        <f t="shared" si="15"/>
        <v>1.0121993087756475E-2</v>
      </c>
      <c r="G78">
        <f t="shared" si="16"/>
        <v>9.2856088123227844E-3</v>
      </c>
      <c r="J78" s="24">
        <f t="shared" si="17"/>
        <v>-0.92364781487516501</v>
      </c>
      <c r="L78" s="25">
        <f t="shared" si="18"/>
        <v>8.5247916323729467E-2</v>
      </c>
      <c r="M78" s="25">
        <f t="shared" si="19"/>
        <v>30</v>
      </c>
      <c r="N78" s="25">
        <f t="shared" si="20"/>
        <v>8.5247916323729467E-2</v>
      </c>
      <c r="O78" s="25">
        <f t="shared" si="21"/>
        <v>30</v>
      </c>
      <c r="P78" s="25">
        <v>75</v>
      </c>
      <c r="Q78" s="25">
        <f t="shared" si="22"/>
        <v>-0.25206611570247933</v>
      </c>
      <c r="R78" s="25">
        <f>SUM($Q$4:Q78)/P78</f>
        <v>9.4931129476584025E-2</v>
      </c>
      <c r="S78" s="25">
        <f t="shared" si="23"/>
        <v>6.1444904616136102E-2</v>
      </c>
      <c r="T78" s="25"/>
      <c r="U78" s="25">
        <f t="shared" si="24"/>
        <v>-0.25206611570247933</v>
      </c>
      <c r="V78" s="25">
        <f>SUM($U$4:U78)/P78</f>
        <v>9.4931129476584025E-2</v>
      </c>
      <c r="W78" s="7">
        <f t="shared" si="25"/>
        <v>6.1444904616136102E-2</v>
      </c>
      <c r="X78" s="7"/>
    </row>
    <row r="79" spans="1:24" x14ac:dyDescent="0.25">
      <c r="A79" s="4">
        <v>42367</v>
      </c>
      <c r="B79">
        <v>1.06</v>
      </c>
      <c r="C79">
        <f t="shared" si="13"/>
        <v>0.14967462039045554</v>
      </c>
      <c r="E79">
        <f t="shared" si="14"/>
        <v>0.15392087291155823</v>
      </c>
      <c r="F79">
        <f t="shared" si="15"/>
        <v>2.3691635117856061E-2</v>
      </c>
      <c r="G79">
        <f t="shared" si="16"/>
        <v>2.5016839567631094E-2</v>
      </c>
      <c r="J79" s="24">
        <f t="shared" si="17"/>
        <v>1.4130935256530155</v>
      </c>
      <c r="L79" s="25">
        <f t="shared" si="18"/>
        <v>0.22967082603301098</v>
      </c>
      <c r="M79" s="25">
        <f t="shared" si="19"/>
        <v>16</v>
      </c>
      <c r="N79" s="25">
        <f t="shared" si="20"/>
        <v>0.22967082603301098</v>
      </c>
      <c r="O79" s="25">
        <f t="shared" si="21"/>
        <v>16</v>
      </c>
      <c r="P79" s="25">
        <v>76</v>
      </c>
      <c r="Q79" s="25">
        <f t="shared" si="22"/>
        <v>-0.36776859504132231</v>
      </c>
      <c r="R79" s="25">
        <f>SUM($Q$4:Q79)/P79</f>
        <v>8.884297520661158E-2</v>
      </c>
      <c r="S79" s="25">
        <f t="shared" si="23"/>
        <v>5.453396750097797E-2</v>
      </c>
      <c r="T79" s="25"/>
      <c r="U79" s="25">
        <f t="shared" si="24"/>
        <v>-0.36776859504132231</v>
      </c>
      <c r="V79" s="25">
        <f>SUM($U$4:U79)/P79</f>
        <v>8.884297520661158E-2</v>
      </c>
      <c r="W79" s="7">
        <f t="shared" si="25"/>
        <v>5.453396750097797E-2</v>
      </c>
      <c r="X79" s="7"/>
    </row>
    <row r="80" spans="1:24" x14ac:dyDescent="0.25">
      <c r="A80" s="4">
        <v>42368</v>
      </c>
      <c r="B80">
        <v>0.94099999999999995</v>
      </c>
      <c r="C80">
        <f t="shared" si="13"/>
        <v>-0.11226415094339633</v>
      </c>
      <c r="E80">
        <f t="shared" si="14"/>
        <v>-0.10801789842229363</v>
      </c>
      <c r="F80">
        <f t="shared" si="15"/>
        <v>1.1667866379568945E-2</v>
      </c>
      <c r="G80">
        <f t="shared" si="16"/>
        <v>1.0768554493042157E-2</v>
      </c>
      <c r="J80" s="24">
        <f t="shared" si="17"/>
        <v>-0.9916744235389936</v>
      </c>
      <c r="L80" s="25">
        <f t="shared" si="18"/>
        <v>9.8862320274801976E-2</v>
      </c>
      <c r="M80" s="25">
        <f t="shared" si="19"/>
        <v>27</v>
      </c>
      <c r="N80" s="25">
        <f t="shared" si="20"/>
        <v>9.8862320274801976E-2</v>
      </c>
      <c r="O80" s="25">
        <f t="shared" si="21"/>
        <v>27</v>
      </c>
      <c r="P80" s="25">
        <v>77</v>
      </c>
      <c r="Q80" s="25">
        <f t="shared" si="22"/>
        <v>-0.27685950413223137</v>
      </c>
      <c r="R80" s="25">
        <f>SUM($Q$4:Q80)/P80</f>
        <v>8.4093592358055178E-2</v>
      </c>
      <c r="S80" s="25">
        <f t="shared" si="23"/>
        <v>4.9502125929779289E-2</v>
      </c>
      <c r="T80" s="25"/>
      <c r="U80" s="25">
        <f t="shared" si="24"/>
        <v>-0.27685950413223137</v>
      </c>
      <c r="V80" s="25">
        <f>SUM($U$4:U80)/P80</f>
        <v>8.4093592358055178E-2</v>
      </c>
      <c r="W80" s="7">
        <f t="shared" si="25"/>
        <v>4.9502125929779289E-2</v>
      </c>
      <c r="X80" s="7"/>
    </row>
    <row r="81" spans="1:24" x14ac:dyDescent="0.25">
      <c r="A81" s="4">
        <v>42369</v>
      </c>
      <c r="B81">
        <v>1.05</v>
      </c>
      <c r="C81">
        <f t="shared" si="13"/>
        <v>0.11583421891604687</v>
      </c>
      <c r="E81">
        <f t="shared" si="14"/>
        <v>0.12008047143714956</v>
      </c>
      <c r="F81">
        <f t="shared" si="15"/>
        <v>1.4419319620568092E-2</v>
      </c>
      <c r="G81">
        <f t="shared" si="16"/>
        <v>1.5457134290191455E-2</v>
      </c>
      <c r="J81" s="24">
        <f t="shared" si="17"/>
        <v>1.1024166738106895</v>
      </c>
      <c r="L81" s="25">
        <f t="shared" si="18"/>
        <v>0.1419065262394219</v>
      </c>
      <c r="M81" s="25">
        <f t="shared" si="19"/>
        <v>24</v>
      </c>
      <c r="N81" s="25">
        <f t="shared" si="20"/>
        <v>0.1419065262394219</v>
      </c>
      <c r="O81" s="25">
        <f t="shared" si="21"/>
        <v>24</v>
      </c>
      <c r="P81" s="25">
        <v>78</v>
      </c>
      <c r="Q81" s="25">
        <f t="shared" si="22"/>
        <v>-0.30165289256198347</v>
      </c>
      <c r="R81" s="25">
        <f>SUM($Q$4:Q81)/P81</f>
        <v>7.9148124602670067E-2</v>
      </c>
      <c r="S81" s="25">
        <f t="shared" si="23"/>
        <v>4.442047263575849E-2</v>
      </c>
      <c r="T81" s="25"/>
      <c r="U81" s="25">
        <f t="shared" si="24"/>
        <v>-0.30165289256198347</v>
      </c>
      <c r="V81" s="25">
        <f>SUM($U$4:U81)/P81</f>
        <v>7.9148124602670067E-2</v>
      </c>
      <c r="W81" s="7">
        <f t="shared" si="25"/>
        <v>4.442047263575849E-2</v>
      </c>
      <c r="X81" s="7"/>
    </row>
    <row r="82" spans="1:24" x14ac:dyDescent="0.25">
      <c r="A82" s="4">
        <v>42373</v>
      </c>
      <c r="B82">
        <v>1.01</v>
      </c>
      <c r="C82">
        <f t="shared" si="13"/>
        <v>-3.8095238095238126E-2</v>
      </c>
      <c r="E82">
        <f t="shared" si="14"/>
        <v>-3.3848985574135432E-2</v>
      </c>
      <c r="F82">
        <f t="shared" si="15"/>
        <v>1.1457538243980286E-3</v>
      </c>
      <c r="G82">
        <f t="shared" si="16"/>
        <v>8.7632180420911694E-4</v>
      </c>
      <c r="J82" s="24">
        <f t="shared" si="17"/>
        <v>-0.3107556594498842</v>
      </c>
      <c r="L82" s="25">
        <f t="shared" si="18"/>
        <v>8.0452029961394812E-3</v>
      </c>
      <c r="M82" s="25">
        <f t="shared" si="19"/>
        <v>93</v>
      </c>
      <c r="N82" s="25">
        <f t="shared" si="20"/>
        <v>8.0452029961394812E-3</v>
      </c>
      <c r="O82" s="25">
        <f t="shared" si="21"/>
        <v>93</v>
      </c>
      <c r="P82" s="25">
        <v>79</v>
      </c>
      <c r="Q82" s="25">
        <f t="shared" si="22"/>
        <v>0.26859504132231404</v>
      </c>
      <c r="R82" s="25">
        <f>SUM($Q$4:Q82)/P82</f>
        <v>8.1546186839627582E-2</v>
      </c>
      <c r="S82" s="25">
        <f t="shared" si="23"/>
        <v>4.7757515132599328E-2</v>
      </c>
      <c r="T82" s="25"/>
      <c r="U82" s="25">
        <f t="shared" si="24"/>
        <v>0.26859504132231404</v>
      </c>
      <c r="V82" s="25">
        <f>SUM($U$4:U82)/P82</f>
        <v>8.1546186839627582E-2</v>
      </c>
      <c r="W82" s="7">
        <f t="shared" si="25"/>
        <v>4.7757515132599328E-2</v>
      </c>
      <c r="X82" s="7"/>
    </row>
    <row r="83" spans="1:24" x14ac:dyDescent="0.25">
      <c r="A83" s="4">
        <v>42374</v>
      </c>
      <c r="B83">
        <v>0.95499999999999996</v>
      </c>
      <c r="C83">
        <f t="shared" si="13"/>
        <v>-5.4455445544554504E-2</v>
      </c>
      <c r="E83">
        <f t="shared" si="14"/>
        <v>-5.0209193023451809E-2</v>
      </c>
      <c r="F83">
        <f t="shared" si="15"/>
        <v>2.5209630640662417E-3</v>
      </c>
      <c r="G83">
        <f t="shared" si="16"/>
        <v>2.1125918996224846E-3</v>
      </c>
      <c r="J83" s="24">
        <f t="shared" si="17"/>
        <v>-0.46095298348827451</v>
      </c>
      <c r="L83" s="25">
        <f t="shared" si="18"/>
        <v>1.9394964953316392E-2</v>
      </c>
      <c r="M83" s="25">
        <f t="shared" si="19"/>
        <v>75</v>
      </c>
      <c r="N83" s="25">
        <f t="shared" si="20"/>
        <v>1.9394964953316392E-2</v>
      </c>
      <c r="O83" s="25">
        <f t="shared" si="21"/>
        <v>75</v>
      </c>
      <c r="P83" s="25">
        <v>80</v>
      </c>
      <c r="Q83" s="25">
        <f t="shared" si="22"/>
        <v>0.1198347107438017</v>
      </c>
      <c r="R83" s="25">
        <f>SUM($Q$4:Q83)/P83</f>
        <v>8.2024793388429759E-2</v>
      </c>
      <c r="S83" s="25">
        <f t="shared" si="23"/>
        <v>4.8931394403015201E-2</v>
      </c>
      <c r="T83" s="25"/>
      <c r="U83" s="25">
        <f t="shared" si="24"/>
        <v>0.1198347107438017</v>
      </c>
      <c r="V83" s="25">
        <f>SUM($U$4:U83)/P83</f>
        <v>8.2024793388429759E-2</v>
      </c>
      <c r="W83" s="7">
        <f t="shared" si="25"/>
        <v>4.8931394403015201E-2</v>
      </c>
      <c r="X83" s="7"/>
    </row>
    <row r="84" spans="1:24" x14ac:dyDescent="0.25">
      <c r="A84" s="4">
        <v>42375</v>
      </c>
      <c r="B84">
        <v>0.87190000000000001</v>
      </c>
      <c r="C84">
        <f t="shared" si="13"/>
        <v>-8.7015706806282678E-2</v>
      </c>
      <c r="E84">
        <f t="shared" si="14"/>
        <v>-8.2769454285179983E-2</v>
      </c>
      <c r="F84">
        <f t="shared" si="15"/>
        <v>6.850782562666499E-3</v>
      </c>
      <c r="G84">
        <f t="shared" si="16"/>
        <v>6.1658932152819906E-3</v>
      </c>
      <c r="J84" s="24">
        <f t="shared" si="17"/>
        <v>-0.75987731722016649</v>
      </c>
      <c r="L84" s="25">
        <f t="shared" si="18"/>
        <v>5.6606902089161422E-2</v>
      </c>
      <c r="M84" s="25">
        <f t="shared" si="19"/>
        <v>45</v>
      </c>
      <c r="N84" s="25">
        <f t="shared" si="20"/>
        <v>5.6606902089161422E-2</v>
      </c>
      <c r="O84" s="25">
        <f t="shared" si="21"/>
        <v>45</v>
      </c>
      <c r="P84" s="25">
        <v>81</v>
      </c>
      <c r="Q84" s="25">
        <f t="shared" si="22"/>
        <v>-0.12809917355371903</v>
      </c>
      <c r="R84" s="25">
        <f>SUM($Q$4:Q84)/P84</f>
        <v>7.9430670339761256E-2</v>
      </c>
      <c r="S84" s="25">
        <f t="shared" si="23"/>
        <v>4.6458885694593645E-2</v>
      </c>
      <c r="T84" s="25"/>
      <c r="U84" s="25">
        <f t="shared" si="24"/>
        <v>-0.12809917355371903</v>
      </c>
      <c r="V84" s="25">
        <f>SUM($U$4:U84)/P84</f>
        <v>7.9430670339761256E-2</v>
      </c>
      <c r="W84" s="7">
        <f t="shared" si="25"/>
        <v>4.6458885694593645E-2</v>
      </c>
      <c r="X84" s="7"/>
    </row>
    <row r="85" spans="1:24" x14ac:dyDescent="0.25">
      <c r="A85" s="4">
        <v>42376</v>
      </c>
      <c r="B85">
        <v>0.94130000000000003</v>
      </c>
      <c r="C85">
        <f t="shared" si="13"/>
        <v>7.9596283977520374E-2</v>
      </c>
      <c r="E85">
        <f t="shared" si="14"/>
        <v>8.3842536498623069E-2</v>
      </c>
      <c r="F85">
        <f t="shared" si="15"/>
        <v>7.0295709265229414E-3</v>
      </c>
      <c r="G85">
        <f t="shared" si="16"/>
        <v>7.7596347509617586E-3</v>
      </c>
      <c r="J85" s="24">
        <f t="shared" si="17"/>
        <v>0.7697289084931781</v>
      </c>
      <c r="L85" s="25">
        <f t="shared" si="18"/>
        <v>7.1238483908005565E-2</v>
      </c>
      <c r="M85" s="25">
        <f t="shared" si="19"/>
        <v>35</v>
      </c>
      <c r="N85" s="25">
        <f t="shared" si="20"/>
        <v>7.1238483908005565E-2</v>
      </c>
      <c r="O85" s="25">
        <f t="shared" si="21"/>
        <v>35</v>
      </c>
      <c r="P85" s="25">
        <v>82</v>
      </c>
      <c r="Q85" s="25">
        <f t="shared" si="22"/>
        <v>-0.21074380165289258</v>
      </c>
      <c r="R85" s="25">
        <f>SUM($Q$4:Q85)/P85</f>
        <v>7.5891957266680118E-2</v>
      </c>
      <c r="S85" s="25">
        <f t="shared" si="23"/>
        <v>4.2935119325176657E-2</v>
      </c>
      <c r="T85" s="25"/>
      <c r="U85" s="25">
        <f t="shared" si="24"/>
        <v>-0.21074380165289258</v>
      </c>
      <c r="V85" s="25">
        <f>SUM($U$4:U85)/P85</f>
        <v>7.5891957266680118E-2</v>
      </c>
      <c r="W85" s="7">
        <f t="shared" si="25"/>
        <v>4.2935119325176657E-2</v>
      </c>
      <c r="X85" s="7"/>
    </row>
    <row r="86" spans="1:24" x14ac:dyDescent="0.25">
      <c r="A86" s="4">
        <v>42377</v>
      </c>
      <c r="B86">
        <v>1.01</v>
      </c>
      <c r="C86">
        <f t="shared" si="13"/>
        <v>7.2984170827578854E-2</v>
      </c>
      <c r="E86">
        <f t="shared" si="14"/>
        <v>7.7230423348681548E-2</v>
      </c>
      <c r="F86">
        <f t="shared" si="15"/>
        <v>5.9645382906165761E-3</v>
      </c>
      <c r="G86">
        <f t="shared" si="16"/>
        <v>6.6384487107898817E-3</v>
      </c>
      <c r="J86" s="24">
        <f t="shared" si="17"/>
        <v>0.70902541775585459</v>
      </c>
      <c r="L86" s="25">
        <f t="shared" si="18"/>
        <v>6.0945268280715226E-2</v>
      </c>
      <c r="M86" s="25">
        <f t="shared" si="19"/>
        <v>42</v>
      </c>
      <c r="N86" s="25">
        <f t="shared" si="20"/>
        <v>6.0945268280715226E-2</v>
      </c>
      <c r="O86" s="25">
        <f t="shared" si="21"/>
        <v>42</v>
      </c>
      <c r="P86" s="25">
        <v>83</v>
      </c>
      <c r="Q86" s="25">
        <f t="shared" si="22"/>
        <v>-0.15289256198347106</v>
      </c>
      <c r="R86" s="25">
        <f>SUM($Q$4:Q86)/P86</f>
        <v>7.3135517275714448E-2</v>
      </c>
      <c r="S86" s="25">
        <f t="shared" si="23"/>
        <v>4.0359156603315009E-2</v>
      </c>
      <c r="T86" s="25"/>
      <c r="U86" s="25">
        <f t="shared" si="24"/>
        <v>-0.15289256198347106</v>
      </c>
      <c r="V86" s="25">
        <f>SUM($U$4:U86)/P86</f>
        <v>7.3135517275714448E-2</v>
      </c>
      <c r="W86" s="7">
        <f t="shared" si="25"/>
        <v>4.0359156603315009E-2</v>
      </c>
      <c r="X86" s="7"/>
    </row>
    <row r="87" spans="1:24" x14ac:dyDescent="0.25">
      <c r="A87" s="4">
        <v>42380</v>
      </c>
      <c r="B87">
        <v>0.80530000000000002</v>
      </c>
      <c r="C87">
        <f t="shared" si="13"/>
        <v>-0.20267326732673266</v>
      </c>
      <c r="E87">
        <f t="shared" si="14"/>
        <v>-0.19842701480562996</v>
      </c>
      <c r="F87">
        <f t="shared" si="15"/>
        <v>3.9373280204673691E-2</v>
      </c>
      <c r="G87">
        <f t="shared" si="16"/>
        <v>3.7706168441400088E-2</v>
      </c>
      <c r="J87" s="24">
        <f t="shared" si="17"/>
        <v>-1.8216887978383811</v>
      </c>
      <c r="L87" s="25">
        <f t="shared" si="18"/>
        <v>0.34616710192606659</v>
      </c>
      <c r="M87" s="25">
        <f t="shared" si="19"/>
        <v>10</v>
      </c>
      <c r="N87" s="25">
        <f t="shared" si="20"/>
        <v>0.34616710192606659</v>
      </c>
      <c r="O87" s="25">
        <f t="shared" si="21"/>
        <v>10</v>
      </c>
      <c r="P87" s="25">
        <v>84</v>
      </c>
      <c r="Q87" s="25">
        <f t="shared" si="22"/>
        <v>-0.41735537190082644</v>
      </c>
      <c r="R87" s="25">
        <f>SUM($Q$4:Q87)/P87</f>
        <v>6.7296340023612775E-2</v>
      </c>
      <c r="S87" s="25">
        <f t="shared" si="23"/>
        <v>3.4583543633471943E-2</v>
      </c>
      <c r="T87" s="25"/>
      <c r="U87" s="25">
        <f t="shared" si="24"/>
        <v>-0.41735537190082644</v>
      </c>
      <c r="V87" s="25">
        <f>SUM($U$4:U87)/P87</f>
        <v>6.7296340023612775E-2</v>
      </c>
      <c r="W87" s="7">
        <f t="shared" si="25"/>
        <v>3.4583543633471943E-2</v>
      </c>
      <c r="X87" s="7"/>
    </row>
    <row r="88" spans="1:24" x14ac:dyDescent="0.25">
      <c r="A88" s="4">
        <v>42381</v>
      </c>
      <c r="B88">
        <v>0.74629999999999996</v>
      </c>
      <c r="C88">
        <f t="shared" si="13"/>
        <v>-7.3264621880044761E-2</v>
      </c>
      <c r="E88">
        <f t="shared" si="14"/>
        <v>-6.9018369358942067E-2</v>
      </c>
      <c r="F88">
        <f t="shared" si="15"/>
        <v>4.7635353089673527E-3</v>
      </c>
      <c r="G88">
        <f t="shared" si="16"/>
        <v>4.1954271196547148E-3</v>
      </c>
      <c r="J88" s="24">
        <f t="shared" si="17"/>
        <v>-0.63363343156382146</v>
      </c>
      <c r="L88" s="25">
        <f t="shared" si="18"/>
        <v>3.8516744272491528E-2</v>
      </c>
      <c r="M88" s="25">
        <f t="shared" si="19"/>
        <v>53</v>
      </c>
      <c r="N88" s="25">
        <f t="shared" si="20"/>
        <v>3.8516744272491528E-2</v>
      </c>
      <c r="O88" s="25">
        <f t="shared" si="21"/>
        <v>53</v>
      </c>
      <c r="P88" s="25">
        <v>85</v>
      </c>
      <c r="Q88" s="25">
        <f t="shared" si="22"/>
        <v>-6.1983471074380181E-2</v>
      </c>
      <c r="R88" s="25">
        <f>SUM($Q$4:Q88)/P88</f>
        <v>6.5775401069518735E-2</v>
      </c>
      <c r="S88" s="25">
        <f t="shared" si="23"/>
        <v>3.3431298890705813E-2</v>
      </c>
      <c r="T88" s="25"/>
      <c r="U88" s="25">
        <f t="shared" si="24"/>
        <v>-6.1983471074380181E-2</v>
      </c>
      <c r="V88" s="25">
        <f>SUM($U$4:U88)/P88</f>
        <v>6.5775401069518735E-2</v>
      </c>
      <c r="W88" s="7">
        <f t="shared" si="25"/>
        <v>3.3431298890705813E-2</v>
      </c>
      <c r="X88" s="7"/>
    </row>
    <row r="89" spans="1:24" x14ac:dyDescent="0.25">
      <c r="A89" s="4">
        <v>42382</v>
      </c>
      <c r="B89">
        <v>0.66420000000000001</v>
      </c>
      <c r="C89">
        <f t="shared" si="13"/>
        <v>-0.11000937960605649</v>
      </c>
      <c r="E89">
        <f t="shared" si="14"/>
        <v>-0.10576312708495379</v>
      </c>
      <c r="F89">
        <f t="shared" si="15"/>
        <v>1.1185839050788087E-2</v>
      </c>
      <c r="G89">
        <f t="shared" si="16"/>
        <v>1.0305675821212678E-2</v>
      </c>
      <c r="J89" s="24">
        <f t="shared" si="17"/>
        <v>-0.97097415905664697</v>
      </c>
      <c r="L89" s="25">
        <f t="shared" si="18"/>
        <v>9.4612793605985984E-2</v>
      </c>
      <c r="M89" s="25">
        <f t="shared" si="19"/>
        <v>28</v>
      </c>
      <c r="N89" s="25">
        <f t="shared" si="20"/>
        <v>9.4612793605985984E-2</v>
      </c>
      <c r="O89" s="25">
        <f t="shared" si="21"/>
        <v>28</v>
      </c>
      <c r="P89" s="25">
        <v>86</v>
      </c>
      <c r="Q89" s="25">
        <f t="shared" si="22"/>
        <v>-0.26859504132231404</v>
      </c>
      <c r="R89" s="25">
        <f>SUM($Q$4:Q89)/P89</f>
        <v>6.1887372669613708E-2</v>
      </c>
      <c r="S89" s="25">
        <f t="shared" si="23"/>
        <v>2.9944003004681623E-2</v>
      </c>
      <c r="T89" s="25"/>
      <c r="U89" s="25">
        <f t="shared" si="24"/>
        <v>-0.26859504132231404</v>
      </c>
      <c r="V89" s="25">
        <f>SUM($U$4:U89)/P89</f>
        <v>6.1887372669613708E-2</v>
      </c>
      <c r="W89" s="7">
        <f t="shared" si="25"/>
        <v>2.9944003004681623E-2</v>
      </c>
      <c r="X89" s="7"/>
    </row>
    <row r="90" spans="1:24" x14ac:dyDescent="0.25">
      <c r="A90" s="4">
        <v>42383</v>
      </c>
      <c r="B90">
        <v>0.84650000000000003</v>
      </c>
      <c r="C90">
        <f t="shared" si="13"/>
        <v>0.27446552243300215</v>
      </c>
      <c r="E90">
        <f t="shared" si="14"/>
        <v>0.27871177495410487</v>
      </c>
      <c r="F90">
        <f t="shared" si="15"/>
        <v>7.7680253498067606E-2</v>
      </c>
      <c r="G90">
        <f t="shared" si="16"/>
        <v>8.0065245312660335E-2</v>
      </c>
      <c r="J90" s="24">
        <f t="shared" si="17"/>
        <v>2.558755010031724</v>
      </c>
      <c r="L90" s="25">
        <f t="shared" si="18"/>
        <v>0.73505092351022439</v>
      </c>
      <c r="M90" s="25">
        <f t="shared" si="19"/>
        <v>3</v>
      </c>
      <c r="N90" s="25">
        <f t="shared" si="20"/>
        <v>0.73505092351022439</v>
      </c>
      <c r="O90" s="25">
        <f t="shared" si="21"/>
        <v>3</v>
      </c>
      <c r="P90" s="25">
        <v>87</v>
      </c>
      <c r="Q90" s="25">
        <f t="shared" si="22"/>
        <v>-0.47520661157024791</v>
      </c>
      <c r="R90" s="25">
        <f>SUM($Q$4:Q90)/P90</f>
        <v>5.5713878597891162E-2</v>
      </c>
      <c r="S90" s="25">
        <f t="shared" si="23"/>
        <v>2.4550105032053481E-2</v>
      </c>
      <c r="T90" s="25"/>
      <c r="U90" s="25">
        <f t="shared" si="24"/>
        <v>-0.47520661157024791</v>
      </c>
      <c r="V90" s="25">
        <f>SUM($U$4:U90)/P90</f>
        <v>5.5713878597891162E-2</v>
      </c>
      <c r="W90" s="7">
        <f t="shared" si="25"/>
        <v>2.4550105032053481E-2</v>
      </c>
      <c r="X90" s="7"/>
    </row>
    <row r="91" spans="1:24" x14ac:dyDescent="0.25">
      <c r="A91" s="4">
        <v>42384</v>
      </c>
      <c r="B91">
        <v>0.71760000000000002</v>
      </c>
      <c r="C91">
        <f t="shared" si="13"/>
        <v>-0.15227406969875962</v>
      </c>
      <c r="E91">
        <f t="shared" si="14"/>
        <v>-0.14802781717765692</v>
      </c>
      <c r="F91">
        <f t="shared" si="15"/>
        <v>2.191223465838182E-2</v>
      </c>
      <c r="G91">
        <f t="shared" si="16"/>
        <v>2.0673138335086882E-2</v>
      </c>
      <c r="J91" s="24">
        <f t="shared" si="17"/>
        <v>-1.3589914487457906</v>
      </c>
      <c r="L91" s="25">
        <f t="shared" si="18"/>
        <v>0.18979282915726475</v>
      </c>
      <c r="M91" s="25">
        <f t="shared" si="19"/>
        <v>20</v>
      </c>
      <c r="N91" s="25">
        <f t="shared" si="20"/>
        <v>0.18979282915726475</v>
      </c>
      <c r="O91" s="25">
        <f t="shared" si="21"/>
        <v>20</v>
      </c>
      <c r="P91" s="25">
        <v>88</v>
      </c>
      <c r="Q91" s="25">
        <f t="shared" si="22"/>
        <v>-0.33471074380165289</v>
      </c>
      <c r="R91" s="25">
        <f>SUM($Q$4:Q91)/P91</f>
        <v>5.1277235161532708E-2</v>
      </c>
      <c r="S91" s="25">
        <f t="shared" si="23"/>
        <v>2.1034838766489011E-2</v>
      </c>
      <c r="T91" s="25"/>
      <c r="U91" s="25">
        <f t="shared" si="24"/>
        <v>-0.33471074380165289</v>
      </c>
      <c r="V91" s="25">
        <f>SUM($U$4:U91)/P91</f>
        <v>5.1277235161532708E-2</v>
      </c>
      <c r="W91" s="7">
        <f t="shared" si="25"/>
        <v>2.1034838766489011E-2</v>
      </c>
      <c r="X91" s="7"/>
    </row>
    <row r="92" spans="1:24" x14ac:dyDescent="0.25">
      <c r="A92" s="4">
        <v>42388</v>
      </c>
      <c r="B92">
        <v>0.57110000000000005</v>
      </c>
      <c r="C92">
        <f t="shared" si="13"/>
        <v>-0.20415273132664433</v>
      </c>
      <c r="E92">
        <f t="shared" si="14"/>
        <v>-0.19990647880554163</v>
      </c>
      <c r="F92">
        <f t="shared" si="15"/>
        <v>3.9962600268430466E-2</v>
      </c>
      <c r="G92">
        <f t="shared" si="16"/>
        <v>3.8282924149677849E-2</v>
      </c>
      <c r="J92" s="24">
        <f t="shared" si="17"/>
        <v>-1.8352712376996281</v>
      </c>
      <c r="L92" s="25">
        <f t="shared" si="18"/>
        <v>0.35146209370875364</v>
      </c>
      <c r="M92" s="25">
        <f t="shared" si="19"/>
        <v>9</v>
      </c>
      <c r="N92" s="25">
        <f t="shared" si="20"/>
        <v>0.35146209370875364</v>
      </c>
      <c r="O92" s="25">
        <f t="shared" si="21"/>
        <v>9</v>
      </c>
      <c r="P92" s="25">
        <v>89</v>
      </c>
      <c r="Q92" s="25">
        <f t="shared" si="22"/>
        <v>-0.42561983471074383</v>
      </c>
      <c r="R92" s="25">
        <f>SUM($Q$4:Q92)/P92</f>
        <v>4.5918841118023981E-2</v>
      </c>
      <c r="S92" s="25">
        <f t="shared" si="23"/>
        <v>1.706000520876249E-2</v>
      </c>
      <c r="T92" s="25"/>
      <c r="U92" s="25">
        <f t="shared" si="24"/>
        <v>-0.42561983471074383</v>
      </c>
      <c r="V92" s="25">
        <f>SUM($U$4:U92)/P92</f>
        <v>4.5918841118023981E-2</v>
      </c>
      <c r="W92" s="7">
        <f t="shared" si="25"/>
        <v>1.706000520876249E-2</v>
      </c>
      <c r="X92" s="7"/>
    </row>
    <row r="93" spans="1:24" x14ac:dyDescent="0.25">
      <c r="A93" s="4">
        <v>42389</v>
      </c>
      <c r="B93">
        <v>0.82750000000000001</v>
      </c>
      <c r="C93">
        <f t="shared" si="13"/>
        <v>0.44895815093678854</v>
      </c>
      <c r="E93">
        <f t="shared" si="14"/>
        <v>0.45320440345789126</v>
      </c>
      <c r="F93">
        <f t="shared" si="15"/>
        <v>0.20539423131362308</v>
      </c>
      <c r="G93">
        <f t="shared" si="16"/>
        <v>0.2092611026556119</v>
      </c>
      <c r="J93" s="24">
        <f t="shared" si="17"/>
        <v>4.1607106054535166</v>
      </c>
      <c r="L93" s="25">
        <f t="shared" si="18"/>
        <v>1.9211527568685656</v>
      </c>
      <c r="M93" s="25">
        <f t="shared" si="19"/>
        <v>1</v>
      </c>
      <c r="N93" s="25">
        <f t="shared" si="20"/>
        <v>1.9211527568685656</v>
      </c>
      <c r="O93" s="25">
        <f t="shared" si="21"/>
        <v>1</v>
      </c>
      <c r="P93" s="25">
        <v>90</v>
      </c>
      <c r="Q93" s="25">
        <f t="shared" si="22"/>
        <v>-0.49173553719008267</v>
      </c>
      <c r="R93" s="25">
        <f>SUM($Q$4:Q93)/P93</f>
        <v>3.9944903581267233E-2</v>
      </c>
      <c r="S93" s="25">
        <f t="shared" si="23"/>
        <v>1.3054870817318747E-2</v>
      </c>
      <c r="T93" s="25"/>
      <c r="U93" s="25">
        <f t="shared" si="24"/>
        <v>-0.49173553719008267</v>
      </c>
      <c r="V93" s="25">
        <f>SUM($U$4:U93)/P93</f>
        <v>3.9944903581267233E-2</v>
      </c>
      <c r="W93" s="7">
        <f t="shared" si="25"/>
        <v>1.3054870817318747E-2</v>
      </c>
      <c r="X93" s="7"/>
    </row>
    <row r="94" spans="1:24" x14ac:dyDescent="0.25">
      <c r="A94" s="4">
        <v>42390</v>
      </c>
      <c r="B94">
        <v>0.75</v>
      </c>
      <c r="C94">
        <f t="shared" si="13"/>
        <v>-9.3655589123867081E-2</v>
      </c>
      <c r="E94">
        <f t="shared" si="14"/>
        <v>-8.9409336602764386E-2</v>
      </c>
      <c r="F94">
        <f t="shared" si="15"/>
        <v>7.9940294717464229E-3</v>
      </c>
      <c r="G94">
        <f t="shared" si="16"/>
        <v>7.2527508903001787E-3</v>
      </c>
      <c r="J94" s="24">
        <f t="shared" si="17"/>
        <v>-0.82083574694183092</v>
      </c>
      <c r="L94" s="25">
        <f t="shared" si="18"/>
        <v>6.6584961041289165E-2</v>
      </c>
      <c r="M94" s="25">
        <f t="shared" si="19"/>
        <v>37</v>
      </c>
      <c r="N94" s="25">
        <f t="shared" si="20"/>
        <v>6.6584961041289165E-2</v>
      </c>
      <c r="O94" s="25">
        <f t="shared" si="21"/>
        <v>37</v>
      </c>
      <c r="P94" s="25">
        <v>91</v>
      </c>
      <c r="Q94" s="25">
        <f t="shared" si="22"/>
        <v>-0.19421487603305787</v>
      </c>
      <c r="R94" s="25">
        <f>SUM($Q$4:Q94)/P94</f>
        <v>3.7371719189901023E-2</v>
      </c>
      <c r="S94" s="25">
        <f t="shared" si="23"/>
        <v>1.1554066451272936E-2</v>
      </c>
      <c r="T94" s="25"/>
      <c r="U94" s="25">
        <f t="shared" si="24"/>
        <v>-0.19421487603305787</v>
      </c>
      <c r="V94" s="25">
        <f>SUM($U$4:U94)/P94</f>
        <v>3.7371719189901023E-2</v>
      </c>
      <c r="W94" s="7">
        <f t="shared" si="25"/>
        <v>1.1554066451272936E-2</v>
      </c>
      <c r="X94" s="7"/>
    </row>
    <row r="95" spans="1:24" x14ac:dyDescent="0.25">
      <c r="A95" s="4">
        <v>42391</v>
      </c>
      <c r="B95">
        <v>0.77649999999999997</v>
      </c>
      <c r="C95">
        <f t="shared" si="13"/>
        <v>3.5333333333333293E-2</v>
      </c>
      <c r="E95">
        <f t="shared" si="14"/>
        <v>3.9579585854435988E-2</v>
      </c>
      <c r="F95">
        <f t="shared" si="15"/>
        <v>1.5665436164086694E-3</v>
      </c>
      <c r="G95">
        <f t="shared" si="16"/>
        <v>1.920704109318839E-3</v>
      </c>
      <c r="J95" s="24">
        <f t="shared" si="17"/>
        <v>0.36336628984080621</v>
      </c>
      <c r="L95" s="25">
        <f t="shared" si="18"/>
        <v>1.7633310481113981E-2</v>
      </c>
      <c r="M95" s="25">
        <f t="shared" si="19"/>
        <v>78</v>
      </c>
      <c r="N95" s="25">
        <f t="shared" si="20"/>
        <v>1.7633310481113981E-2</v>
      </c>
      <c r="O95" s="25">
        <f t="shared" si="21"/>
        <v>78</v>
      </c>
      <c r="P95" s="25">
        <v>92</v>
      </c>
      <c r="Q95" s="25">
        <f t="shared" si="22"/>
        <v>0.14462809917355368</v>
      </c>
      <c r="R95" s="25">
        <f>SUM($Q$4:Q95)/P95</f>
        <v>3.8537549407114645E-2</v>
      </c>
      <c r="S95" s="25">
        <f t="shared" si="23"/>
        <v>1.2421193610557619E-2</v>
      </c>
      <c r="T95" s="25"/>
      <c r="U95" s="25">
        <f t="shared" si="24"/>
        <v>0.14462809917355368</v>
      </c>
      <c r="V95" s="25">
        <f>SUM($U$4:U95)/P95</f>
        <v>3.8537549407114645E-2</v>
      </c>
      <c r="W95" s="7">
        <f t="shared" si="25"/>
        <v>1.2421193610557619E-2</v>
      </c>
      <c r="X95" s="7"/>
    </row>
    <row r="96" spans="1:24" x14ac:dyDescent="0.25">
      <c r="A96" s="4">
        <v>42394</v>
      </c>
      <c r="B96">
        <v>0.55500000000000005</v>
      </c>
      <c r="C96">
        <f t="shared" si="13"/>
        <v>-0.28525434642627162</v>
      </c>
      <c r="E96">
        <f t="shared" si="14"/>
        <v>-0.2810080939051689</v>
      </c>
      <c r="F96">
        <f t="shared" si="15"/>
        <v>7.8965548840216226E-2</v>
      </c>
      <c r="G96">
        <f t="shared" si="16"/>
        <v>7.659711684629901E-2</v>
      </c>
      <c r="J96" s="24">
        <f t="shared" si="17"/>
        <v>-2.5798367085772318</v>
      </c>
      <c r="L96" s="25">
        <f t="shared" si="18"/>
        <v>0.70321125297532516</v>
      </c>
      <c r="M96" s="25">
        <f t="shared" si="19"/>
        <v>4</v>
      </c>
      <c r="N96" s="25">
        <f t="shared" si="20"/>
        <v>0.70321125297532516</v>
      </c>
      <c r="O96" s="25">
        <f t="shared" si="21"/>
        <v>4</v>
      </c>
      <c r="P96" s="25">
        <v>93</v>
      </c>
      <c r="Q96" s="25">
        <f t="shared" si="22"/>
        <v>-0.46694214876033058</v>
      </c>
      <c r="R96" s="25">
        <f>SUM($Q$4:Q96)/P96</f>
        <v>3.3102283835421679E-2</v>
      </c>
      <c r="S96" s="25">
        <f t="shared" si="23"/>
        <v>9.2641628314760194E-3</v>
      </c>
      <c r="T96" s="25"/>
      <c r="U96" s="25">
        <f t="shared" si="24"/>
        <v>-0.46694214876033058</v>
      </c>
      <c r="V96" s="25">
        <f>SUM($U$4:U96)/P96</f>
        <v>3.3102283835421679E-2</v>
      </c>
      <c r="W96" s="7">
        <f t="shared" si="25"/>
        <v>9.2641628314760194E-3</v>
      </c>
      <c r="X96" s="7"/>
    </row>
    <row r="97" spans="1:24" x14ac:dyDescent="0.25">
      <c r="A97" s="4">
        <v>42395</v>
      </c>
      <c r="B97">
        <v>0.66590000000000005</v>
      </c>
      <c r="C97">
        <f t="shared" si="13"/>
        <v>0.19981981981981981</v>
      </c>
      <c r="E97">
        <f t="shared" si="14"/>
        <v>0.2040660723409225</v>
      </c>
      <c r="F97">
        <f t="shared" si="15"/>
        <v>4.1642961880650614E-2</v>
      </c>
      <c r="G97">
        <f t="shared" si="16"/>
        <v>4.3394024689421919E-2</v>
      </c>
      <c r="J97" s="24">
        <f t="shared" si="17"/>
        <v>1.8734590064083738</v>
      </c>
      <c r="L97" s="25">
        <f t="shared" si="18"/>
        <v>0.39838531435488361</v>
      </c>
      <c r="M97" s="25">
        <f t="shared" si="19"/>
        <v>7</v>
      </c>
      <c r="N97" s="25">
        <f t="shared" si="20"/>
        <v>0.39838531435488361</v>
      </c>
      <c r="O97" s="25">
        <f t="shared" si="21"/>
        <v>7</v>
      </c>
      <c r="P97" s="25">
        <v>94</v>
      </c>
      <c r="Q97" s="25">
        <f t="shared" si="22"/>
        <v>-0.44214876033057848</v>
      </c>
      <c r="R97" s="25">
        <f>SUM($Q$4:Q97)/P97</f>
        <v>2.8046421663442959E-2</v>
      </c>
      <c r="S97" s="25">
        <f t="shared" si="23"/>
        <v>6.721869654874763E-3</v>
      </c>
      <c r="T97" s="25"/>
      <c r="U97" s="25">
        <f t="shared" si="24"/>
        <v>-0.44214876033057848</v>
      </c>
      <c r="V97" s="25">
        <f>SUM($U$4:U97)/P97</f>
        <v>2.8046421663442959E-2</v>
      </c>
      <c r="W97" s="7">
        <f t="shared" si="25"/>
        <v>6.721869654874763E-3</v>
      </c>
      <c r="X97" s="7"/>
    </row>
    <row r="98" spans="1:24" x14ac:dyDescent="0.25">
      <c r="A98" s="4">
        <v>42396</v>
      </c>
      <c r="B98">
        <v>0.69579999999999997</v>
      </c>
      <c r="C98">
        <f t="shared" si="13"/>
        <v>4.4901636882414664E-2</v>
      </c>
      <c r="E98">
        <f t="shared" si="14"/>
        <v>4.9147889403517359E-2</v>
      </c>
      <c r="F98">
        <f t="shared" si="15"/>
        <v>2.415515032820374E-3</v>
      </c>
      <c r="G98">
        <f t="shared" si="16"/>
        <v>2.8509343918664688E-3</v>
      </c>
      <c r="J98" s="24">
        <f t="shared" si="17"/>
        <v>0.45120952734933223</v>
      </c>
      <c r="L98" s="25">
        <f t="shared" si="18"/>
        <v>2.6173428301195047E-2</v>
      </c>
      <c r="M98" s="25">
        <f t="shared" si="19"/>
        <v>69</v>
      </c>
      <c r="N98" s="25">
        <f t="shared" si="20"/>
        <v>2.6173428301195047E-2</v>
      </c>
      <c r="O98" s="25">
        <f t="shared" si="21"/>
        <v>69</v>
      </c>
      <c r="P98" s="25">
        <v>95</v>
      </c>
      <c r="Q98" s="25">
        <f t="shared" si="22"/>
        <v>7.0247933884297509E-2</v>
      </c>
      <c r="R98" s="25">
        <f>SUM($Q$4:Q98)/P98</f>
        <v>2.8490648107873006E-2</v>
      </c>
      <c r="S98" s="25">
        <f t="shared" si="23"/>
        <v>7.0102834375119581E-3</v>
      </c>
      <c r="T98" s="25"/>
      <c r="U98" s="25">
        <f t="shared" si="24"/>
        <v>7.0247933884297509E-2</v>
      </c>
      <c r="V98" s="25">
        <f>SUM($U$4:U98)/P98</f>
        <v>2.8490648107873006E-2</v>
      </c>
      <c r="W98" s="7">
        <f t="shared" si="25"/>
        <v>7.0102834375119581E-3</v>
      </c>
      <c r="X98" s="7"/>
    </row>
    <row r="99" spans="1:24" x14ac:dyDescent="0.25">
      <c r="A99" s="4">
        <v>42397</v>
      </c>
      <c r="B99">
        <v>0.72970000000000002</v>
      </c>
      <c r="C99">
        <f t="shared" si="13"/>
        <v>4.8720896809428059E-2</v>
      </c>
      <c r="E99">
        <f t="shared" si="14"/>
        <v>5.2967149330530754E-2</v>
      </c>
      <c r="F99">
        <f t="shared" si="15"/>
        <v>2.8055189082027442E-3</v>
      </c>
      <c r="G99">
        <f t="shared" si="16"/>
        <v>3.2733733514364936E-3</v>
      </c>
      <c r="J99" s="24">
        <f t="shared" si="17"/>
        <v>0.4862728126176642</v>
      </c>
      <c r="L99" s="25">
        <f t="shared" si="18"/>
        <v>3.0051692161451336E-2</v>
      </c>
      <c r="M99" s="25">
        <f t="shared" si="19"/>
        <v>65</v>
      </c>
      <c r="N99" s="25">
        <f t="shared" si="20"/>
        <v>3.0051692161451336E-2</v>
      </c>
      <c r="O99" s="25">
        <f t="shared" si="21"/>
        <v>65</v>
      </c>
      <c r="P99" s="25">
        <v>96</v>
      </c>
      <c r="Q99" s="25">
        <f t="shared" si="22"/>
        <v>3.7190082644628086E-2</v>
      </c>
      <c r="R99" s="25">
        <f>SUM($Q$4:Q99)/P99</f>
        <v>2.8581267217630869E-2</v>
      </c>
      <c r="S99" s="25">
        <f t="shared" si="23"/>
        <v>7.1292116575908731E-3</v>
      </c>
      <c r="T99" s="25"/>
      <c r="U99" s="25">
        <f t="shared" si="24"/>
        <v>3.7190082644628086E-2</v>
      </c>
      <c r="V99" s="25">
        <f>SUM($U$4:U99)/P99</f>
        <v>2.8581267217630869E-2</v>
      </c>
      <c r="W99" s="7">
        <f t="shared" si="25"/>
        <v>7.1292116575908731E-3</v>
      </c>
      <c r="X99" s="7"/>
    </row>
    <row r="100" spans="1:24" x14ac:dyDescent="0.25">
      <c r="A100" s="4">
        <v>42398</v>
      </c>
      <c r="B100">
        <v>0.74319999999999997</v>
      </c>
      <c r="C100">
        <f t="shared" si="13"/>
        <v>1.8500753734411342E-2</v>
      </c>
      <c r="E100">
        <f t="shared" si="14"/>
        <v>2.2747006255514037E-2</v>
      </c>
      <c r="F100">
        <f t="shared" si="15"/>
        <v>5.1742629358839478E-4</v>
      </c>
      <c r="G100">
        <f t="shared" si="16"/>
        <v>7.2863601938139618E-4</v>
      </c>
      <c r="J100" s="24">
        <f t="shared" si="17"/>
        <v>0.20883228284525793</v>
      </c>
      <c r="L100" s="25">
        <f t="shared" si="18"/>
        <v>6.6893516263843832E-3</v>
      </c>
      <c r="M100" s="25">
        <f t="shared" si="19"/>
        <v>97</v>
      </c>
      <c r="N100" s="25">
        <f t="shared" si="20"/>
        <v>6.6893516263843832E-3</v>
      </c>
      <c r="O100" s="25">
        <f t="shared" si="21"/>
        <v>97</v>
      </c>
      <c r="P100" s="25">
        <v>97</v>
      </c>
      <c r="Q100" s="25">
        <f t="shared" si="22"/>
        <v>0.30165289256198347</v>
      </c>
      <c r="R100" s="25">
        <f>SUM($Q$4:Q100)/P100</f>
        <v>3.1396438612933474E-2</v>
      </c>
      <c r="S100" s="25">
        <f t="shared" si="23"/>
        <v>8.6924024258948091E-3</v>
      </c>
      <c r="T100" s="25"/>
      <c r="U100" s="25">
        <f t="shared" si="24"/>
        <v>0.30165289256198347</v>
      </c>
      <c r="V100" s="25">
        <f>SUM($U$4:U100)/P100</f>
        <v>3.1396438612933474E-2</v>
      </c>
      <c r="W100" s="7">
        <f t="shared" si="25"/>
        <v>8.6924024258948091E-3</v>
      </c>
      <c r="X100" s="7"/>
    </row>
    <row r="101" spans="1:24" x14ac:dyDescent="0.25">
      <c r="A101" s="4">
        <v>42401</v>
      </c>
      <c r="B101">
        <v>0.67579999999999996</v>
      </c>
      <c r="C101">
        <f t="shared" si="13"/>
        <v>-9.0688912809472569E-2</v>
      </c>
      <c r="E101">
        <f t="shared" si="14"/>
        <v>-8.6442660288369874E-2</v>
      </c>
      <c r="F101">
        <f t="shared" si="15"/>
        <v>7.4723335177305185E-3</v>
      </c>
      <c r="G101">
        <f t="shared" si="16"/>
        <v>6.7562494498428606E-3</v>
      </c>
      <c r="J101" s="24">
        <f t="shared" si="17"/>
        <v>-0.79359973266202732</v>
      </c>
      <c r="L101" s="25">
        <f t="shared" si="18"/>
        <v>6.2026755531431076E-2</v>
      </c>
      <c r="M101" s="25">
        <f t="shared" si="19"/>
        <v>41</v>
      </c>
      <c r="N101" s="25">
        <f t="shared" si="20"/>
        <v>6.2026755531431076E-2</v>
      </c>
      <c r="O101" s="25">
        <f t="shared" si="21"/>
        <v>41</v>
      </c>
      <c r="P101" s="25">
        <v>98</v>
      </c>
      <c r="Q101" s="25">
        <f t="shared" si="22"/>
        <v>-0.16115702479338845</v>
      </c>
      <c r="R101" s="25">
        <f>SUM($Q$4:Q101)/P101</f>
        <v>2.9431607353685288E-2</v>
      </c>
      <c r="S101" s="25">
        <f t="shared" si="23"/>
        <v>7.7172283744824707E-3</v>
      </c>
      <c r="T101" s="25"/>
      <c r="U101" s="25">
        <f t="shared" si="24"/>
        <v>-0.16115702479338845</v>
      </c>
      <c r="V101" s="25">
        <f>SUM($U$4:U101)/P101</f>
        <v>2.9431607353685288E-2</v>
      </c>
      <c r="W101" s="7">
        <f t="shared" si="25"/>
        <v>7.7172283744824707E-3</v>
      </c>
      <c r="X101" s="7"/>
    </row>
    <row r="102" spans="1:24" x14ac:dyDescent="0.25">
      <c r="A102" s="4">
        <v>42402</v>
      </c>
      <c r="B102">
        <v>0.55489999999999995</v>
      </c>
      <c r="C102">
        <f t="shared" si="13"/>
        <v>-0.17889908256880735</v>
      </c>
      <c r="E102">
        <f t="shared" si="14"/>
        <v>-0.17465283004770465</v>
      </c>
      <c r="F102">
        <f t="shared" si="15"/>
        <v>3.0503611043672406E-2</v>
      </c>
      <c r="G102">
        <f t="shared" si="16"/>
        <v>2.9038401664329805E-2</v>
      </c>
      <c r="J102" s="24">
        <f t="shared" si="17"/>
        <v>-1.6034263495841643</v>
      </c>
      <c r="L102" s="25">
        <f t="shared" si="18"/>
        <v>0.26659137653639742</v>
      </c>
      <c r="M102" s="25">
        <f t="shared" si="19"/>
        <v>13</v>
      </c>
      <c r="N102" s="25">
        <f t="shared" si="20"/>
        <v>0.26659137653639742</v>
      </c>
      <c r="O102" s="25">
        <f t="shared" si="21"/>
        <v>13</v>
      </c>
      <c r="P102" s="25">
        <v>99</v>
      </c>
      <c r="Q102" s="25">
        <f t="shared" si="22"/>
        <v>-0.3925619834710744</v>
      </c>
      <c r="R102" s="25">
        <f>SUM($Q$4:Q102)/P102</f>
        <v>2.5169045830202866E-2</v>
      </c>
      <c r="S102" s="25">
        <f t="shared" si="23"/>
        <v>5.7013278120256706E-3</v>
      </c>
      <c r="T102" s="25"/>
      <c r="U102" s="25">
        <f t="shared" si="24"/>
        <v>-0.3925619834710744</v>
      </c>
      <c r="V102" s="25">
        <f>SUM($U$4:U102)/P102</f>
        <v>2.5169045830202866E-2</v>
      </c>
      <c r="W102" s="7">
        <f t="shared" si="25"/>
        <v>5.7013278120256706E-3</v>
      </c>
      <c r="X102" s="7"/>
    </row>
    <row r="103" spans="1:24" x14ac:dyDescent="0.25">
      <c r="A103" s="4">
        <v>42403</v>
      </c>
      <c r="B103">
        <v>0.62009999999999998</v>
      </c>
      <c r="C103">
        <f t="shared" si="13"/>
        <v>0.11749864840511812</v>
      </c>
      <c r="E103">
        <f t="shared" si="14"/>
        <v>0.12174490092622081</v>
      </c>
      <c r="F103">
        <f t="shared" si="15"/>
        <v>1.4821820901535322E-2</v>
      </c>
      <c r="G103">
        <f t="shared" si="16"/>
        <v>1.5873770746987016E-2</v>
      </c>
      <c r="J103" s="24">
        <f t="shared" si="17"/>
        <v>1.117697216926268</v>
      </c>
      <c r="L103" s="25">
        <f t="shared" si="18"/>
        <v>0.14573151935771789</v>
      </c>
      <c r="M103" s="25">
        <f t="shared" si="19"/>
        <v>23</v>
      </c>
      <c r="N103" s="25">
        <f t="shared" si="20"/>
        <v>0.14573151935771789</v>
      </c>
      <c r="O103" s="25">
        <f t="shared" si="21"/>
        <v>23</v>
      </c>
      <c r="P103" s="25">
        <v>100</v>
      </c>
      <c r="Q103" s="25">
        <f t="shared" si="22"/>
        <v>-0.30991735537190079</v>
      </c>
      <c r="R103" s="25">
        <f>SUM($Q$4:Q103)/P103</f>
        <v>2.181818181818183E-2</v>
      </c>
      <c r="S103" s="25">
        <f t="shared" si="23"/>
        <v>4.3275732531930927E-3</v>
      </c>
      <c r="T103" s="25"/>
      <c r="U103" s="25">
        <f t="shared" si="24"/>
        <v>-0.30991735537190079</v>
      </c>
      <c r="V103" s="25">
        <f>SUM($U$4:U103)/P103</f>
        <v>2.181818181818183E-2</v>
      </c>
      <c r="W103" s="7">
        <f t="shared" si="25"/>
        <v>4.3275732531930927E-3</v>
      </c>
      <c r="X103" s="7"/>
    </row>
    <row r="104" spans="1:24" x14ac:dyDescent="0.25">
      <c r="A104" s="4">
        <v>42404</v>
      </c>
      <c r="B104">
        <v>0.58209999999999995</v>
      </c>
      <c r="C104">
        <f t="shared" si="13"/>
        <v>-6.1280438638929263E-2</v>
      </c>
      <c r="E104">
        <f t="shared" si="14"/>
        <v>-5.7034186117826569E-2</v>
      </c>
      <c r="F104">
        <f t="shared" si="15"/>
        <v>3.2528983861228808E-3</v>
      </c>
      <c r="G104">
        <f t="shared" si="16"/>
        <v>2.7865659334121292E-3</v>
      </c>
      <c r="J104" s="24">
        <f t="shared" si="17"/>
        <v>-0.52361085029902921</v>
      </c>
      <c r="L104" s="25">
        <f t="shared" si="18"/>
        <v>2.5582484070061712E-2</v>
      </c>
      <c r="M104" s="25">
        <f t="shared" si="19"/>
        <v>70</v>
      </c>
      <c r="N104" s="25">
        <f t="shared" si="20"/>
        <v>2.5582484070061712E-2</v>
      </c>
      <c r="O104" s="25">
        <f t="shared" si="21"/>
        <v>70</v>
      </c>
      <c r="P104" s="25">
        <v>101</v>
      </c>
      <c r="Q104" s="25">
        <f t="shared" si="22"/>
        <v>7.8512396694214837E-2</v>
      </c>
      <c r="R104" s="25">
        <f>SUM($Q$4:Q104)/P104</f>
        <v>2.2379510678340573E-2</v>
      </c>
      <c r="S104" s="25">
        <f t="shared" si="23"/>
        <v>4.5986447562179943E-3</v>
      </c>
      <c r="T104" s="25"/>
      <c r="U104" s="25">
        <f t="shared" si="24"/>
        <v>7.8512396694214837E-2</v>
      </c>
      <c r="V104" s="25">
        <f>SUM($U$4:U104)/P104</f>
        <v>2.2379510678340573E-2</v>
      </c>
      <c r="W104" s="7">
        <f t="shared" si="25"/>
        <v>4.5986447562179943E-3</v>
      </c>
      <c r="X104" s="7"/>
    </row>
    <row r="105" spans="1:24" x14ac:dyDescent="0.25">
      <c r="A105" s="4">
        <v>42405</v>
      </c>
      <c r="B105">
        <v>0.54</v>
      </c>
      <c r="C105">
        <f t="shared" si="13"/>
        <v>-7.2324342896409419E-2</v>
      </c>
      <c r="E105">
        <f t="shared" si="14"/>
        <v>-6.8078090375306724E-2</v>
      </c>
      <c r="F105">
        <f t="shared" si="15"/>
        <v>4.6346263891484298E-3</v>
      </c>
      <c r="G105">
        <f t="shared" si="16"/>
        <v>4.0745035238453943E-3</v>
      </c>
      <c r="J105" s="24">
        <f t="shared" si="17"/>
        <v>-0.62500106014499412</v>
      </c>
      <c r="L105" s="25">
        <f t="shared" si="18"/>
        <v>3.7406587169659757E-2</v>
      </c>
      <c r="M105" s="25">
        <f t="shared" si="19"/>
        <v>55</v>
      </c>
      <c r="N105" s="25">
        <f t="shared" si="20"/>
        <v>3.7406587169659757E-2</v>
      </c>
      <c r="O105" s="25">
        <f t="shared" si="21"/>
        <v>55</v>
      </c>
      <c r="P105" s="25">
        <v>102</v>
      </c>
      <c r="Q105" s="25">
        <f t="shared" si="22"/>
        <v>-4.545454545454547E-2</v>
      </c>
      <c r="R105" s="25">
        <f>SUM($Q$4:Q105)/P105</f>
        <v>2.1714470912331887E-2</v>
      </c>
      <c r="S105" s="25">
        <f t="shared" si="23"/>
        <v>4.3722601085687072E-3</v>
      </c>
      <c r="T105" s="25"/>
      <c r="U105" s="25">
        <f t="shared" si="24"/>
        <v>-4.545454545454547E-2</v>
      </c>
      <c r="V105" s="25">
        <f>SUM($U$4:U105)/P105</f>
        <v>2.1714470912331887E-2</v>
      </c>
      <c r="W105" s="7">
        <f t="shared" si="25"/>
        <v>4.3722601085687072E-3</v>
      </c>
      <c r="X105" s="7"/>
    </row>
    <row r="106" spans="1:24" x14ac:dyDescent="0.25">
      <c r="A106" s="4">
        <v>42408</v>
      </c>
      <c r="B106">
        <v>0.53659999999999997</v>
      </c>
      <c r="C106">
        <f t="shared" si="13"/>
        <v>-6.2962962962964247E-3</v>
      </c>
      <c r="E106">
        <f t="shared" si="14"/>
        <v>-2.0500437751937292E-3</v>
      </c>
      <c r="F106">
        <f t="shared" si="15"/>
        <v>4.2026794802105568E-6</v>
      </c>
      <c r="G106">
        <f t="shared" si="16"/>
        <v>4.823332855607035E-6</v>
      </c>
      <c r="J106" s="24">
        <f t="shared" si="17"/>
        <v>-1.8820732570143776E-2</v>
      </c>
      <c r="L106" s="25">
        <f t="shared" si="18"/>
        <v>4.4281326511473795E-5</v>
      </c>
      <c r="M106" s="25">
        <f t="shared" si="19"/>
        <v>118</v>
      </c>
      <c r="N106" s="25">
        <f t="shared" si="20"/>
        <v>4.4281326511473795E-5</v>
      </c>
      <c r="O106" s="25">
        <f t="shared" si="21"/>
        <v>118</v>
      </c>
      <c r="P106" s="25">
        <v>103</v>
      </c>
      <c r="Q106" s="25">
        <f t="shared" si="22"/>
        <v>0.47520661157024791</v>
      </c>
      <c r="R106" s="25">
        <f>SUM($Q$4:Q106)/P106</f>
        <v>2.611730722939903E-2</v>
      </c>
      <c r="S106" s="25">
        <f t="shared" si="23"/>
        <v>6.387064991111485E-3</v>
      </c>
      <c r="T106" s="25"/>
      <c r="U106" s="25">
        <f t="shared" si="24"/>
        <v>0.47520661157024791</v>
      </c>
      <c r="V106" s="25">
        <f>SUM($U$4:U106)/P106</f>
        <v>2.611730722939903E-2</v>
      </c>
      <c r="W106" s="7">
        <f t="shared" si="25"/>
        <v>6.387064991111485E-3</v>
      </c>
      <c r="X106" s="7"/>
    </row>
    <row r="107" spans="1:24" x14ac:dyDescent="0.25">
      <c r="A107" s="4">
        <v>42409</v>
      </c>
      <c r="B107">
        <v>0.54800000000000004</v>
      </c>
      <c r="C107">
        <f t="shared" si="13"/>
        <v>2.1244875139769061E-2</v>
      </c>
      <c r="E107">
        <f t="shared" si="14"/>
        <v>2.5491127660871755E-2</v>
      </c>
      <c r="F107">
        <f t="shared" si="15"/>
        <v>6.4979758942286113E-4</v>
      </c>
      <c r="G107">
        <f t="shared" si="16"/>
        <v>8.843117800872868E-4</v>
      </c>
      <c r="J107" s="24">
        <f t="shared" si="17"/>
        <v>0.23402509859640652</v>
      </c>
      <c r="L107" s="25">
        <f t="shared" si="18"/>
        <v>8.1185561611131045E-3</v>
      </c>
      <c r="M107" s="25">
        <f t="shared" si="19"/>
        <v>92</v>
      </c>
      <c r="N107" s="25">
        <f t="shared" si="20"/>
        <v>8.1185561611131045E-3</v>
      </c>
      <c r="O107" s="25">
        <f t="shared" si="21"/>
        <v>92</v>
      </c>
      <c r="P107" s="25">
        <v>104</v>
      </c>
      <c r="Q107" s="25">
        <f t="shared" si="22"/>
        <v>0.26033057851239672</v>
      </c>
      <c r="R107" s="25">
        <f>SUM($Q$4:Q107)/P107</f>
        <v>2.836935791481247E-2</v>
      </c>
      <c r="S107" s="25">
        <f t="shared" si="23"/>
        <v>7.609211702169839E-3</v>
      </c>
      <c r="T107" s="25"/>
      <c r="U107" s="25">
        <f t="shared" si="24"/>
        <v>0.26033057851239672</v>
      </c>
      <c r="V107" s="25">
        <f>SUM($U$4:U107)/P107</f>
        <v>2.836935791481247E-2</v>
      </c>
      <c r="W107" s="7">
        <f t="shared" si="25"/>
        <v>7.609211702169839E-3</v>
      </c>
      <c r="X107" s="7"/>
    </row>
    <row r="108" spans="1:24" x14ac:dyDescent="0.25">
      <c r="A108" s="4">
        <v>42410</v>
      </c>
      <c r="B108">
        <v>0.5675</v>
      </c>
      <c r="C108">
        <f t="shared" si="13"/>
        <v>3.5583941605839345E-2</v>
      </c>
      <c r="E108">
        <f t="shared" si="14"/>
        <v>3.983019412694204E-2</v>
      </c>
      <c r="F108">
        <f t="shared" si="15"/>
        <v>1.5864443641898881E-3</v>
      </c>
      <c r="G108">
        <f t="shared" si="16"/>
        <v>1.9427331491179338E-3</v>
      </c>
      <c r="J108" s="24">
        <f t="shared" si="17"/>
        <v>0.36566703645596393</v>
      </c>
      <c r="L108" s="25">
        <f t="shared" si="18"/>
        <v>1.7835551365846622E-2</v>
      </c>
      <c r="M108" s="25">
        <f t="shared" si="19"/>
        <v>77</v>
      </c>
      <c r="N108" s="25">
        <f t="shared" si="20"/>
        <v>1.7835551365846622E-2</v>
      </c>
      <c r="O108" s="25">
        <f t="shared" si="21"/>
        <v>77</v>
      </c>
      <c r="P108" s="25">
        <v>105</v>
      </c>
      <c r="Q108" s="25">
        <f t="shared" si="22"/>
        <v>0.13636363636363635</v>
      </c>
      <c r="R108" s="25">
        <f>SUM($Q$4:Q108)/P108</f>
        <v>2.9397874852420316E-2</v>
      </c>
      <c r="S108" s="25">
        <f t="shared" si="23"/>
        <v>8.2495163466408637E-3</v>
      </c>
      <c r="T108" s="25"/>
      <c r="U108" s="25">
        <f t="shared" si="24"/>
        <v>0.13636363636363635</v>
      </c>
      <c r="V108" s="25">
        <f>SUM($U$4:U108)/P108</f>
        <v>2.9397874852420316E-2</v>
      </c>
      <c r="W108" s="7">
        <f t="shared" si="25"/>
        <v>8.2495163466408637E-3</v>
      </c>
      <c r="X108" s="7"/>
    </row>
    <row r="109" spans="1:24" x14ac:dyDescent="0.25">
      <c r="A109" s="4">
        <v>42411</v>
      </c>
      <c r="B109">
        <v>0.60960000000000003</v>
      </c>
      <c r="C109">
        <f t="shared" si="13"/>
        <v>7.4185022026431763E-2</v>
      </c>
      <c r="E109">
        <f t="shared" si="14"/>
        <v>7.8431274547534457E-2</v>
      </c>
      <c r="F109">
        <f t="shared" si="15"/>
        <v>6.1514648271507261E-3</v>
      </c>
      <c r="G109">
        <f t="shared" si="16"/>
        <v>6.8355734821852294E-3</v>
      </c>
      <c r="J109" s="24">
        <f t="shared" si="17"/>
        <v>0.72005001125167456</v>
      </c>
      <c r="L109" s="25">
        <f t="shared" si="18"/>
        <v>6.2755001638741675E-2</v>
      </c>
      <c r="M109" s="25">
        <f t="shared" si="19"/>
        <v>40</v>
      </c>
      <c r="N109" s="25">
        <f t="shared" si="20"/>
        <v>6.2755001638741675E-2</v>
      </c>
      <c r="O109" s="25">
        <f t="shared" si="21"/>
        <v>40</v>
      </c>
      <c r="P109" s="25">
        <v>106</v>
      </c>
      <c r="Q109" s="25">
        <f t="shared" si="22"/>
        <v>-0.16942148760330578</v>
      </c>
      <c r="R109" s="25">
        <f>SUM($Q$4:Q109)/P109</f>
        <v>2.7522220489630444E-2</v>
      </c>
      <c r="S109" s="25">
        <f t="shared" si="23"/>
        <v>7.299281617460217E-3</v>
      </c>
      <c r="T109" s="25"/>
      <c r="U109" s="25">
        <f t="shared" si="24"/>
        <v>-0.16942148760330578</v>
      </c>
      <c r="V109" s="25">
        <f>SUM($U$4:U109)/P109</f>
        <v>2.7522220489630444E-2</v>
      </c>
      <c r="W109" s="7">
        <f t="shared" si="25"/>
        <v>7.299281617460217E-3</v>
      </c>
      <c r="X109" s="7"/>
    </row>
    <row r="110" spans="1:24" x14ac:dyDescent="0.25">
      <c r="A110" s="4">
        <v>42412</v>
      </c>
      <c r="B110">
        <v>0.63180000000000003</v>
      </c>
      <c r="C110">
        <f t="shared" si="13"/>
        <v>3.641732283464566E-2</v>
      </c>
      <c r="E110">
        <f t="shared" si="14"/>
        <v>4.0663575355748355E-2</v>
      </c>
      <c r="F110">
        <f t="shared" si="15"/>
        <v>1.6535263607126249E-3</v>
      </c>
      <c r="G110">
        <f t="shared" si="16"/>
        <v>2.0168926399283878E-3</v>
      </c>
      <c r="J110" s="24">
        <f t="shared" si="17"/>
        <v>0.37331801709654039</v>
      </c>
      <c r="L110" s="25">
        <f t="shared" si="18"/>
        <v>1.8516383629513619E-2</v>
      </c>
      <c r="M110" s="25">
        <f t="shared" si="19"/>
        <v>76</v>
      </c>
      <c r="N110" s="25">
        <f t="shared" si="20"/>
        <v>1.8516383629513619E-2</v>
      </c>
      <c r="O110" s="25">
        <f t="shared" si="21"/>
        <v>76</v>
      </c>
      <c r="P110" s="25">
        <v>107</v>
      </c>
      <c r="Q110" s="25">
        <f t="shared" si="22"/>
        <v>0.12809917355371903</v>
      </c>
      <c r="R110" s="25">
        <f>SUM($Q$4:Q110)/P110</f>
        <v>2.8462192013593891E-2</v>
      </c>
      <c r="S110" s="25">
        <f t="shared" si="23"/>
        <v>7.8800283673999636E-3</v>
      </c>
      <c r="T110" s="25"/>
      <c r="U110" s="25">
        <f t="shared" si="24"/>
        <v>0.12809917355371903</v>
      </c>
      <c r="V110" s="25">
        <f>SUM($U$4:U110)/P110</f>
        <v>2.8462192013593891E-2</v>
      </c>
      <c r="W110" s="7">
        <f t="shared" si="25"/>
        <v>7.8800283673999636E-3</v>
      </c>
      <c r="X110" s="7"/>
    </row>
    <row r="111" spans="1:24" x14ac:dyDescent="0.25">
      <c r="A111" s="4">
        <v>42416</v>
      </c>
      <c r="B111">
        <v>0.6653</v>
      </c>
      <c r="C111">
        <f t="shared" si="13"/>
        <v>5.3023108578664088E-2</v>
      </c>
      <c r="E111">
        <f t="shared" si="14"/>
        <v>5.7269361099766783E-2</v>
      </c>
      <c r="F111">
        <f t="shared" si="15"/>
        <v>3.279779720775481E-3</v>
      </c>
      <c r="G111">
        <f t="shared" si="16"/>
        <v>3.7841707191521023E-3</v>
      </c>
      <c r="J111" s="24">
        <f t="shared" si="17"/>
        <v>0.5257699092888144</v>
      </c>
      <c r="L111" s="25">
        <f t="shared" si="18"/>
        <v>3.474114356323927E-2</v>
      </c>
      <c r="M111" s="25">
        <f t="shared" si="19"/>
        <v>57</v>
      </c>
      <c r="N111" s="25">
        <f t="shared" si="20"/>
        <v>3.474114356323927E-2</v>
      </c>
      <c r="O111" s="25">
        <f t="shared" si="21"/>
        <v>57</v>
      </c>
      <c r="P111" s="25">
        <v>108</v>
      </c>
      <c r="Q111" s="25">
        <f t="shared" si="22"/>
        <v>-2.8925619834710758E-2</v>
      </c>
      <c r="R111" s="25">
        <f>SUM($Q$4:Q111)/P111</f>
        <v>2.7930823385368848E-2</v>
      </c>
      <c r="S111" s="25">
        <f t="shared" si="23"/>
        <v>7.65946696894037E-3</v>
      </c>
      <c r="T111" s="25"/>
      <c r="U111" s="25">
        <f t="shared" si="24"/>
        <v>-2.8925619834710758E-2</v>
      </c>
      <c r="V111" s="25">
        <f>SUM($U$4:U111)/P111</f>
        <v>2.7930823385368848E-2</v>
      </c>
      <c r="W111" s="7">
        <f t="shared" si="25"/>
        <v>7.65946696894037E-3</v>
      </c>
      <c r="X111" s="7"/>
    </row>
    <row r="112" spans="1:24" x14ac:dyDescent="0.25">
      <c r="A112" s="4">
        <v>42417</v>
      </c>
      <c r="B112">
        <v>0.71789999999999998</v>
      </c>
      <c r="C112">
        <f t="shared" si="13"/>
        <v>7.9062077258379646E-2</v>
      </c>
      <c r="E112">
        <f t="shared" si="14"/>
        <v>8.330832977948234E-2</v>
      </c>
      <c r="F112">
        <f t="shared" si="15"/>
        <v>6.9402778106469843E-3</v>
      </c>
      <c r="G112">
        <f t="shared" si="16"/>
        <v>7.6658048818299181E-3</v>
      </c>
      <c r="J112" s="24">
        <f t="shared" si="17"/>
        <v>0.76482454404994982</v>
      </c>
      <c r="L112" s="25">
        <f t="shared" si="18"/>
        <v>7.0377064803013478E-2</v>
      </c>
      <c r="M112" s="25">
        <f t="shared" si="19"/>
        <v>36</v>
      </c>
      <c r="N112" s="25">
        <f t="shared" si="20"/>
        <v>7.0377064803013478E-2</v>
      </c>
      <c r="O112" s="25">
        <f t="shared" si="21"/>
        <v>36</v>
      </c>
      <c r="P112" s="25">
        <v>109</v>
      </c>
      <c r="Q112" s="25">
        <f t="shared" si="22"/>
        <v>-0.2024793388429752</v>
      </c>
      <c r="R112" s="25">
        <f>SUM($Q$4:Q112)/P112</f>
        <v>2.5816968686026242E-2</v>
      </c>
      <c r="S112" s="25">
        <f t="shared" si="23"/>
        <v>6.604566369340298E-3</v>
      </c>
      <c r="T112" s="25"/>
      <c r="U112" s="25">
        <f t="shared" si="24"/>
        <v>-0.2024793388429752</v>
      </c>
      <c r="V112" s="25">
        <f>SUM($U$4:U112)/P112</f>
        <v>2.5816968686026242E-2</v>
      </c>
      <c r="W112" s="7">
        <f t="shared" si="25"/>
        <v>6.604566369340298E-3</v>
      </c>
      <c r="X112" s="7"/>
    </row>
    <row r="113" spans="1:24" x14ac:dyDescent="0.25">
      <c r="A113" s="4">
        <v>42418</v>
      </c>
      <c r="B113">
        <v>0.51939999999999997</v>
      </c>
      <c r="C113">
        <f t="shared" si="13"/>
        <v>-0.27650090541858202</v>
      </c>
      <c r="E113">
        <f t="shared" si="14"/>
        <v>-0.2722546528974793</v>
      </c>
      <c r="F113">
        <f t="shared" si="15"/>
        <v>7.4122596024326928E-2</v>
      </c>
      <c r="G113">
        <f t="shared" si="16"/>
        <v>7.1828502672304173E-2</v>
      </c>
      <c r="J113" s="24">
        <f t="shared" si="17"/>
        <v>-2.4994744381380616</v>
      </c>
      <c r="L113" s="25">
        <f t="shared" si="18"/>
        <v>0.65943227947976035</v>
      </c>
      <c r="M113" s="25">
        <f t="shared" si="19"/>
        <v>5</v>
      </c>
      <c r="N113" s="25">
        <f t="shared" si="20"/>
        <v>0.65943227947976035</v>
      </c>
      <c r="O113" s="25">
        <f t="shared" si="21"/>
        <v>5</v>
      </c>
      <c r="P113" s="25">
        <v>110</v>
      </c>
      <c r="Q113" s="25">
        <f t="shared" si="22"/>
        <v>-0.45867768595041325</v>
      </c>
      <c r="R113" s="25">
        <f>SUM($Q$4:Q113)/P113</f>
        <v>2.1412471825694973E-2</v>
      </c>
      <c r="S113" s="25">
        <f t="shared" si="23"/>
        <v>4.5849394968618101E-3</v>
      </c>
      <c r="T113" s="25"/>
      <c r="U113" s="25">
        <f t="shared" si="24"/>
        <v>-0.45867768595041325</v>
      </c>
      <c r="V113" s="25">
        <f>SUM($U$4:U113)/P113</f>
        <v>2.1412471825694973E-2</v>
      </c>
      <c r="W113" s="7">
        <f t="shared" si="25"/>
        <v>4.5849394968618101E-3</v>
      </c>
      <c r="X113" s="7"/>
    </row>
    <row r="114" spans="1:24" x14ac:dyDescent="0.25">
      <c r="A114" s="4">
        <v>42419</v>
      </c>
      <c r="B114">
        <v>0.56130000000000002</v>
      </c>
      <c r="C114">
        <f t="shared" si="13"/>
        <v>8.0670003850596944E-2</v>
      </c>
      <c r="E114">
        <f t="shared" si="14"/>
        <v>8.4916256371699639E-2</v>
      </c>
      <c r="F114">
        <f t="shared" si="15"/>
        <v>7.2107705961842192E-3</v>
      </c>
      <c r="G114">
        <f t="shared" si="16"/>
        <v>7.9499529920590544E-3</v>
      </c>
      <c r="J114" s="24">
        <f t="shared" si="17"/>
        <v>0.77958635389553943</v>
      </c>
      <c r="L114" s="25">
        <f t="shared" si="18"/>
        <v>7.2985728899675972E-2</v>
      </c>
      <c r="M114" s="25">
        <f t="shared" si="19"/>
        <v>34</v>
      </c>
      <c r="N114" s="25">
        <f t="shared" si="20"/>
        <v>7.2985728899675972E-2</v>
      </c>
      <c r="O114" s="25">
        <f t="shared" si="21"/>
        <v>34</v>
      </c>
      <c r="P114" s="25">
        <v>111</v>
      </c>
      <c r="Q114" s="25">
        <f t="shared" si="22"/>
        <v>-0.21900826446280991</v>
      </c>
      <c r="R114" s="25">
        <f>SUM($Q$4:Q114)/P114</f>
        <v>1.9246519246519253E-2</v>
      </c>
      <c r="S114" s="25">
        <f t="shared" si="23"/>
        <v>3.7379603495306005E-3</v>
      </c>
      <c r="T114" s="25"/>
      <c r="U114" s="25">
        <f t="shared" si="24"/>
        <v>-0.21900826446280991</v>
      </c>
      <c r="V114" s="25">
        <f>SUM($U$4:U114)/P114</f>
        <v>1.9246519246519253E-2</v>
      </c>
      <c r="W114" s="7">
        <f t="shared" si="25"/>
        <v>3.7379603495306005E-3</v>
      </c>
      <c r="X114" s="7"/>
    </row>
    <row r="115" spans="1:24" x14ac:dyDescent="0.25">
      <c r="A115" s="4">
        <v>42422</v>
      </c>
      <c r="B115">
        <v>0.66</v>
      </c>
      <c r="C115">
        <f t="shared" si="13"/>
        <v>0.17584179583110637</v>
      </c>
      <c r="E115">
        <f t="shared" si="14"/>
        <v>0.18008804835220907</v>
      </c>
      <c r="F115">
        <f t="shared" si="15"/>
        <v>3.2431705159307593E-2</v>
      </c>
      <c r="G115">
        <f t="shared" si="16"/>
        <v>3.3979134478452626E-2</v>
      </c>
      <c r="J115" s="24">
        <f t="shared" si="17"/>
        <v>1.6533251817004497</v>
      </c>
      <c r="L115" s="25">
        <f t="shared" si="18"/>
        <v>0.31195051087310305</v>
      </c>
      <c r="M115" s="25">
        <f t="shared" si="19"/>
        <v>12</v>
      </c>
      <c r="N115" s="25">
        <f t="shared" si="20"/>
        <v>0.31195051087310305</v>
      </c>
      <c r="O115" s="25">
        <f t="shared" si="21"/>
        <v>12</v>
      </c>
      <c r="P115" s="25">
        <v>112</v>
      </c>
      <c r="Q115" s="25">
        <f t="shared" si="22"/>
        <v>-0.40082644628099173</v>
      </c>
      <c r="R115" s="25">
        <f>SUM($Q$4:Q115)/P115</f>
        <v>1.5495867768595049E-2</v>
      </c>
      <c r="S115" s="25">
        <f t="shared" si="23"/>
        <v>2.4448777095454257E-3</v>
      </c>
      <c r="T115" s="25"/>
      <c r="U115" s="25">
        <f t="shared" si="24"/>
        <v>-0.40082644628099173</v>
      </c>
      <c r="V115" s="25">
        <f>SUM($U$4:U115)/P115</f>
        <v>1.5495867768595049E-2</v>
      </c>
      <c r="W115" s="7">
        <f t="shared" si="25"/>
        <v>2.4448777095454257E-3</v>
      </c>
      <c r="X115" s="7"/>
    </row>
    <row r="116" spans="1:24" x14ac:dyDescent="0.25">
      <c r="A116" s="4">
        <v>42423</v>
      </c>
      <c r="B116">
        <v>0.5595</v>
      </c>
      <c r="C116">
        <f t="shared" si="13"/>
        <v>-0.15227272727272731</v>
      </c>
      <c r="E116">
        <f t="shared" si="14"/>
        <v>-0.14802647475162461</v>
      </c>
      <c r="F116">
        <f t="shared" si="15"/>
        <v>2.1911837227393361E-2</v>
      </c>
      <c r="G116">
        <f t="shared" si="16"/>
        <v>2.067275230465827E-2</v>
      </c>
      <c r="J116" s="24">
        <f t="shared" si="17"/>
        <v>-1.3589791244034253</v>
      </c>
      <c r="L116" s="25">
        <f t="shared" si="18"/>
        <v>0.18978928514735202</v>
      </c>
      <c r="M116" s="25">
        <f t="shared" si="19"/>
        <v>21</v>
      </c>
      <c r="N116" s="25">
        <f t="shared" si="20"/>
        <v>0.18978928514735202</v>
      </c>
      <c r="O116" s="25">
        <f t="shared" si="21"/>
        <v>21</v>
      </c>
      <c r="P116" s="25">
        <v>113</v>
      </c>
      <c r="Q116" s="25">
        <f t="shared" si="22"/>
        <v>-0.32644628099173556</v>
      </c>
      <c r="R116" s="25">
        <f>SUM($Q$4:Q116)/P116</f>
        <v>1.2469831053901859E-2</v>
      </c>
      <c r="S116" s="25">
        <f t="shared" si="23"/>
        <v>1.5973750523593305E-3</v>
      </c>
      <c r="T116" s="25"/>
      <c r="U116" s="25">
        <f t="shared" si="24"/>
        <v>-0.32644628099173556</v>
      </c>
      <c r="V116" s="25">
        <f>SUM($U$4:U116)/P116</f>
        <v>1.2469831053901859E-2</v>
      </c>
      <c r="W116" s="7">
        <f t="shared" si="25"/>
        <v>1.5973750523593305E-3</v>
      </c>
      <c r="X116" s="7"/>
    </row>
    <row r="117" spans="1:24" x14ac:dyDescent="0.25">
      <c r="A117" s="4">
        <v>42424</v>
      </c>
      <c r="B117">
        <v>0.64249999999999996</v>
      </c>
      <c r="C117">
        <f t="shared" si="13"/>
        <v>0.14834673815907054</v>
      </c>
      <c r="E117">
        <f t="shared" si="14"/>
        <v>0.15259299068017323</v>
      </c>
      <c r="F117">
        <f t="shared" si="15"/>
        <v>2.3284620804719436E-2</v>
      </c>
      <c r="G117">
        <f t="shared" si="16"/>
        <v>2.4598548207948979E-2</v>
      </c>
      <c r="J117" s="24">
        <f t="shared" si="17"/>
        <v>1.4009027048208207</v>
      </c>
      <c r="L117" s="25">
        <f t="shared" si="18"/>
        <v>0.22583063983199439</v>
      </c>
      <c r="M117" s="25">
        <f t="shared" si="19"/>
        <v>17</v>
      </c>
      <c r="N117" s="25">
        <f t="shared" si="20"/>
        <v>0.22583063983199439</v>
      </c>
      <c r="O117" s="25">
        <f t="shared" si="21"/>
        <v>17</v>
      </c>
      <c r="P117" s="25">
        <v>114</v>
      </c>
      <c r="Q117" s="25">
        <f t="shared" si="22"/>
        <v>-0.35950413223140498</v>
      </c>
      <c r="R117" s="25">
        <f>SUM($Q$4:Q117)/P117</f>
        <v>9.2069015513991676E-3</v>
      </c>
      <c r="S117" s="25">
        <f t="shared" si="23"/>
        <v>8.7849473856325716E-4</v>
      </c>
      <c r="T117" s="25"/>
      <c r="U117" s="25">
        <f t="shared" si="24"/>
        <v>-0.35950413223140498</v>
      </c>
      <c r="V117" s="25">
        <f>SUM($U$4:U117)/P117</f>
        <v>9.2069015513991676E-3</v>
      </c>
      <c r="W117" s="7">
        <f t="shared" si="25"/>
        <v>8.7849473856325716E-4</v>
      </c>
      <c r="X117" s="7"/>
    </row>
    <row r="118" spans="1:24" x14ac:dyDescent="0.25">
      <c r="A118" s="4">
        <v>42425</v>
      </c>
      <c r="B118">
        <v>0.59940000000000004</v>
      </c>
      <c r="C118">
        <f t="shared" si="13"/>
        <v>-6.7081712062256688E-2</v>
      </c>
      <c r="E118">
        <f t="shared" si="14"/>
        <v>-6.2835459541153993E-2</v>
      </c>
      <c r="F118">
        <f t="shared" si="15"/>
        <v>3.9482949757480004E-3</v>
      </c>
      <c r="G118">
        <f t="shared" si="16"/>
        <v>3.4326951792384283E-3</v>
      </c>
      <c r="J118" s="24">
        <f t="shared" si="17"/>
        <v>-0.57687030601792477</v>
      </c>
      <c r="L118" s="25">
        <f t="shared" si="18"/>
        <v>3.1514369958838051E-2</v>
      </c>
      <c r="M118" s="25">
        <f t="shared" si="19"/>
        <v>62</v>
      </c>
      <c r="N118" s="25">
        <f t="shared" si="20"/>
        <v>3.1514369958838051E-2</v>
      </c>
      <c r="O118" s="25">
        <f t="shared" si="21"/>
        <v>62</v>
      </c>
      <c r="P118" s="25">
        <v>115</v>
      </c>
      <c r="Q118" s="25">
        <f t="shared" si="22"/>
        <v>1.2396694214875992E-2</v>
      </c>
      <c r="R118" s="25">
        <f>SUM($Q$4:Q118)/P118</f>
        <v>9.2346388789076601E-3</v>
      </c>
      <c r="S118" s="25">
        <f t="shared" si="23"/>
        <v>8.9154853188552611E-4</v>
      </c>
      <c r="T118" s="25"/>
      <c r="U118" s="25">
        <f t="shared" si="24"/>
        <v>1.2396694214875992E-2</v>
      </c>
      <c r="V118" s="25">
        <f>SUM($U$4:U118)/P118</f>
        <v>9.2346388789076601E-3</v>
      </c>
      <c r="W118" s="7">
        <f t="shared" si="25"/>
        <v>8.9154853188552611E-4</v>
      </c>
      <c r="X118" s="7"/>
    </row>
    <row r="119" spans="1:24" x14ac:dyDescent="0.25">
      <c r="A119" s="4">
        <v>42426</v>
      </c>
      <c r="B119">
        <v>0.65</v>
      </c>
      <c r="C119">
        <f t="shared" si="13"/>
        <v>8.4417751084417708E-2</v>
      </c>
      <c r="E119">
        <f t="shared" si="14"/>
        <v>8.8664003605520403E-2</v>
      </c>
      <c r="F119">
        <f t="shared" si="15"/>
        <v>7.8613055353597347E-3</v>
      </c>
      <c r="G119">
        <f t="shared" si="16"/>
        <v>8.6323156935147055E-3</v>
      </c>
      <c r="J119" s="24">
        <f t="shared" si="17"/>
        <v>0.81399310622041166</v>
      </c>
      <c r="L119" s="25">
        <f t="shared" si="18"/>
        <v>7.925026143080402E-2</v>
      </c>
      <c r="M119" s="25">
        <f t="shared" si="19"/>
        <v>32</v>
      </c>
      <c r="N119" s="25">
        <f t="shared" si="20"/>
        <v>7.925026143080402E-2</v>
      </c>
      <c r="O119" s="25">
        <f t="shared" si="21"/>
        <v>32</v>
      </c>
      <c r="P119" s="25">
        <v>116</v>
      </c>
      <c r="Q119" s="25">
        <f t="shared" si="22"/>
        <v>-0.23553719008264462</v>
      </c>
      <c r="R119" s="25">
        <f>SUM($Q$4:Q119)/P119</f>
        <v>7.1245369051011753E-3</v>
      </c>
      <c r="S119" s="25">
        <f t="shared" si="23"/>
        <v>5.3527700263720373E-4</v>
      </c>
      <c r="T119" s="25"/>
      <c r="U119" s="25">
        <f t="shared" si="24"/>
        <v>-0.23553719008264462</v>
      </c>
      <c r="V119" s="25">
        <f>SUM($U$4:U119)/P119</f>
        <v>7.1245369051011753E-3</v>
      </c>
      <c r="W119" s="7">
        <f t="shared" si="25"/>
        <v>5.3527700263720373E-4</v>
      </c>
      <c r="X119" s="7"/>
    </row>
    <row r="120" spans="1:24" x14ac:dyDescent="0.25">
      <c r="A120" s="4">
        <v>42429</v>
      </c>
      <c r="B120">
        <v>0.59040000000000004</v>
      </c>
      <c r="C120">
        <f t="shared" si="13"/>
        <v>-9.169230769230767E-2</v>
      </c>
      <c r="E120">
        <f t="shared" si="14"/>
        <v>-8.7446055171204976E-2</v>
      </c>
      <c r="F120">
        <f t="shared" si="15"/>
        <v>7.6468125650054246E-3</v>
      </c>
      <c r="G120">
        <f t="shared" si="16"/>
        <v>6.9222071610159667E-3</v>
      </c>
      <c r="J120" s="24">
        <f t="shared" si="17"/>
        <v>-0.8028115490049762</v>
      </c>
      <c r="L120" s="25">
        <f t="shared" si="18"/>
        <v>6.3550355045615611E-2</v>
      </c>
      <c r="M120" s="25">
        <f t="shared" si="19"/>
        <v>39</v>
      </c>
      <c r="N120" s="25">
        <f t="shared" si="20"/>
        <v>6.3550355045615611E-2</v>
      </c>
      <c r="O120" s="25">
        <f t="shared" si="21"/>
        <v>39</v>
      </c>
      <c r="P120" s="25">
        <v>117</v>
      </c>
      <c r="Q120" s="25">
        <f t="shared" si="22"/>
        <v>-0.17768595041322316</v>
      </c>
      <c r="R120" s="25">
        <f>SUM($Q$4:Q120)/P120</f>
        <v>5.5449600904146426E-3</v>
      </c>
      <c r="S120" s="25">
        <f t="shared" si="23"/>
        <v>3.2703183102746053E-4</v>
      </c>
      <c r="T120" s="25"/>
      <c r="U120" s="25">
        <f t="shared" si="24"/>
        <v>-0.17768595041322316</v>
      </c>
      <c r="V120" s="25">
        <f>SUM($U$4:U120)/P120</f>
        <v>5.5449600904146426E-3</v>
      </c>
      <c r="W120" s="7">
        <f t="shared" si="25"/>
        <v>3.2703183102746053E-4</v>
      </c>
      <c r="X120" s="7"/>
    </row>
    <row r="121" spans="1:24" x14ac:dyDescent="0.25">
      <c r="A121" s="4">
        <v>42430</v>
      </c>
      <c r="B121">
        <v>0.60660000000000003</v>
      </c>
      <c r="C121">
        <f t="shared" si="13"/>
        <v>2.7439024390243889E-2</v>
      </c>
      <c r="E121">
        <f t="shared" si="14"/>
        <v>3.1685276911346587E-2</v>
      </c>
      <c r="F121">
        <f t="shared" si="15"/>
        <v>1.0039567729487131E-3</v>
      </c>
      <c r="G121">
        <f t="shared" si="16"/>
        <v>1.291074807354969E-3</v>
      </c>
      <c r="J121" s="24">
        <f t="shared" si="17"/>
        <v>0.29089140943005037</v>
      </c>
      <c r="L121" s="25">
        <f t="shared" si="18"/>
        <v>1.1852904787353388E-2</v>
      </c>
      <c r="M121" s="25">
        <f t="shared" si="19"/>
        <v>85</v>
      </c>
      <c r="N121" s="25">
        <f t="shared" si="20"/>
        <v>1.1852904787353388E-2</v>
      </c>
      <c r="O121" s="25">
        <f t="shared" si="21"/>
        <v>85</v>
      </c>
      <c r="P121" s="25">
        <v>118</v>
      </c>
      <c r="Q121" s="25">
        <f t="shared" si="22"/>
        <v>0.2024793388429752</v>
      </c>
      <c r="R121" s="25">
        <f>SUM($Q$4:Q121)/P121</f>
        <v>7.2138955035719356E-3</v>
      </c>
      <c r="S121" s="25">
        <f t="shared" si="23"/>
        <v>5.5825036579106686E-4</v>
      </c>
      <c r="T121" s="25"/>
      <c r="U121" s="25">
        <f t="shared" si="24"/>
        <v>0.2024793388429752</v>
      </c>
      <c r="V121" s="25">
        <f>SUM($U$4:U121)/P121</f>
        <v>7.2138955035719356E-3</v>
      </c>
      <c r="W121" s="7">
        <f t="shared" si="25"/>
        <v>5.5825036579106686E-4</v>
      </c>
      <c r="X121" s="7"/>
    </row>
    <row r="122" spans="1:24" s="27" customFormat="1" ht="15.75" thickBot="1" x14ac:dyDescent="0.3">
      <c r="A122" s="26">
        <v>42431</v>
      </c>
      <c r="B122" s="27">
        <v>0.82</v>
      </c>
      <c r="C122" s="27">
        <f t="shared" si="13"/>
        <v>0.35179690075832493</v>
      </c>
      <c r="E122" s="27">
        <f t="shared" si="14"/>
        <v>0.35604315327942765</v>
      </c>
      <c r="F122">
        <f t="shared" si="15"/>
        <v>0.12676672699715802</v>
      </c>
      <c r="G122" s="27">
        <f t="shared" si="16"/>
        <v>0.12980845593209925</v>
      </c>
      <c r="J122" s="28">
        <f t="shared" si="17"/>
        <v>3.2687072600045197</v>
      </c>
      <c r="K122" s="7"/>
      <c r="L122" s="25">
        <f t="shared" si="18"/>
        <v>1.1917258860535604</v>
      </c>
      <c r="M122" s="25">
        <f t="shared" si="19"/>
        <v>2</v>
      </c>
      <c r="N122" s="25">
        <f t="shared" si="20"/>
        <v>1.1917258860535604</v>
      </c>
      <c r="O122" s="25">
        <f t="shared" si="21"/>
        <v>2</v>
      </c>
      <c r="P122" s="25">
        <v>119</v>
      </c>
      <c r="Q122" s="25">
        <f t="shared" si="22"/>
        <v>-0.48347107438016529</v>
      </c>
      <c r="R122" s="25">
        <f>SUM($Q$4:Q122)/P122</f>
        <v>3.0904923953052367E-3</v>
      </c>
      <c r="S122" s="25">
        <f t="shared" si="23"/>
        <v>1.0332600420066367E-4</v>
      </c>
      <c r="T122" s="25"/>
      <c r="U122" s="25">
        <f t="shared" si="24"/>
        <v>-0.48347107438016529</v>
      </c>
      <c r="V122" s="25">
        <f>SUM($U$4:U122)/P122</f>
        <v>3.0904923953052367E-3</v>
      </c>
      <c r="W122" s="7">
        <f t="shared" si="25"/>
        <v>1.0332600420066367E-4</v>
      </c>
    </row>
    <row r="123" spans="1:24" ht="15.75" thickBot="1" x14ac:dyDescent="0.3">
      <c r="A123" s="4">
        <v>42432</v>
      </c>
      <c r="B123">
        <v>1.1400000000000001</v>
      </c>
      <c r="C123">
        <f t="shared" si="13"/>
        <v>0.39024390243902463</v>
      </c>
      <c r="E123">
        <f t="shared" si="14"/>
        <v>0.39449015496012735</v>
      </c>
      <c r="F123">
        <f t="shared" si="15"/>
        <v>0.15562248236046528</v>
      </c>
      <c r="G123">
        <f t="shared" si="16"/>
        <v>0.15899072265103756</v>
      </c>
      <c r="J123" s="24">
        <f t="shared" si="17"/>
        <v>3.6216756919532167</v>
      </c>
      <c r="K123" s="29" t="s">
        <v>62</v>
      </c>
      <c r="L123" s="31">
        <f>'[1]Mean Adj Return'!$K$19</f>
        <v>0.62016145005470946</v>
      </c>
      <c r="M123" s="31">
        <f t="shared" si="19"/>
        <v>6</v>
      </c>
      <c r="N123" s="30">
        <f>'[1]Mean Adj Return'!$K$20</f>
        <v>0.60497967258939256</v>
      </c>
      <c r="O123" s="32">
        <f t="shared" si="21"/>
        <v>6</v>
      </c>
      <c r="P123" s="25">
        <v>120</v>
      </c>
      <c r="Q123" s="25">
        <f t="shared" si="22"/>
        <v>-0.45041322314049587</v>
      </c>
      <c r="R123" s="25">
        <f>SUM($Q$4:Q123)/P123</f>
        <v>-6.8870523415977269E-4</v>
      </c>
      <c r="S123" s="25">
        <f t="shared" si="23"/>
        <v>5.1743443588261882E-6</v>
      </c>
      <c r="T123" s="25" t="s">
        <v>71</v>
      </c>
      <c r="U123" s="25">
        <f t="shared" si="24"/>
        <v>-0.45041322314049587</v>
      </c>
      <c r="V123" s="25">
        <f>SUM($U$4:U123)/P123</f>
        <v>-6.8870523415977269E-4</v>
      </c>
      <c r="W123" s="7">
        <f t="shared" si="25"/>
        <v>5.1743443588261882E-6</v>
      </c>
      <c r="X123" s="7" t="s">
        <v>71</v>
      </c>
    </row>
    <row r="124" spans="1:24" x14ac:dyDescent="0.25">
      <c r="A124" s="4">
        <v>42433</v>
      </c>
      <c r="B124">
        <v>1.41</v>
      </c>
      <c r="C124">
        <f t="shared" si="13"/>
        <v>0.23684210526315769</v>
      </c>
      <c r="E124">
        <f t="shared" si="14"/>
        <v>0.24108835778426038</v>
      </c>
      <c r="F124">
        <f t="shared" si="15"/>
        <v>5.8123596259111544E-2</v>
      </c>
      <c r="G124">
        <f t="shared" si="16"/>
        <v>6.0189071013684363E-2</v>
      </c>
      <c r="J124" s="24">
        <f t="shared" si="17"/>
        <v>2.2133476184936169</v>
      </c>
      <c r="L124" s="16"/>
      <c r="M124" s="7"/>
      <c r="N124" s="7"/>
      <c r="O124" s="7"/>
      <c r="P124" s="7"/>
      <c r="Q124" s="7"/>
      <c r="R124" s="7"/>
      <c r="S124" s="37">
        <f>SUM(S4:S123)</f>
        <v>4.3209088797816344</v>
      </c>
      <c r="T124" s="7">
        <f>SQRT(S124/P123)</f>
        <v>0.18975661779811603</v>
      </c>
      <c r="U124" s="7"/>
      <c r="V124" s="7"/>
      <c r="W124" s="11">
        <f>SUM(W4:W123)</f>
        <v>4.3209088797816344</v>
      </c>
      <c r="X124" s="7">
        <f>SQRT(W124/P123)</f>
        <v>0.18975661779811603</v>
      </c>
    </row>
    <row r="125" spans="1:24" x14ac:dyDescent="0.25">
      <c r="A125" s="4">
        <v>42436</v>
      </c>
      <c r="B125">
        <v>2.17</v>
      </c>
      <c r="C125">
        <f t="shared" si="13"/>
        <v>0.53900709219858156</v>
      </c>
      <c r="E125">
        <f t="shared" si="14"/>
        <v>0.54325334471968423</v>
      </c>
      <c r="F125">
        <f t="shared" si="15"/>
        <v>0.29512419654912408</v>
      </c>
      <c r="G125">
        <f t="shared" si="16"/>
        <v>0.29975580897882387</v>
      </c>
      <c r="J125" s="24">
        <f t="shared" si="17"/>
        <v>4.9874183383421142</v>
      </c>
      <c r="L125" s="16"/>
      <c r="M125" s="7"/>
      <c r="N125" s="7"/>
      <c r="O125" s="7"/>
      <c r="P125" s="7"/>
      <c r="Q125" s="11"/>
      <c r="R125" s="11"/>
      <c r="S125" s="11"/>
      <c r="T125" s="11"/>
      <c r="U125" s="11"/>
      <c r="V125" s="11"/>
      <c r="W125" s="7"/>
      <c r="X125" s="7"/>
    </row>
    <row r="126" spans="1:24" x14ac:dyDescent="0.25">
      <c r="A126" s="4">
        <v>42437</v>
      </c>
      <c r="B126">
        <v>1.31</v>
      </c>
      <c r="C126">
        <f t="shared" si="13"/>
        <v>-0.39631336405529949</v>
      </c>
      <c r="E126">
        <f t="shared" si="14"/>
        <v>-0.39206711153419677</v>
      </c>
      <c r="F126">
        <f t="shared" si="15"/>
        <v>0.15371661994676827</v>
      </c>
      <c r="G126">
        <f t="shared" si="16"/>
        <v>0.15040501868565417</v>
      </c>
      <c r="J126" s="24">
        <f t="shared" si="17"/>
        <v>-3.5994305804696949</v>
      </c>
      <c r="L126" s="16"/>
      <c r="M126" s="7"/>
      <c r="N126" s="7"/>
      <c r="O126" s="7"/>
      <c r="P126" s="7"/>
      <c r="Q126" s="7" t="s">
        <v>68</v>
      </c>
      <c r="R126" s="7">
        <f>R123</f>
        <v>-6.8870523415977269E-4</v>
      </c>
      <c r="S126" s="7"/>
      <c r="T126" s="7"/>
      <c r="U126" s="7" t="s">
        <v>68</v>
      </c>
      <c r="V126" s="7">
        <f>V123</f>
        <v>-6.8870523415977269E-4</v>
      </c>
      <c r="W126" s="7"/>
      <c r="X126" s="7"/>
    </row>
    <row r="127" spans="1:24" x14ac:dyDescent="0.25">
      <c r="A127" s="4">
        <v>42438</v>
      </c>
      <c r="B127">
        <v>1.32</v>
      </c>
      <c r="C127">
        <f t="shared" si="13"/>
        <v>7.6335877862595486E-3</v>
      </c>
      <c r="E127">
        <f t="shared" si="14"/>
        <v>1.1879840307362244E-2</v>
      </c>
      <c r="F127">
        <f t="shared" si="15"/>
        <v>1.4113060572842865E-4</v>
      </c>
      <c r="G127">
        <f t="shared" si="16"/>
        <v>2.6005086991226836E-4</v>
      </c>
      <c r="J127" s="24">
        <f t="shared" si="17"/>
        <v>0.10906464540238923</v>
      </c>
      <c r="L127" s="16"/>
      <c r="M127" s="7"/>
      <c r="N127" s="7"/>
      <c r="O127" s="7"/>
      <c r="P127" s="7"/>
      <c r="Q127" s="7" t="s">
        <v>69</v>
      </c>
      <c r="R127" s="7">
        <f>S124</f>
        <v>4.3209088797816344</v>
      </c>
      <c r="S127" s="7"/>
      <c r="T127" s="7"/>
      <c r="U127" s="7" t="s">
        <v>69</v>
      </c>
      <c r="V127" s="7">
        <f>W124</f>
        <v>4.3209088797816344</v>
      </c>
      <c r="W127" s="7"/>
      <c r="X127" s="7"/>
    </row>
    <row r="128" spans="1:24" x14ac:dyDescent="0.25">
      <c r="A128" s="4">
        <v>42439</v>
      </c>
      <c r="B128">
        <v>1.23</v>
      </c>
      <c r="C128">
        <f t="shared" si="13"/>
        <v>-6.8181818181818232E-2</v>
      </c>
      <c r="E128">
        <f t="shared" si="14"/>
        <v>-6.3935565660715538E-2</v>
      </c>
      <c r="F128">
        <f t="shared" si="15"/>
        <v>4.0877565563556678E-3</v>
      </c>
      <c r="G128">
        <f t="shared" si="16"/>
        <v>3.5628141030787583E-3</v>
      </c>
      <c r="J128" s="24">
        <f t="shared" si="17"/>
        <v>-0.58696999429072272</v>
      </c>
      <c r="L128" s="16"/>
      <c r="M128" s="7"/>
      <c r="N128" s="7"/>
      <c r="O128" s="7"/>
      <c r="P128" s="7"/>
      <c r="Q128" s="7" t="s">
        <v>70</v>
      </c>
      <c r="R128" s="7">
        <f>T124</f>
        <v>0.18975661779811603</v>
      </c>
      <c r="S128" s="7"/>
      <c r="T128" s="7"/>
      <c r="U128" s="7" t="s">
        <v>70</v>
      </c>
      <c r="V128" s="7">
        <f>X124</f>
        <v>0.18975661779811603</v>
      </c>
      <c r="W128" s="7"/>
      <c r="X128" s="7"/>
    </row>
    <row r="129" spans="1:24" x14ac:dyDescent="0.25">
      <c r="A129" s="4">
        <v>42440</v>
      </c>
      <c r="B129">
        <v>1.54</v>
      </c>
      <c r="C129">
        <f t="shared" si="13"/>
        <v>0.25203252032520329</v>
      </c>
      <c r="E129">
        <f t="shared" si="14"/>
        <v>0.25627877284630601</v>
      </c>
      <c r="F129">
        <f t="shared" si="15"/>
        <v>6.5678809411608516E-2</v>
      </c>
      <c r="G129">
        <f t="shared" si="16"/>
        <v>6.7873288842688964E-2</v>
      </c>
      <c r="J129" s="24">
        <f t="shared" si="17"/>
        <v>2.3528054890872476</v>
      </c>
      <c r="L129" s="16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x14ac:dyDescent="0.25">
      <c r="A130" s="4">
        <v>42443</v>
      </c>
      <c r="B130">
        <v>1.6600000000000001</v>
      </c>
      <c r="C130">
        <f t="shared" si="13"/>
        <v>7.792207792207799E-2</v>
      </c>
      <c r="E130">
        <f t="shared" si="14"/>
        <v>8.2168330443180684E-2</v>
      </c>
      <c r="F130">
        <f t="shared" si="15"/>
        <v>6.7516345278197335E-3</v>
      </c>
      <c r="G130">
        <f t="shared" si="16"/>
        <v>7.4674801488910153E-3</v>
      </c>
      <c r="J130" s="24">
        <f t="shared" si="17"/>
        <v>0.75435861015219818</v>
      </c>
      <c r="L130" s="16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x14ac:dyDescent="0.25">
      <c r="A131" s="4">
        <v>42444</v>
      </c>
      <c r="B131">
        <v>1.69</v>
      </c>
      <c r="C131">
        <f t="shared" si="13"/>
        <v>1.8072289156626387E-2</v>
      </c>
      <c r="E131">
        <f t="shared" si="14"/>
        <v>2.2318541677729082E-2</v>
      </c>
      <c r="F131">
        <f t="shared" si="15"/>
        <v>4.9811730262053005E-4</v>
      </c>
      <c r="G131">
        <f t="shared" si="16"/>
        <v>7.0568829082628644E-4</v>
      </c>
      <c r="J131" s="24">
        <f t="shared" si="17"/>
        <v>0.20489869989847029</v>
      </c>
      <c r="L131" s="16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x14ac:dyDescent="0.25">
      <c r="A132" s="4">
        <v>42445</v>
      </c>
      <c r="B132">
        <v>1.5899999999999999</v>
      </c>
      <c r="C132">
        <f t="shared" si="13"/>
        <v>-5.9171597633136147E-2</v>
      </c>
      <c r="E132">
        <f t="shared" si="14"/>
        <v>-5.4925345112033452E-2</v>
      </c>
      <c r="F132">
        <f t="shared" si="15"/>
        <v>3.0167935356759769E-3</v>
      </c>
      <c r="G132">
        <f t="shared" si="16"/>
        <v>2.5683704258401326E-3</v>
      </c>
      <c r="H132" s="7"/>
      <c r="I132" s="7"/>
      <c r="J132" s="24">
        <f t="shared" si="17"/>
        <v>-0.50425032098582734</v>
      </c>
      <c r="K132" s="7"/>
      <c r="L132" s="16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4" x14ac:dyDescent="0.25">
      <c r="A133" s="4">
        <v>42446</v>
      </c>
      <c r="B133">
        <v>1.53</v>
      </c>
      <c r="C133">
        <f t="shared" ref="C133:C196" si="26">(B133-B132)/B132</f>
        <v>-3.7735849056603668E-2</v>
      </c>
      <c r="E133">
        <f t="shared" ref="E133:E196" si="27">C133-$D$3</f>
        <v>-3.3489596535500973E-2</v>
      </c>
      <c r="F133">
        <f t="shared" ref="F133:F196" si="28">E133^2</f>
        <v>1.1215530761106388E-3</v>
      </c>
      <c r="G133">
        <f t="shared" ref="G133:G196" si="29">(E133-$D$3)^2</f>
        <v>8.5517316914444366E-4</v>
      </c>
      <c r="J133" s="24">
        <f t="shared" ref="J133:J196" si="30">E133/$I$3</f>
        <v>-0.30745623479045664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4" x14ac:dyDescent="0.25">
      <c r="A134" s="4">
        <v>42447</v>
      </c>
      <c r="B134">
        <v>1.19</v>
      </c>
      <c r="C134">
        <f t="shared" si="26"/>
        <v>-0.22222222222222227</v>
      </c>
      <c r="E134">
        <f t="shared" si="27"/>
        <v>-0.21797596970111957</v>
      </c>
      <c r="F134">
        <f t="shared" si="28"/>
        <v>4.7513523367143394E-2</v>
      </c>
      <c r="G134">
        <f t="shared" si="29"/>
        <v>4.5680392005850001E-2</v>
      </c>
      <c r="J134" s="24">
        <f t="shared" si="30"/>
        <v>-2.0011608932959737</v>
      </c>
    </row>
    <row r="135" spans="1:24" x14ac:dyDescent="0.25">
      <c r="A135" s="4">
        <v>42450</v>
      </c>
      <c r="B135">
        <v>1.27</v>
      </c>
      <c r="C135">
        <f t="shared" si="26"/>
        <v>6.7226890756302587E-2</v>
      </c>
      <c r="E135">
        <f t="shared" si="27"/>
        <v>7.1473143277405282E-2</v>
      </c>
      <c r="F135">
        <f t="shared" si="28"/>
        <v>5.108410209952504E-3</v>
      </c>
      <c r="G135">
        <f t="shared" si="29"/>
        <v>5.7334269000911074E-3</v>
      </c>
      <c r="J135" s="24">
        <f t="shared" si="30"/>
        <v>0.65616984956552693</v>
      </c>
    </row>
    <row r="136" spans="1:24" x14ac:dyDescent="0.25">
      <c r="A136" s="4">
        <v>42451</v>
      </c>
      <c r="B136">
        <v>1.18</v>
      </c>
      <c r="C136">
        <f t="shared" si="26"/>
        <v>-7.0866141732283533E-2</v>
      </c>
      <c r="E136">
        <f t="shared" si="27"/>
        <v>-6.6619889211180838E-2</v>
      </c>
      <c r="F136">
        <f t="shared" si="28"/>
        <v>4.438209638510009E-3</v>
      </c>
      <c r="G136">
        <f t="shared" si="29"/>
        <v>3.8904705539458623E-3</v>
      </c>
      <c r="J136" s="24">
        <f t="shared" si="30"/>
        <v>-0.61161382691828303</v>
      </c>
    </row>
    <row r="137" spans="1:24" x14ac:dyDescent="0.25">
      <c r="A137" s="4">
        <v>42452</v>
      </c>
      <c r="B137">
        <v>1</v>
      </c>
      <c r="C137">
        <f t="shared" si="26"/>
        <v>-0.15254237288135589</v>
      </c>
      <c r="E137">
        <f t="shared" si="27"/>
        <v>-0.14829612036025319</v>
      </c>
      <c r="F137">
        <f t="shared" si="28"/>
        <v>2.1991739313902702E-2</v>
      </c>
      <c r="G137">
        <f t="shared" si="29"/>
        <v>2.0750364424476725E-2</v>
      </c>
      <c r="J137" s="24">
        <f t="shared" si="30"/>
        <v>-1.3614546461216055</v>
      </c>
    </row>
    <row r="138" spans="1:24" x14ac:dyDescent="0.25">
      <c r="A138" s="4">
        <v>42453</v>
      </c>
      <c r="B138">
        <v>1.03</v>
      </c>
      <c r="C138">
        <f t="shared" si="26"/>
        <v>3.0000000000000027E-2</v>
      </c>
      <c r="E138">
        <f t="shared" si="27"/>
        <v>3.4246252521102721E-2</v>
      </c>
      <c r="F138">
        <f t="shared" si="28"/>
        <v>1.1728058117391345E-3</v>
      </c>
      <c r="G138">
        <f t="shared" si="29"/>
        <v>1.4816729444242095E-3</v>
      </c>
      <c r="J138" s="24">
        <f t="shared" si="30"/>
        <v>0.31440282789492013</v>
      </c>
    </row>
    <row r="139" spans="1:24" x14ac:dyDescent="0.25">
      <c r="A139" s="4">
        <v>42457</v>
      </c>
      <c r="B139">
        <v>0.96719999999999995</v>
      </c>
      <c r="C139">
        <f t="shared" si="26"/>
        <v>-6.0970873786407843E-2</v>
      </c>
      <c r="E139">
        <f t="shared" si="27"/>
        <v>-5.6724621265305149E-2</v>
      </c>
      <c r="F139">
        <f t="shared" si="28"/>
        <v>3.217682657692309E-3</v>
      </c>
      <c r="G139">
        <f t="shared" si="29"/>
        <v>2.7539791860524852E-3</v>
      </c>
      <c r="J139" s="24">
        <f t="shared" si="30"/>
        <v>-0.52076884400973855</v>
      </c>
    </row>
    <row r="140" spans="1:24" x14ac:dyDescent="0.25">
      <c r="A140" s="4">
        <v>42458</v>
      </c>
      <c r="B140">
        <v>0.86370000000000002</v>
      </c>
      <c r="C140">
        <f t="shared" si="26"/>
        <v>-0.10700992555831258</v>
      </c>
      <c r="E140">
        <f t="shared" si="27"/>
        <v>-0.10276367303720989</v>
      </c>
      <c r="F140">
        <f t="shared" si="28"/>
        <v>1.0560372496098579E-2</v>
      </c>
      <c r="G140">
        <f t="shared" si="29"/>
        <v>9.7056821451474984E-3</v>
      </c>
      <c r="J140" s="24">
        <f t="shared" si="30"/>
        <v>-0.94343722390818241</v>
      </c>
    </row>
    <row r="141" spans="1:24" x14ac:dyDescent="0.25">
      <c r="A141" s="4">
        <v>42459</v>
      </c>
      <c r="B141">
        <v>0.85360000000000003</v>
      </c>
      <c r="C141">
        <f t="shared" si="26"/>
        <v>-1.1693875188144029E-2</v>
      </c>
      <c r="E141">
        <f t="shared" si="27"/>
        <v>-7.4476226670413337E-3</v>
      </c>
      <c r="F141">
        <f t="shared" si="28"/>
        <v>5.5467083390627868E-5</v>
      </c>
      <c r="G141">
        <f t="shared" si="29"/>
        <v>1.0248770811307177E-5</v>
      </c>
      <c r="J141" s="24">
        <f t="shared" si="30"/>
        <v>-6.8374010445937841E-2</v>
      </c>
    </row>
    <row r="142" spans="1:24" x14ac:dyDescent="0.25">
      <c r="A142" s="4">
        <v>42460</v>
      </c>
      <c r="B142">
        <v>0.76829999999999998</v>
      </c>
      <c r="C142">
        <f t="shared" si="26"/>
        <v>-9.992970946579198E-2</v>
      </c>
      <c r="E142">
        <f t="shared" si="27"/>
        <v>-9.5683456944689285E-2</v>
      </c>
      <c r="F142">
        <f t="shared" si="28"/>
        <v>9.1553239328862075E-3</v>
      </c>
      <c r="G142">
        <f t="shared" si="29"/>
        <v>8.3607623528007633E-3</v>
      </c>
      <c r="J142" s="24">
        <f t="shared" si="30"/>
        <v>-0.87843624430540967</v>
      </c>
    </row>
    <row r="143" spans="1:24" x14ac:dyDescent="0.25">
      <c r="A143" s="4">
        <v>42461</v>
      </c>
      <c r="B143">
        <v>0.77500000000000002</v>
      </c>
      <c r="C143">
        <f t="shared" si="26"/>
        <v>8.7205518677600409E-3</v>
      </c>
      <c r="E143">
        <f t="shared" si="27"/>
        <v>1.2966804388862736E-2</v>
      </c>
      <c r="F143">
        <f t="shared" si="28"/>
        <v>1.6813801605902991E-4</v>
      </c>
      <c r="G143">
        <f t="shared" si="29"/>
        <v>2.9628932818570863E-4</v>
      </c>
      <c r="J143" s="24">
        <f t="shared" si="30"/>
        <v>0.11904368123509455</v>
      </c>
    </row>
    <row r="144" spans="1:24" x14ac:dyDescent="0.25">
      <c r="A144" s="4">
        <v>42464</v>
      </c>
      <c r="B144">
        <v>0.73040000000000005</v>
      </c>
      <c r="C144">
        <f t="shared" si="26"/>
        <v>-5.7548387096774158E-2</v>
      </c>
      <c r="E144">
        <f t="shared" si="27"/>
        <v>-5.3302134575671463E-2</v>
      </c>
      <c r="F144">
        <f t="shared" si="28"/>
        <v>2.8411175503229914E-3</v>
      </c>
      <c r="G144">
        <f t="shared" si="29"/>
        <v>2.4064795641517622E-3</v>
      </c>
      <c r="J144" s="24">
        <f t="shared" si="30"/>
        <v>-0.48934819461195433</v>
      </c>
    </row>
    <row r="145" spans="1:10" x14ac:dyDescent="0.25">
      <c r="A145" s="4">
        <v>42465</v>
      </c>
      <c r="B145">
        <v>0.66579999999999995</v>
      </c>
      <c r="C145">
        <f t="shared" si="26"/>
        <v>-8.8444687842278338E-2</v>
      </c>
      <c r="E145">
        <f t="shared" si="27"/>
        <v>-8.4198435321175644E-2</v>
      </c>
      <c r="F145">
        <f t="shared" si="28"/>
        <v>7.0893765105341979E-3</v>
      </c>
      <c r="G145">
        <f t="shared" si="29"/>
        <v>6.3923515344962807E-3</v>
      </c>
      <c r="J145" s="24">
        <f t="shared" si="30"/>
        <v>-0.77299629070342291</v>
      </c>
    </row>
    <row r="146" spans="1:10" x14ac:dyDescent="0.25">
      <c r="A146" s="4">
        <v>42466</v>
      </c>
      <c r="B146">
        <v>0.73850000000000005</v>
      </c>
      <c r="C146">
        <f t="shared" si="26"/>
        <v>0.10919194953439487</v>
      </c>
      <c r="E146">
        <f t="shared" si="27"/>
        <v>0.11343820205549757</v>
      </c>
      <c r="F146">
        <f t="shared" si="28"/>
        <v>1.2868225685583892E-2</v>
      </c>
      <c r="G146">
        <f t="shared" si="29"/>
        <v>1.3849630848991891E-2</v>
      </c>
      <c r="J146" s="24">
        <f t="shared" si="30"/>
        <v>1.0414363292914059</v>
      </c>
    </row>
    <row r="147" spans="1:10" x14ac:dyDescent="0.25">
      <c r="A147" s="4">
        <v>42467</v>
      </c>
      <c r="B147">
        <v>0.69020000000000004</v>
      </c>
      <c r="C147">
        <f t="shared" si="26"/>
        <v>-6.5402843601895744E-2</v>
      </c>
      <c r="E147">
        <f t="shared" si="27"/>
        <v>-6.1156591080793049E-2</v>
      </c>
      <c r="F147">
        <f t="shared" si="28"/>
        <v>3.7401286326233358E-3</v>
      </c>
      <c r="G147">
        <f t="shared" si="29"/>
        <v>3.2387866349785788E-3</v>
      </c>
      <c r="J147" s="24">
        <f t="shared" si="30"/>
        <v>-0.56145720377335617</v>
      </c>
    </row>
    <row r="148" spans="1:10" x14ac:dyDescent="0.25">
      <c r="A148" s="4">
        <v>42468</v>
      </c>
      <c r="B148">
        <v>0.76139999999999997</v>
      </c>
      <c r="C148">
        <f t="shared" si="26"/>
        <v>0.10315850478122272</v>
      </c>
      <c r="E148">
        <f t="shared" si="27"/>
        <v>0.10740475730232542</v>
      </c>
      <c r="F148">
        <f t="shared" si="28"/>
        <v>1.1535781891171425E-2</v>
      </c>
      <c r="G148">
        <f t="shared" si="29"/>
        <v>1.2465947994591241E-2</v>
      </c>
      <c r="J148" s="24">
        <f t="shared" si="30"/>
        <v>0.98604539005867697</v>
      </c>
    </row>
    <row r="149" spans="1:10" x14ac:dyDescent="0.25">
      <c r="A149" s="4">
        <v>42471</v>
      </c>
      <c r="B149">
        <v>0.95350000000000001</v>
      </c>
      <c r="C149">
        <f t="shared" si="26"/>
        <v>0.25229839768846868</v>
      </c>
      <c r="E149">
        <f t="shared" si="27"/>
        <v>0.2565446502095714</v>
      </c>
      <c r="F149">
        <f t="shared" si="28"/>
        <v>6.5815157551151346E-2</v>
      </c>
      <c r="G149">
        <f t="shared" si="29"/>
        <v>6.8011894947079932E-2</v>
      </c>
      <c r="J149" s="24">
        <f t="shared" si="30"/>
        <v>2.3552464158669695</v>
      </c>
    </row>
    <row r="150" spans="1:10" x14ac:dyDescent="0.25">
      <c r="A150" s="4">
        <v>42472</v>
      </c>
      <c r="B150">
        <v>1.1499999999999999</v>
      </c>
      <c r="C150">
        <f t="shared" si="26"/>
        <v>0.20608285264813833</v>
      </c>
      <c r="E150">
        <f t="shared" si="27"/>
        <v>0.21032910516924103</v>
      </c>
      <c r="F150">
        <f t="shared" si="28"/>
        <v>4.4238332481293649E-2</v>
      </c>
      <c r="G150">
        <f t="shared" si="29"/>
        <v>4.6042584127938949E-2</v>
      </c>
      <c r="J150" s="24">
        <f t="shared" si="30"/>
        <v>1.9309577131999764</v>
      </c>
    </row>
    <row r="151" spans="1:10" x14ac:dyDescent="0.25">
      <c r="A151" s="4">
        <v>42473</v>
      </c>
      <c r="B151">
        <v>1.1100000000000001</v>
      </c>
      <c r="C151">
        <f t="shared" si="26"/>
        <v>-3.4782608695652015E-2</v>
      </c>
      <c r="E151">
        <f t="shared" si="27"/>
        <v>-3.053635617454932E-2</v>
      </c>
      <c r="F151">
        <f t="shared" si="28"/>
        <v>9.324690484189364E-4</v>
      </c>
      <c r="G151">
        <f t="shared" si="29"/>
        <v>6.9116955010896765E-4</v>
      </c>
      <c r="J151" s="24">
        <f t="shared" si="30"/>
        <v>-0.28034357128473542</v>
      </c>
    </row>
    <row r="152" spans="1:10" x14ac:dyDescent="0.25">
      <c r="A152" s="4">
        <v>42474</v>
      </c>
      <c r="B152">
        <v>1.04</v>
      </c>
      <c r="C152">
        <f t="shared" si="26"/>
        <v>-6.3063063063063113E-2</v>
      </c>
      <c r="E152">
        <f t="shared" si="27"/>
        <v>-5.8816810541960418E-2</v>
      </c>
      <c r="F152">
        <f t="shared" si="28"/>
        <v>3.4594172023288661E-3</v>
      </c>
      <c r="G152">
        <f t="shared" si="29"/>
        <v>2.9779458027077992E-3</v>
      </c>
      <c r="J152" s="24">
        <f t="shared" si="30"/>
        <v>-0.53997649964057037</v>
      </c>
    </row>
    <row r="153" spans="1:10" x14ac:dyDescent="0.25">
      <c r="A153" s="4">
        <v>42475</v>
      </c>
      <c r="B153">
        <v>1.1000000000000001</v>
      </c>
      <c r="C153">
        <f t="shared" si="26"/>
        <v>5.7692307692307744E-2</v>
      </c>
      <c r="E153">
        <f t="shared" si="27"/>
        <v>6.1938560213410439E-2</v>
      </c>
      <c r="F153">
        <f t="shared" si="28"/>
        <v>3.8363852413102707E-3</v>
      </c>
      <c r="G153">
        <f t="shared" si="29"/>
        <v>4.3804294367025725E-3</v>
      </c>
      <c r="J153" s="24">
        <f t="shared" si="30"/>
        <v>0.56863618799856297</v>
      </c>
    </row>
    <row r="154" spans="1:10" x14ac:dyDescent="0.25">
      <c r="A154" s="4">
        <v>42478</v>
      </c>
      <c r="B154">
        <v>1</v>
      </c>
      <c r="C154">
        <f t="shared" si="26"/>
        <v>-9.0909090909090981E-2</v>
      </c>
      <c r="E154">
        <f t="shared" si="27"/>
        <v>-8.6662838387988286E-2</v>
      </c>
      <c r="F154">
        <f t="shared" si="28"/>
        <v>7.5104475574625761E-3</v>
      </c>
      <c r="G154">
        <f t="shared" si="29"/>
        <v>6.7924936259537256E-3</v>
      </c>
      <c r="J154" s="24">
        <f t="shared" si="30"/>
        <v>-0.79562111053739926</v>
      </c>
    </row>
    <row r="155" spans="1:10" x14ac:dyDescent="0.25">
      <c r="A155" s="4">
        <v>42479</v>
      </c>
      <c r="B155">
        <v>1.0900000000000001</v>
      </c>
      <c r="C155">
        <f t="shared" si="26"/>
        <v>9.000000000000008E-2</v>
      </c>
      <c r="E155">
        <f t="shared" si="27"/>
        <v>9.4246252521102775E-2</v>
      </c>
      <c r="F155">
        <f t="shared" si="28"/>
        <v>8.8823561142714717E-3</v>
      </c>
      <c r="G155">
        <f t="shared" si="29"/>
        <v>9.7007735494888704E-3</v>
      </c>
      <c r="J155" s="24">
        <f t="shared" si="30"/>
        <v>0.86524177478614628</v>
      </c>
    </row>
    <row r="156" spans="1:10" x14ac:dyDescent="0.25">
      <c r="A156" s="4">
        <v>42480</v>
      </c>
      <c r="B156">
        <v>1.1100000000000001</v>
      </c>
      <c r="C156">
        <f t="shared" si="26"/>
        <v>1.8348623853211024E-2</v>
      </c>
      <c r="E156">
        <f t="shared" si="27"/>
        <v>2.2594876374313719E-2</v>
      </c>
      <c r="F156">
        <f t="shared" si="28"/>
        <v>5.1052843837052022E-4</v>
      </c>
      <c r="G156">
        <f t="shared" si="29"/>
        <v>7.2044620038035794E-4</v>
      </c>
      <c r="J156" s="24">
        <f t="shared" si="30"/>
        <v>0.20743563178607341</v>
      </c>
    </row>
    <row r="157" spans="1:10" x14ac:dyDescent="0.25">
      <c r="A157" s="4">
        <v>42481</v>
      </c>
      <c r="B157">
        <v>1.1200000000000001</v>
      </c>
      <c r="C157">
        <f t="shared" si="26"/>
        <v>9.0090090090090159E-3</v>
      </c>
      <c r="E157">
        <f t="shared" si="27"/>
        <v>1.3255261530111712E-2</v>
      </c>
      <c r="F157">
        <f t="shared" si="28"/>
        <v>1.757019582316595E-4</v>
      </c>
      <c r="G157">
        <f t="shared" si="29"/>
        <v>3.0630299408485534E-4</v>
      </c>
      <c r="J157" s="24">
        <f t="shared" si="30"/>
        <v>0.12169190503357522</v>
      </c>
    </row>
    <row r="158" spans="1:10" x14ac:dyDescent="0.25">
      <c r="A158" s="4">
        <v>42482</v>
      </c>
      <c r="B158">
        <v>1.1400000000000001</v>
      </c>
      <c r="C158">
        <f t="shared" si="26"/>
        <v>1.785714285714287E-2</v>
      </c>
      <c r="E158">
        <f t="shared" si="27"/>
        <v>2.2103395378245565E-2</v>
      </c>
      <c r="F158">
        <f t="shared" si="28"/>
        <v>4.8856008724704734E-4</v>
      </c>
      <c r="G158">
        <f t="shared" si="29"/>
        <v>6.9430394441962818E-4</v>
      </c>
      <c r="J158" s="24">
        <f t="shared" si="30"/>
        <v>0.20292351721455287</v>
      </c>
    </row>
    <row r="159" spans="1:10" x14ac:dyDescent="0.25">
      <c r="A159" s="4">
        <v>42485</v>
      </c>
      <c r="B159">
        <v>1.1000000000000001</v>
      </c>
      <c r="C159">
        <f t="shared" si="26"/>
        <v>-3.508771929824564E-2</v>
      </c>
      <c r="E159">
        <f t="shared" si="27"/>
        <v>-3.0841466777142945E-2</v>
      </c>
      <c r="F159">
        <f t="shared" si="28"/>
        <v>9.5119607296561203E-4</v>
      </c>
      <c r="G159">
        <f t="shared" si="29"/>
        <v>7.073054213246866E-4</v>
      </c>
      <c r="J159" s="24">
        <f t="shared" si="30"/>
        <v>-0.28314468466836906</v>
      </c>
    </row>
    <row r="160" spans="1:10" x14ac:dyDescent="0.25">
      <c r="A160" s="4">
        <v>42486</v>
      </c>
      <c r="B160">
        <v>1.08</v>
      </c>
      <c r="C160">
        <f t="shared" si="26"/>
        <v>-1.8181818181818195E-2</v>
      </c>
      <c r="E160">
        <f t="shared" si="27"/>
        <v>-1.39355656607155E-2</v>
      </c>
      <c r="F160">
        <f t="shared" si="28"/>
        <v>1.9419999028411303E-4</v>
      </c>
      <c r="G160">
        <f t="shared" si="29"/>
        <v>9.3882789117473358E-5</v>
      </c>
      <c r="J160" s="24">
        <f t="shared" si="30"/>
        <v>-0.12793753854803425</v>
      </c>
    </row>
    <row r="161" spans="1:10" x14ac:dyDescent="0.25">
      <c r="A161" s="4">
        <v>42487</v>
      </c>
      <c r="B161">
        <v>1.04</v>
      </c>
      <c r="C161">
        <f t="shared" si="26"/>
        <v>-3.703703703703707E-2</v>
      </c>
      <c r="E161">
        <f t="shared" si="27"/>
        <v>-3.2790784515934375E-2</v>
      </c>
      <c r="F161">
        <f t="shared" si="28"/>
        <v>1.0752355491704417E-3</v>
      </c>
      <c r="G161">
        <f t="shared" si="29"/>
        <v>8.1479030680396951E-4</v>
      </c>
      <c r="J161" s="24">
        <f t="shared" si="30"/>
        <v>-0.30104068684157337</v>
      </c>
    </row>
    <row r="162" spans="1:10" x14ac:dyDescent="0.25">
      <c r="A162" s="4">
        <v>42488</v>
      </c>
      <c r="B162">
        <v>0.97019999999999995</v>
      </c>
      <c r="C162">
        <f t="shared" si="26"/>
        <v>-6.7115384615384688E-2</v>
      </c>
      <c r="E162">
        <f t="shared" si="27"/>
        <v>-6.2869132094281993E-2</v>
      </c>
      <c r="F162">
        <f t="shared" si="28"/>
        <v>3.9525277702882784E-3</v>
      </c>
      <c r="G162">
        <f t="shared" si="29"/>
        <v>3.4366420094514827E-3</v>
      </c>
      <c r="J162" s="24">
        <f t="shared" si="30"/>
        <v>-0.5771794419129942</v>
      </c>
    </row>
    <row r="163" spans="1:10" x14ac:dyDescent="0.25">
      <c r="A163" s="4">
        <v>42489</v>
      </c>
      <c r="B163">
        <v>1.01</v>
      </c>
      <c r="C163">
        <f t="shared" si="26"/>
        <v>4.1022469593898228E-2</v>
      </c>
      <c r="E163">
        <f t="shared" si="27"/>
        <v>4.5268722115000923E-2</v>
      </c>
      <c r="F163">
        <f t="shared" si="28"/>
        <v>2.0492572019251737E-3</v>
      </c>
      <c r="G163">
        <f t="shared" si="29"/>
        <v>2.4517327132139847E-3</v>
      </c>
      <c r="J163" s="24">
        <f t="shared" si="30"/>
        <v>0.41559625361564412</v>
      </c>
    </row>
    <row r="164" spans="1:10" x14ac:dyDescent="0.25">
      <c r="A164" s="4">
        <v>42492</v>
      </c>
      <c r="B164">
        <v>1.01</v>
      </c>
      <c r="C164">
        <f t="shared" si="26"/>
        <v>0</v>
      </c>
      <c r="E164">
        <f t="shared" si="27"/>
        <v>4.2462525211026956E-3</v>
      </c>
      <c r="F164">
        <f t="shared" si="28"/>
        <v>1.8030660472970998E-5</v>
      </c>
      <c r="G164">
        <f t="shared" si="29"/>
        <v>7.2122641891883991E-5</v>
      </c>
      <c r="J164" s="24">
        <f t="shared" si="30"/>
        <v>3.898335444930702E-2</v>
      </c>
    </row>
    <row r="165" spans="1:10" x14ac:dyDescent="0.25">
      <c r="A165" s="4">
        <v>42493</v>
      </c>
      <c r="B165">
        <v>0.9375</v>
      </c>
      <c r="C165">
        <f t="shared" si="26"/>
        <v>-7.178217821782179E-2</v>
      </c>
      <c r="E165">
        <f t="shared" si="27"/>
        <v>-6.7535925696719096E-2</v>
      </c>
      <c r="F165">
        <f t="shared" si="28"/>
        <v>4.5611012597127623E-3</v>
      </c>
      <c r="G165">
        <f t="shared" si="29"/>
        <v>4.0055827306763386E-3</v>
      </c>
      <c r="J165" s="24">
        <f t="shared" si="30"/>
        <v>-0.62002363646841363</v>
      </c>
    </row>
    <row r="166" spans="1:10" x14ac:dyDescent="0.25">
      <c r="A166" s="4">
        <v>42494</v>
      </c>
      <c r="B166">
        <v>0.87</v>
      </c>
      <c r="C166">
        <f t="shared" si="26"/>
        <v>-7.2000000000000008E-2</v>
      </c>
      <c r="E166">
        <f t="shared" si="27"/>
        <v>-6.7753747478897314E-2</v>
      </c>
      <c r="F166">
        <f t="shared" si="28"/>
        <v>4.5905702974341845E-3</v>
      </c>
      <c r="G166">
        <f t="shared" si="29"/>
        <v>4.0332019158143091E-3</v>
      </c>
      <c r="J166" s="24">
        <f t="shared" si="30"/>
        <v>-0.62202338182016392</v>
      </c>
    </row>
    <row r="167" spans="1:10" x14ac:dyDescent="0.25">
      <c r="A167" s="4">
        <v>42495</v>
      </c>
      <c r="B167">
        <v>0.84</v>
      </c>
      <c r="C167">
        <f t="shared" si="26"/>
        <v>-3.4482758620689689E-2</v>
      </c>
      <c r="E167">
        <f t="shared" si="27"/>
        <v>-3.0236506099586995E-2</v>
      </c>
      <c r="F167">
        <f t="shared" si="28"/>
        <v>9.1424630111036154E-4</v>
      </c>
      <c r="G167">
        <f t="shared" si="29"/>
        <v>6.7549328107391598E-4</v>
      </c>
      <c r="J167" s="24">
        <f t="shared" si="30"/>
        <v>-0.27759075295944374</v>
      </c>
    </row>
    <row r="168" spans="1:10" x14ac:dyDescent="0.25">
      <c r="A168" s="4">
        <v>42496</v>
      </c>
      <c r="B168">
        <v>0.89129999999999998</v>
      </c>
      <c r="C168">
        <f t="shared" si="26"/>
        <v>6.1071428571428589E-2</v>
      </c>
      <c r="E168">
        <f t="shared" si="27"/>
        <v>6.5317681092531291E-2</v>
      </c>
      <c r="F168">
        <f t="shared" si="28"/>
        <v>4.2663994633056193E-3</v>
      </c>
      <c r="G168">
        <f t="shared" si="29"/>
        <v>4.8391408598020763E-3</v>
      </c>
      <c r="J168" s="24">
        <f t="shared" si="30"/>
        <v>0.59965871110644775</v>
      </c>
    </row>
    <row r="169" spans="1:10" x14ac:dyDescent="0.25">
      <c r="A169" s="4">
        <v>42499</v>
      </c>
      <c r="B169">
        <v>0.8</v>
      </c>
      <c r="C169">
        <f t="shared" si="26"/>
        <v>-0.10243464602266346</v>
      </c>
      <c r="E169">
        <f t="shared" si="27"/>
        <v>-9.8188393501560764E-2</v>
      </c>
      <c r="F169">
        <f t="shared" si="28"/>
        <v>9.6409606184173404E-3</v>
      </c>
      <c r="G169">
        <f t="shared" si="29"/>
        <v>8.8251258519922594E-3</v>
      </c>
      <c r="J169" s="24">
        <f t="shared" si="30"/>
        <v>-0.90143318788901672</v>
      </c>
    </row>
    <row r="170" spans="1:10" x14ac:dyDescent="0.25">
      <c r="A170" s="4">
        <v>42500</v>
      </c>
      <c r="B170">
        <v>0.73499999999999999</v>
      </c>
      <c r="C170">
        <f t="shared" si="26"/>
        <v>-8.1250000000000072E-2</v>
      </c>
      <c r="E170">
        <f t="shared" si="27"/>
        <v>-7.7003747478897377E-2</v>
      </c>
      <c r="F170">
        <f t="shared" si="28"/>
        <v>5.9295771257937939E-3</v>
      </c>
      <c r="G170">
        <f t="shared" si="29"/>
        <v>5.2936530725335188E-3</v>
      </c>
      <c r="J170" s="24">
        <f t="shared" si="30"/>
        <v>-0.70694438613256183</v>
      </c>
    </row>
    <row r="171" spans="1:10" x14ac:dyDescent="0.25">
      <c r="A171" s="4">
        <v>42501</v>
      </c>
      <c r="B171">
        <v>0.76</v>
      </c>
      <c r="C171">
        <f t="shared" si="26"/>
        <v>3.4013605442176902E-2</v>
      </c>
      <c r="E171">
        <f t="shared" si="27"/>
        <v>3.8259857963279596E-2</v>
      </c>
      <c r="F171">
        <f t="shared" si="28"/>
        <v>1.463816731370329E-3</v>
      </c>
      <c r="G171">
        <f t="shared" si="29"/>
        <v>1.8067694285105141E-3</v>
      </c>
      <c r="J171" s="24">
        <f t="shared" si="30"/>
        <v>0.35125033114501347</v>
      </c>
    </row>
    <row r="172" spans="1:10" x14ac:dyDescent="0.25">
      <c r="A172" s="4">
        <v>42502</v>
      </c>
      <c r="B172">
        <v>0.71540000000000004</v>
      </c>
      <c r="C172">
        <f t="shared" si="26"/>
        <v>-5.8684210526315755E-2</v>
      </c>
      <c r="E172">
        <f t="shared" si="27"/>
        <v>-5.4437958005213061E-2</v>
      </c>
      <c r="F172">
        <f t="shared" si="28"/>
        <v>2.9634912717773406E-3</v>
      </c>
      <c r="G172">
        <f t="shared" si="29"/>
        <v>2.5192072994036745E-3</v>
      </c>
      <c r="J172" s="24">
        <f t="shared" si="30"/>
        <v>-0.49977579097500557</v>
      </c>
    </row>
    <row r="173" spans="1:10" x14ac:dyDescent="0.25">
      <c r="A173" s="4">
        <v>42503</v>
      </c>
      <c r="B173">
        <v>0.73140000000000005</v>
      </c>
      <c r="C173">
        <f t="shared" si="26"/>
        <v>2.2365110427732756E-2</v>
      </c>
      <c r="E173">
        <f t="shared" si="27"/>
        <v>2.6611362948835451E-2</v>
      </c>
      <c r="F173">
        <f t="shared" si="28"/>
        <v>7.0816463799465218E-4</v>
      </c>
      <c r="G173">
        <f t="shared" si="29"/>
        <v>9.5219243249056596E-4</v>
      </c>
      <c r="J173" s="24">
        <f t="shared" si="30"/>
        <v>0.24430958570127836</v>
      </c>
    </row>
    <row r="174" spans="1:10" x14ac:dyDescent="0.25">
      <c r="A174" s="4">
        <v>42506</v>
      </c>
      <c r="B174">
        <v>0.6552</v>
      </c>
      <c r="C174">
        <f t="shared" si="26"/>
        <v>-0.10418375717801483</v>
      </c>
      <c r="E174">
        <f t="shared" si="27"/>
        <v>-9.9937504656912132E-2</v>
      </c>
      <c r="F174">
        <f t="shared" si="28"/>
        <v>9.9875048370503348E-3</v>
      </c>
      <c r="G174">
        <f t="shared" si="29"/>
        <v>9.1568157353190544E-3</v>
      </c>
      <c r="J174" s="24">
        <f t="shared" si="30"/>
        <v>-0.91749116366917405</v>
      </c>
    </row>
    <row r="175" spans="1:10" x14ac:dyDescent="0.25">
      <c r="A175" s="4">
        <v>42507</v>
      </c>
      <c r="B175">
        <v>0.68079999999999996</v>
      </c>
      <c r="C175">
        <f t="shared" si="26"/>
        <v>3.9072039072039003E-2</v>
      </c>
      <c r="E175">
        <f t="shared" si="27"/>
        <v>4.3318291593141697E-2</v>
      </c>
      <c r="F175">
        <f t="shared" si="28"/>
        <v>1.8764743865484507E-3</v>
      </c>
      <c r="G175">
        <f t="shared" si="29"/>
        <v>2.2623858567959007E-3</v>
      </c>
      <c r="J175" s="24">
        <f t="shared" si="30"/>
        <v>0.39769003537155351</v>
      </c>
    </row>
    <row r="176" spans="1:10" x14ac:dyDescent="0.25">
      <c r="A176" s="4">
        <v>42508</v>
      </c>
      <c r="B176">
        <v>0.67230000000000001</v>
      </c>
      <c r="C176">
        <f t="shared" si="26"/>
        <v>-1.2485311398354806E-2</v>
      </c>
      <c r="E176">
        <f t="shared" si="27"/>
        <v>-8.2390588772521117E-3</v>
      </c>
      <c r="F176">
        <f t="shared" si="28"/>
        <v>6.7882091182826831E-5</v>
      </c>
      <c r="G176">
        <f t="shared" si="29"/>
        <v>1.5942502597707177E-5</v>
      </c>
      <c r="J176" s="24">
        <f t="shared" si="30"/>
        <v>-7.563990858867263E-2</v>
      </c>
    </row>
    <row r="177" spans="1:10" x14ac:dyDescent="0.25">
      <c r="A177" s="4">
        <v>42509</v>
      </c>
      <c r="B177">
        <v>0.60829999999999995</v>
      </c>
      <c r="C177">
        <f t="shared" si="26"/>
        <v>-9.5195597203629412E-2</v>
      </c>
      <c r="E177">
        <f t="shared" si="27"/>
        <v>-9.0949344682526717E-2</v>
      </c>
      <c r="F177">
        <f t="shared" si="28"/>
        <v>8.2717832981810506E-3</v>
      </c>
      <c r="G177">
        <f t="shared" si="29"/>
        <v>7.5174261903523882E-3</v>
      </c>
      <c r="J177" s="24">
        <f t="shared" si="30"/>
        <v>-0.83497402075616856</v>
      </c>
    </row>
    <row r="178" spans="1:10" x14ac:dyDescent="0.25">
      <c r="A178" s="4">
        <v>42510</v>
      </c>
      <c r="B178">
        <v>0.6</v>
      </c>
      <c r="C178">
        <f t="shared" si="26"/>
        <v>-1.3644583264836387E-2</v>
      </c>
      <c r="E178">
        <f t="shared" si="27"/>
        <v>-9.3983307437336926E-3</v>
      </c>
      <c r="F178">
        <f t="shared" si="28"/>
        <v>8.8328620768609909E-5</v>
      </c>
      <c r="G178">
        <f t="shared" si="29"/>
        <v>2.6543910012108572E-5</v>
      </c>
      <c r="J178" s="24">
        <f t="shared" si="30"/>
        <v>-8.6282776823561627E-2</v>
      </c>
    </row>
    <row r="179" spans="1:10" x14ac:dyDescent="0.25">
      <c r="A179" s="4">
        <v>42513</v>
      </c>
      <c r="B179">
        <v>0.55220000000000002</v>
      </c>
      <c r="C179">
        <f t="shared" si="26"/>
        <v>-7.9666666666666594E-2</v>
      </c>
      <c r="E179">
        <f t="shared" si="27"/>
        <v>-7.5420414145563899E-2</v>
      </c>
      <c r="F179">
        <f t="shared" si="28"/>
        <v>5.6882388698883748E-3</v>
      </c>
      <c r="G179">
        <f t="shared" si="29"/>
        <v>5.0657612829449264E-3</v>
      </c>
      <c r="J179" s="24">
        <f t="shared" si="30"/>
        <v>-0.69240835836737535</v>
      </c>
    </row>
    <row r="180" spans="1:10" x14ac:dyDescent="0.25">
      <c r="A180" s="4">
        <v>42514</v>
      </c>
      <c r="B180">
        <v>0.57269999999999999</v>
      </c>
      <c r="C180">
        <f t="shared" si="26"/>
        <v>3.7124230351321917E-2</v>
      </c>
      <c r="E180">
        <f t="shared" si="27"/>
        <v>4.1370482872424612E-2</v>
      </c>
      <c r="F180">
        <f t="shared" si="28"/>
        <v>1.7115168530975782E-3</v>
      </c>
      <c r="G180">
        <f t="shared" si="29"/>
        <v>2.0808865479630869E-3</v>
      </c>
      <c r="J180" s="24">
        <f t="shared" si="30"/>
        <v>0.37980788696379775</v>
      </c>
    </row>
    <row r="181" spans="1:10" x14ac:dyDescent="0.25">
      <c r="A181" s="4">
        <v>42515</v>
      </c>
      <c r="B181">
        <v>0.65980000000000005</v>
      </c>
      <c r="C181">
        <f t="shared" si="26"/>
        <v>0.15208660729876039</v>
      </c>
      <c r="E181">
        <f t="shared" si="27"/>
        <v>0.15633285981986308</v>
      </c>
      <c r="F181">
        <f t="shared" si="28"/>
        <v>2.4439963059456962E-2</v>
      </c>
      <c r="G181">
        <f t="shared" si="29"/>
        <v>2.5785651320212509E-2</v>
      </c>
      <c r="J181" s="24">
        <f t="shared" si="30"/>
        <v>1.4352371311277832</v>
      </c>
    </row>
    <row r="182" spans="1:10" x14ac:dyDescent="0.25">
      <c r="A182" s="4">
        <v>42516</v>
      </c>
      <c r="B182">
        <v>0.79110000000000003</v>
      </c>
      <c r="C182">
        <f t="shared" si="26"/>
        <v>0.19899969687784172</v>
      </c>
      <c r="E182">
        <f t="shared" si="27"/>
        <v>0.20324594939894441</v>
      </c>
      <c r="F182">
        <f t="shared" si="28"/>
        <v>4.1308915947078272E-2</v>
      </c>
      <c r="G182">
        <f t="shared" si="29"/>
        <v>4.30530138576296E-2</v>
      </c>
      <c r="J182" s="24">
        <f t="shared" si="30"/>
        <v>1.8659297454470316</v>
      </c>
    </row>
    <row r="183" spans="1:10" x14ac:dyDescent="0.25">
      <c r="A183" s="4">
        <v>42517</v>
      </c>
      <c r="B183">
        <v>0.72499999999999998</v>
      </c>
      <c r="C183">
        <f t="shared" si="26"/>
        <v>-8.3554544305397604E-2</v>
      </c>
      <c r="E183">
        <f t="shared" si="27"/>
        <v>-7.930829178429491E-2</v>
      </c>
      <c r="F183">
        <f t="shared" si="28"/>
        <v>6.2898051457428595E-3</v>
      </c>
      <c r="G183">
        <f t="shared" si="29"/>
        <v>5.6343097383490101E-3</v>
      </c>
      <c r="J183" s="24">
        <f t="shared" si="30"/>
        <v>-0.72810159877005098</v>
      </c>
    </row>
    <row r="184" spans="1:10" x14ac:dyDescent="0.25">
      <c r="A184" s="4">
        <v>42521</v>
      </c>
      <c r="B184">
        <v>0.74009999999999998</v>
      </c>
      <c r="C184">
        <f t="shared" si="26"/>
        <v>2.0827586206896554E-2</v>
      </c>
      <c r="E184">
        <f t="shared" si="27"/>
        <v>2.5073838727999249E-2</v>
      </c>
      <c r="F184">
        <f t="shared" si="28"/>
        <v>6.2869738855771498E-4</v>
      </c>
      <c r="G184">
        <f t="shared" si="29"/>
        <v>8.5966775085566437E-4</v>
      </c>
      <c r="J184" s="24">
        <f t="shared" si="30"/>
        <v>0.23019411532419229</v>
      </c>
    </row>
    <row r="185" spans="1:10" x14ac:dyDescent="0.25">
      <c r="A185" s="4">
        <v>42522</v>
      </c>
      <c r="B185">
        <v>0.76339999999999997</v>
      </c>
      <c r="C185">
        <f t="shared" si="26"/>
        <v>3.1482232130793118E-2</v>
      </c>
      <c r="E185">
        <f t="shared" si="27"/>
        <v>3.5728484651895813E-2</v>
      </c>
      <c r="F185">
        <f t="shared" si="28"/>
        <v>1.2765246155207546E-3</v>
      </c>
      <c r="G185">
        <f t="shared" si="29"/>
        <v>1.5979796120503087E-3</v>
      </c>
      <c r="J185" s="24">
        <f t="shared" si="30"/>
        <v>0.32801068099449349</v>
      </c>
    </row>
    <row r="186" spans="1:10" x14ac:dyDescent="0.25">
      <c r="A186" s="4">
        <v>42523</v>
      </c>
      <c r="B186">
        <v>0.78220000000000001</v>
      </c>
      <c r="C186">
        <f t="shared" si="26"/>
        <v>2.4626670159811421E-2</v>
      </c>
      <c r="E186">
        <f t="shared" si="27"/>
        <v>2.8872922680914116E-2</v>
      </c>
      <c r="F186">
        <f t="shared" si="28"/>
        <v>8.3364566413804474E-4</v>
      </c>
      <c r="G186">
        <f t="shared" si="29"/>
        <v>1.0968797660618854E-3</v>
      </c>
      <c r="J186" s="24">
        <f t="shared" si="30"/>
        <v>0.26507217205377526</v>
      </c>
    </row>
    <row r="187" spans="1:10" x14ac:dyDescent="0.25">
      <c r="A187" s="4">
        <v>42524</v>
      </c>
      <c r="B187">
        <v>0.75990000000000002</v>
      </c>
      <c r="C187">
        <f t="shared" si="26"/>
        <v>-2.8509332651495762E-2</v>
      </c>
      <c r="E187">
        <f t="shared" si="27"/>
        <v>-2.4263080130393067E-2</v>
      </c>
      <c r="F187">
        <f t="shared" si="28"/>
        <v>5.8869705741387487E-4</v>
      </c>
      <c r="G187">
        <f t="shared" si="29"/>
        <v>4.0067338754004936E-4</v>
      </c>
      <c r="J187" s="24">
        <f t="shared" si="30"/>
        <v>-0.22275082512271902</v>
      </c>
    </row>
    <row r="188" spans="1:10" x14ac:dyDescent="0.25">
      <c r="A188" s="4">
        <v>42527</v>
      </c>
      <c r="B188">
        <v>0.82189999999999996</v>
      </c>
      <c r="C188">
        <f t="shared" si="26"/>
        <v>8.1589682853006898E-2</v>
      </c>
      <c r="E188">
        <f t="shared" si="27"/>
        <v>8.5835935374109593E-2</v>
      </c>
      <c r="F188">
        <f t="shared" si="28"/>
        <v>7.3678078015483187E-3</v>
      </c>
      <c r="G188">
        <f t="shared" si="29"/>
        <v>8.1148005759883318E-3</v>
      </c>
      <c r="J188" s="24">
        <f t="shared" si="30"/>
        <v>0.78802960411496392</v>
      </c>
    </row>
    <row r="189" spans="1:10" x14ac:dyDescent="0.25">
      <c r="A189" s="4">
        <v>42528</v>
      </c>
      <c r="B189">
        <v>0.80300000000000005</v>
      </c>
      <c r="C189">
        <f t="shared" si="26"/>
        <v>-2.2995498235795008E-2</v>
      </c>
      <c r="E189">
        <f t="shared" si="27"/>
        <v>-1.8749245714692313E-2</v>
      </c>
      <c r="F189">
        <f t="shared" si="28"/>
        <v>3.5153421486990808E-4</v>
      </c>
      <c r="G189">
        <f t="shared" si="29"/>
        <v>2.1033681157330681E-4</v>
      </c>
      <c r="J189" s="24">
        <f t="shared" si="30"/>
        <v>-0.17213024607476568</v>
      </c>
    </row>
    <row r="190" spans="1:10" x14ac:dyDescent="0.25">
      <c r="A190" s="4">
        <v>42529</v>
      </c>
      <c r="B190">
        <v>0.84489999999999998</v>
      </c>
      <c r="C190">
        <f t="shared" si="26"/>
        <v>5.2179327521793196E-2</v>
      </c>
      <c r="E190">
        <f t="shared" si="27"/>
        <v>5.6425580042895891E-2</v>
      </c>
      <c r="F190">
        <f t="shared" si="28"/>
        <v>3.1838460831772513E-3</v>
      </c>
      <c r="G190">
        <f t="shared" si="29"/>
        <v>3.6810712666738793E-3</v>
      </c>
      <c r="J190" s="24">
        <f t="shared" si="30"/>
        <v>0.51802345147592221</v>
      </c>
    </row>
    <row r="191" spans="1:10" x14ac:dyDescent="0.25">
      <c r="A191" s="4">
        <v>42530</v>
      </c>
      <c r="B191">
        <v>0.91400000000000003</v>
      </c>
      <c r="C191">
        <f t="shared" si="26"/>
        <v>8.1784826606699085E-2</v>
      </c>
      <c r="E191">
        <f t="shared" si="27"/>
        <v>8.6031079127801779E-2</v>
      </c>
      <c r="F191">
        <f t="shared" si="28"/>
        <v>7.4013465758940907E-3</v>
      </c>
      <c r="G191">
        <f t="shared" si="29"/>
        <v>8.1499966096462897E-3</v>
      </c>
      <c r="J191" s="24">
        <f t="shared" si="30"/>
        <v>0.78982115044456735</v>
      </c>
    </row>
    <row r="192" spans="1:10" x14ac:dyDescent="0.25">
      <c r="A192" s="4">
        <v>42531</v>
      </c>
      <c r="B192">
        <v>0.8538</v>
      </c>
      <c r="C192">
        <f t="shared" si="26"/>
        <v>-6.5864332603938758E-2</v>
      </c>
      <c r="E192">
        <f t="shared" si="27"/>
        <v>-6.1618080082836063E-2</v>
      </c>
      <c r="F192">
        <f t="shared" si="28"/>
        <v>3.7967877930947984E-3</v>
      </c>
      <c r="G192">
        <f t="shared" si="29"/>
        <v>3.2915265977732687E-3</v>
      </c>
      <c r="J192" s="24">
        <f t="shared" si="30"/>
        <v>-0.56569397237147712</v>
      </c>
    </row>
    <row r="193" spans="1:10" x14ac:dyDescent="0.25">
      <c r="A193" s="4">
        <v>42534</v>
      </c>
      <c r="B193">
        <v>0.82950000000000002</v>
      </c>
      <c r="C193">
        <f t="shared" si="26"/>
        <v>-2.8460997891777921E-2</v>
      </c>
      <c r="E193">
        <f t="shared" si="27"/>
        <v>-2.4214745370675226E-2</v>
      </c>
      <c r="F193">
        <f t="shared" si="28"/>
        <v>5.8635389336663725E-4</v>
      </c>
      <c r="G193">
        <f t="shared" si="29"/>
        <v>3.987407066834293E-4</v>
      </c>
      <c r="J193" s="24">
        <f t="shared" si="30"/>
        <v>-0.22230708065369875</v>
      </c>
    </row>
    <row r="194" spans="1:10" x14ac:dyDescent="0.25">
      <c r="A194" s="4">
        <v>42535</v>
      </c>
      <c r="B194">
        <v>0.80220000000000002</v>
      </c>
      <c r="C194">
        <f t="shared" si="26"/>
        <v>-3.2911392405063279E-2</v>
      </c>
      <c r="E194">
        <f t="shared" si="27"/>
        <v>-2.8665139883960584E-2</v>
      </c>
      <c r="F194">
        <f t="shared" si="28"/>
        <v>8.2169024456702779E-4</v>
      </c>
      <c r="G194">
        <f t="shared" si="29"/>
        <v>5.9628206003994075E-4</v>
      </c>
      <c r="J194" s="24">
        <f t="shared" si="30"/>
        <v>-0.26316459110284202</v>
      </c>
    </row>
    <row r="195" spans="1:10" x14ac:dyDescent="0.25">
      <c r="A195" s="4">
        <v>42536</v>
      </c>
      <c r="B195">
        <v>0.84860000000000002</v>
      </c>
      <c r="C195">
        <f t="shared" si="26"/>
        <v>5.7840937422089247E-2</v>
      </c>
      <c r="E195">
        <f t="shared" si="27"/>
        <v>6.2087189943191942E-2</v>
      </c>
      <c r="F195">
        <f t="shared" si="28"/>
        <v>3.8548191550419946E-3</v>
      </c>
      <c r="G195">
        <f t="shared" si="29"/>
        <v>4.4001255891638873E-3</v>
      </c>
      <c r="J195" s="24">
        <f t="shared" si="30"/>
        <v>0.57000070539572245</v>
      </c>
    </row>
    <row r="196" spans="1:10" x14ac:dyDescent="0.25">
      <c r="A196" s="4">
        <v>42537</v>
      </c>
      <c r="B196">
        <v>0.80030000000000001</v>
      </c>
      <c r="C196">
        <f t="shared" si="26"/>
        <v>-5.6917275512609014E-2</v>
      </c>
      <c r="E196">
        <f t="shared" si="27"/>
        <v>-5.2671022991506319E-2</v>
      </c>
      <c r="F196">
        <f t="shared" si="28"/>
        <v>2.7742366629717875E-3</v>
      </c>
      <c r="G196">
        <f t="shared" si="29"/>
        <v>2.3449583951112747E-3</v>
      </c>
      <c r="J196" s="24">
        <f t="shared" si="30"/>
        <v>-0.48355418060541466</v>
      </c>
    </row>
    <row r="197" spans="1:10" x14ac:dyDescent="0.25">
      <c r="A197" s="4">
        <v>42538</v>
      </c>
      <c r="B197">
        <v>0.82169999999999999</v>
      </c>
      <c r="C197">
        <f t="shared" ref="C197:C243" si="31">(B197-B196)/B196</f>
        <v>2.6739972510308602E-2</v>
      </c>
      <c r="E197">
        <f t="shared" ref="E197:E243" si="32">C197-$D$3</f>
        <v>3.0986225031411296E-2</v>
      </c>
      <c r="F197">
        <f t="shared" ref="F197:F243" si="33">E197^2</f>
        <v>9.6014614169725998E-4</v>
      </c>
      <c r="G197">
        <f t="shared" ref="G197:G243" si="34">(E197-$D$3)^2</f>
        <v>1.2413274744884023E-3</v>
      </c>
      <c r="J197" s="24">
        <f t="shared" ref="J197:J243" si="35">E197/$I$3</f>
        <v>0.28447365940728558</v>
      </c>
    </row>
    <row r="198" spans="1:10" x14ac:dyDescent="0.25">
      <c r="A198" s="4">
        <v>42541</v>
      </c>
      <c r="B198">
        <v>0.8</v>
      </c>
      <c r="C198">
        <f t="shared" si="31"/>
        <v>-2.6408664962881759E-2</v>
      </c>
      <c r="E198">
        <f t="shared" si="32"/>
        <v>-2.2162412441779064E-2</v>
      </c>
      <c r="F198">
        <f t="shared" si="33"/>
        <v>4.9117252523952343E-4</v>
      </c>
      <c r="G198">
        <f t="shared" si="34"/>
        <v>3.2098878630325029E-4</v>
      </c>
      <c r="J198" s="24">
        <f t="shared" si="35"/>
        <v>-0.20346533216664298</v>
      </c>
    </row>
    <row r="199" spans="1:10" x14ac:dyDescent="0.25">
      <c r="A199" s="4">
        <v>42542</v>
      </c>
      <c r="B199">
        <v>0.76270000000000004</v>
      </c>
      <c r="C199">
        <f t="shared" si="31"/>
        <v>-4.6625E-2</v>
      </c>
      <c r="E199">
        <f t="shared" si="32"/>
        <v>-4.2378747478897305E-2</v>
      </c>
      <c r="F199">
        <f t="shared" si="33"/>
        <v>1.7959582378801447E-3</v>
      </c>
      <c r="G199">
        <f t="shared" si="34"/>
        <v>1.4540871717062314E-3</v>
      </c>
      <c r="J199" s="24">
        <f t="shared" si="35"/>
        <v>-0.38906441053074964</v>
      </c>
    </row>
    <row r="200" spans="1:10" x14ac:dyDescent="0.25">
      <c r="A200" s="4">
        <v>42543</v>
      </c>
      <c r="B200">
        <v>0.8</v>
      </c>
      <c r="C200">
        <f t="shared" si="31"/>
        <v>4.8905205192080761E-2</v>
      </c>
      <c r="E200">
        <f t="shared" si="32"/>
        <v>5.3151457713183456E-2</v>
      </c>
      <c r="F200">
        <f t="shared" si="33"/>
        <v>2.825077457036329E-3</v>
      </c>
      <c r="G200">
        <f t="shared" si="34"/>
        <v>3.294497140139077E-3</v>
      </c>
      <c r="J200" s="24">
        <f t="shared" si="35"/>
        <v>0.48796488320772485</v>
      </c>
    </row>
    <row r="201" spans="1:10" x14ac:dyDescent="0.25">
      <c r="A201" s="4">
        <v>42544</v>
      </c>
      <c r="B201">
        <v>0.81630000000000003</v>
      </c>
      <c r="C201">
        <f t="shared" si="31"/>
        <v>2.0374999999999976E-2</v>
      </c>
      <c r="E201">
        <f t="shared" si="32"/>
        <v>2.4621252521102671E-2</v>
      </c>
      <c r="F201">
        <f t="shared" si="33"/>
        <v>6.0620607570790466E-4</v>
      </c>
      <c r="G201">
        <f t="shared" si="34"/>
        <v>8.3333284736175227E-4</v>
      </c>
      <c r="J201" s="24">
        <f t="shared" si="35"/>
        <v>0.22603908016445221</v>
      </c>
    </row>
    <row r="202" spans="1:10" x14ac:dyDescent="0.25">
      <c r="A202" s="4">
        <v>42545</v>
      </c>
      <c r="B202">
        <v>0.75</v>
      </c>
      <c r="C202">
        <f t="shared" si="31"/>
        <v>-8.1220139654538795E-2</v>
      </c>
      <c r="E202">
        <f t="shared" si="32"/>
        <v>-7.69738871334361E-2</v>
      </c>
      <c r="F202">
        <f t="shared" si="33"/>
        <v>5.92497930043096E-3</v>
      </c>
      <c r="G202">
        <f t="shared" si="34"/>
        <v>5.2893088363050759E-3</v>
      </c>
      <c r="J202" s="24">
        <f t="shared" si="35"/>
        <v>-0.70667024877843354</v>
      </c>
    </row>
    <row r="203" spans="1:10" x14ac:dyDescent="0.25">
      <c r="A203" s="4">
        <v>42548</v>
      </c>
      <c r="B203">
        <v>0.71630000000000005</v>
      </c>
      <c r="C203">
        <f t="shared" si="31"/>
        <v>-4.493333333333327E-2</v>
      </c>
      <c r="E203">
        <f t="shared" si="32"/>
        <v>-4.0687080812230575E-2</v>
      </c>
      <c r="F203">
        <f t="shared" si="33"/>
        <v>1.6554385450209814E-3</v>
      </c>
      <c r="G203">
        <f t="shared" si="34"/>
        <v>1.327933966543466E-3</v>
      </c>
      <c r="J203" s="24">
        <f t="shared" si="35"/>
        <v>-0.37353381244478812</v>
      </c>
    </row>
    <row r="204" spans="1:10" x14ac:dyDescent="0.25">
      <c r="A204" s="4">
        <v>42549</v>
      </c>
      <c r="B204">
        <v>0.72399999999999998</v>
      </c>
      <c r="C204">
        <f t="shared" si="31"/>
        <v>1.0749685885801939E-2</v>
      </c>
      <c r="E204">
        <f t="shared" si="32"/>
        <v>1.4995938406904635E-2</v>
      </c>
      <c r="F204">
        <f t="shared" si="33"/>
        <v>2.2487816870367754E-4</v>
      </c>
      <c r="G204">
        <f t="shared" si="34"/>
        <v>3.7026191170988758E-4</v>
      </c>
      <c r="J204" s="24">
        <f t="shared" si="35"/>
        <v>0.13767244866175057</v>
      </c>
    </row>
    <row r="205" spans="1:10" x14ac:dyDescent="0.25">
      <c r="A205" s="4">
        <v>42550</v>
      </c>
      <c r="B205">
        <v>0.71840000000000004</v>
      </c>
      <c r="C205">
        <f t="shared" si="31"/>
        <v>-7.7348066298341695E-3</v>
      </c>
      <c r="E205">
        <f t="shared" si="32"/>
        <v>-3.488554108731474E-3</v>
      </c>
      <c r="F205">
        <f t="shared" si="33"/>
        <v>1.2170009769547249E-5</v>
      </c>
      <c r="G205">
        <f t="shared" si="34"/>
        <v>5.7410688410986973E-7</v>
      </c>
      <c r="J205" s="24">
        <f t="shared" si="35"/>
        <v>-3.2027191190445059E-2</v>
      </c>
    </row>
    <row r="206" spans="1:10" x14ac:dyDescent="0.25">
      <c r="A206" s="4">
        <v>42551</v>
      </c>
      <c r="B206">
        <v>0.66049999999999998</v>
      </c>
      <c r="C206">
        <f t="shared" si="31"/>
        <v>-8.0595768374164892E-2</v>
      </c>
      <c r="E206">
        <f t="shared" si="32"/>
        <v>-7.6349515853062197E-2</v>
      </c>
      <c r="F206">
        <f t="shared" si="33"/>
        <v>5.8292485709969958E-3</v>
      </c>
      <c r="G206">
        <f t="shared" si="34"/>
        <v>5.1988805831178955E-3</v>
      </c>
      <c r="J206" s="24">
        <f t="shared" si="35"/>
        <v>-0.70093811513592874</v>
      </c>
    </row>
    <row r="207" spans="1:10" x14ac:dyDescent="0.25">
      <c r="A207" s="4">
        <v>42552</v>
      </c>
      <c r="B207">
        <v>0.70930000000000004</v>
      </c>
      <c r="C207">
        <f t="shared" si="31"/>
        <v>7.3883421650265055E-2</v>
      </c>
      <c r="E207">
        <f t="shared" si="32"/>
        <v>7.812967417136775E-2</v>
      </c>
      <c r="F207">
        <f t="shared" si="33"/>
        <v>6.104245986124089E-3</v>
      </c>
      <c r="G207">
        <f t="shared" si="34"/>
        <v>6.7857932984432649E-3</v>
      </c>
      <c r="J207" s="24">
        <f t="shared" si="35"/>
        <v>0.71728112402518018</v>
      </c>
    </row>
    <row r="208" spans="1:10" x14ac:dyDescent="0.25">
      <c r="A208" s="4">
        <v>42556</v>
      </c>
      <c r="B208">
        <v>0.6694</v>
      </c>
      <c r="C208">
        <f t="shared" si="31"/>
        <v>-5.6252643451290066E-2</v>
      </c>
      <c r="E208">
        <f t="shared" si="32"/>
        <v>-5.2006390930187371E-2</v>
      </c>
      <c r="F208">
        <f t="shared" si="33"/>
        <v>2.7046646975834752E-3</v>
      </c>
      <c r="G208">
        <f t="shared" si="34"/>
        <v>2.2810308208549256E-3</v>
      </c>
      <c r="J208" s="24">
        <f t="shared" si="35"/>
        <v>-0.47745242685996342</v>
      </c>
    </row>
    <row r="209" spans="1:10" x14ac:dyDescent="0.25">
      <c r="A209" s="4">
        <v>42557</v>
      </c>
      <c r="B209">
        <v>0.66</v>
      </c>
      <c r="C209">
        <f t="shared" si="31"/>
        <v>-1.40424260531819E-2</v>
      </c>
      <c r="E209">
        <f t="shared" si="32"/>
        <v>-9.7961735320792054E-3</v>
      </c>
      <c r="F209">
        <f t="shared" si="33"/>
        <v>9.5965015870609169E-5</v>
      </c>
      <c r="G209">
        <f t="shared" si="34"/>
        <v>3.0801623228078525E-5</v>
      </c>
      <c r="J209" s="24">
        <f t="shared" si="35"/>
        <v>-8.9935231866236809E-2</v>
      </c>
    </row>
    <row r="210" spans="1:10" x14ac:dyDescent="0.25">
      <c r="A210" s="4">
        <v>42558</v>
      </c>
      <c r="B210">
        <v>0.65</v>
      </c>
      <c r="C210">
        <f t="shared" si="31"/>
        <v>-1.5151515151515164E-2</v>
      </c>
      <c r="E210">
        <f t="shared" si="32"/>
        <v>-1.0905262630412468E-2</v>
      </c>
      <c r="F210">
        <f t="shared" si="33"/>
        <v>1.1892475303827066E-4</v>
      </c>
      <c r="G210">
        <f t="shared" si="34"/>
        <v>4.4342415635889743E-5</v>
      </c>
      <c r="J210" s="24">
        <f t="shared" si="35"/>
        <v>-0.10011738971514403</v>
      </c>
    </row>
    <row r="211" spans="1:10" x14ac:dyDescent="0.25">
      <c r="A211" s="4">
        <v>42559</v>
      </c>
      <c r="B211">
        <v>0.66090000000000004</v>
      </c>
      <c r="C211">
        <f t="shared" si="31"/>
        <v>1.67692307692308E-2</v>
      </c>
      <c r="E211">
        <f t="shared" si="32"/>
        <v>2.1015483290333495E-2</v>
      </c>
      <c r="F211">
        <f t="shared" si="33"/>
        <v>4.4165053792628633E-4</v>
      </c>
      <c r="G211">
        <f t="shared" si="34"/>
        <v>6.3815529620679765E-4</v>
      </c>
      <c r="J211" s="24">
        <f t="shared" si="35"/>
        <v>0.19293577806762421</v>
      </c>
    </row>
    <row r="212" spans="1:10" x14ac:dyDescent="0.25">
      <c r="A212" s="4">
        <v>42562</v>
      </c>
      <c r="B212">
        <v>0.63090000000000002</v>
      </c>
      <c r="C212">
        <f t="shared" si="31"/>
        <v>-4.5392646391284652E-2</v>
      </c>
      <c r="E212">
        <f t="shared" si="32"/>
        <v>-4.1146393870181958E-2</v>
      </c>
      <c r="F212">
        <f t="shared" si="33"/>
        <v>1.6930257285201473E-3</v>
      </c>
      <c r="G212">
        <f t="shared" si="34"/>
        <v>1.3616204315820292E-3</v>
      </c>
      <c r="J212" s="24">
        <f t="shared" si="35"/>
        <v>-0.37775060446371023</v>
      </c>
    </row>
    <row r="213" spans="1:10" x14ac:dyDescent="0.25">
      <c r="A213" s="4">
        <v>42563</v>
      </c>
      <c r="B213">
        <v>0.65600000000000003</v>
      </c>
      <c r="C213">
        <f t="shared" si="31"/>
        <v>3.9784434934220972E-2</v>
      </c>
      <c r="E213">
        <f t="shared" si="32"/>
        <v>4.4030687455323667E-2</v>
      </c>
      <c r="F213">
        <f t="shared" si="33"/>
        <v>1.9387014377883968E-3</v>
      </c>
      <c r="G213">
        <f t="shared" si="34"/>
        <v>2.3306629334874738E-3</v>
      </c>
      <c r="J213" s="24">
        <f t="shared" si="35"/>
        <v>0.40423029181311987</v>
      </c>
    </row>
    <row r="214" spans="1:10" x14ac:dyDescent="0.25">
      <c r="A214" s="4">
        <v>42564</v>
      </c>
      <c r="B214">
        <v>0.65180000000000005</v>
      </c>
      <c r="C214">
        <f t="shared" si="31"/>
        <v>-6.4024390243902158E-3</v>
      </c>
      <c r="E214">
        <f t="shared" si="32"/>
        <v>-2.1561865032875202E-3</v>
      </c>
      <c r="F214">
        <f t="shared" si="33"/>
        <v>4.6491402369592631E-6</v>
      </c>
      <c r="G214">
        <f t="shared" si="34"/>
        <v>4.3683759588257849E-6</v>
      </c>
      <c r="J214" s="24">
        <f t="shared" si="35"/>
        <v>-1.97951917128662E-2</v>
      </c>
    </row>
    <row r="215" spans="1:10" x14ac:dyDescent="0.25">
      <c r="A215" s="4">
        <v>42565</v>
      </c>
      <c r="B215">
        <v>0.64590000000000003</v>
      </c>
      <c r="C215">
        <f t="shared" si="31"/>
        <v>-9.0518563976680205E-3</v>
      </c>
      <c r="E215">
        <f t="shared" si="32"/>
        <v>-4.805603876565325E-3</v>
      </c>
      <c r="F215">
        <f t="shared" si="33"/>
        <v>2.3093828618459679E-5</v>
      </c>
      <c r="G215">
        <f t="shared" si="34"/>
        <v>3.1287393885788081E-7</v>
      </c>
      <c r="J215" s="24">
        <f t="shared" si="35"/>
        <v>-4.4118562975727256E-2</v>
      </c>
    </row>
    <row r="216" spans="1:10" x14ac:dyDescent="0.25">
      <c r="A216" s="4">
        <v>42566</v>
      </c>
      <c r="B216">
        <v>0.64600000000000002</v>
      </c>
      <c r="C216">
        <f t="shared" si="31"/>
        <v>1.5482272797644989E-4</v>
      </c>
      <c r="E216">
        <f t="shared" si="32"/>
        <v>4.4010752490791453E-3</v>
      </c>
      <c r="F216">
        <f t="shared" si="33"/>
        <v>1.936946334805706E-5</v>
      </c>
      <c r="G216">
        <f t="shared" si="34"/>
        <v>7.4776277564958068E-5</v>
      </c>
      <c r="J216" s="24">
        <f t="shared" si="35"/>
        <v>4.0404727589863257E-2</v>
      </c>
    </row>
    <row r="217" spans="1:10" x14ac:dyDescent="0.25">
      <c r="A217" s="4">
        <v>42569</v>
      </c>
      <c r="B217">
        <v>0.66979999999999995</v>
      </c>
      <c r="C217">
        <f t="shared" si="31"/>
        <v>3.6842105263157787E-2</v>
      </c>
      <c r="E217">
        <f t="shared" si="32"/>
        <v>4.1088357784260482E-2</v>
      </c>
      <c r="F217">
        <f t="shared" si="33"/>
        <v>1.688253145407399E-3</v>
      </c>
      <c r="G217">
        <f t="shared" si="34"/>
        <v>2.055226891539141E-3</v>
      </c>
      <c r="J217" s="24">
        <f t="shared" si="35"/>
        <v>0.37721779552286566</v>
      </c>
    </row>
    <row r="218" spans="1:10" x14ac:dyDescent="0.25">
      <c r="A218" s="4">
        <v>42570</v>
      </c>
      <c r="B218">
        <v>0.66790000000000005</v>
      </c>
      <c r="C218">
        <f t="shared" si="31"/>
        <v>-2.8366676619885067E-3</v>
      </c>
      <c r="E218">
        <f t="shared" si="32"/>
        <v>1.4095848591141888E-3</v>
      </c>
      <c r="F218">
        <f t="shared" si="33"/>
        <v>1.9869294750439676E-6</v>
      </c>
      <c r="G218">
        <f t="shared" si="34"/>
        <v>3.1988496471458589E-5</v>
      </c>
      <c r="J218" s="24">
        <f t="shared" si="35"/>
        <v>1.2940903989137942E-2</v>
      </c>
    </row>
    <row r="219" spans="1:10" x14ac:dyDescent="0.25">
      <c r="A219" s="4">
        <v>42571</v>
      </c>
      <c r="B219">
        <v>0.70030000000000003</v>
      </c>
      <c r="C219">
        <f t="shared" si="31"/>
        <v>4.8510256026351221E-2</v>
      </c>
      <c r="E219">
        <f t="shared" si="32"/>
        <v>5.2756508547453916E-2</v>
      </c>
      <c r="F219">
        <f t="shared" si="33"/>
        <v>2.7832491941175781E-3</v>
      </c>
      <c r="G219">
        <f t="shared" si="34"/>
        <v>3.2493147694389532E-3</v>
      </c>
      <c r="J219" s="24">
        <f t="shared" si="35"/>
        <v>0.4843389934989577</v>
      </c>
    </row>
    <row r="220" spans="1:10" x14ac:dyDescent="0.25">
      <c r="A220" s="4">
        <v>42572</v>
      </c>
      <c r="B220">
        <v>0.67900000000000005</v>
      </c>
      <c r="C220">
        <f t="shared" si="31"/>
        <v>-3.0415536198771933E-2</v>
      </c>
      <c r="E220">
        <f t="shared" si="32"/>
        <v>-2.6169283677669238E-2</v>
      </c>
      <c r="F220">
        <f t="shared" si="33"/>
        <v>6.8483140820232557E-4</v>
      </c>
      <c r="G220">
        <f t="shared" si="34"/>
        <v>4.8061929509178738E-4</v>
      </c>
      <c r="J220" s="24">
        <f t="shared" si="35"/>
        <v>-0.24025101103175109</v>
      </c>
    </row>
    <row r="221" spans="1:10" x14ac:dyDescent="0.25">
      <c r="A221" s="4">
        <v>42573</v>
      </c>
      <c r="B221">
        <v>0.65400000000000003</v>
      </c>
      <c r="C221">
        <f t="shared" si="31"/>
        <v>-3.6818851251840971E-2</v>
      </c>
      <c r="E221">
        <f t="shared" si="32"/>
        <v>-3.2572598730738277E-2</v>
      </c>
      <c r="F221">
        <f t="shared" si="33"/>
        <v>1.0609741880736928E-3</v>
      </c>
      <c r="G221">
        <f t="shared" si="34"/>
        <v>8.0238188958813613E-4</v>
      </c>
      <c r="J221" s="24">
        <f t="shared" si="35"/>
        <v>-0.29903759970583915</v>
      </c>
    </row>
    <row r="222" spans="1:10" x14ac:dyDescent="0.25">
      <c r="A222" s="4">
        <v>42576</v>
      </c>
      <c r="B222">
        <v>0.59399999999999997</v>
      </c>
      <c r="C222">
        <f t="shared" si="31"/>
        <v>-9.174311926605512E-2</v>
      </c>
      <c r="E222">
        <f t="shared" si="32"/>
        <v>-8.7496866744952426E-2</v>
      </c>
      <c r="F222">
        <f t="shared" si="33"/>
        <v>7.6557016901839621E-3</v>
      </c>
      <c r="G222">
        <f t="shared" si="34"/>
        <v>6.9306647686482514E-3</v>
      </c>
      <c r="J222" s="24">
        <f t="shared" si="35"/>
        <v>-0.8032780322345251</v>
      </c>
    </row>
    <row r="223" spans="1:10" x14ac:dyDescent="0.25">
      <c r="A223" s="4">
        <v>42577</v>
      </c>
      <c r="B223">
        <v>0.65610000000000002</v>
      </c>
      <c r="C223">
        <f t="shared" si="31"/>
        <v>0.10454545454545462</v>
      </c>
      <c r="E223">
        <f t="shared" si="32"/>
        <v>0.10879170706655732</v>
      </c>
      <c r="F223">
        <f t="shared" si="33"/>
        <v>1.1835635526455618E-2</v>
      </c>
      <c r="G223">
        <f t="shared" si="34"/>
        <v>1.2777580307741458E-2</v>
      </c>
      <c r="J223" s="24">
        <f t="shared" si="35"/>
        <v>0.99877848918401924</v>
      </c>
    </row>
    <row r="224" spans="1:10" x14ac:dyDescent="0.25">
      <c r="A224" s="4">
        <v>42578</v>
      </c>
      <c r="B224">
        <v>0.62609999999999999</v>
      </c>
      <c r="C224">
        <f t="shared" si="31"/>
        <v>-4.5724737082761813E-2</v>
      </c>
      <c r="E224">
        <f t="shared" si="32"/>
        <v>-4.1478484561659118E-2</v>
      </c>
      <c r="F224">
        <f t="shared" si="33"/>
        <v>1.7204646815317938E-3</v>
      </c>
      <c r="G224">
        <f t="shared" si="34"/>
        <v>1.3862391027218363E-3</v>
      </c>
      <c r="J224" s="24">
        <f t="shared" si="35"/>
        <v>-0.38079941257647121</v>
      </c>
    </row>
    <row r="225" spans="1:10" x14ac:dyDescent="0.25">
      <c r="A225" s="4">
        <v>42579</v>
      </c>
      <c r="B225">
        <v>0.64</v>
      </c>
      <c r="C225">
        <f t="shared" si="31"/>
        <v>2.220092636958956E-2</v>
      </c>
      <c r="E225">
        <f t="shared" si="32"/>
        <v>2.6447178890692254E-2</v>
      </c>
      <c r="F225">
        <f t="shared" si="33"/>
        <v>6.9945327127627797E-4</v>
      </c>
      <c r="G225">
        <f t="shared" si="34"/>
        <v>9.4208673183056085E-4</v>
      </c>
      <c r="J225" s="24">
        <f t="shared" si="35"/>
        <v>0.24280226947321296</v>
      </c>
    </row>
    <row r="226" spans="1:10" x14ac:dyDescent="0.25">
      <c r="A226" s="4">
        <v>42580</v>
      </c>
      <c r="B226">
        <v>0.64839999999999998</v>
      </c>
      <c r="C226">
        <f t="shared" si="31"/>
        <v>1.3124999999999942E-2</v>
      </c>
      <c r="E226">
        <f t="shared" si="32"/>
        <v>1.7371252521102637E-2</v>
      </c>
      <c r="F226">
        <f t="shared" si="33"/>
        <v>3.0176041415191473E-4</v>
      </c>
      <c r="G226">
        <f t="shared" si="34"/>
        <v>4.6731652424977294E-4</v>
      </c>
      <c r="J226" s="24">
        <f t="shared" si="35"/>
        <v>0.1594793740817621</v>
      </c>
    </row>
    <row r="227" spans="1:10" x14ac:dyDescent="0.25">
      <c r="A227" s="4">
        <v>42583</v>
      </c>
      <c r="B227">
        <v>0.65</v>
      </c>
      <c r="C227">
        <f t="shared" si="31"/>
        <v>2.4676125848242534E-3</v>
      </c>
      <c r="E227">
        <f t="shared" si="32"/>
        <v>6.7138651059269489E-3</v>
      </c>
      <c r="F227">
        <f t="shared" si="33"/>
        <v>4.5075984660583482E-5</v>
      </c>
      <c r="G227">
        <f t="shared" si="34"/>
        <v>1.2012417839832594E-4</v>
      </c>
      <c r="J227" s="24">
        <f t="shared" si="35"/>
        <v>6.1637639741975801E-2</v>
      </c>
    </row>
    <row r="228" spans="1:10" x14ac:dyDescent="0.25">
      <c r="A228" s="4">
        <v>42584</v>
      </c>
      <c r="B228">
        <v>0.65</v>
      </c>
      <c r="C228">
        <f t="shared" si="31"/>
        <v>0</v>
      </c>
      <c r="E228">
        <f t="shared" si="32"/>
        <v>4.2462525211026956E-3</v>
      </c>
      <c r="F228">
        <f t="shared" si="33"/>
        <v>1.8030660472970998E-5</v>
      </c>
      <c r="G228">
        <f t="shared" si="34"/>
        <v>7.2122641891883991E-5</v>
      </c>
      <c r="J228" s="24">
        <f t="shared" si="35"/>
        <v>3.898335444930702E-2</v>
      </c>
    </row>
    <row r="229" spans="1:10" x14ac:dyDescent="0.25">
      <c r="A229" s="4">
        <v>42585</v>
      </c>
      <c r="B229">
        <v>0.61280000000000001</v>
      </c>
      <c r="C229">
        <f t="shared" si="31"/>
        <v>-5.7230769230769245E-2</v>
      </c>
      <c r="E229">
        <f t="shared" si="32"/>
        <v>-5.298451670966655E-2</v>
      </c>
      <c r="F229">
        <f t="shared" si="33"/>
        <v>2.8073590109569339E-3</v>
      </c>
      <c r="G229">
        <f t="shared" si="34"/>
        <v>2.3754183961142458E-3</v>
      </c>
      <c r="J229" s="24">
        <f t="shared" si="35"/>
        <v>-0.48643225643155458</v>
      </c>
    </row>
    <row r="230" spans="1:10" x14ac:dyDescent="0.25">
      <c r="A230" s="4">
        <v>42586</v>
      </c>
      <c r="B230">
        <v>0.6</v>
      </c>
      <c r="C230">
        <f t="shared" si="31"/>
        <v>-2.0887728459530082E-2</v>
      </c>
      <c r="E230">
        <f t="shared" si="32"/>
        <v>-1.6641475938427387E-2</v>
      </c>
      <c r="F230">
        <f t="shared" si="33"/>
        <v>2.769387214092577E-4</v>
      </c>
      <c r="G230">
        <f t="shared" si="34"/>
        <v>1.5364156356539443E-4</v>
      </c>
      <c r="J230" s="24">
        <f t="shared" si="35"/>
        <v>-0.15277955134398358</v>
      </c>
    </row>
    <row r="231" spans="1:10" x14ac:dyDescent="0.25">
      <c r="A231" s="4">
        <v>42587</v>
      </c>
      <c r="B231">
        <v>0.59850000000000003</v>
      </c>
      <c r="C231">
        <f t="shared" si="31"/>
        <v>-2.4999999999999098E-3</v>
      </c>
      <c r="E231">
        <f t="shared" si="32"/>
        <v>1.7462525211027857E-3</v>
      </c>
      <c r="F231">
        <f t="shared" si="33"/>
        <v>3.0493978674578353E-6</v>
      </c>
      <c r="G231">
        <f t="shared" si="34"/>
        <v>3.5910116680858111E-5</v>
      </c>
      <c r="J231" s="24">
        <f t="shared" si="35"/>
        <v>1.6031731662173442E-2</v>
      </c>
    </row>
    <row r="232" spans="1:10" x14ac:dyDescent="0.25">
      <c r="A232" s="4">
        <v>42590</v>
      </c>
      <c r="B232">
        <v>0.59189999999999998</v>
      </c>
      <c r="C232">
        <f t="shared" si="31"/>
        <v>-1.1027568922305848E-2</v>
      </c>
      <c r="E232">
        <f t="shared" si="32"/>
        <v>-6.7813164012031522E-3</v>
      </c>
      <c r="F232">
        <f t="shared" si="33"/>
        <v>4.5986252133226871E-5</v>
      </c>
      <c r="G232">
        <f t="shared" si="34"/>
        <v>6.4265488761899828E-6</v>
      </c>
      <c r="J232" s="24">
        <f t="shared" si="35"/>
        <v>-6.2256886416249019E-2</v>
      </c>
    </row>
    <row r="233" spans="1:10" x14ac:dyDescent="0.25">
      <c r="A233" s="4">
        <v>42591</v>
      </c>
      <c r="B233">
        <v>0.57869999999999999</v>
      </c>
      <c r="C233">
        <f t="shared" si="31"/>
        <v>-2.230106436898123E-2</v>
      </c>
      <c r="E233">
        <f t="shared" si="32"/>
        <v>-1.8054811847878535E-2</v>
      </c>
      <c r="F233">
        <f t="shared" si="33"/>
        <v>3.2597623086229511E-4</v>
      </c>
      <c r="G233">
        <f t="shared" si="34"/>
        <v>1.9067631068108806E-4</v>
      </c>
      <c r="J233" s="24">
        <f t="shared" si="35"/>
        <v>-0.16575489241007729</v>
      </c>
    </row>
    <row r="234" spans="1:10" x14ac:dyDescent="0.25">
      <c r="A234" s="4">
        <v>42592</v>
      </c>
      <c r="B234">
        <v>0.56999999999999995</v>
      </c>
      <c r="C234">
        <f t="shared" si="31"/>
        <v>-1.5033696215655852E-2</v>
      </c>
      <c r="E234">
        <f t="shared" si="32"/>
        <v>-1.0787443694553155E-2</v>
      </c>
      <c r="F234">
        <f t="shared" si="33"/>
        <v>1.1636894146315462E-4</v>
      </c>
      <c r="G234">
        <f t="shared" si="34"/>
        <v>4.2787181967626204E-5</v>
      </c>
      <c r="J234" s="24">
        <f t="shared" si="35"/>
        <v>-9.9035735405934217E-2</v>
      </c>
    </row>
    <row r="235" spans="1:10" x14ac:dyDescent="0.25">
      <c r="A235" s="4">
        <v>42593</v>
      </c>
      <c r="B235">
        <v>0.56079999999999997</v>
      </c>
      <c r="C235">
        <f t="shared" si="31"/>
        <v>-1.6140350877192958E-2</v>
      </c>
      <c r="E235">
        <f t="shared" si="32"/>
        <v>-1.1894098356090264E-2</v>
      </c>
      <c r="F235">
        <f t="shared" si="33"/>
        <v>1.4146957570434913E-4</v>
      </c>
      <c r="G235">
        <f t="shared" si="34"/>
        <v>5.848954591573669E-5</v>
      </c>
      <c r="J235" s="24">
        <f t="shared" si="35"/>
        <v>-0.10919554354482366</v>
      </c>
    </row>
    <row r="236" spans="1:10" x14ac:dyDescent="0.25">
      <c r="A236" s="4">
        <v>42594</v>
      </c>
      <c r="B236">
        <v>0.56999999999999995</v>
      </c>
      <c r="C236">
        <f t="shared" si="31"/>
        <v>1.6405135520684712E-2</v>
      </c>
      <c r="E236">
        <f t="shared" si="32"/>
        <v>2.0651388041787407E-2</v>
      </c>
      <c r="F236">
        <f t="shared" si="33"/>
        <v>4.2647982805247989E-4</v>
      </c>
      <c r="G236">
        <f t="shared" si="34"/>
        <v>6.1989250559887053E-4</v>
      </c>
      <c r="J236" s="24">
        <f t="shared" si="35"/>
        <v>0.18959314734633712</v>
      </c>
    </row>
    <row r="237" spans="1:10" x14ac:dyDescent="0.25">
      <c r="A237" s="4">
        <v>42597</v>
      </c>
      <c r="B237">
        <v>0.61870000000000003</v>
      </c>
      <c r="C237">
        <f t="shared" si="31"/>
        <v>8.5438596491228216E-2</v>
      </c>
      <c r="E237">
        <f t="shared" si="32"/>
        <v>8.9684849012330911E-2</v>
      </c>
      <c r="F237">
        <f t="shared" si="33"/>
        <v>8.0433721423645924E-3</v>
      </c>
      <c r="G237">
        <f t="shared" si="34"/>
        <v>8.8230518352842135E-3</v>
      </c>
      <c r="J237" s="24">
        <f t="shared" si="35"/>
        <v>0.82336512970084907</v>
      </c>
    </row>
    <row r="238" spans="1:10" x14ac:dyDescent="0.25">
      <c r="A238" s="4">
        <v>42598</v>
      </c>
      <c r="B238">
        <v>0.61</v>
      </c>
      <c r="C238">
        <f t="shared" si="31"/>
        <v>-1.4061742363019299E-2</v>
      </c>
      <c r="E238">
        <f t="shared" si="32"/>
        <v>-9.8154898419166026E-3</v>
      </c>
      <c r="F238">
        <f t="shared" si="33"/>
        <v>9.6343840836768006E-5</v>
      </c>
      <c r="G238">
        <f t="shared" si="34"/>
        <v>3.1016404335546465E-5</v>
      </c>
      <c r="J238" s="24">
        <f t="shared" si="35"/>
        <v>-9.0112568129047749E-2</v>
      </c>
    </row>
    <row r="239" spans="1:10" x14ac:dyDescent="0.25">
      <c r="A239" s="4">
        <v>42599</v>
      </c>
      <c r="B239">
        <v>0.60899999999999999</v>
      </c>
      <c r="C239">
        <f t="shared" si="31"/>
        <v>-1.6393442622950835E-3</v>
      </c>
      <c r="E239">
        <f t="shared" si="32"/>
        <v>2.6069082588076123E-3</v>
      </c>
      <c r="F239">
        <f t="shared" si="33"/>
        <v>6.7959706698393368E-6</v>
      </c>
      <c r="G239">
        <f t="shared" si="34"/>
        <v>4.6965812675300856E-5</v>
      </c>
      <c r="J239" s="24">
        <f t="shared" si="35"/>
        <v>2.3933109998727067E-2</v>
      </c>
    </row>
    <row r="240" spans="1:10" x14ac:dyDescent="0.25">
      <c r="A240" s="4">
        <v>42600</v>
      </c>
      <c r="B240">
        <v>0.61609999999999998</v>
      </c>
      <c r="C240">
        <f t="shared" si="31"/>
        <v>1.1658456486042685E-2</v>
      </c>
      <c r="E240">
        <f t="shared" si="32"/>
        <v>1.5904709007145381E-2</v>
      </c>
      <c r="F240">
        <f t="shared" si="33"/>
        <v>2.5295976860197143E-4</v>
      </c>
      <c r="G240">
        <f t="shared" si="34"/>
        <v>4.0606125051293401E-4</v>
      </c>
      <c r="J240" s="24">
        <f t="shared" si="35"/>
        <v>0.14601555266845589</v>
      </c>
    </row>
    <row r="241" spans="1:10" x14ac:dyDescent="0.25">
      <c r="A241" s="4">
        <v>42601</v>
      </c>
      <c r="B241">
        <v>0.62260000000000004</v>
      </c>
      <c r="C241">
        <f t="shared" si="31"/>
        <v>1.0550235351404093E-2</v>
      </c>
      <c r="E241">
        <f t="shared" si="32"/>
        <v>1.479648787250679E-2</v>
      </c>
      <c r="F241">
        <f t="shared" si="33"/>
        <v>2.1893605336124051E-4</v>
      </c>
      <c r="G241">
        <f t="shared" si="34"/>
        <v>3.6262596169840629E-4</v>
      </c>
      <c r="J241" s="24">
        <f t="shared" si="35"/>
        <v>0.13584136328967389</v>
      </c>
    </row>
    <row r="242" spans="1:10" x14ac:dyDescent="0.25">
      <c r="A242" s="4">
        <v>42604</v>
      </c>
      <c r="B242">
        <v>0.6</v>
      </c>
      <c r="C242">
        <f t="shared" si="31"/>
        <v>-3.6299389656280219E-2</v>
      </c>
      <c r="E242">
        <f t="shared" si="32"/>
        <v>-3.2053137135177524E-2</v>
      </c>
      <c r="F242">
        <f t="shared" si="33"/>
        <v>1.0274036002064963E-3</v>
      </c>
      <c r="G242">
        <f t="shared" si="34"/>
        <v>7.7322283194047154E-4</v>
      </c>
      <c r="J242" s="24">
        <f t="shared" si="35"/>
        <v>-0.29426860506835378</v>
      </c>
    </row>
    <row r="243" spans="1:10" x14ac:dyDescent="0.25">
      <c r="A243" s="4">
        <v>42605</v>
      </c>
      <c r="B243">
        <v>0.6</v>
      </c>
      <c r="C243">
        <f t="shared" si="31"/>
        <v>0</v>
      </c>
      <c r="E243">
        <f t="shared" si="32"/>
        <v>4.2462525211026956E-3</v>
      </c>
      <c r="F243">
        <f t="shared" si="33"/>
        <v>1.8030660472970998E-5</v>
      </c>
      <c r="G243">
        <f t="shared" si="34"/>
        <v>7.2122641891883991E-5</v>
      </c>
      <c r="J243" s="24">
        <f t="shared" si="35"/>
        <v>3.898335444930702E-2</v>
      </c>
    </row>
    <row r="244" spans="1:10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G1" workbookViewId="0">
      <selection activeCell="U2" sqref="U2"/>
    </sheetView>
  </sheetViews>
  <sheetFormatPr defaultRowHeight="15" x14ac:dyDescent="0.25"/>
  <cols>
    <col min="1" max="1" width="13.28515625" customWidth="1"/>
    <col min="2" max="2" width="9.5703125" customWidth="1"/>
    <col min="4" max="5" width="11.42578125"/>
    <col min="6" max="6" width="39.42578125" customWidth="1"/>
    <col min="10" max="10" width="31.140625" bestFit="1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34</v>
      </c>
    </row>
    <row r="2" spans="1:2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t="s">
        <v>63</v>
      </c>
      <c r="J2" s="5" t="s">
        <v>46</v>
      </c>
      <c r="K2">
        <f>SUM(I4:I122)/(COUNT(F4:F122)-2)</f>
        <v>1.1885096115233357E-2</v>
      </c>
      <c r="M2" s="5" t="s">
        <v>21</v>
      </c>
      <c r="N2" s="6" t="s">
        <v>22</v>
      </c>
      <c r="O2" s="6" t="s">
        <v>23</v>
      </c>
      <c r="P2" s="6" t="s">
        <v>24</v>
      </c>
      <c r="Q2" s="6" t="s">
        <v>25</v>
      </c>
      <c r="R2" s="17" t="s">
        <v>41</v>
      </c>
      <c r="S2" s="18" t="s">
        <v>42</v>
      </c>
      <c r="T2" s="7" t="s">
        <v>26</v>
      </c>
      <c r="U2">
        <f>SUM(Q3:Q8)</f>
        <v>0.70770252952297408</v>
      </c>
    </row>
    <row r="3" spans="1:24" ht="15.75" x14ac:dyDescent="0.25">
      <c r="A3" s="4">
        <v>42257</v>
      </c>
      <c r="B3">
        <v>2.69</v>
      </c>
      <c r="C3">
        <v>0</v>
      </c>
      <c r="D3">
        <v>2.222</v>
      </c>
      <c r="E3">
        <v>9.7805999999999997</v>
      </c>
      <c r="F3" s="15">
        <f t="shared" ref="F3:F66" si="0">(((E3/100)+1)^(1/365)-1)</f>
        <v>2.5568649755070005E-4</v>
      </c>
      <c r="G3">
        <f>1+F3</f>
        <v>1.0002556864975507</v>
      </c>
      <c r="J3" s="19" t="s">
        <v>47</v>
      </c>
      <c r="K3">
        <f>SQRT(K2)</f>
        <v>0.10901878790022093</v>
      </c>
      <c r="M3" s="9">
        <v>42432</v>
      </c>
      <c r="N3" s="7">
        <v>1.1400000000000001</v>
      </c>
      <c r="O3" s="7">
        <v>0.39024390243902463</v>
      </c>
      <c r="P3" s="7">
        <f t="shared" ref="P3:P8" si="1">1+O3</f>
        <v>1.3902439024390247</v>
      </c>
      <c r="Q3" s="7">
        <f t="shared" ref="Q3:Q8" si="2">O3-F123</f>
        <v>0.38999055344951439</v>
      </c>
      <c r="R3" s="7">
        <f t="shared" ref="R3:R8" si="3">(Q3-$U$4)^2</f>
        <v>7.4005833343685892E-2</v>
      </c>
      <c r="S3" s="10">
        <f t="shared" ref="S3:S8" si="4">(Q3-$U$5)^2</f>
        <v>9.4195105774282167E-2</v>
      </c>
      <c r="T3" s="7" t="s">
        <v>27</v>
      </c>
      <c r="U3">
        <f>PRODUCT(P3:P8)-PRODUCT(G123:G128)</f>
        <v>0.49847004967897091</v>
      </c>
      <c r="W3" t="s">
        <v>28</v>
      </c>
      <c r="X3">
        <f>1+F3</f>
        <v>1.0002556864975507</v>
      </c>
    </row>
    <row r="4" spans="1:24" ht="15.75" x14ac:dyDescent="0.25">
      <c r="A4" s="4">
        <v>42258</v>
      </c>
      <c r="B4">
        <v>2.5</v>
      </c>
      <c r="C4">
        <f>(B4-B3)/B3</f>
        <v>-7.0631970260223026E-2</v>
      </c>
      <c r="D4">
        <v>2.1882999999999999</v>
      </c>
      <c r="E4">
        <v>9.6817999999999991</v>
      </c>
      <c r="F4" s="15">
        <f t="shared" si="0"/>
        <v>2.5321906963293728E-4</v>
      </c>
      <c r="G4">
        <f t="shared" ref="G4:G67" si="5">1+F4</f>
        <v>1.0002532190696329</v>
      </c>
      <c r="H4">
        <f>C4-F4</f>
        <v>-7.0885189329855963E-2</v>
      </c>
      <c r="I4">
        <f>H4^2</f>
        <v>5.024710066329526E-3</v>
      </c>
      <c r="J4" s="19" t="s">
        <v>48</v>
      </c>
      <c r="K4">
        <f>U2</f>
        <v>0.70770252952297408</v>
      </c>
      <c r="M4" s="9">
        <v>42433</v>
      </c>
      <c r="N4" s="7">
        <v>1.41</v>
      </c>
      <c r="O4" s="7">
        <v>0.23684210526315769</v>
      </c>
      <c r="P4" s="7">
        <f t="shared" si="1"/>
        <v>1.2368421052631577</v>
      </c>
      <c r="Q4" s="7">
        <f t="shared" si="2"/>
        <v>0.23658947840615702</v>
      </c>
      <c r="R4" s="7">
        <f t="shared" si="3"/>
        <v>1.4075225802900646E-2</v>
      </c>
      <c r="S4" s="10">
        <f t="shared" si="4"/>
        <v>2.3565669119477689E-2</v>
      </c>
      <c r="T4" s="7" t="s">
        <v>29</v>
      </c>
      <c r="U4">
        <f>U2/6</f>
        <v>0.11795042158716235</v>
      </c>
    </row>
    <row r="5" spans="1:24" ht="15.75" x14ac:dyDescent="0.25">
      <c r="A5" s="4">
        <v>42261</v>
      </c>
      <c r="B5">
        <v>2.34</v>
      </c>
      <c r="C5">
        <f t="shared" ref="C5:C68" si="6">(B5-B4)/B4</f>
        <v>-6.4000000000000057E-2</v>
      </c>
      <c r="D5">
        <v>2.1831</v>
      </c>
      <c r="E5">
        <v>9.7218999999999998</v>
      </c>
      <c r="F5" s="15">
        <f t="shared" si="0"/>
        <v>2.5422079284331822E-4</v>
      </c>
      <c r="G5">
        <f t="shared" si="5"/>
        <v>1.0002542207928433</v>
      </c>
      <c r="H5">
        <f t="shared" ref="H5:H68" si="7">C5-F5</f>
        <v>-6.4254220792843375E-2</v>
      </c>
      <c r="I5">
        <f t="shared" ref="I5:I68" si="8">H5^2</f>
        <v>4.1286048896954659E-3</v>
      </c>
      <c r="J5" s="19" t="s">
        <v>49</v>
      </c>
      <c r="K5">
        <f>U12</f>
        <v>0.2590277023516902</v>
      </c>
      <c r="M5" s="9">
        <v>42436</v>
      </c>
      <c r="N5" s="7">
        <v>2.17</v>
      </c>
      <c r="O5" s="7">
        <v>0.53900709219858156</v>
      </c>
      <c r="P5" s="7">
        <f t="shared" si="1"/>
        <v>1.5390070921985815</v>
      </c>
      <c r="Q5" s="7">
        <f t="shared" si="2"/>
        <v>0.53875278648839153</v>
      </c>
      <c r="R5" s="7">
        <f t="shared" si="3"/>
        <v>0.17707463030646725</v>
      </c>
      <c r="S5" s="10">
        <f t="shared" si="4"/>
        <v>0.20763919971234879</v>
      </c>
      <c r="T5" s="11" t="s">
        <v>30</v>
      </c>
      <c r="U5">
        <f>U3/6</f>
        <v>8.3078341613161813E-2</v>
      </c>
    </row>
    <row r="6" spans="1:24" ht="15.75" x14ac:dyDescent="0.25">
      <c r="A6" s="4">
        <v>42262</v>
      </c>
      <c r="B6">
        <v>2.33</v>
      </c>
      <c r="C6">
        <f t="shared" si="6"/>
        <v>-4.2735042735041829E-3</v>
      </c>
      <c r="D6">
        <v>2.2867000000000002</v>
      </c>
      <c r="E6">
        <v>9.6042000000000005</v>
      </c>
      <c r="F6" s="15">
        <f t="shared" si="0"/>
        <v>2.5127953516657087E-4</v>
      </c>
      <c r="G6">
        <f t="shared" si="5"/>
        <v>1.0002512795351666</v>
      </c>
      <c r="H6">
        <f t="shared" si="7"/>
        <v>-4.5247838086707537E-3</v>
      </c>
      <c r="I6">
        <f t="shared" si="8"/>
        <v>2.0473668515209013E-5</v>
      </c>
      <c r="J6" s="19" t="s">
        <v>50</v>
      </c>
      <c r="K6">
        <f>SQRT(K2*6)</f>
        <v>0.267040402732246</v>
      </c>
      <c r="M6" s="9">
        <v>42437</v>
      </c>
      <c r="N6" s="7">
        <v>1.31</v>
      </c>
      <c r="O6" s="7">
        <v>-0.39631336405529949</v>
      </c>
      <c r="P6" s="7">
        <f t="shared" si="1"/>
        <v>0.60368663594470051</v>
      </c>
      <c r="Q6" s="7">
        <f t="shared" si="2"/>
        <v>-0.39656936256960928</v>
      </c>
      <c r="R6" s="7">
        <f t="shared" si="3"/>
        <v>0.26473060828873091</v>
      </c>
      <c r="S6" s="10">
        <f t="shared" si="4"/>
        <v>0.23006192012780308</v>
      </c>
      <c r="T6" s="11" t="s">
        <v>37</v>
      </c>
      <c r="U6">
        <f>SUM(R3:R8)/6</f>
        <v>9.6142235367536508E-2</v>
      </c>
    </row>
    <row r="7" spans="1:24" ht="15.75" x14ac:dyDescent="0.25">
      <c r="A7" s="4">
        <v>42263</v>
      </c>
      <c r="B7">
        <v>2.64</v>
      </c>
      <c r="C7">
        <f t="shared" si="6"/>
        <v>0.13304721030042921</v>
      </c>
      <c r="D7">
        <v>2.294</v>
      </c>
      <c r="E7">
        <v>9.5228999999999999</v>
      </c>
      <c r="F7" s="15">
        <f t="shared" si="0"/>
        <v>2.4924605341358763E-4</v>
      </c>
      <c r="G7">
        <f t="shared" si="5"/>
        <v>1.0002492460534136</v>
      </c>
      <c r="H7">
        <f t="shared" si="7"/>
        <v>0.13279796424701562</v>
      </c>
      <c r="I7">
        <f t="shared" si="8"/>
        <v>1.763529930815164E-2</v>
      </c>
      <c r="J7" s="19" t="s">
        <v>51</v>
      </c>
      <c r="K7">
        <f>SQRT(K2*121)</f>
        <v>1.1992066669024302</v>
      </c>
      <c r="M7" s="9">
        <v>42438</v>
      </c>
      <c r="N7" s="7">
        <v>1.32</v>
      </c>
      <c r="O7" s="7">
        <v>7.6335877862595486E-3</v>
      </c>
      <c r="P7" s="7">
        <f t="shared" si="1"/>
        <v>1.0076335877862594</v>
      </c>
      <c r="Q7" s="7">
        <f t="shared" si="2"/>
        <v>7.3771100831986286E-3</v>
      </c>
      <c r="R7" s="7">
        <f t="shared" si="3"/>
        <v>1.2226457216952594E-2</v>
      </c>
      <c r="S7" s="10">
        <f t="shared" si="4"/>
        <v>5.7306764551530911E-3</v>
      </c>
      <c r="T7" s="11" t="s">
        <v>38</v>
      </c>
      <c r="U7">
        <f>SQRT(U6)</f>
        <v>0.31006811407743379</v>
      </c>
    </row>
    <row r="8" spans="1:24" ht="16.5" thickBot="1" x14ac:dyDescent="0.3">
      <c r="A8" s="4">
        <v>42264</v>
      </c>
      <c r="B8">
        <v>2.62</v>
      </c>
      <c r="C8">
        <f t="shared" si="6"/>
        <v>-7.575757575757582E-3</v>
      </c>
      <c r="D8">
        <v>2.1903000000000001</v>
      </c>
      <c r="E8">
        <v>9.5274999999999999</v>
      </c>
      <c r="F8" s="15">
        <f t="shared" si="0"/>
        <v>2.4936114913254315E-4</v>
      </c>
      <c r="G8">
        <f t="shared" si="5"/>
        <v>1.0002493611491325</v>
      </c>
      <c r="H8">
        <f t="shared" si="7"/>
        <v>-7.8251187248901261E-3</v>
      </c>
      <c r="I8">
        <f t="shared" si="8"/>
        <v>6.1232483058626071E-5</v>
      </c>
      <c r="J8" s="19" t="s">
        <v>52</v>
      </c>
      <c r="K8">
        <f>K4/K6</f>
        <v>2.6501702449594031</v>
      </c>
      <c r="M8" s="12">
        <v>42439</v>
      </c>
      <c r="N8" s="13">
        <v>1.23</v>
      </c>
      <c r="O8" s="13">
        <v>-6.8181818181818232E-2</v>
      </c>
      <c r="P8" s="13">
        <f t="shared" si="1"/>
        <v>0.93181818181818177</v>
      </c>
      <c r="Q8" s="13">
        <f t="shared" si="2"/>
        <v>-6.8438036334678265E-2</v>
      </c>
      <c r="R8" s="13">
        <f t="shared" si="3"/>
        <v>3.4740657246481746E-2</v>
      </c>
      <c r="S8" s="14">
        <f t="shared" si="4"/>
        <v>2.2957212786432715E-2</v>
      </c>
      <c r="T8" s="11" t="s">
        <v>39</v>
      </c>
      <c r="U8">
        <f>SUM(S3:S8)/6</f>
        <v>9.7358297329249596E-2</v>
      </c>
    </row>
    <row r="9" spans="1:24" ht="16.5" thickBot="1" x14ac:dyDescent="0.3">
      <c r="A9" s="4">
        <v>42265</v>
      </c>
      <c r="B9">
        <v>2.5300000000000002</v>
      </c>
      <c r="C9">
        <f t="shared" si="6"/>
        <v>-3.4351145038167885E-2</v>
      </c>
      <c r="D9">
        <v>2.1335999999999999</v>
      </c>
      <c r="E9">
        <v>9.5728000000000009</v>
      </c>
      <c r="F9" s="15">
        <f t="shared" si="0"/>
        <v>2.5049433433821378E-4</v>
      </c>
      <c r="G9">
        <f t="shared" si="5"/>
        <v>1.0002504943343382</v>
      </c>
      <c r="H9">
        <f t="shared" si="7"/>
        <v>-3.4601639372506099E-2</v>
      </c>
      <c r="I9">
        <f t="shared" si="8"/>
        <v>1.1972734472649642E-3</v>
      </c>
      <c r="J9" s="20" t="s">
        <v>53</v>
      </c>
      <c r="K9">
        <f>K5/K7</f>
        <v>0.21599921806702665</v>
      </c>
      <c r="T9" s="11" t="s">
        <v>40</v>
      </c>
      <c r="U9">
        <f>SQRT(U8)</f>
        <v>0.31202291154536971</v>
      </c>
    </row>
    <row r="10" spans="1:24" ht="15.75" x14ac:dyDescent="0.25">
      <c r="A10" s="4">
        <v>42268</v>
      </c>
      <c r="B10">
        <v>2.42</v>
      </c>
      <c r="C10">
        <f t="shared" si="6"/>
        <v>-4.3478260869565341E-2</v>
      </c>
      <c r="D10">
        <v>2.2012</v>
      </c>
      <c r="E10">
        <v>9.5913000000000004</v>
      </c>
      <c r="F10" s="15">
        <f t="shared" si="0"/>
        <v>2.5095697981369902E-4</v>
      </c>
      <c r="G10">
        <f t="shared" si="5"/>
        <v>1.0002509569798137</v>
      </c>
      <c r="H10">
        <f t="shared" si="7"/>
        <v>-4.372921784937904E-2</v>
      </c>
      <c r="I10">
        <f t="shared" si="8"/>
        <v>1.9122444937184505E-3</v>
      </c>
      <c r="M10" s="5" t="s">
        <v>31</v>
      </c>
      <c r="N10" s="6" t="s">
        <v>22</v>
      </c>
      <c r="O10" s="6" t="s">
        <v>23</v>
      </c>
      <c r="P10" s="6" t="s">
        <v>24</v>
      </c>
      <c r="Q10" s="6" t="s">
        <v>32</v>
      </c>
      <c r="R10" s="17" t="s">
        <v>41</v>
      </c>
      <c r="S10" s="18" t="s">
        <v>42</v>
      </c>
    </row>
    <row r="11" spans="1:24" ht="15.75" x14ac:dyDescent="0.25">
      <c r="A11" s="4">
        <v>42269</v>
      </c>
      <c r="B11">
        <v>2.3199999999999998</v>
      </c>
      <c r="C11">
        <f t="shared" si="6"/>
        <v>-4.1322314049586813E-2</v>
      </c>
      <c r="D11">
        <v>2.1337000000000002</v>
      </c>
      <c r="E11">
        <v>9.6486999999999998</v>
      </c>
      <c r="F11" s="15">
        <f t="shared" si="0"/>
        <v>2.5239193562431872E-4</v>
      </c>
      <c r="G11">
        <f t="shared" si="5"/>
        <v>1.0002523919356243</v>
      </c>
      <c r="H11">
        <f t="shared" si="7"/>
        <v>-4.1574705985211131E-2</v>
      </c>
      <c r="I11">
        <f t="shared" si="8"/>
        <v>1.7284561777567503E-3</v>
      </c>
      <c r="M11" s="9">
        <v>42432</v>
      </c>
      <c r="N11" s="7">
        <v>1.1400000000000001</v>
      </c>
      <c r="O11" s="7">
        <v>0.39024390243902463</v>
      </c>
      <c r="P11" s="7">
        <f>1+O11</f>
        <v>1.3902439024390247</v>
      </c>
      <c r="Q11" s="7">
        <f>O11-F123</f>
        <v>0.38999055344951439</v>
      </c>
      <c r="R11" s="7">
        <f>(Q11-$U$14)^2</f>
        <v>0.15042748957351018</v>
      </c>
      <c r="S11" s="10">
        <f>(Q11-$U$15)^2</f>
        <v>0.15402312040560021</v>
      </c>
    </row>
    <row r="12" spans="1:24" ht="15.75" x14ac:dyDescent="0.25">
      <c r="A12" s="4">
        <v>42270</v>
      </c>
      <c r="B12">
        <v>2.16</v>
      </c>
      <c r="C12">
        <f t="shared" si="6"/>
        <v>-6.8965517241379184E-2</v>
      </c>
      <c r="D12">
        <v>2.1497000000000002</v>
      </c>
      <c r="E12">
        <v>9.6641999999999992</v>
      </c>
      <c r="F12" s="15">
        <f t="shared" si="0"/>
        <v>2.5277929523448428E-4</v>
      </c>
      <c r="G12">
        <f t="shared" si="5"/>
        <v>1.0002527792952345</v>
      </c>
      <c r="H12">
        <f t="shared" si="7"/>
        <v>-6.9218296536613669E-2</v>
      </c>
      <c r="I12">
        <f t="shared" si="8"/>
        <v>4.7911725754305841E-3</v>
      </c>
      <c r="M12" s="9">
        <v>42433</v>
      </c>
      <c r="N12" s="7">
        <v>1.41</v>
      </c>
      <c r="O12" s="7">
        <v>0.23684210526315769</v>
      </c>
      <c r="P12" s="7">
        <f t="shared" ref="P12:P75" si="9">1+O12</f>
        <v>1.2368421052631577</v>
      </c>
      <c r="Q12" s="7">
        <f t="shared" ref="Q12:Q75" si="10">O12-F124</f>
        <v>0.23658947840615702</v>
      </c>
      <c r="R12" s="7">
        <f t="shared" ref="R12:R75" si="11">(Q12-$U$14)^2</f>
        <v>5.4966218061467439E-2</v>
      </c>
      <c r="S12" s="10">
        <f t="shared" ref="S12:S75" si="12">(Q12-$U$15)^2</f>
        <v>5.714811508191827E-2</v>
      </c>
      <c r="T12" s="7" t="s">
        <v>26</v>
      </c>
      <c r="U12">
        <f>SUM(Q11:Q131)</f>
        <v>0.2590277023516902</v>
      </c>
    </row>
    <row r="13" spans="1:24" ht="15.75" x14ac:dyDescent="0.25">
      <c r="A13" s="4">
        <v>42271</v>
      </c>
      <c r="B13">
        <v>2.17</v>
      </c>
      <c r="C13">
        <f t="shared" si="6"/>
        <v>4.6296296296295305E-3</v>
      </c>
      <c r="D13">
        <v>2.1265999999999998</v>
      </c>
      <c r="E13">
        <v>9.6738</v>
      </c>
      <c r="F13" s="15">
        <f t="shared" si="0"/>
        <v>2.5301918090403497E-4</v>
      </c>
      <c r="G13">
        <f t="shared" si="5"/>
        <v>1.000253019180904</v>
      </c>
      <c r="H13">
        <f t="shared" si="7"/>
        <v>4.3766104487254955E-3</v>
      </c>
      <c r="I13">
        <f t="shared" si="8"/>
        <v>1.9154719019893182E-5</v>
      </c>
      <c r="M13" s="9">
        <v>42436</v>
      </c>
      <c r="N13" s="7">
        <v>2.17</v>
      </c>
      <c r="O13" s="7">
        <v>0.53900709219858156</v>
      </c>
      <c r="P13" s="7">
        <f t="shared" si="9"/>
        <v>1.5390070921985815</v>
      </c>
      <c r="Q13" s="7">
        <f t="shared" si="10"/>
        <v>0.53875278648839153</v>
      </c>
      <c r="R13" s="7">
        <f t="shared" si="11"/>
        <v>0.28795250473570322</v>
      </c>
      <c r="S13" s="10">
        <f t="shared" si="12"/>
        <v>0.29291911812891647</v>
      </c>
      <c r="T13" s="7" t="s">
        <v>27</v>
      </c>
      <c r="U13">
        <f>PRODUCT(P11:P131)-PRODUCT(G123:G243)</f>
        <v>-0.29853615813621681</v>
      </c>
    </row>
    <row r="14" spans="1:24" ht="15.75" x14ac:dyDescent="0.25">
      <c r="A14" s="4">
        <v>42272</v>
      </c>
      <c r="B14">
        <v>2.19</v>
      </c>
      <c r="C14">
        <f t="shared" si="6"/>
        <v>9.2165898617511607E-3</v>
      </c>
      <c r="D14">
        <v>2.1623000000000001</v>
      </c>
      <c r="E14">
        <v>9.6707999999999998</v>
      </c>
      <c r="F14" s="15">
        <f t="shared" si="0"/>
        <v>2.5294421888188978E-4</v>
      </c>
      <c r="G14">
        <f t="shared" si="5"/>
        <v>1.0002529442188819</v>
      </c>
      <c r="H14">
        <f t="shared" si="7"/>
        <v>8.963645642869271E-3</v>
      </c>
      <c r="I14">
        <f t="shared" si="8"/>
        <v>8.0346943210929262E-5</v>
      </c>
      <c r="M14" s="9">
        <v>42437</v>
      </c>
      <c r="N14" s="7">
        <v>1.31</v>
      </c>
      <c r="O14" s="7">
        <v>-0.39631336405529949</v>
      </c>
      <c r="P14" s="7">
        <f t="shared" si="9"/>
        <v>0.60368663594470051</v>
      </c>
      <c r="Q14" s="7">
        <f t="shared" si="10"/>
        <v>-0.39656936256960928</v>
      </c>
      <c r="R14" s="7">
        <f t="shared" si="11"/>
        <v>0.15896973378050749</v>
      </c>
      <c r="S14" s="10">
        <f t="shared" si="12"/>
        <v>0.15531648224432201</v>
      </c>
      <c r="T14" s="7" t="s">
        <v>29</v>
      </c>
      <c r="U14">
        <f>U12/121</f>
        <v>2.140724812823886E-3</v>
      </c>
    </row>
    <row r="15" spans="1:24" ht="15.75" x14ac:dyDescent="0.25">
      <c r="A15" s="4">
        <v>42275</v>
      </c>
      <c r="B15">
        <v>2.0299999999999998</v>
      </c>
      <c r="C15">
        <f t="shared" si="6"/>
        <v>-7.3059360730593673E-2</v>
      </c>
      <c r="D15">
        <v>2.0949</v>
      </c>
      <c r="E15">
        <v>9.7843</v>
      </c>
      <c r="F15" s="15">
        <f t="shared" si="0"/>
        <v>2.557788582027154E-4</v>
      </c>
      <c r="G15">
        <f t="shared" si="5"/>
        <v>1.0002557788582027</v>
      </c>
      <c r="H15">
        <f t="shared" si="7"/>
        <v>-7.3315139588796388E-2</v>
      </c>
      <c r="I15">
        <f t="shared" si="8"/>
        <v>5.3751096929246997E-3</v>
      </c>
      <c r="M15" s="9">
        <v>42438</v>
      </c>
      <c r="N15" s="7">
        <v>1.32</v>
      </c>
      <c r="O15" s="7">
        <v>7.6335877862595486E-3</v>
      </c>
      <c r="P15" s="7">
        <f t="shared" si="9"/>
        <v>1.0076335877862594</v>
      </c>
      <c r="Q15" s="7">
        <f t="shared" si="10"/>
        <v>7.3771100831986286E-3</v>
      </c>
      <c r="R15" s="7">
        <f t="shared" si="11"/>
        <v>2.741973069979757E-5</v>
      </c>
      <c r="S15" s="10">
        <f t="shared" si="12"/>
        <v>9.6911247783289107E-5</v>
      </c>
      <c r="T15" s="11" t="s">
        <v>30</v>
      </c>
      <c r="U15">
        <f>U13/121</f>
        <v>-2.4672409763323703E-3</v>
      </c>
    </row>
    <row r="16" spans="1:24" ht="15.75" x14ac:dyDescent="0.25">
      <c r="A16" s="4">
        <v>42276</v>
      </c>
      <c r="B16">
        <v>2.0299999999999998</v>
      </c>
      <c r="C16">
        <f t="shared" si="6"/>
        <v>0</v>
      </c>
      <c r="D16">
        <v>2.0508000000000002</v>
      </c>
      <c r="E16">
        <v>9.7726000000000006</v>
      </c>
      <c r="F16" s="15">
        <f t="shared" si="0"/>
        <v>2.5548678823095194E-4</v>
      </c>
      <c r="G16">
        <f t="shared" si="5"/>
        <v>1.000255486788231</v>
      </c>
      <c r="H16">
        <f t="shared" si="7"/>
        <v>-2.5548678823095194E-4</v>
      </c>
      <c r="I16">
        <f t="shared" si="8"/>
        <v>6.5273498960567283E-8</v>
      </c>
      <c r="M16" s="9">
        <v>42439</v>
      </c>
      <c r="N16" s="7">
        <v>1.23</v>
      </c>
      <c r="O16" s="7">
        <v>-6.8181818181818232E-2</v>
      </c>
      <c r="P16" s="7">
        <f t="shared" si="9"/>
        <v>0.93181818181818177</v>
      </c>
      <c r="Q16" s="7">
        <f t="shared" si="10"/>
        <v>-6.8438036334678265E-2</v>
      </c>
      <c r="R16" s="7">
        <f t="shared" si="11"/>
        <v>4.9813615251161599E-3</v>
      </c>
      <c r="S16" s="10">
        <f t="shared" si="12"/>
        <v>4.3521458402127518E-3</v>
      </c>
      <c r="T16" s="11" t="s">
        <v>37</v>
      </c>
      <c r="U16">
        <f>SUM(R11:R131)/121</f>
        <v>1.0480211465280102E-2</v>
      </c>
    </row>
    <row r="17" spans="1:21" ht="15.75" x14ac:dyDescent="0.25">
      <c r="A17" s="4">
        <v>42277</v>
      </c>
      <c r="B17">
        <v>2.0699999999999998</v>
      </c>
      <c r="C17">
        <f t="shared" si="6"/>
        <v>1.9704433497536967E-2</v>
      </c>
      <c r="D17">
        <v>2.0367999999999999</v>
      </c>
      <c r="E17">
        <v>9.6963000000000008</v>
      </c>
      <c r="F17" s="15">
        <f t="shared" si="0"/>
        <v>2.5358133089836699E-4</v>
      </c>
      <c r="G17">
        <f t="shared" si="5"/>
        <v>1.0002535813308984</v>
      </c>
      <c r="H17">
        <f t="shared" si="7"/>
        <v>1.94508521666386E-2</v>
      </c>
      <c r="I17">
        <f t="shared" si="8"/>
        <v>3.783356500084295E-4</v>
      </c>
      <c r="M17" s="9">
        <v>42440</v>
      </c>
      <c r="N17" s="7">
        <v>1.54</v>
      </c>
      <c r="O17" s="7">
        <v>0.25203252032520329</v>
      </c>
      <c r="P17" s="7">
        <f t="shared" si="9"/>
        <v>1.2520325203252032</v>
      </c>
      <c r="Q17" s="7">
        <f t="shared" si="10"/>
        <v>0.25177799234379472</v>
      </c>
      <c r="R17" s="7">
        <f t="shared" si="11"/>
        <v>6.2318765340329513E-2</v>
      </c>
      <c r="S17" s="10">
        <f t="shared" si="12"/>
        <v>6.4640638666005876E-2</v>
      </c>
      <c r="T17" s="11" t="s">
        <v>38</v>
      </c>
      <c r="U17">
        <f>SQRT(U16)</f>
        <v>0.1023729039603747</v>
      </c>
    </row>
    <row r="18" spans="1:21" ht="15.75" x14ac:dyDescent="0.25">
      <c r="A18" s="4">
        <v>42278</v>
      </c>
      <c r="B18">
        <v>2.17</v>
      </c>
      <c r="C18">
        <f t="shared" si="6"/>
        <v>4.8309178743961401E-2</v>
      </c>
      <c r="D18">
        <v>2.0367999999999999</v>
      </c>
      <c r="E18">
        <v>9.6281999999999996</v>
      </c>
      <c r="F18" s="15">
        <f t="shared" si="0"/>
        <v>2.5187953742111802E-4</v>
      </c>
      <c r="G18">
        <f t="shared" si="5"/>
        <v>1.0002518795374211</v>
      </c>
      <c r="H18">
        <f t="shared" si="7"/>
        <v>4.8057299206540283E-2</v>
      </c>
      <c r="I18">
        <f t="shared" si="8"/>
        <v>2.3095040070269372E-3</v>
      </c>
      <c r="M18" s="9">
        <v>42443</v>
      </c>
      <c r="N18" s="7">
        <v>1.6600000000000001</v>
      </c>
      <c r="O18" s="7">
        <v>7.792207792207799E-2</v>
      </c>
      <c r="P18" s="7">
        <f t="shared" si="9"/>
        <v>1.0779220779220779</v>
      </c>
      <c r="Q18" s="7">
        <f t="shared" si="10"/>
        <v>7.7667849636422079E-2</v>
      </c>
      <c r="R18" s="7">
        <f t="shared" si="11"/>
        <v>5.7043465841193821E-3</v>
      </c>
      <c r="S18" s="10">
        <f t="shared" si="12"/>
        <v>6.4216327475143664E-3</v>
      </c>
      <c r="T18" s="11" t="s">
        <v>39</v>
      </c>
      <c r="U18">
        <f>SUM(S11:S131)/121</f>
        <v>1.0501444813994138E-2</v>
      </c>
    </row>
    <row r="19" spans="1:21" ht="15.75" x14ac:dyDescent="0.25">
      <c r="A19" s="4">
        <v>42279</v>
      </c>
      <c r="B19">
        <v>2.48</v>
      </c>
      <c r="C19">
        <f t="shared" si="6"/>
        <v>0.14285714285714288</v>
      </c>
      <c r="D19">
        <v>1.9929000000000001</v>
      </c>
      <c r="E19">
        <v>9.5782000000000007</v>
      </c>
      <c r="F19" s="15">
        <f t="shared" si="0"/>
        <v>2.5062938485120867E-4</v>
      </c>
      <c r="G19">
        <f t="shared" si="5"/>
        <v>1.0002506293848512</v>
      </c>
      <c r="H19">
        <f t="shared" si="7"/>
        <v>0.14260651347229167</v>
      </c>
      <c r="I19">
        <f t="shared" si="8"/>
        <v>2.0336617684722905E-2</v>
      </c>
      <c r="M19" s="9">
        <v>42444</v>
      </c>
      <c r="N19" s="7">
        <v>1.69</v>
      </c>
      <c r="O19" s="7">
        <v>1.8072289156626387E-2</v>
      </c>
      <c r="P19" s="7">
        <f t="shared" si="9"/>
        <v>1.0180722891566263</v>
      </c>
      <c r="Q19" s="7">
        <f t="shared" si="10"/>
        <v>1.7818080851849428E-2</v>
      </c>
      <c r="R19" s="7">
        <f t="shared" si="11"/>
        <v>2.4577949237437067E-4</v>
      </c>
      <c r="S19" s="10">
        <f t="shared" si="12"/>
        <v>4.11494281672909E-4</v>
      </c>
      <c r="T19" s="11" t="s">
        <v>40</v>
      </c>
      <c r="U19">
        <f>SQRT(U18)</f>
        <v>0.10247655738750272</v>
      </c>
    </row>
    <row r="20" spans="1:21" ht="15.75" x14ac:dyDescent="0.25">
      <c r="A20" s="4">
        <v>42282</v>
      </c>
      <c r="B20">
        <v>2.64</v>
      </c>
      <c r="C20">
        <f t="shared" si="6"/>
        <v>6.4516129032258118E-2</v>
      </c>
      <c r="D20">
        <v>2.0562</v>
      </c>
      <c r="E20">
        <v>9.4962999999999997</v>
      </c>
      <c r="F20" s="15">
        <f t="shared" si="0"/>
        <v>2.4858040535491455E-4</v>
      </c>
      <c r="G20">
        <f t="shared" si="5"/>
        <v>1.0002485804053549</v>
      </c>
      <c r="H20">
        <f t="shared" si="7"/>
        <v>6.4267548626903204E-2</v>
      </c>
      <c r="I20">
        <f t="shared" si="8"/>
        <v>4.1303178065113678E-3</v>
      </c>
      <c r="M20" s="9">
        <v>42445</v>
      </c>
      <c r="N20" s="7">
        <v>1.5899999999999999</v>
      </c>
      <c r="O20" s="7">
        <v>-5.9171597633136147E-2</v>
      </c>
      <c r="P20" s="7">
        <f t="shared" si="9"/>
        <v>0.94082840236686383</v>
      </c>
      <c r="Q20" s="7">
        <f t="shared" si="10"/>
        <v>-5.9425251410557073E-2</v>
      </c>
      <c r="R20" s="7">
        <f t="shared" si="11"/>
        <v>3.7903694283379099E-3</v>
      </c>
      <c r="S20" s="10">
        <f t="shared" si="12"/>
        <v>3.24421495262525E-3</v>
      </c>
    </row>
    <row r="21" spans="1:21" ht="15.75" x14ac:dyDescent="0.25">
      <c r="A21" s="4">
        <v>42283</v>
      </c>
      <c r="B21">
        <v>3.12</v>
      </c>
      <c r="C21">
        <f t="shared" si="6"/>
        <v>0.1818181818181818</v>
      </c>
      <c r="D21">
        <v>2.0314999999999999</v>
      </c>
      <c r="E21">
        <v>9.4918999999999993</v>
      </c>
      <c r="F21" s="15">
        <f t="shared" si="0"/>
        <v>2.4847028261354431E-4</v>
      </c>
      <c r="G21">
        <f t="shared" si="5"/>
        <v>1.0002484702826135</v>
      </c>
      <c r="H21">
        <f t="shared" si="7"/>
        <v>0.18156971153556825</v>
      </c>
      <c r="I21">
        <f t="shared" si="8"/>
        <v>3.2967560147109463E-2</v>
      </c>
      <c r="M21" s="9">
        <v>42446</v>
      </c>
      <c r="N21" s="7">
        <v>1.53</v>
      </c>
      <c r="O21" s="7">
        <v>-3.7735849056603668E-2</v>
      </c>
      <c r="P21" s="7">
        <f t="shared" si="9"/>
        <v>0.96226415094339635</v>
      </c>
      <c r="Q21" s="7">
        <f t="shared" si="10"/>
        <v>-3.7988710814899199E-2</v>
      </c>
      <c r="R21" s="7">
        <f t="shared" si="11"/>
        <v>1.6103716037995711E-3</v>
      </c>
      <c r="S21" s="10">
        <f t="shared" si="12"/>
        <v>1.2617748194922128E-3</v>
      </c>
    </row>
    <row r="22" spans="1:21" ht="15.75" x14ac:dyDescent="0.25">
      <c r="A22" s="4">
        <v>42284</v>
      </c>
      <c r="B22">
        <v>3.19</v>
      </c>
      <c r="C22">
        <f t="shared" si="6"/>
        <v>2.2435897435897384E-2</v>
      </c>
      <c r="D22">
        <v>2.0668000000000002</v>
      </c>
      <c r="E22">
        <v>9.4591999999999992</v>
      </c>
      <c r="F22" s="15">
        <f t="shared" si="0"/>
        <v>2.4765173212171199E-4</v>
      </c>
      <c r="G22">
        <f t="shared" si="5"/>
        <v>1.0002476517321217</v>
      </c>
      <c r="H22">
        <f t="shared" si="7"/>
        <v>2.2188245703775672E-2</v>
      </c>
      <c r="I22">
        <f t="shared" si="8"/>
        <v>4.9231824741111953E-4</v>
      </c>
      <c r="M22" s="9">
        <v>42447</v>
      </c>
      <c r="N22" s="7">
        <v>1.19</v>
      </c>
      <c r="O22" s="7">
        <v>-0.22222222222222227</v>
      </c>
      <c r="P22" s="7">
        <f t="shared" si="9"/>
        <v>0.77777777777777768</v>
      </c>
      <c r="Q22" s="7">
        <f t="shared" si="10"/>
        <v>-0.22247449169086758</v>
      </c>
      <c r="R22" s="7">
        <f t="shared" si="11"/>
        <v>5.0451995485000185E-2</v>
      </c>
      <c r="S22" s="10">
        <f t="shared" si="12"/>
        <v>4.8403190366968357E-2</v>
      </c>
    </row>
    <row r="23" spans="1:21" ht="15.75" x14ac:dyDescent="0.25">
      <c r="A23" s="4">
        <v>42285</v>
      </c>
      <c r="B23">
        <v>3.1</v>
      </c>
      <c r="C23">
        <f t="shared" si="6"/>
        <v>-2.8213166144200583E-2</v>
      </c>
      <c r="D23">
        <v>2.1040000000000001</v>
      </c>
      <c r="E23">
        <v>9.4025999999999996</v>
      </c>
      <c r="F23" s="15">
        <f t="shared" si="0"/>
        <v>2.4623433731174593E-4</v>
      </c>
      <c r="G23">
        <f t="shared" si="5"/>
        <v>1.0002462343373117</v>
      </c>
      <c r="H23">
        <f t="shared" si="7"/>
        <v>-2.8459400481512329E-2</v>
      </c>
      <c r="I23">
        <f t="shared" si="8"/>
        <v>8.0993747576710415E-4</v>
      </c>
      <c r="M23" s="9">
        <v>42450</v>
      </c>
      <c r="N23" s="7">
        <v>1.27</v>
      </c>
      <c r="O23" s="7">
        <v>6.7226890756302587E-2</v>
      </c>
      <c r="P23" s="7">
        <f t="shared" si="9"/>
        <v>1.0672268907563025</v>
      </c>
      <c r="Q23" s="7">
        <f t="shared" si="10"/>
        <v>6.6974951225860696E-2</v>
      </c>
      <c r="R23" s="7">
        <f t="shared" si="11"/>
        <v>4.2034769145769197E-3</v>
      </c>
      <c r="S23" s="10">
        <f t="shared" si="12"/>
        <v>4.8222180578463237E-3</v>
      </c>
    </row>
    <row r="24" spans="1:21" ht="15.75" x14ac:dyDescent="0.25">
      <c r="A24" s="4">
        <v>42286</v>
      </c>
      <c r="B24">
        <v>2.95</v>
      </c>
      <c r="C24">
        <f t="shared" si="6"/>
        <v>-4.8387096774193519E-2</v>
      </c>
      <c r="D24">
        <v>2.0880999999999998</v>
      </c>
      <c r="E24">
        <v>9.3792000000000009</v>
      </c>
      <c r="F24" s="15">
        <f t="shared" si="0"/>
        <v>2.4564813355554271E-4</v>
      </c>
      <c r="G24">
        <f t="shared" si="5"/>
        <v>1.0002456481335555</v>
      </c>
      <c r="H24">
        <f t="shared" si="7"/>
        <v>-4.8632744907749062E-2</v>
      </c>
      <c r="I24">
        <f t="shared" si="8"/>
        <v>2.3651438772621922E-3</v>
      </c>
      <c r="M24" s="9">
        <v>42451</v>
      </c>
      <c r="N24" s="7">
        <v>1.18</v>
      </c>
      <c r="O24" s="7">
        <v>-7.0866141732283533E-2</v>
      </c>
      <c r="P24" s="7">
        <f t="shared" si="9"/>
        <v>0.92913385826771644</v>
      </c>
      <c r="Q24" s="7">
        <f t="shared" si="10"/>
        <v>-7.1118056265792678E-2</v>
      </c>
      <c r="R24" s="7">
        <f t="shared" si="11"/>
        <v>5.3668490051246688E-3</v>
      </c>
      <c r="S24" s="10">
        <f t="shared" si="12"/>
        <v>4.7129344399075967E-3</v>
      </c>
    </row>
    <row r="25" spans="1:21" ht="15.75" x14ac:dyDescent="0.25">
      <c r="A25" s="4">
        <v>42289</v>
      </c>
      <c r="B25">
        <v>2.7</v>
      </c>
      <c r="C25">
        <f t="shared" si="6"/>
        <v>-8.4745762711864403E-2</v>
      </c>
      <c r="D25">
        <v>2.0880999999999998</v>
      </c>
      <c r="E25">
        <v>9.3475000000000001</v>
      </c>
      <c r="F25" s="15">
        <f t="shared" si="0"/>
        <v>2.4485380332017748E-4</v>
      </c>
      <c r="G25">
        <f t="shared" si="5"/>
        <v>1.0002448538033202</v>
      </c>
      <c r="H25">
        <f t="shared" si="7"/>
        <v>-8.499061651518458E-2</v>
      </c>
      <c r="I25">
        <f t="shared" si="8"/>
        <v>7.2234048956311657E-3</v>
      </c>
      <c r="M25" s="9">
        <v>42452</v>
      </c>
      <c r="N25" s="7">
        <v>1</v>
      </c>
      <c r="O25" s="7">
        <v>-0.15254237288135589</v>
      </c>
      <c r="P25" s="7">
        <f t="shared" si="9"/>
        <v>0.84745762711864414</v>
      </c>
      <c r="Q25" s="7">
        <f t="shared" si="10"/>
        <v>-0.15279476981551646</v>
      </c>
      <c r="R25" s="7">
        <f t="shared" si="11"/>
        <v>2.4005007495728474E-2</v>
      </c>
      <c r="S25" s="10">
        <f t="shared" si="12"/>
        <v>2.2598365926895726E-2</v>
      </c>
    </row>
    <row r="26" spans="1:21" ht="15.75" x14ac:dyDescent="0.25">
      <c r="A26" s="4">
        <v>42290</v>
      </c>
      <c r="B26">
        <v>2.52</v>
      </c>
      <c r="C26">
        <f t="shared" si="6"/>
        <v>-6.6666666666666721E-2</v>
      </c>
      <c r="D26">
        <v>2.0438999999999998</v>
      </c>
      <c r="E26">
        <v>9.3893000000000004</v>
      </c>
      <c r="F26" s="15">
        <f t="shared" si="0"/>
        <v>2.4590116846501253E-4</v>
      </c>
      <c r="G26">
        <f t="shared" si="5"/>
        <v>1.000245901168465</v>
      </c>
      <c r="H26">
        <f t="shared" si="7"/>
        <v>-6.6912567835131734E-2</v>
      </c>
      <c r="I26">
        <f t="shared" si="8"/>
        <v>4.4772917342911058E-3</v>
      </c>
      <c r="M26" s="9">
        <v>42453</v>
      </c>
      <c r="N26" s="7">
        <v>1.03</v>
      </c>
      <c r="O26" s="7">
        <v>3.0000000000000027E-2</v>
      </c>
      <c r="P26" s="7">
        <f t="shared" si="9"/>
        <v>1.03</v>
      </c>
      <c r="Q26" s="7">
        <f t="shared" si="10"/>
        <v>2.9747503097023342E-2</v>
      </c>
      <c r="R26" s="7">
        <f t="shared" si="11"/>
        <v>7.6213420723294676E-4</v>
      </c>
      <c r="S26" s="10">
        <f t="shared" si="12"/>
        <v>1.0377897357118071E-3</v>
      </c>
    </row>
    <row r="27" spans="1:21" ht="15.75" x14ac:dyDescent="0.25">
      <c r="A27" s="4">
        <v>42291</v>
      </c>
      <c r="B27">
        <v>2.52</v>
      </c>
      <c r="C27">
        <f t="shared" si="6"/>
        <v>0</v>
      </c>
      <c r="D27">
        <v>1.9718</v>
      </c>
      <c r="E27">
        <v>9.4246999999999996</v>
      </c>
      <c r="F27" s="15">
        <f t="shared" si="0"/>
        <v>2.4678785939191705E-4</v>
      </c>
      <c r="G27">
        <f t="shared" si="5"/>
        <v>1.0002467878593919</v>
      </c>
      <c r="H27">
        <f t="shared" si="7"/>
        <v>-2.4678785939191705E-4</v>
      </c>
      <c r="I27">
        <f t="shared" si="8"/>
        <v>6.0904247543244617E-8</v>
      </c>
      <c r="M27" s="9">
        <v>42457</v>
      </c>
      <c r="N27" s="7">
        <v>0.96719999999999995</v>
      </c>
      <c r="O27" s="7">
        <v>-6.0970873786407843E-2</v>
      </c>
      <c r="P27" s="7">
        <f t="shared" si="9"/>
        <v>0.93902912621359214</v>
      </c>
      <c r="Q27" s="7">
        <f t="shared" si="10"/>
        <v>-6.1223423171557136E-2</v>
      </c>
      <c r="R27" s="7">
        <f t="shared" si="11"/>
        <v>4.0150152497865372E-3</v>
      </c>
      <c r="S27" s="10">
        <f t="shared" si="12"/>
        <v>3.4522889461584476E-3</v>
      </c>
    </row>
    <row r="28" spans="1:21" ht="15.75" x14ac:dyDescent="0.25">
      <c r="A28" s="4">
        <v>42292</v>
      </c>
      <c r="B28">
        <v>2.7</v>
      </c>
      <c r="C28">
        <f t="shared" si="6"/>
        <v>7.1428571428571494E-2</v>
      </c>
      <c r="D28">
        <v>2.0175000000000001</v>
      </c>
      <c r="E28">
        <v>9.3559000000000001</v>
      </c>
      <c r="F28" s="15">
        <f t="shared" si="0"/>
        <v>2.4506431066528833E-4</v>
      </c>
      <c r="G28">
        <f t="shared" si="5"/>
        <v>1.0002450643106653</v>
      </c>
      <c r="H28">
        <f t="shared" si="7"/>
        <v>7.1183507117906206E-2</v>
      </c>
      <c r="I28">
        <f t="shared" si="8"/>
        <v>5.0670916856050035E-3</v>
      </c>
      <c r="M28" s="9">
        <v>42458</v>
      </c>
      <c r="N28" s="7">
        <v>0.86370000000000002</v>
      </c>
      <c r="O28" s="7">
        <v>-0.10700992555831258</v>
      </c>
      <c r="P28" s="7">
        <f t="shared" si="9"/>
        <v>0.89299007444168743</v>
      </c>
      <c r="Q28" s="7">
        <f t="shared" si="10"/>
        <v>-0.10726173510222094</v>
      </c>
      <c r="R28" s="7">
        <f t="shared" si="11"/>
        <v>1.196889823546299E-2</v>
      </c>
      <c r="S28" s="10">
        <f t="shared" si="12"/>
        <v>1.0981885999100893E-2</v>
      </c>
    </row>
    <row r="29" spans="1:21" ht="15.75" x14ac:dyDescent="0.25">
      <c r="A29" s="4">
        <v>42293</v>
      </c>
      <c r="B29">
        <v>2.73</v>
      </c>
      <c r="C29">
        <f t="shared" si="6"/>
        <v>1.1111111111111039E-2</v>
      </c>
      <c r="D29">
        <v>2.0333999999999999</v>
      </c>
      <c r="E29">
        <v>9.3609000000000009</v>
      </c>
      <c r="F29" s="15">
        <f t="shared" si="0"/>
        <v>2.4518960500063969E-4</v>
      </c>
      <c r="G29">
        <f t="shared" si="5"/>
        <v>1.0002451896050006</v>
      </c>
      <c r="H29">
        <f t="shared" si="7"/>
        <v>1.0865921506110399E-2</v>
      </c>
      <c r="I29">
        <f t="shared" si="8"/>
        <v>1.1806825017695249E-4</v>
      </c>
      <c r="M29" s="9">
        <v>42459</v>
      </c>
      <c r="N29" s="7">
        <v>0.85360000000000003</v>
      </c>
      <c r="O29" s="7">
        <v>-1.1693875188144029E-2</v>
      </c>
      <c r="P29" s="7">
        <f t="shared" si="9"/>
        <v>0.98830612481185598</v>
      </c>
      <c r="Q29" s="7">
        <f t="shared" si="10"/>
        <v>-1.1945527240129769E-2</v>
      </c>
      <c r="R29" s="7">
        <f t="shared" si="11"/>
        <v>1.9842249689934108E-4</v>
      </c>
      <c r="S29" s="10">
        <f t="shared" si="12"/>
        <v>8.9837910498490473E-5</v>
      </c>
    </row>
    <row r="30" spans="1:21" ht="15.75" x14ac:dyDescent="0.25">
      <c r="A30" s="4">
        <v>42296</v>
      </c>
      <c r="B30">
        <v>2.59</v>
      </c>
      <c r="C30">
        <f t="shared" si="6"/>
        <v>-5.1282051282051329E-2</v>
      </c>
      <c r="D30">
        <v>2.0228000000000002</v>
      </c>
      <c r="E30">
        <v>9.3887</v>
      </c>
      <c r="F30" s="15">
        <f t="shared" si="0"/>
        <v>2.4588613733911302E-4</v>
      </c>
      <c r="G30">
        <f t="shared" si="5"/>
        <v>1.0002458861373391</v>
      </c>
      <c r="H30">
        <f t="shared" si="7"/>
        <v>-5.1527937419390442E-2</v>
      </c>
      <c r="I30">
        <f t="shared" si="8"/>
        <v>2.6551283346966177E-3</v>
      </c>
      <c r="M30" s="9">
        <v>42460</v>
      </c>
      <c r="N30" s="7">
        <v>0.76829999999999998</v>
      </c>
      <c r="O30" s="7">
        <v>-9.992970946579198E-2</v>
      </c>
      <c r="P30" s="7">
        <f t="shared" si="9"/>
        <v>0.90007029053420806</v>
      </c>
      <c r="Q30" s="7">
        <f t="shared" si="10"/>
        <v>-0.10018152650909055</v>
      </c>
      <c r="R30" s="7">
        <f t="shared" si="11"/>
        <v>1.0469843115585022E-2</v>
      </c>
      <c r="S30" s="10">
        <f t="shared" si="12"/>
        <v>9.5480815971773943E-3</v>
      </c>
    </row>
    <row r="31" spans="1:21" ht="15.75" x14ac:dyDescent="0.25">
      <c r="A31" s="4">
        <v>42297</v>
      </c>
      <c r="B31">
        <v>2.7199999999999998</v>
      </c>
      <c r="C31">
        <f t="shared" si="6"/>
        <v>5.0193050193050155E-2</v>
      </c>
      <c r="D31">
        <v>2.0670000000000002</v>
      </c>
      <c r="E31">
        <v>9.3926999999999996</v>
      </c>
      <c r="F31" s="15">
        <f t="shared" si="0"/>
        <v>2.4598634329175972E-4</v>
      </c>
      <c r="G31">
        <f t="shared" si="5"/>
        <v>1.0002459863432918</v>
      </c>
      <c r="H31">
        <f t="shared" si="7"/>
        <v>4.9947063849758395E-2</v>
      </c>
      <c r="I31">
        <f t="shared" si="8"/>
        <v>2.4947091872118419E-3</v>
      </c>
      <c r="M31" s="9">
        <v>42461</v>
      </c>
      <c r="N31" s="7">
        <v>0.77500000000000002</v>
      </c>
      <c r="O31" s="7">
        <v>8.7205518677600409E-3</v>
      </c>
      <c r="P31" s="7">
        <f t="shared" si="9"/>
        <v>1.00872055186776</v>
      </c>
      <c r="Q31" s="7">
        <f t="shared" si="10"/>
        <v>8.4693048364561825E-3</v>
      </c>
      <c r="R31" s="7">
        <f t="shared" si="11"/>
        <v>4.0050925115517752E-5</v>
      </c>
      <c r="S31" s="10">
        <f t="shared" si="12"/>
        <v>1.1960803431522282E-4</v>
      </c>
    </row>
    <row r="32" spans="1:21" ht="15.75" x14ac:dyDescent="0.25">
      <c r="A32" s="4">
        <v>42298</v>
      </c>
      <c r="B32">
        <v>2.48</v>
      </c>
      <c r="C32">
        <f t="shared" si="6"/>
        <v>-8.8235294117646981E-2</v>
      </c>
      <c r="D32">
        <v>2.0228000000000002</v>
      </c>
      <c r="E32">
        <v>9.407</v>
      </c>
      <c r="F32" s="15">
        <f t="shared" si="0"/>
        <v>2.4634454969274522E-4</v>
      </c>
      <c r="G32">
        <f t="shared" si="5"/>
        <v>1.0002463445496927</v>
      </c>
      <c r="H32">
        <f t="shared" si="7"/>
        <v>-8.8481638667339726E-2</v>
      </c>
      <c r="I32">
        <f t="shared" si="8"/>
        <v>7.8290003812576687E-3</v>
      </c>
      <c r="M32" s="9">
        <v>42464</v>
      </c>
      <c r="N32" s="7">
        <v>0.73040000000000005</v>
      </c>
      <c r="O32" s="7">
        <v>-5.7548387096774158E-2</v>
      </c>
      <c r="P32" s="7">
        <f t="shared" si="9"/>
        <v>0.94245161290322588</v>
      </c>
      <c r="Q32" s="7">
        <f t="shared" si="10"/>
        <v>-5.7799546615767285E-2</v>
      </c>
      <c r="R32" s="7">
        <f t="shared" si="11"/>
        <v>3.5928361389331834E-3</v>
      </c>
      <c r="S32" s="10">
        <f t="shared" si="12"/>
        <v>3.0616640473758406E-3</v>
      </c>
    </row>
    <row r="33" spans="1:19" ht="15.75" x14ac:dyDescent="0.25">
      <c r="A33" s="4">
        <v>42299</v>
      </c>
      <c r="B33">
        <v>2.4</v>
      </c>
      <c r="C33">
        <f t="shared" si="6"/>
        <v>-3.2258064516129059E-2</v>
      </c>
      <c r="D33">
        <v>2.0263</v>
      </c>
      <c r="E33">
        <v>9.3343000000000007</v>
      </c>
      <c r="F33" s="15">
        <f t="shared" si="0"/>
        <v>2.4452297347865581E-4</v>
      </c>
      <c r="G33">
        <f t="shared" si="5"/>
        <v>1.0002445229734787</v>
      </c>
      <c r="H33">
        <f t="shared" si="7"/>
        <v>-3.2502587489607715E-2</v>
      </c>
      <c r="I33">
        <f t="shared" si="8"/>
        <v>1.0564181935196039E-3</v>
      </c>
      <c r="M33" s="9">
        <v>42465</v>
      </c>
      <c r="N33" s="7">
        <v>0.66579999999999995</v>
      </c>
      <c r="O33" s="7">
        <v>-8.8444687842278338E-2</v>
      </c>
      <c r="P33" s="7">
        <f t="shared" si="9"/>
        <v>0.91155531215772168</v>
      </c>
      <c r="Q33" s="7">
        <f t="shared" si="10"/>
        <v>-8.8697084776438909E-2</v>
      </c>
      <c r="R33" s="7">
        <f t="shared" si="11"/>
        <v>8.2515076509751643E-3</v>
      </c>
      <c r="S33" s="10">
        <f t="shared" si="12"/>
        <v>7.4355859617907718E-3</v>
      </c>
    </row>
    <row r="34" spans="1:19" ht="15.75" x14ac:dyDescent="0.25">
      <c r="A34" s="4">
        <v>42300</v>
      </c>
      <c r="B34">
        <v>2.2800000000000002</v>
      </c>
      <c r="C34">
        <f t="shared" si="6"/>
        <v>-4.9999999999999864E-2</v>
      </c>
      <c r="D34">
        <v>2.0865999999999998</v>
      </c>
      <c r="E34">
        <v>9.3175000000000008</v>
      </c>
      <c r="F34" s="15">
        <f t="shared" si="0"/>
        <v>2.4410185970413778E-4</v>
      </c>
      <c r="G34">
        <f t="shared" si="5"/>
        <v>1.0002441018597041</v>
      </c>
      <c r="H34">
        <f t="shared" si="7"/>
        <v>-5.0244101859704002E-2</v>
      </c>
      <c r="I34">
        <f t="shared" si="8"/>
        <v>2.524469771688311E-3</v>
      </c>
      <c r="M34" s="9">
        <v>42466</v>
      </c>
      <c r="N34" s="7">
        <v>0.73850000000000005</v>
      </c>
      <c r="O34" s="7">
        <v>0.10919194953439487</v>
      </c>
      <c r="P34" s="7">
        <f t="shared" si="9"/>
        <v>1.1091919495343949</v>
      </c>
      <c r="Q34" s="7">
        <f t="shared" si="10"/>
        <v>0.10894091253731902</v>
      </c>
      <c r="R34" s="7">
        <f t="shared" si="11"/>
        <v>1.1406280097987401E-2</v>
      </c>
      <c r="S34" s="10">
        <f t="shared" si="12"/>
        <v>1.2411776669321316E-2</v>
      </c>
    </row>
    <row r="35" spans="1:19" ht="15.75" x14ac:dyDescent="0.25">
      <c r="A35" s="4">
        <v>42303</v>
      </c>
      <c r="B35">
        <v>2.1</v>
      </c>
      <c r="C35">
        <f t="shared" si="6"/>
        <v>-7.8947368421052697E-2</v>
      </c>
      <c r="D35">
        <v>2.0564</v>
      </c>
      <c r="E35">
        <v>9.3518000000000008</v>
      </c>
      <c r="F35" s="15">
        <f t="shared" si="0"/>
        <v>2.4496156504705269E-4</v>
      </c>
      <c r="G35">
        <f t="shared" si="5"/>
        <v>1.0002449615650471</v>
      </c>
      <c r="H35">
        <f t="shared" si="7"/>
        <v>-7.9192329986099749E-2</v>
      </c>
      <c r="I35">
        <f t="shared" si="8"/>
        <v>6.2714251286273134E-3</v>
      </c>
      <c r="M35" s="9">
        <v>42467</v>
      </c>
      <c r="N35" s="7">
        <v>0.69020000000000004</v>
      </c>
      <c r="O35" s="7">
        <v>-6.5402843601895744E-2</v>
      </c>
      <c r="P35" s="7">
        <f t="shared" si="9"/>
        <v>0.93459715639810426</v>
      </c>
      <c r="Q35" s="7">
        <f t="shared" si="10"/>
        <v>-6.5654968102573208E-2</v>
      </c>
      <c r="R35" s="7">
        <f t="shared" si="11"/>
        <v>4.5962559778788244E-3</v>
      </c>
      <c r="S35" s="10">
        <f t="shared" si="12"/>
        <v>3.9926888593802721E-3</v>
      </c>
    </row>
    <row r="36" spans="1:19" ht="15.75" x14ac:dyDescent="0.25">
      <c r="A36" s="4">
        <v>42304</v>
      </c>
      <c r="B36">
        <v>2.0499999999999998</v>
      </c>
      <c r="C36">
        <f t="shared" si="6"/>
        <v>-2.3809523809523937E-2</v>
      </c>
      <c r="D36">
        <v>2.0369999999999999</v>
      </c>
      <c r="E36">
        <v>9.2766000000000002</v>
      </c>
      <c r="F36" s="15">
        <f t="shared" si="0"/>
        <v>2.4307637831033624E-4</v>
      </c>
      <c r="G36">
        <f t="shared" si="5"/>
        <v>1.0002430763783103</v>
      </c>
      <c r="H36">
        <f t="shared" si="7"/>
        <v>-2.4052600187834273E-2</v>
      </c>
      <c r="I36">
        <f t="shared" si="8"/>
        <v>5.7852757579580525E-4</v>
      </c>
      <c r="M36" s="9">
        <v>42468</v>
      </c>
      <c r="N36" s="7">
        <v>0.76139999999999997</v>
      </c>
      <c r="O36" s="7">
        <v>0.10315850478122272</v>
      </c>
      <c r="P36" s="7">
        <f t="shared" si="9"/>
        <v>1.1031585047812227</v>
      </c>
      <c r="Q36" s="7">
        <f t="shared" si="10"/>
        <v>0.10290636778300537</v>
      </c>
      <c r="R36" s="7">
        <f t="shared" si="11"/>
        <v>1.0153714803194084E-2</v>
      </c>
      <c r="S36" s="10">
        <f t="shared" si="12"/>
        <v>1.110359742296598E-2</v>
      </c>
    </row>
    <row r="37" spans="1:19" ht="15.75" x14ac:dyDescent="0.25">
      <c r="A37" s="4">
        <v>42305</v>
      </c>
      <c r="B37">
        <v>2.2200000000000002</v>
      </c>
      <c r="C37">
        <f t="shared" si="6"/>
        <v>8.2926829268292868E-2</v>
      </c>
      <c r="D37">
        <v>2.1009000000000002</v>
      </c>
      <c r="E37">
        <v>9.2527000000000008</v>
      </c>
      <c r="F37" s="15">
        <f t="shared" si="0"/>
        <v>2.4247695892642973E-4</v>
      </c>
      <c r="G37">
        <f t="shared" si="5"/>
        <v>1.0002424769589264</v>
      </c>
      <c r="H37">
        <f t="shared" si="7"/>
        <v>8.2684352309366438E-2</v>
      </c>
      <c r="I37">
        <f t="shared" si="8"/>
        <v>6.8367021168194309E-3</v>
      </c>
      <c r="M37" s="9">
        <v>42471</v>
      </c>
      <c r="N37" s="7">
        <v>0.95350000000000001</v>
      </c>
      <c r="O37" s="7">
        <v>0.25229839768846868</v>
      </c>
      <c r="P37" s="7">
        <f t="shared" si="9"/>
        <v>1.2522983976884687</v>
      </c>
      <c r="Q37" s="7">
        <f t="shared" si="10"/>
        <v>0.25204771828659317</v>
      </c>
      <c r="R37" s="7">
        <f t="shared" si="11"/>
        <v>6.2453505387098568E-2</v>
      </c>
      <c r="S37" s="10">
        <f t="shared" si="12"/>
        <v>6.4777864488608658E-2</v>
      </c>
    </row>
    <row r="38" spans="1:19" ht="15.75" x14ac:dyDescent="0.25">
      <c r="A38" s="4">
        <v>42306</v>
      </c>
      <c r="B38">
        <v>2.19</v>
      </c>
      <c r="C38">
        <f t="shared" si="6"/>
        <v>-1.3513513513513624E-2</v>
      </c>
      <c r="D38">
        <v>2.1724999999999999</v>
      </c>
      <c r="E38">
        <v>9.2386999999999997</v>
      </c>
      <c r="F38" s="15">
        <f t="shared" si="0"/>
        <v>2.4212577386206746E-4</v>
      </c>
      <c r="G38">
        <f t="shared" si="5"/>
        <v>1.0002421257738621</v>
      </c>
      <c r="H38">
        <f t="shared" si="7"/>
        <v>-1.3755639287375691E-2</v>
      </c>
      <c r="I38">
        <f t="shared" si="8"/>
        <v>1.8921761220439361E-4</v>
      </c>
      <c r="M38" s="9">
        <v>42472</v>
      </c>
      <c r="N38" s="7">
        <v>1.1499999999999999</v>
      </c>
      <c r="O38" s="7">
        <v>0.20608285264813833</v>
      </c>
      <c r="P38" s="7">
        <f t="shared" si="9"/>
        <v>1.2060828526481384</v>
      </c>
      <c r="Q38" s="7">
        <f t="shared" si="10"/>
        <v>0.20583307869531967</v>
      </c>
      <c r="R38" s="7">
        <f t="shared" si="11"/>
        <v>4.1490575030191899E-2</v>
      </c>
      <c r="S38" s="10">
        <f t="shared" si="12"/>
        <v>4.3389023175312423E-2</v>
      </c>
    </row>
    <row r="39" spans="1:19" ht="15.75" x14ac:dyDescent="0.25">
      <c r="A39" s="4">
        <v>42307</v>
      </c>
      <c r="B39">
        <v>2.2599999999999998</v>
      </c>
      <c r="C39">
        <f t="shared" si="6"/>
        <v>3.1963470319634632E-2</v>
      </c>
      <c r="D39">
        <v>2.1421000000000001</v>
      </c>
      <c r="E39">
        <v>9.2590000000000003</v>
      </c>
      <c r="F39" s="15">
        <f t="shared" si="0"/>
        <v>2.4263497756393804E-4</v>
      </c>
      <c r="G39">
        <f t="shared" si="5"/>
        <v>1.0002426349775639</v>
      </c>
      <c r="H39">
        <f t="shared" si="7"/>
        <v>3.1720835342070694E-2</v>
      </c>
      <c r="I39">
        <f t="shared" si="8"/>
        <v>1.0062113947987613E-3</v>
      </c>
      <c r="M39" s="9">
        <v>42473</v>
      </c>
      <c r="N39" s="7">
        <v>1.1100000000000001</v>
      </c>
      <c r="O39" s="7">
        <v>-3.4782608695652015E-2</v>
      </c>
      <c r="P39" s="7">
        <f t="shared" si="9"/>
        <v>0.96521739130434803</v>
      </c>
      <c r="Q39" s="7">
        <f t="shared" si="10"/>
        <v>-3.5031346769067315E-2</v>
      </c>
      <c r="R39" s="7">
        <f t="shared" si="11"/>
        <v>1.3817629056892436E-3</v>
      </c>
      <c r="S39" s="10">
        <f t="shared" si="12"/>
        <v>1.0604209860804335E-3</v>
      </c>
    </row>
    <row r="40" spans="1:19" ht="15.75" x14ac:dyDescent="0.25">
      <c r="A40" s="4">
        <v>42310</v>
      </c>
      <c r="B40">
        <v>2.52</v>
      </c>
      <c r="C40">
        <f t="shared" si="6"/>
        <v>0.11504424778761073</v>
      </c>
      <c r="D40">
        <v>2.1709000000000001</v>
      </c>
      <c r="E40">
        <v>9.2248999999999999</v>
      </c>
      <c r="F40" s="15">
        <f t="shared" si="0"/>
        <v>2.4177956179705085E-4</v>
      </c>
      <c r="G40">
        <f t="shared" si="5"/>
        <v>1.0002417795617971</v>
      </c>
      <c r="H40">
        <f t="shared" si="7"/>
        <v>0.11480246822581368</v>
      </c>
      <c r="I40">
        <f t="shared" si="8"/>
        <v>1.3179606710738959E-2</v>
      </c>
      <c r="M40" s="9">
        <v>42474</v>
      </c>
      <c r="N40" s="7">
        <v>1.04</v>
      </c>
      <c r="O40" s="7">
        <v>-6.3063063063063113E-2</v>
      </c>
      <c r="P40" s="7">
        <f t="shared" si="9"/>
        <v>0.93693693693693691</v>
      </c>
      <c r="Q40" s="7">
        <f t="shared" si="10"/>
        <v>-6.3311468271073396E-2</v>
      </c>
      <c r="R40" s="7">
        <f t="shared" si="11"/>
        <v>4.2839895794917716E-3</v>
      </c>
      <c r="S40" s="10">
        <f t="shared" si="12"/>
        <v>3.7020199950941086E-3</v>
      </c>
    </row>
    <row r="41" spans="1:19" ht="15.75" x14ac:dyDescent="0.25">
      <c r="A41" s="4">
        <v>42311</v>
      </c>
      <c r="B41">
        <v>2.52</v>
      </c>
      <c r="C41">
        <f t="shared" si="6"/>
        <v>0</v>
      </c>
      <c r="D41">
        <v>2.2105000000000001</v>
      </c>
      <c r="E41">
        <v>9.2333999999999996</v>
      </c>
      <c r="F41" s="15">
        <f t="shared" si="0"/>
        <v>2.4199281351799939E-4</v>
      </c>
      <c r="G41">
        <f t="shared" si="5"/>
        <v>1.000241992813518</v>
      </c>
      <c r="H41">
        <f t="shared" si="7"/>
        <v>-2.4199281351799939E-4</v>
      </c>
      <c r="I41">
        <f t="shared" si="8"/>
        <v>5.8560521794357232E-8</v>
      </c>
      <c r="M41" s="9">
        <v>42475</v>
      </c>
      <c r="N41" s="7">
        <v>1.1000000000000001</v>
      </c>
      <c r="O41" s="7">
        <v>5.7692307692307744E-2</v>
      </c>
      <c r="P41" s="7">
        <f t="shared" si="9"/>
        <v>1.0576923076923077</v>
      </c>
      <c r="Q41" s="7">
        <f t="shared" si="10"/>
        <v>5.7443742303430446E-2</v>
      </c>
      <c r="R41" s="7">
        <f t="shared" si="11"/>
        <v>3.058423743566335E-3</v>
      </c>
      <c r="S41" s="10">
        <f t="shared" si="12"/>
        <v>3.5893259175480197E-3</v>
      </c>
    </row>
    <row r="42" spans="1:19" ht="15.75" x14ac:dyDescent="0.25">
      <c r="A42" s="4">
        <v>42312</v>
      </c>
      <c r="B42">
        <v>2.6</v>
      </c>
      <c r="C42">
        <f t="shared" si="6"/>
        <v>3.1746031746031772E-2</v>
      </c>
      <c r="D42">
        <v>2.2250000000000001</v>
      </c>
      <c r="E42">
        <v>9.2637</v>
      </c>
      <c r="F42" s="15">
        <f t="shared" si="0"/>
        <v>2.4275285856600881E-4</v>
      </c>
      <c r="G42">
        <f t="shared" si="5"/>
        <v>1.000242752858566</v>
      </c>
      <c r="H42">
        <f t="shared" si="7"/>
        <v>3.1503278887465763E-2</v>
      </c>
      <c r="I42">
        <f t="shared" si="8"/>
        <v>9.9245658066144608E-4</v>
      </c>
      <c r="M42" s="9">
        <v>42478</v>
      </c>
      <c r="N42" s="7">
        <v>1</v>
      </c>
      <c r="O42" s="7">
        <v>-9.0909090909090981E-2</v>
      </c>
      <c r="P42" s="7">
        <f t="shared" si="9"/>
        <v>0.90909090909090906</v>
      </c>
      <c r="Q42" s="7">
        <f t="shared" si="10"/>
        <v>-9.1157148192115775E-2</v>
      </c>
      <c r="R42" s="7">
        <f t="shared" si="11"/>
        <v>8.70449310724585E-3</v>
      </c>
      <c r="S42" s="10">
        <f t="shared" si="12"/>
        <v>7.8658996419442694E-3</v>
      </c>
    </row>
    <row r="43" spans="1:19" ht="15.75" x14ac:dyDescent="0.25">
      <c r="A43" s="4">
        <v>42313</v>
      </c>
      <c r="B43">
        <v>2.5</v>
      </c>
      <c r="C43">
        <f t="shared" si="6"/>
        <v>-3.8461538461538491E-2</v>
      </c>
      <c r="D43">
        <v>2.2323</v>
      </c>
      <c r="E43">
        <v>9.2740000000000009</v>
      </c>
      <c r="F43" s="15">
        <f t="shared" si="0"/>
        <v>2.4301117584513143E-4</v>
      </c>
      <c r="G43">
        <f t="shared" si="5"/>
        <v>1.0002430111758451</v>
      </c>
      <c r="H43">
        <f t="shared" si="7"/>
        <v>-3.8704549637383623E-2</v>
      </c>
      <c r="I43">
        <f t="shared" si="8"/>
        <v>1.4980421626326927E-3</v>
      </c>
      <c r="M43" s="9">
        <v>42479</v>
      </c>
      <c r="N43" s="7">
        <v>1.0900000000000001</v>
      </c>
      <c r="O43" s="7">
        <v>9.000000000000008E-2</v>
      </c>
      <c r="P43" s="7">
        <f t="shared" si="9"/>
        <v>1.0900000000000001</v>
      </c>
      <c r="Q43" s="7">
        <f t="shared" si="10"/>
        <v>8.9752781422285821E-2</v>
      </c>
      <c r="R43" s="7">
        <f t="shared" si="11"/>
        <v>7.6758724633395623E-3</v>
      </c>
      <c r="S43" s="10">
        <f t="shared" si="12"/>
        <v>8.5045325312016404E-3</v>
      </c>
    </row>
    <row r="44" spans="1:19" ht="15.75" x14ac:dyDescent="0.25">
      <c r="A44" s="4">
        <v>42314</v>
      </c>
      <c r="B44">
        <v>2.46</v>
      </c>
      <c r="C44">
        <f t="shared" si="6"/>
        <v>-1.6000000000000014E-2</v>
      </c>
      <c r="D44">
        <v>2.3252000000000002</v>
      </c>
      <c r="E44">
        <v>9.3039000000000005</v>
      </c>
      <c r="F44" s="15">
        <f t="shared" si="0"/>
        <v>2.43760910803692E-4</v>
      </c>
      <c r="G44">
        <f t="shared" si="5"/>
        <v>1.0002437609108037</v>
      </c>
      <c r="H44">
        <f t="shared" si="7"/>
        <v>-1.6243760910803706E-2</v>
      </c>
      <c r="I44">
        <f t="shared" si="8"/>
        <v>2.6385976852735446E-4</v>
      </c>
      <c r="M44" s="9">
        <v>42480</v>
      </c>
      <c r="N44" s="7">
        <v>1.1100000000000001</v>
      </c>
      <c r="O44" s="7">
        <v>1.8348623853211024E-2</v>
      </c>
      <c r="P44" s="7">
        <f t="shared" si="9"/>
        <v>1.0183486238532111</v>
      </c>
      <c r="Q44" s="7">
        <f t="shared" si="10"/>
        <v>1.8101002164278138E-2</v>
      </c>
      <c r="R44" s="7">
        <f t="shared" si="11"/>
        <v>2.5473045313534359E-4</v>
      </c>
      <c r="S44" s="10">
        <f t="shared" si="12"/>
        <v>4.2305262589127125E-4</v>
      </c>
    </row>
    <row r="45" spans="1:19" ht="15.75" x14ac:dyDescent="0.25">
      <c r="A45" s="4">
        <v>42317</v>
      </c>
      <c r="B45">
        <v>2.4699999999999998</v>
      </c>
      <c r="C45">
        <f t="shared" si="6"/>
        <v>4.0650406504064178E-3</v>
      </c>
      <c r="D45">
        <v>2.3435999999999999</v>
      </c>
      <c r="E45">
        <v>9.3978000000000002</v>
      </c>
      <c r="F45" s="15">
        <f t="shared" si="0"/>
        <v>2.4611410058184013E-4</v>
      </c>
      <c r="G45">
        <f t="shared" si="5"/>
        <v>1.0002461141005818</v>
      </c>
      <c r="H45">
        <f t="shared" si="7"/>
        <v>3.8189265498245776E-3</v>
      </c>
      <c r="I45">
        <f t="shared" si="8"/>
        <v>1.4584199992955053E-5</v>
      </c>
      <c r="M45" s="9">
        <v>42481</v>
      </c>
      <c r="N45" s="7">
        <v>1.1200000000000001</v>
      </c>
      <c r="O45" s="7">
        <v>9.0090090090090159E-3</v>
      </c>
      <c r="P45" s="7">
        <f t="shared" si="9"/>
        <v>1.0090090090090089</v>
      </c>
      <c r="Q45" s="7">
        <f t="shared" si="10"/>
        <v>8.7600757400517638E-3</v>
      </c>
      <c r="R45" s="7">
        <f t="shared" si="11"/>
        <v>4.3815806697792557E-5</v>
      </c>
      <c r="S45" s="10">
        <f t="shared" si="12"/>
        <v>1.2605264064999861E-4</v>
      </c>
    </row>
    <row r="46" spans="1:19" ht="15.75" x14ac:dyDescent="0.25">
      <c r="A46" s="4">
        <v>42318</v>
      </c>
      <c r="B46">
        <v>2.3199999999999998</v>
      </c>
      <c r="C46">
        <f t="shared" si="6"/>
        <v>-6.0728744939271224E-2</v>
      </c>
      <c r="D46">
        <v>2.3418999999999999</v>
      </c>
      <c r="E46">
        <v>9.3999000000000006</v>
      </c>
      <c r="F46" s="15">
        <f t="shared" si="0"/>
        <v>2.4616670479860048E-4</v>
      </c>
      <c r="G46">
        <f t="shared" si="5"/>
        <v>1.0002461667047986</v>
      </c>
      <c r="H46">
        <f t="shared" si="7"/>
        <v>-6.0974911644069825E-2</v>
      </c>
      <c r="I46">
        <f t="shared" si="8"/>
        <v>3.717939850002122E-3</v>
      </c>
      <c r="M46" s="9">
        <v>42482</v>
      </c>
      <c r="N46" s="7">
        <v>1.1400000000000001</v>
      </c>
      <c r="O46" s="7">
        <v>1.785714285714287E-2</v>
      </c>
      <c r="P46" s="7">
        <f t="shared" si="9"/>
        <v>1.0178571428571428</v>
      </c>
      <c r="Q46" s="7">
        <f t="shared" si="10"/>
        <v>1.7608572462764004E-2</v>
      </c>
      <c r="R46" s="7">
        <f t="shared" si="11"/>
        <v>2.3925431092175801E-4</v>
      </c>
      <c r="S46" s="10">
        <f t="shared" si="12"/>
        <v>4.0303828524140264E-4</v>
      </c>
    </row>
    <row r="47" spans="1:19" ht="15.75" x14ac:dyDescent="0.25">
      <c r="A47" s="4">
        <v>42319</v>
      </c>
      <c r="B47">
        <v>2.1800000000000002</v>
      </c>
      <c r="C47">
        <f t="shared" si="6"/>
        <v>-6.034482758620676E-2</v>
      </c>
      <c r="D47">
        <v>2.3300999999999998</v>
      </c>
      <c r="E47">
        <v>9.4212000000000007</v>
      </c>
      <c r="F47" s="15">
        <f t="shared" si="0"/>
        <v>2.467002049544309E-4</v>
      </c>
      <c r="G47">
        <f t="shared" si="5"/>
        <v>1.0002467002049544</v>
      </c>
      <c r="H47">
        <f t="shared" si="7"/>
        <v>-6.0591527791161191E-2</v>
      </c>
      <c r="I47">
        <f t="shared" si="8"/>
        <v>3.6713332400670588E-3</v>
      </c>
      <c r="M47" s="9">
        <v>42485</v>
      </c>
      <c r="N47" s="7">
        <v>1.1000000000000001</v>
      </c>
      <c r="O47" s="7">
        <v>-3.508771929824564E-2</v>
      </c>
      <c r="P47" s="7">
        <f t="shared" si="9"/>
        <v>0.96491228070175439</v>
      </c>
      <c r="Q47" s="7">
        <f t="shared" si="10"/>
        <v>-3.5336122003355813E-2</v>
      </c>
      <c r="R47" s="7">
        <f t="shared" si="11"/>
        <v>1.4045140472833987E-3</v>
      </c>
      <c r="S47" s="10">
        <f t="shared" si="12"/>
        <v>1.0803633399686216E-3</v>
      </c>
    </row>
    <row r="48" spans="1:19" ht="15.75" x14ac:dyDescent="0.25">
      <c r="A48" s="4">
        <v>42320</v>
      </c>
      <c r="B48">
        <v>2.09</v>
      </c>
      <c r="C48">
        <f t="shared" si="6"/>
        <v>-4.1284403669724905E-2</v>
      </c>
      <c r="D48">
        <v>2.3115999999999999</v>
      </c>
      <c r="E48">
        <v>9.4832999999999998</v>
      </c>
      <c r="F48" s="15">
        <f t="shared" si="0"/>
        <v>2.4825502996694837E-4</v>
      </c>
      <c r="G48">
        <f t="shared" si="5"/>
        <v>1.0002482550299669</v>
      </c>
      <c r="H48">
        <f t="shared" si="7"/>
        <v>-4.1532658699691853E-2</v>
      </c>
      <c r="I48">
        <f t="shared" si="8"/>
        <v>1.7249617386650893E-3</v>
      </c>
      <c r="M48" s="9">
        <v>42486</v>
      </c>
      <c r="N48" s="7">
        <v>1.08</v>
      </c>
      <c r="O48" s="7">
        <v>-1.8181818181818195E-2</v>
      </c>
      <c r="P48" s="7">
        <f t="shared" si="9"/>
        <v>0.98181818181818181</v>
      </c>
      <c r="Q48" s="7">
        <f t="shared" si="10"/>
        <v>-1.8429575062513977E-2</v>
      </c>
      <c r="R48" s="7">
        <f t="shared" si="11"/>
        <v>4.2313723696132483E-4</v>
      </c>
      <c r="S48" s="10">
        <f t="shared" si="12"/>
        <v>2.5479610947887513E-4</v>
      </c>
    </row>
    <row r="49" spans="1:19" ht="15.75" x14ac:dyDescent="0.25">
      <c r="A49" s="4">
        <v>42321</v>
      </c>
      <c r="B49">
        <v>2.0699999999999998</v>
      </c>
      <c r="C49">
        <f t="shared" si="6"/>
        <v>-9.5693779904306303E-3</v>
      </c>
      <c r="D49">
        <v>2.2658</v>
      </c>
      <c r="E49">
        <v>9.4993999999999996</v>
      </c>
      <c r="F49" s="15">
        <f t="shared" si="0"/>
        <v>2.4865798918183302E-4</v>
      </c>
      <c r="G49">
        <f t="shared" si="5"/>
        <v>1.0002486579891818</v>
      </c>
      <c r="H49">
        <f t="shared" si="7"/>
        <v>-9.8180359796124633E-3</v>
      </c>
      <c r="I49">
        <f t="shared" si="8"/>
        <v>9.6393830496964856E-5</v>
      </c>
      <c r="M49" s="9">
        <v>42487</v>
      </c>
      <c r="N49" s="7">
        <v>1.04</v>
      </c>
      <c r="O49" s="7">
        <v>-3.703703703703707E-2</v>
      </c>
      <c r="P49" s="7">
        <f t="shared" si="9"/>
        <v>0.96296296296296291</v>
      </c>
      <c r="Q49" s="7">
        <f t="shared" si="10"/>
        <v>-3.7283038410906501E-2</v>
      </c>
      <c r="R49" s="7">
        <f t="shared" si="11"/>
        <v>1.5542331067207567E-3</v>
      </c>
      <c r="S49" s="10">
        <f t="shared" si="12"/>
        <v>1.2121397510052984E-3</v>
      </c>
    </row>
    <row r="50" spans="1:19" ht="15.75" x14ac:dyDescent="0.25">
      <c r="A50" s="4">
        <v>42324</v>
      </c>
      <c r="B50">
        <v>2.2599999999999998</v>
      </c>
      <c r="C50">
        <f t="shared" si="6"/>
        <v>9.1787439613526547E-2</v>
      </c>
      <c r="D50">
        <v>2.2675999999999998</v>
      </c>
      <c r="E50">
        <v>9.4093</v>
      </c>
      <c r="F50" s="15">
        <f t="shared" si="0"/>
        <v>2.4640215895077588E-4</v>
      </c>
      <c r="G50">
        <f t="shared" si="5"/>
        <v>1.0002464021589508</v>
      </c>
      <c r="H50">
        <f t="shared" si="7"/>
        <v>9.1541037454575772E-2</v>
      </c>
      <c r="I50">
        <f t="shared" si="8"/>
        <v>8.3797615382600436E-3</v>
      </c>
      <c r="M50" s="9">
        <v>42488</v>
      </c>
      <c r="N50" s="7">
        <v>0.97019999999999995</v>
      </c>
      <c r="O50" s="7">
        <v>-6.7115384615384688E-2</v>
      </c>
      <c r="P50" s="7">
        <f t="shared" si="9"/>
        <v>0.93288461538461531</v>
      </c>
      <c r="Q50" s="7">
        <f t="shared" si="10"/>
        <v>-6.7362154944112795E-2</v>
      </c>
      <c r="R50" s="7">
        <f t="shared" si="11"/>
        <v>4.8306502945071987E-3</v>
      </c>
      <c r="S50" s="10">
        <f t="shared" si="12"/>
        <v>4.2113498588856229E-3</v>
      </c>
    </row>
    <row r="51" spans="1:19" ht="15.75" x14ac:dyDescent="0.25">
      <c r="A51" s="4">
        <v>42325</v>
      </c>
      <c r="B51">
        <v>2.11</v>
      </c>
      <c r="C51">
        <f t="shared" si="6"/>
        <v>-6.6371681415929168E-2</v>
      </c>
      <c r="D51">
        <v>2.2658</v>
      </c>
      <c r="E51">
        <v>9.4235000000000007</v>
      </c>
      <c r="F51" s="15">
        <f t="shared" si="0"/>
        <v>2.4675780675686987E-4</v>
      </c>
      <c r="G51">
        <f t="shared" si="5"/>
        <v>1.0002467578067569</v>
      </c>
      <c r="H51">
        <f t="shared" si="7"/>
        <v>-6.6618439222686038E-2</v>
      </c>
      <c r="I51">
        <f t="shared" si="8"/>
        <v>4.4380164444667138E-3</v>
      </c>
      <c r="M51" s="9">
        <v>42489</v>
      </c>
      <c r="N51" s="7">
        <v>1.01</v>
      </c>
      <c r="O51" s="7">
        <v>4.1022469593898228E-2</v>
      </c>
      <c r="P51" s="7">
        <f t="shared" si="9"/>
        <v>1.0410224695938983</v>
      </c>
      <c r="Q51" s="7">
        <f t="shared" si="10"/>
        <v>4.0774457369129227E-2</v>
      </c>
      <c r="R51" s="7">
        <f t="shared" si="11"/>
        <v>1.4925652912321271E-3</v>
      </c>
      <c r="S51" s="10">
        <f t="shared" si="12"/>
        <v>1.8698444757998963E-3</v>
      </c>
    </row>
    <row r="52" spans="1:19" ht="15.75" x14ac:dyDescent="0.25">
      <c r="A52" s="4">
        <v>42326</v>
      </c>
      <c r="B52">
        <v>2.13</v>
      </c>
      <c r="C52">
        <f t="shared" si="6"/>
        <v>9.4786729857819999E-3</v>
      </c>
      <c r="D52">
        <v>2.2728000000000002</v>
      </c>
      <c r="E52">
        <v>9.3636999999999997</v>
      </c>
      <c r="F52" s="15">
        <f t="shared" si="0"/>
        <v>2.4525976733302812E-4</v>
      </c>
      <c r="G52">
        <f t="shared" si="5"/>
        <v>1.000245259767333</v>
      </c>
      <c r="H52">
        <f t="shared" si="7"/>
        <v>9.2334132184489718E-3</v>
      </c>
      <c r="I52">
        <f t="shared" si="8"/>
        <v>8.5255919662628206E-5</v>
      </c>
      <c r="M52" s="9">
        <v>42492</v>
      </c>
      <c r="N52" s="7">
        <v>1.01</v>
      </c>
      <c r="O52" s="7">
        <v>0</v>
      </c>
      <c r="P52" s="7">
        <f t="shared" si="9"/>
        <v>1</v>
      </c>
      <c r="Q52" s="7">
        <f t="shared" si="10"/>
        <v>-2.484227282473217E-4</v>
      </c>
      <c r="R52" s="7">
        <f t="shared" si="11"/>
        <v>5.7080259730065979E-6</v>
      </c>
      <c r="S52" s="10">
        <f t="shared" si="12"/>
        <v>4.9231544180352046E-6</v>
      </c>
    </row>
    <row r="53" spans="1:19" ht="15.75" x14ac:dyDescent="0.25">
      <c r="A53" s="4">
        <v>42327</v>
      </c>
      <c r="B53">
        <v>2.08</v>
      </c>
      <c r="C53">
        <f t="shared" si="6"/>
        <v>-2.3474178403755788E-2</v>
      </c>
      <c r="D53">
        <v>2.2482000000000002</v>
      </c>
      <c r="E53">
        <v>9.3679000000000006</v>
      </c>
      <c r="F53" s="15">
        <f t="shared" si="0"/>
        <v>2.4536500747296408E-4</v>
      </c>
      <c r="G53">
        <f t="shared" si="5"/>
        <v>1.000245365007473</v>
      </c>
      <c r="H53">
        <f t="shared" si="7"/>
        <v>-2.3719543411228752E-2</v>
      </c>
      <c r="I53">
        <f t="shared" si="8"/>
        <v>5.6261673963716526E-4</v>
      </c>
      <c r="M53" s="9">
        <v>42493</v>
      </c>
      <c r="N53" s="7">
        <v>0.9375</v>
      </c>
      <c r="O53" s="7">
        <v>-7.178217821782179E-2</v>
      </c>
      <c r="P53" s="7">
        <f t="shared" si="9"/>
        <v>0.92821782178217815</v>
      </c>
      <c r="Q53" s="7">
        <f t="shared" si="10"/>
        <v>-7.203138924114677E-2</v>
      </c>
      <c r="R53" s="7">
        <f t="shared" si="11"/>
        <v>5.5015025032352314E-3</v>
      </c>
      <c r="S53" s="10">
        <f t="shared" si="12"/>
        <v>4.8391707238090798E-3</v>
      </c>
    </row>
    <row r="54" spans="1:19" ht="15.75" x14ac:dyDescent="0.25">
      <c r="A54" s="4">
        <v>42328</v>
      </c>
      <c r="B54">
        <v>1.9</v>
      </c>
      <c r="C54">
        <f t="shared" si="6"/>
        <v>-8.6538461538461606E-2</v>
      </c>
      <c r="D54">
        <v>2.2622999999999998</v>
      </c>
      <c r="E54">
        <v>9.3569999999999993</v>
      </c>
      <c r="F54" s="15">
        <f t="shared" si="0"/>
        <v>2.450918759091536E-4</v>
      </c>
      <c r="G54">
        <f t="shared" si="5"/>
        <v>1.0002450918759092</v>
      </c>
      <c r="H54">
        <f t="shared" si="7"/>
        <v>-8.6783553414370759E-2</v>
      </c>
      <c r="I54">
        <f t="shared" si="8"/>
        <v>7.531385143224943E-3</v>
      </c>
      <c r="M54" s="9">
        <v>42494</v>
      </c>
      <c r="N54" s="7">
        <v>0.87</v>
      </c>
      <c r="O54" s="7">
        <v>-7.2000000000000008E-2</v>
      </c>
      <c r="P54" s="7">
        <f t="shared" si="9"/>
        <v>0.92799999999999994</v>
      </c>
      <c r="Q54" s="7">
        <f t="shared" si="10"/>
        <v>-7.2249306103955468E-2</v>
      </c>
      <c r="R54" s="7">
        <f t="shared" si="11"/>
        <v>5.5338766997993886E-3</v>
      </c>
      <c r="S54" s="10">
        <f t="shared" si="12"/>
        <v>4.8695366134758316E-3</v>
      </c>
    </row>
    <row r="55" spans="1:19" ht="15.75" x14ac:dyDescent="0.25">
      <c r="A55" s="4">
        <v>42331</v>
      </c>
      <c r="B55">
        <v>1.51</v>
      </c>
      <c r="C55">
        <f t="shared" si="6"/>
        <v>-0.20526315789473681</v>
      </c>
      <c r="D55">
        <v>2.2376999999999998</v>
      </c>
      <c r="E55">
        <v>9.3551000000000002</v>
      </c>
      <c r="F55" s="15">
        <f t="shared" si="0"/>
        <v>2.4504426304150506E-4</v>
      </c>
      <c r="G55">
        <f t="shared" si="5"/>
        <v>1.0002450442630415</v>
      </c>
      <c r="H55">
        <f t="shared" si="7"/>
        <v>-0.20550820215777832</v>
      </c>
      <c r="I55">
        <f t="shared" si="8"/>
        <v>4.2233621154122283E-2</v>
      </c>
      <c r="M55" s="9">
        <v>42495</v>
      </c>
      <c r="N55" s="7">
        <v>0.84</v>
      </c>
      <c r="O55" s="7">
        <v>-3.4482758620689689E-2</v>
      </c>
      <c r="P55" s="7">
        <f t="shared" si="9"/>
        <v>0.96551724137931028</v>
      </c>
      <c r="Q55" s="7">
        <f t="shared" si="10"/>
        <v>-3.4731827016900106E-2</v>
      </c>
      <c r="R55" s="7">
        <f t="shared" si="11"/>
        <v>1.3595850784356824E-3</v>
      </c>
      <c r="S55" s="10">
        <f t="shared" si="12"/>
        <v>1.0410035123691983E-3</v>
      </c>
    </row>
    <row r="56" spans="1:19" ht="15.75" x14ac:dyDescent="0.25">
      <c r="A56" s="4">
        <v>42332</v>
      </c>
      <c r="B56">
        <v>1.75</v>
      </c>
      <c r="C56">
        <f t="shared" si="6"/>
        <v>0.15894039735099338</v>
      </c>
      <c r="D56">
        <v>2.2376999999999998</v>
      </c>
      <c r="E56">
        <v>9.3489000000000004</v>
      </c>
      <c r="F56" s="15">
        <f t="shared" si="0"/>
        <v>2.4488888899742989E-4</v>
      </c>
      <c r="G56">
        <f t="shared" si="5"/>
        <v>1.0002448888889974</v>
      </c>
      <c r="H56">
        <f t="shared" si="7"/>
        <v>0.15869550846199595</v>
      </c>
      <c r="I56">
        <f t="shared" si="8"/>
        <v>2.5184264406011431E-2</v>
      </c>
      <c r="M56" s="9">
        <v>42496</v>
      </c>
      <c r="N56" s="7">
        <v>0.89129999999999998</v>
      </c>
      <c r="O56" s="7">
        <v>6.1071428571428589E-2</v>
      </c>
      <c r="P56" s="7">
        <f t="shared" si="9"/>
        <v>1.0610714285714287</v>
      </c>
      <c r="Q56" s="7">
        <f t="shared" si="10"/>
        <v>6.0823035877941946E-2</v>
      </c>
      <c r="R56" s="7">
        <f t="shared" si="11"/>
        <v>3.4436136319432771E-3</v>
      </c>
      <c r="S56" s="10">
        <f t="shared" si="12"/>
        <v>4.0056591442906905E-3</v>
      </c>
    </row>
    <row r="57" spans="1:19" ht="15.75" x14ac:dyDescent="0.25">
      <c r="A57" s="4">
        <v>42333</v>
      </c>
      <c r="B57">
        <v>1.6099999999999999</v>
      </c>
      <c r="C57">
        <f t="shared" si="6"/>
        <v>-8.0000000000000071E-2</v>
      </c>
      <c r="D57">
        <v>2.2341000000000002</v>
      </c>
      <c r="E57">
        <v>9.3369</v>
      </c>
      <c r="F57" s="15">
        <f t="shared" si="0"/>
        <v>2.4458814008232466E-4</v>
      </c>
      <c r="G57">
        <f t="shared" si="5"/>
        <v>1.0002445881400823</v>
      </c>
      <c r="H57">
        <f t="shared" si="7"/>
        <v>-8.0244588140082396E-2</v>
      </c>
      <c r="I57">
        <f t="shared" si="8"/>
        <v>6.4391939257714519E-3</v>
      </c>
      <c r="M57" s="9">
        <v>42499</v>
      </c>
      <c r="N57" s="7">
        <v>0.8</v>
      </c>
      <c r="O57" s="7">
        <v>-0.10243464602266346</v>
      </c>
      <c r="P57" s="7">
        <f t="shared" si="9"/>
        <v>0.8975653539773365</v>
      </c>
      <c r="Q57" s="7">
        <f t="shared" si="10"/>
        <v>-0.10268277089168683</v>
      </c>
      <c r="R57" s="7">
        <f t="shared" si="11"/>
        <v>1.0987965251713576E-2</v>
      </c>
      <c r="S57" s="10">
        <f t="shared" si="12"/>
        <v>1.0043152436215305E-2</v>
      </c>
    </row>
    <row r="58" spans="1:19" ht="15.75" x14ac:dyDescent="0.25">
      <c r="A58" s="4">
        <v>42335</v>
      </c>
      <c r="B58">
        <v>1.51</v>
      </c>
      <c r="C58">
        <f t="shared" si="6"/>
        <v>-6.2111801242235948E-2</v>
      </c>
      <c r="D58">
        <v>2.2201</v>
      </c>
      <c r="E58">
        <v>9.3325999999999993</v>
      </c>
      <c r="F58" s="15">
        <f t="shared" si="0"/>
        <v>2.4448036370983139E-4</v>
      </c>
      <c r="G58">
        <f t="shared" si="5"/>
        <v>1.0002444803637098</v>
      </c>
      <c r="H58">
        <f t="shared" si="7"/>
        <v>-6.2356281605945779E-2</v>
      </c>
      <c r="I58">
        <f t="shared" si="8"/>
        <v>3.8883058557200121E-3</v>
      </c>
      <c r="M58" s="9">
        <v>42500</v>
      </c>
      <c r="N58" s="7">
        <v>0.73499999999999999</v>
      </c>
      <c r="O58" s="7">
        <v>-8.1250000000000072E-2</v>
      </c>
      <c r="P58" s="7">
        <f t="shared" si="9"/>
        <v>0.91874999999999996</v>
      </c>
      <c r="Q58" s="7">
        <f t="shared" si="10"/>
        <v>-8.1496885528186153E-2</v>
      </c>
      <c r="R58" s="7">
        <f t="shared" si="11"/>
        <v>6.99524986355463E-3</v>
      </c>
      <c r="S58" s="10">
        <f t="shared" si="12"/>
        <v>6.2456847179923518E-3</v>
      </c>
    </row>
    <row r="59" spans="1:19" ht="15.75" x14ac:dyDescent="0.25">
      <c r="A59" s="4">
        <v>42338</v>
      </c>
      <c r="B59">
        <v>1.37</v>
      </c>
      <c r="C59">
        <f t="shared" si="6"/>
        <v>-9.2715231788079402E-2</v>
      </c>
      <c r="D59">
        <v>2.206</v>
      </c>
      <c r="E59">
        <v>9.3489000000000004</v>
      </c>
      <c r="F59" s="15">
        <f t="shared" si="0"/>
        <v>2.4488888899742989E-4</v>
      </c>
      <c r="G59">
        <f t="shared" si="5"/>
        <v>1.0002448888889974</v>
      </c>
      <c r="H59">
        <f t="shared" si="7"/>
        <v>-9.2960120677076832E-2</v>
      </c>
      <c r="I59">
        <f t="shared" si="8"/>
        <v>8.6415840362966869E-3</v>
      </c>
      <c r="M59" s="9">
        <v>42501</v>
      </c>
      <c r="N59" s="7">
        <v>0.76</v>
      </c>
      <c r="O59" s="7">
        <v>3.4013605442176902E-2</v>
      </c>
      <c r="P59" s="7">
        <f t="shared" si="9"/>
        <v>1.0340136054421769</v>
      </c>
      <c r="Q59" s="7">
        <f t="shared" si="10"/>
        <v>3.3765821023233882E-2</v>
      </c>
      <c r="R59" s="7">
        <f t="shared" si="11"/>
        <v>1.0001467103176885E-3</v>
      </c>
      <c r="S59" s="10">
        <f t="shared" si="12"/>
        <v>1.3128347818644121E-3</v>
      </c>
    </row>
    <row r="60" spans="1:19" ht="15.75" x14ac:dyDescent="0.25">
      <c r="A60" s="4">
        <v>42339</v>
      </c>
      <c r="B60">
        <v>1.1299999999999999</v>
      </c>
      <c r="C60">
        <f t="shared" si="6"/>
        <v>-0.17518248175182496</v>
      </c>
      <c r="D60">
        <v>2.1431</v>
      </c>
      <c r="E60">
        <v>9.2889999999999997</v>
      </c>
      <c r="F60" s="15">
        <f t="shared" si="0"/>
        <v>2.4338732263085028E-4</v>
      </c>
      <c r="G60">
        <f t="shared" si="5"/>
        <v>1.0002433873226309</v>
      </c>
      <c r="H60">
        <f t="shared" si="7"/>
        <v>-0.17542586907445581</v>
      </c>
      <c r="I60">
        <f t="shared" si="8"/>
        <v>3.0774235540528112E-2</v>
      </c>
      <c r="M60" s="9">
        <v>42502</v>
      </c>
      <c r="N60" s="7">
        <v>0.71540000000000004</v>
      </c>
      <c r="O60" s="7">
        <v>-5.8684210526315755E-2</v>
      </c>
      <c r="P60" s="7">
        <f t="shared" si="9"/>
        <v>0.94131578947368422</v>
      </c>
      <c r="Q60" s="7">
        <f t="shared" si="10"/>
        <v>-5.8931837222469502E-2</v>
      </c>
      <c r="R60" s="7">
        <f t="shared" si="11"/>
        <v>3.7298578335547596E-3</v>
      </c>
      <c r="S60" s="10">
        <f t="shared" si="12"/>
        <v>3.1882506292392832E-3</v>
      </c>
    </row>
    <row r="61" spans="1:19" ht="15.75" x14ac:dyDescent="0.25">
      <c r="A61" s="4">
        <v>42340</v>
      </c>
      <c r="B61">
        <v>1.1499999999999999</v>
      </c>
      <c r="C61">
        <f t="shared" si="6"/>
        <v>1.7699115044247805E-2</v>
      </c>
      <c r="D61">
        <v>2.1797</v>
      </c>
      <c r="E61">
        <v>9.3279999999999994</v>
      </c>
      <c r="F61" s="15">
        <f t="shared" si="0"/>
        <v>2.4436506337566222E-4</v>
      </c>
      <c r="G61">
        <f t="shared" si="5"/>
        <v>1.0002443650633757</v>
      </c>
      <c r="H61">
        <f t="shared" si="7"/>
        <v>1.7454749980872142E-2</v>
      </c>
      <c r="I61">
        <f t="shared" si="8"/>
        <v>3.0466829689475609E-4</v>
      </c>
      <c r="M61" s="9">
        <v>42503</v>
      </c>
      <c r="N61" s="7">
        <v>0.73140000000000005</v>
      </c>
      <c r="O61" s="7">
        <v>2.2365110427732756E-2</v>
      </c>
      <c r="P61" s="7">
        <f t="shared" si="9"/>
        <v>1.0223651104277327</v>
      </c>
      <c r="Q61" s="7">
        <f t="shared" si="10"/>
        <v>2.2116152134708907E-2</v>
      </c>
      <c r="R61" s="7">
        <f t="shared" si="11"/>
        <v>3.9901769669191064E-4</v>
      </c>
      <c r="S61" s="10">
        <f t="shared" si="12"/>
        <v>6.0434321685199179E-4</v>
      </c>
    </row>
    <row r="62" spans="1:19" ht="15.75" x14ac:dyDescent="0.25">
      <c r="A62" s="4">
        <v>42341</v>
      </c>
      <c r="B62">
        <v>1.21</v>
      </c>
      <c r="C62">
        <f t="shared" si="6"/>
        <v>5.2173913043478314E-2</v>
      </c>
      <c r="D62">
        <v>2.3136000000000001</v>
      </c>
      <c r="E62">
        <v>9.3937000000000008</v>
      </c>
      <c r="F62" s="15">
        <f t="shared" si="0"/>
        <v>2.4601139420887819E-4</v>
      </c>
      <c r="G62">
        <f t="shared" si="5"/>
        <v>1.0002460113942089</v>
      </c>
      <c r="H62">
        <f t="shared" si="7"/>
        <v>5.1927901649269435E-2</v>
      </c>
      <c r="I62">
        <f t="shared" si="8"/>
        <v>2.6965069696961992E-3</v>
      </c>
      <c r="M62" s="9">
        <v>42506</v>
      </c>
      <c r="N62" s="7">
        <v>0.6552</v>
      </c>
      <c r="O62" s="7">
        <v>-0.10418375717801483</v>
      </c>
      <c r="P62" s="7">
        <f t="shared" si="9"/>
        <v>0.89581624282198513</v>
      </c>
      <c r="Q62" s="7">
        <f t="shared" si="10"/>
        <v>-0.10443233758336974</v>
      </c>
      <c r="R62" s="7">
        <f t="shared" si="11"/>
        <v>1.1357817628502982E-2</v>
      </c>
      <c r="S62" s="10">
        <f t="shared" si="12"/>
        <v>1.0396880926082463E-2</v>
      </c>
    </row>
    <row r="63" spans="1:19" ht="15.75" x14ac:dyDescent="0.25">
      <c r="A63" s="4">
        <v>42342</v>
      </c>
      <c r="B63">
        <v>1.07</v>
      </c>
      <c r="C63">
        <f t="shared" si="6"/>
        <v>-0.1157024793388429</v>
      </c>
      <c r="D63">
        <v>2.2692999999999999</v>
      </c>
      <c r="E63">
        <v>9.3116000000000003</v>
      </c>
      <c r="F63" s="15">
        <f t="shared" si="0"/>
        <v>2.439539532439472E-4</v>
      </c>
      <c r="G63">
        <f t="shared" si="5"/>
        <v>1.0002439539532439</v>
      </c>
      <c r="H63">
        <f t="shared" si="7"/>
        <v>-0.11594643329208684</v>
      </c>
      <c r="I63">
        <f t="shared" si="8"/>
        <v>1.3443575393156344E-2</v>
      </c>
      <c r="M63" s="9">
        <v>42507</v>
      </c>
      <c r="N63" s="7">
        <v>0.68079999999999996</v>
      </c>
      <c r="O63" s="7">
        <v>3.9072039072039003E-2</v>
      </c>
      <c r="P63" s="7">
        <f t="shared" si="9"/>
        <v>1.0390720390720389</v>
      </c>
      <c r="Q63" s="7">
        <f t="shared" si="10"/>
        <v>3.8822382699408589E-2</v>
      </c>
      <c r="R63" s="7">
        <f t="shared" si="11"/>
        <v>1.3455440253084415E-3</v>
      </c>
      <c r="S63" s="10">
        <f t="shared" si="12"/>
        <v>1.7048330232843085E-3</v>
      </c>
    </row>
    <row r="64" spans="1:19" ht="15.75" x14ac:dyDescent="0.25">
      <c r="A64" s="4">
        <v>42345</v>
      </c>
      <c r="B64">
        <v>1.03</v>
      </c>
      <c r="C64">
        <f t="shared" si="6"/>
        <v>-3.738317757009349E-2</v>
      </c>
      <c r="D64">
        <v>2.2288000000000001</v>
      </c>
      <c r="E64">
        <v>9.3333999999999993</v>
      </c>
      <c r="F64" s="15">
        <f t="shared" si="0"/>
        <v>2.4450041544810119E-4</v>
      </c>
      <c r="G64">
        <f t="shared" si="5"/>
        <v>1.0002445004154481</v>
      </c>
      <c r="H64">
        <f t="shared" si="7"/>
        <v>-3.7627677985541591E-2</v>
      </c>
      <c r="I64">
        <f t="shared" si="8"/>
        <v>1.4158421505836114E-3</v>
      </c>
      <c r="M64" s="9">
        <v>42508</v>
      </c>
      <c r="N64" s="7">
        <v>0.67230000000000001</v>
      </c>
      <c r="O64" s="7">
        <v>-1.2485311398354806E-2</v>
      </c>
      <c r="P64" s="7">
        <f t="shared" si="9"/>
        <v>0.98751468860164515</v>
      </c>
      <c r="Q64" s="7">
        <f t="shared" si="10"/>
        <v>-1.2735160399727066E-2</v>
      </c>
      <c r="R64" s="7">
        <f t="shared" si="11"/>
        <v>2.212919608569921E-4</v>
      </c>
      <c r="S64" s="10">
        <f t="shared" si="12"/>
        <v>1.0543016928532607E-4</v>
      </c>
    </row>
    <row r="65" spans="1:19" ht="15.75" x14ac:dyDescent="0.25">
      <c r="A65" s="4">
        <v>42346</v>
      </c>
      <c r="B65">
        <v>0.99</v>
      </c>
      <c r="C65">
        <f t="shared" si="6"/>
        <v>-3.8834951456310711E-2</v>
      </c>
      <c r="D65">
        <v>2.2181999999999999</v>
      </c>
      <c r="E65">
        <v>9.3653999999999993</v>
      </c>
      <c r="F65" s="15">
        <f t="shared" si="0"/>
        <v>2.4530236501818514E-4</v>
      </c>
      <c r="G65">
        <f t="shared" si="5"/>
        <v>1.0002453023650182</v>
      </c>
      <c r="H65">
        <f t="shared" si="7"/>
        <v>-3.9080253821328896E-2</v>
      </c>
      <c r="I65">
        <f t="shared" si="8"/>
        <v>1.5272662387394917E-3</v>
      </c>
      <c r="M65" s="9">
        <v>42509</v>
      </c>
      <c r="N65" s="7">
        <v>0.60829999999999995</v>
      </c>
      <c r="O65" s="7">
        <v>-9.5195597203629412E-2</v>
      </c>
      <c r="P65" s="7">
        <f t="shared" si="9"/>
        <v>0.90480440279637064</v>
      </c>
      <c r="Q65" s="7">
        <f t="shared" si="10"/>
        <v>-9.5445761386546757E-2</v>
      </c>
      <c r="R65" s="7">
        <f t="shared" si="11"/>
        <v>9.5231222887399575E-3</v>
      </c>
      <c r="S65" s="10">
        <f t="shared" si="12"/>
        <v>8.6450052576726531E-3</v>
      </c>
    </row>
    <row r="66" spans="1:19" ht="15.75" x14ac:dyDescent="0.25">
      <c r="A66" s="4">
        <v>42347</v>
      </c>
      <c r="B66">
        <v>1.03</v>
      </c>
      <c r="C66">
        <f t="shared" si="6"/>
        <v>4.0404040404040442E-2</v>
      </c>
      <c r="D66">
        <v>2.2164000000000001</v>
      </c>
      <c r="E66">
        <v>9.4077000000000002</v>
      </c>
      <c r="F66" s="15">
        <f t="shared" si="0"/>
        <v>2.4636208307304841E-4</v>
      </c>
      <c r="G66">
        <f t="shared" si="5"/>
        <v>1.000246362083073</v>
      </c>
      <c r="H66">
        <f t="shared" si="7"/>
        <v>4.0157678320967394E-2</v>
      </c>
      <c r="I66">
        <f t="shared" si="8"/>
        <v>1.6126391281302947E-3</v>
      </c>
      <c r="M66" s="9">
        <v>42510</v>
      </c>
      <c r="N66" s="7">
        <v>0.6</v>
      </c>
      <c r="O66" s="7">
        <v>-1.3644583264836387E-2</v>
      </c>
      <c r="P66" s="7">
        <f t="shared" si="9"/>
        <v>0.98635541673516358</v>
      </c>
      <c r="Q66" s="7">
        <f t="shared" si="10"/>
        <v>-1.3894204612608232E-2</v>
      </c>
      <c r="R66" s="7">
        <f t="shared" si="11"/>
        <v>2.5711896167858873E-4</v>
      </c>
      <c r="S66" s="10">
        <f t="shared" si="12"/>
        <v>1.3057549794477088E-4</v>
      </c>
    </row>
    <row r="67" spans="1:19" ht="15.75" x14ac:dyDescent="0.25">
      <c r="A67" s="4">
        <v>42348</v>
      </c>
      <c r="B67">
        <v>1.05</v>
      </c>
      <c r="C67">
        <f t="shared" si="6"/>
        <v>1.9417475728155355E-2</v>
      </c>
      <c r="D67">
        <v>2.2305000000000001</v>
      </c>
      <c r="E67">
        <v>9.4085000000000001</v>
      </c>
      <c r="F67" s="15">
        <f t="shared" ref="F67:F130" si="13">(((E67/100)+1)^(1/365)-1)</f>
        <v>2.4638212108496482E-4</v>
      </c>
      <c r="G67">
        <f t="shared" si="5"/>
        <v>1.000246382121085</v>
      </c>
      <c r="H67">
        <f t="shared" si="7"/>
        <v>1.9171093607070391E-2</v>
      </c>
      <c r="I67">
        <f t="shared" si="8"/>
        <v>3.6753083009105522E-4</v>
      </c>
      <c r="M67" s="9">
        <v>42513</v>
      </c>
      <c r="N67" s="7">
        <v>0.55220000000000002</v>
      </c>
      <c r="O67" s="7">
        <v>-7.9666666666666594E-2</v>
      </c>
      <c r="P67" s="7">
        <f t="shared" si="9"/>
        <v>0.92033333333333345</v>
      </c>
      <c r="Q67" s="7">
        <f t="shared" si="10"/>
        <v>-7.9916820844376166E-2</v>
      </c>
      <c r="R67" s="7">
        <f t="shared" si="11"/>
        <v>6.7334407992834713E-3</v>
      </c>
      <c r="S67" s="10">
        <f t="shared" si="12"/>
        <v>5.9984374217364944E-3</v>
      </c>
    </row>
    <row r="68" spans="1:19" ht="15.75" x14ac:dyDescent="0.25">
      <c r="A68" s="4">
        <v>42349</v>
      </c>
      <c r="B68">
        <v>0.9778</v>
      </c>
      <c r="C68">
        <f t="shared" si="6"/>
        <v>-6.8761904761904802E-2</v>
      </c>
      <c r="D68">
        <v>2.1269999999999998</v>
      </c>
      <c r="E68">
        <v>9.4837000000000007</v>
      </c>
      <c r="F68" s="15">
        <f t="shared" si="13"/>
        <v>2.4826504209185529E-4</v>
      </c>
      <c r="G68">
        <f t="shared" ref="G68:G131" si="14">1+F68</f>
        <v>1.0002482650420919</v>
      </c>
      <c r="H68">
        <f t="shared" si="7"/>
        <v>-6.9010169803996657E-2</v>
      </c>
      <c r="I68">
        <f t="shared" si="8"/>
        <v>4.7624035363764521E-3</v>
      </c>
      <c r="M68" s="9">
        <v>42514</v>
      </c>
      <c r="N68" s="7">
        <v>0.57269999999999999</v>
      </c>
      <c r="O68" s="7">
        <v>3.7124230351321917E-2</v>
      </c>
      <c r="P68" s="7">
        <f t="shared" si="9"/>
        <v>1.037124230351322</v>
      </c>
      <c r="Q68" s="7">
        <f t="shared" si="10"/>
        <v>3.6876365822682909E-2</v>
      </c>
      <c r="R68" s="7">
        <f t="shared" si="11"/>
        <v>1.2065647563657999E-3</v>
      </c>
      <c r="S68" s="10">
        <f t="shared" si="12"/>
        <v>1.5479193959555214E-3</v>
      </c>
    </row>
    <row r="69" spans="1:19" ht="15.75" x14ac:dyDescent="0.25">
      <c r="A69" s="4">
        <v>42352</v>
      </c>
      <c r="B69">
        <v>0.92</v>
      </c>
      <c r="C69">
        <f t="shared" ref="C69:C132" si="15">(B69-B68)/B68</f>
        <v>-5.9112292902433999E-2</v>
      </c>
      <c r="D69">
        <v>2.2217000000000002</v>
      </c>
      <c r="E69">
        <v>9.4649999999999999</v>
      </c>
      <c r="F69" s="15">
        <f t="shared" si="13"/>
        <v>2.4779693623711019E-4</v>
      </c>
      <c r="G69">
        <f t="shared" si="14"/>
        <v>1.0002477969362371</v>
      </c>
      <c r="H69">
        <f t="shared" ref="H69:H132" si="16">C69-F69</f>
        <v>-5.936008983867111E-2</v>
      </c>
      <c r="I69">
        <f t="shared" ref="I69:I132" si="17">H69^2</f>
        <v>3.523620265655105E-3</v>
      </c>
      <c r="M69" s="9">
        <v>42515</v>
      </c>
      <c r="N69" s="7">
        <v>0.65980000000000005</v>
      </c>
      <c r="O69" s="7">
        <v>0.15208660729876039</v>
      </c>
      <c r="P69" s="7">
        <f t="shared" si="9"/>
        <v>1.1520866072987603</v>
      </c>
      <c r="Q69" s="7">
        <f t="shared" si="10"/>
        <v>0.15184008241106955</v>
      </c>
      <c r="R69" s="7">
        <f t="shared" si="11"/>
        <v>2.2409897665327437E-2</v>
      </c>
      <c r="S69" s="10">
        <f t="shared" si="12"/>
        <v>2.3810750050984233E-2</v>
      </c>
    </row>
    <row r="70" spans="1:19" ht="15.75" x14ac:dyDescent="0.25">
      <c r="A70" s="4">
        <v>42353</v>
      </c>
      <c r="B70">
        <v>1.05</v>
      </c>
      <c r="C70">
        <f t="shared" si="15"/>
        <v>0.14130434782608695</v>
      </c>
      <c r="D70">
        <v>2.2658</v>
      </c>
      <c r="E70">
        <v>9.4153000000000002</v>
      </c>
      <c r="F70" s="15">
        <f t="shared" si="13"/>
        <v>2.4655243828730633E-4</v>
      </c>
      <c r="G70">
        <f t="shared" si="14"/>
        <v>1.0002465524382873</v>
      </c>
      <c r="H70">
        <f t="shared" si="16"/>
        <v>0.14105779538779964</v>
      </c>
      <c r="I70">
        <f t="shared" si="17"/>
        <v>1.989730163966635E-2</v>
      </c>
      <c r="M70" s="9">
        <v>42516</v>
      </c>
      <c r="N70" s="7">
        <v>0.79110000000000003</v>
      </c>
      <c r="O70" s="7">
        <v>0.19899969687784172</v>
      </c>
      <c r="P70" s="7">
        <f t="shared" si="9"/>
        <v>1.1989996968778418</v>
      </c>
      <c r="Q70" s="7">
        <f t="shared" si="10"/>
        <v>0.19875339240486692</v>
      </c>
      <c r="R70" s="7">
        <f t="shared" si="11"/>
        <v>3.8656541057659213E-2</v>
      </c>
      <c r="S70" s="10">
        <f t="shared" si="12"/>
        <v>4.0489743298331007E-2</v>
      </c>
    </row>
    <row r="71" spans="1:19" ht="15.75" x14ac:dyDescent="0.25">
      <c r="A71" s="4">
        <v>42354</v>
      </c>
      <c r="B71">
        <v>1</v>
      </c>
      <c r="C71">
        <f t="shared" si="15"/>
        <v>-4.7619047619047658E-2</v>
      </c>
      <c r="D71">
        <v>2.2959999999999998</v>
      </c>
      <c r="E71">
        <v>9.3544999999999998</v>
      </c>
      <c r="F71" s="15">
        <f t="shared" si="13"/>
        <v>2.4502922722757781E-4</v>
      </c>
      <c r="G71">
        <f t="shared" si="14"/>
        <v>1.0002450292272276</v>
      </c>
      <c r="H71">
        <f t="shared" si="16"/>
        <v>-4.7864076846275236E-2</v>
      </c>
      <c r="I71">
        <f t="shared" si="17"/>
        <v>2.2909698523461411E-3</v>
      </c>
      <c r="M71" s="9">
        <v>42517</v>
      </c>
      <c r="N71" s="7">
        <v>0.72499999999999998</v>
      </c>
      <c r="O71" s="7">
        <v>-8.3554544305397604E-2</v>
      </c>
      <c r="P71" s="7">
        <f t="shared" si="9"/>
        <v>0.91644545569460245</v>
      </c>
      <c r="Q71" s="7">
        <f t="shared" si="10"/>
        <v>-8.380024505209055E-2</v>
      </c>
      <c r="R71" s="7">
        <f t="shared" si="11"/>
        <v>7.3858503013221315E-3</v>
      </c>
      <c r="S71" s="10">
        <f t="shared" si="12"/>
        <v>6.6150575519872967E-3</v>
      </c>
    </row>
    <row r="72" spans="1:19" ht="15.75" x14ac:dyDescent="0.25">
      <c r="A72" s="4">
        <v>42355</v>
      </c>
      <c r="B72">
        <v>1.06</v>
      </c>
      <c r="C72">
        <f t="shared" si="15"/>
        <v>6.0000000000000053E-2</v>
      </c>
      <c r="D72">
        <v>2.2233999999999998</v>
      </c>
      <c r="E72">
        <v>9.4087999999999994</v>
      </c>
      <c r="F72" s="15">
        <f t="shared" si="13"/>
        <v>2.4638963530176916E-4</v>
      </c>
      <c r="G72">
        <f t="shared" si="14"/>
        <v>1.0002463896353018</v>
      </c>
      <c r="H72">
        <f t="shared" si="16"/>
        <v>5.9753610364698284E-2</v>
      </c>
      <c r="I72">
        <f t="shared" si="17"/>
        <v>3.5704939516161783E-3</v>
      </c>
      <c r="M72" s="9">
        <v>42521</v>
      </c>
      <c r="N72" s="7">
        <v>0.74009999999999998</v>
      </c>
      <c r="O72" s="7">
        <v>2.0827586206896554E-2</v>
      </c>
      <c r="P72" s="7">
        <f t="shared" si="9"/>
        <v>1.0208275862068965</v>
      </c>
      <c r="Q72" s="7">
        <f t="shared" si="10"/>
        <v>2.0581587338117702E-2</v>
      </c>
      <c r="R72" s="7">
        <f t="shared" si="11"/>
        <v>3.4006541067678589E-4</v>
      </c>
      <c r="S72" s="10">
        <f t="shared" si="12"/>
        <v>5.3124848666899547E-4</v>
      </c>
    </row>
    <row r="73" spans="1:19" ht="15.75" x14ac:dyDescent="0.25">
      <c r="A73" s="4">
        <v>42356</v>
      </c>
      <c r="B73">
        <v>1.1499999999999999</v>
      </c>
      <c r="C73">
        <f t="shared" si="15"/>
        <v>8.4905660377358347E-2</v>
      </c>
      <c r="D73">
        <v>2.2040000000000002</v>
      </c>
      <c r="E73">
        <v>9.4928000000000008</v>
      </c>
      <c r="F73" s="15">
        <f t="shared" si="13"/>
        <v>2.4849280807881513E-4</v>
      </c>
      <c r="G73">
        <f t="shared" si="14"/>
        <v>1.0002484928080788</v>
      </c>
      <c r="H73">
        <f t="shared" si="16"/>
        <v>8.4657167569279532E-2</v>
      </c>
      <c r="I73">
        <f t="shared" si="17"/>
        <v>7.1668360208530738E-3</v>
      </c>
      <c r="M73" s="9">
        <v>42522</v>
      </c>
      <c r="N73" s="7">
        <v>0.76339999999999997</v>
      </c>
      <c r="O73" s="7">
        <v>3.1482232130793118E-2</v>
      </c>
      <c r="P73" s="7">
        <f t="shared" si="9"/>
        <v>1.031482232130793</v>
      </c>
      <c r="Q73" s="7">
        <f t="shared" si="10"/>
        <v>3.1236228251835328E-2</v>
      </c>
      <c r="R73" s="7">
        <f t="shared" si="11"/>
        <v>8.4654832036952672E-4</v>
      </c>
      <c r="S73" s="10">
        <f t="shared" si="12"/>
        <v>1.1359238380140471E-3</v>
      </c>
    </row>
    <row r="74" spans="1:19" ht="15.75" x14ac:dyDescent="0.25">
      <c r="A74" s="4">
        <v>42359</v>
      </c>
      <c r="B74">
        <v>1.1499999999999999</v>
      </c>
      <c r="C74">
        <f t="shared" si="15"/>
        <v>0</v>
      </c>
      <c r="D74">
        <v>2.1917</v>
      </c>
      <c r="E74">
        <v>9.4673999999999996</v>
      </c>
      <c r="F74" s="15">
        <f t="shared" si="13"/>
        <v>2.4785701845431163E-4</v>
      </c>
      <c r="G74">
        <f t="shared" si="14"/>
        <v>1.0002478570184543</v>
      </c>
      <c r="H74">
        <f t="shared" si="16"/>
        <v>-2.4785701845431163E-4</v>
      </c>
      <c r="I74">
        <f t="shared" si="17"/>
        <v>6.1433101597060979E-8</v>
      </c>
      <c r="M74" s="9">
        <v>42523</v>
      </c>
      <c r="N74" s="7">
        <v>0.78220000000000001</v>
      </c>
      <c r="O74" s="7">
        <v>2.4626670159811421E-2</v>
      </c>
      <c r="P74" s="7">
        <f t="shared" si="9"/>
        <v>1.0246266701598115</v>
      </c>
      <c r="Q74" s="7">
        <f t="shared" si="10"/>
        <v>2.4380941854257949E-2</v>
      </c>
      <c r="R74" s="7">
        <f t="shared" si="11"/>
        <v>4.946272540500942E-4</v>
      </c>
      <c r="S74" s="10">
        <f t="shared" si="12"/>
        <v>7.2082492130480492E-4</v>
      </c>
    </row>
    <row r="75" spans="1:19" ht="15.75" x14ac:dyDescent="0.25">
      <c r="A75" s="4">
        <v>42360</v>
      </c>
      <c r="B75">
        <v>1.06</v>
      </c>
      <c r="C75">
        <f t="shared" si="15"/>
        <v>-7.8260869565217273E-2</v>
      </c>
      <c r="D75">
        <v>2.2357</v>
      </c>
      <c r="E75">
        <v>9.4206000000000003</v>
      </c>
      <c r="F75" s="15">
        <f t="shared" si="13"/>
        <v>2.466851781988133E-4</v>
      </c>
      <c r="G75">
        <f t="shared" si="14"/>
        <v>1.0002466851781988</v>
      </c>
      <c r="H75">
        <f t="shared" si="16"/>
        <v>-7.8507554743416086E-2</v>
      </c>
      <c r="I75">
        <f t="shared" si="17"/>
        <v>6.1634361517904739E-3</v>
      </c>
      <c r="M75" s="9">
        <v>42524</v>
      </c>
      <c r="N75" s="7">
        <v>0.75990000000000002</v>
      </c>
      <c r="O75" s="7">
        <v>-2.8509332651495762E-2</v>
      </c>
      <c r="P75" s="7">
        <f t="shared" si="9"/>
        <v>0.9714906673485042</v>
      </c>
      <c r="Q75" s="7">
        <f t="shared" si="10"/>
        <v>-2.8755188726336384E-2</v>
      </c>
      <c r="R75" s="7">
        <f t="shared" si="11"/>
        <v>9.5455747341926687E-4</v>
      </c>
      <c r="S75" s="10">
        <f t="shared" si="12"/>
        <v>6.9105619690694106E-4</v>
      </c>
    </row>
    <row r="76" spans="1:19" ht="15.75" x14ac:dyDescent="0.25">
      <c r="A76" s="4">
        <v>42361</v>
      </c>
      <c r="B76">
        <v>1.06</v>
      </c>
      <c r="C76">
        <f t="shared" si="15"/>
        <v>0</v>
      </c>
      <c r="D76">
        <v>2.2534000000000001</v>
      </c>
      <c r="E76">
        <v>9.3605999999999998</v>
      </c>
      <c r="F76" s="15">
        <f t="shared" si="13"/>
        <v>2.45182087501572E-4</v>
      </c>
      <c r="G76">
        <f t="shared" si="14"/>
        <v>1.0002451820875016</v>
      </c>
      <c r="H76">
        <f t="shared" si="16"/>
        <v>-2.45182087501572E-4</v>
      </c>
      <c r="I76">
        <f t="shared" si="17"/>
        <v>6.0114256031628508E-8</v>
      </c>
      <c r="M76" s="9">
        <v>42527</v>
      </c>
      <c r="N76" s="7">
        <v>0.82189999999999996</v>
      </c>
      <c r="O76" s="7">
        <v>8.1589682853006898E-2</v>
      </c>
      <c r="P76" s="7">
        <f t="shared" ref="P76:P131" si="18">1+O76</f>
        <v>1.0815896828530069</v>
      </c>
      <c r="Q76" s="7">
        <f t="shared" ref="Q76:Q131" si="19">O76-F188</f>
        <v>8.1343916967634614E-2</v>
      </c>
      <c r="R76" s="7">
        <f t="shared" ref="R76:R131" si="20">(Q76-$U$14)^2</f>
        <v>6.2731456475118713E-3</v>
      </c>
      <c r="S76" s="10">
        <f t="shared" ref="S76:S131" si="21">(Q76-$U$15)^2</f>
        <v>7.0243101959085799E-3</v>
      </c>
    </row>
    <row r="77" spans="1:19" ht="15.75" x14ac:dyDescent="0.25">
      <c r="A77" s="4">
        <v>42362</v>
      </c>
      <c r="B77">
        <v>1.03</v>
      </c>
      <c r="C77">
        <f t="shared" si="15"/>
        <v>-2.8301886792452855E-2</v>
      </c>
      <c r="D77">
        <v>2.2410000000000001</v>
      </c>
      <c r="E77">
        <v>9.3620000000000001</v>
      </c>
      <c r="F77" s="15">
        <f t="shared" si="13"/>
        <v>2.4521716898773249E-4</v>
      </c>
      <c r="G77">
        <f t="shared" si="14"/>
        <v>1.0002452171689877</v>
      </c>
      <c r="H77">
        <f t="shared" si="16"/>
        <v>-2.8547103961440588E-2</v>
      </c>
      <c r="I77">
        <f t="shared" si="17"/>
        <v>8.1493714458529692E-4</v>
      </c>
      <c r="M77" s="9">
        <v>42528</v>
      </c>
      <c r="N77" s="7">
        <v>0.80300000000000005</v>
      </c>
      <c r="O77" s="7">
        <v>-2.2995498235795008E-2</v>
      </c>
      <c r="P77" s="7">
        <f t="shared" si="18"/>
        <v>0.97700450176420495</v>
      </c>
      <c r="Q77" s="7">
        <f t="shared" si="19"/>
        <v>-2.3240923378681288E-2</v>
      </c>
      <c r="R77" s="7">
        <f t="shared" si="20"/>
        <v>6.4422806491733783E-4</v>
      </c>
      <c r="S77" s="10">
        <f t="shared" si="21"/>
        <v>4.3154588055366105E-4</v>
      </c>
    </row>
    <row r="78" spans="1:19" ht="15.75" x14ac:dyDescent="0.25">
      <c r="A78" s="4">
        <v>42366</v>
      </c>
      <c r="B78">
        <v>0.92200000000000004</v>
      </c>
      <c r="C78">
        <f t="shared" si="15"/>
        <v>-0.10485436893203882</v>
      </c>
      <c r="D78">
        <v>2.2303999999999999</v>
      </c>
      <c r="E78">
        <v>9.3787000000000003</v>
      </c>
      <c r="F78" s="15">
        <f t="shared" si="13"/>
        <v>2.4563560646950755E-4</v>
      </c>
      <c r="G78">
        <f t="shared" si="14"/>
        <v>1.0002456356064695</v>
      </c>
      <c r="H78">
        <f t="shared" si="16"/>
        <v>-0.10510000453850833</v>
      </c>
      <c r="I78">
        <f t="shared" si="17"/>
        <v>1.1046010953994472E-2</v>
      </c>
      <c r="M78" s="9">
        <v>42529</v>
      </c>
      <c r="N78" s="7">
        <v>0.84489999999999998</v>
      </c>
      <c r="O78" s="7">
        <v>5.2179327521793196E-2</v>
      </c>
      <c r="P78" s="7">
        <f t="shared" si="18"/>
        <v>1.0521793275217932</v>
      </c>
      <c r="Q78" s="7">
        <f t="shared" si="19"/>
        <v>5.1934358438643781E-2</v>
      </c>
      <c r="R78" s="7">
        <f t="shared" si="20"/>
        <v>2.4794059496623813E-3</v>
      </c>
      <c r="S78" s="10">
        <f t="shared" si="21"/>
        <v>2.9595340189075337E-3</v>
      </c>
    </row>
    <row r="79" spans="1:19" ht="15.75" x14ac:dyDescent="0.25">
      <c r="A79" s="4">
        <v>42367</v>
      </c>
      <c r="B79">
        <v>1.06</v>
      </c>
      <c r="C79">
        <f t="shared" si="15"/>
        <v>0.14967462039045554</v>
      </c>
      <c r="D79">
        <v>2.3050000000000002</v>
      </c>
      <c r="E79">
        <v>9.3414000000000001</v>
      </c>
      <c r="F79" s="15">
        <f t="shared" si="13"/>
        <v>2.4470092478279248E-4</v>
      </c>
      <c r="G79">
        <f t="shared" si="14"/>
        <v>1.0002447009247828</v>
      </c>
      <c r="H79">
        <f t="shared" si="16"/>
        <v>0.14942991946567274</v>
      </c>
      <c r="I79">
        <f t="shared" si="17"/>
        <v>2.2329300831517442E-2</v>
      </c>
      <c r="M79" s="9">
        <v>42530</v>
      </c>
      <c r="N79" s="7">
        <v>0.91400000000000003</v>
      </c>
      <c r="O79" s="7">
        <v>8.1784826606699085E-2</v>
      </c>
      <c r="P79" s="7">
        <f t="shared" si="18"/>
        <v>1.0817848266066992</v>
      </c>
      <c r="Q79" s="7">
        <f t="shared" si="19"/>
        <v>8.1540571835126668E-2</v>
      </c>
      <c r="R79" s="7">
        <f t="shared" si="20"/>
        <v>6.3043357071650838E-3</v>
      </c>
      <c r="S79" s="10">
        <f t="shared" si="21"/>
        <v>7.0573126133651413E-3</v>
      </c>
    </row>
    <row r="80" spans="1:19" ht="15.75" x14ac:dyDescent="0.25">
      <c r="A80" s="4">
        <v>42368</v>
      </c>
      <c r="B80">
        <v>0.94099999999999995</v>
      </c>
      <c r="C80">
        <f t="shared" si="15"/>
        <v>-0.11226415094339633</v>
      </c>
      <c r="D80">
        <v>2.2942999999999998</v>
      </c>
      <c r="E80">
        <v>9.3696000000000002</v>
      </c>
      <c r="F80" s="15">
        <f t="shared" si="13"/>
        <v>2.4540760352653734E-4</v>
      </c>
      <c r="G80">
        <f t="shared" si="14"/>
        <v>1.0002454076035265</v>
      </c>
      <c r="H80">
        <f t="shared" si="16"/>
        <v>-0.11250955854692286</v>
      </c>
      <c r="I80">
        <f t="shared" si="17"/>
        <v>1.2658400764423464E-2</v>
      </c>
      <c r="M80" s="9">
        <v>42531</v>
      </c>
      <c r="N80" s="7">
        <v>0.8538</v>
      </c>
      <c r="O80" s="7">
        <v>-6.5864332603938758E-2</v>
      </c>
      <c r="P80" s="7">
        <f t="shared" si="18"/>
        <v>0.93413566739606124</v>
      </c>
      <c r="Q80" s="7">
        <f t="shared" si="19"/>
        <v>-6.6109391902711812E-2</v>
      </c>
      <c r="R80" s="7">
        <f t="shared" si="20"/>
        <v>4.6580784316842452E-3</v>
      </c>
      <c r="S80" s="10">
        <f t="shared" si="21"/>
        <v>4.0503233745360591E-3</v>
      </c>
    </row>
    <row r="81" spans="1:19" ht="15.75" x14ac:dyDescent="0.25">
      <c r="A81" s="4">
        <v>42369</v>
      </c>
      <c r="B81">
        <v>1.05</v>
      </c>
      <c r="C81">
        <f t="shared" si="15"/>
        <v>0.11583421891604687</v>
      </c>
      <c r="D81">
        <v>2.2694000000000001</v>
      </c>
      <c r="E81">
        <v>9.4065999999999992</v>
      </c>
      <c r="F81" s="15">
        <f t="shared" si="13"/>
        <v>2.4633453056810417E-4</v>
      </c>
      <c r="G81">
        <f t="shared" si="14"/>
        <v>1.0002463345305681</v>
      </c>
      <c r="H81">
        <f t="shared" si="16"/>
        <v>0.11558788438547876</v>
      </c>
      <c r="I81">
        <f t="shared" si="17"/>
        <v>1.3360559016710806E-2</v>
      </c>
      <c r="M81" s="9">
        <v>42534</v>
      </c>
      <c r="N81" s="7">
        <v>0.82950000000000002</v>
      </c>
      <c r="O81" s="7">
        <v>-2.8460997891777921E-2</v>
      </c>
      <c r="P81" s="7">
        <f t="shared" si="18"/>
        <v>0.97153900210822208</v>
      </c>
      <c r="Q81" s="7">
        <f t="shared" si="19"/>
        <v>-2.8706310279684847E-2</v>
      </c>
      <c r="R81" s="7">
        <f t="shared" si="20"/>
        <v>9.5153957399846513E-4</v>
      </c>
      <c r="S81" s="10">
        <f t="shared" si="21"/>
        <v>6.8848875790613413E-4</v>
      </c>
    </row>
    <row r="82" spans="1:19" ht="15.75" x14ac:dyDescent="0.25">
      <c r="A82" s="4">
        <v>42373</v>
      </c>
      <c r="B82">
        <v>1.01</v>
      </c>
      <c r="C82">
        <f t="shared" si="15"/>
        <v>-3.8095238095238126E-2</v>
      </c>
      <c r="D82">
        <v>2.2427999999999999</v>
      </c>
      <c r="E82">
        <v>10.039199999999999</v>
      </c>
      <c r="F82" s="15">
        <f t="shared" si="13"/>
        <v>2.6213429628274554E-4</v>
      </c>
      <c r="G82">
        <f t="shared" si="14"/>
        <v>1.0002621342962827</v>
      </c>
      <c r="H82">
        <f t="shared" si="16"/>
        <v>-3.8357372391520872E-2</v>
      </c>
      <c r="I82">
        <f t="shared" si="17"/>
        <v>1.4712880167818076E-3</v>
      </c>
      <c r="M82" s="9">
        <v>42535</v>
      </c>
      <c r="N82" s="7">
        <v>0.80220000000000002</v>
      </c>
      <c r="O82" s="7">
        <v>-3.2911392405063279E-2</v>
      </c>
      <c r="P82" s="7">
        <f t="shared" si="18"/>
        <v>0.96708860759493676</v>
      </c>
      <c r="Q82" s="7">
        <f t="shared" si="19"/>
        <v>-3.3157088141024617E-2</v>
      </c>
      <c r="R82" s="7">
        <f t="shared" si="20"/>
        <v>1.2459355993248754E-3</v>
      </c>
      <c r="S82" s="10">
        <f t="shared" si="21"/>
        <v>9.4186671899216862E-4</v>
      </c>
    </row>
    <row r="83" spans="1:19" ht="15.75" x14ac:dyDescent="0.25">
      <c r="A83" s="4">
        <v>42374</v>
      </c>
      <c r="B83">
        <v>0.95499999999999996</v>
      </c>
      <c r="C83">
        <f t="shared" si="15"/>
        <v>-5.4455445544554504E-2</v>
      </c>
      <c r="D83">
        <v>2.2357</v>
      </c>
      <c r="E83">
        <v>10.0403</v>
      </c>
      <c r="F83" s="15">
        <f t="shared" si="13"/>
        <v>2.6216169082582397E-4</v>
      </c>
      <c r="G83">
        <f t="shared" si="14"/>
        <v>1.0002621616908258</v>
      </c>
      <c r="H83">
        <f t="shared" si="16"/>
        <v>-5.4717607235380328E-2</v>
      </c>
      <c r="I83">
        <f t="shared" si="17"/>
        <v>2.9940165415653455E-3</v>
      </c>
      <c r="M83" s="9">
        <v>42536</v>
      </c>
      <c r="N83" s="7">
        <v>0.84860000000000002</v>
      </c>
      <c r="O83" s="7">
        <v>5.7840937422089247E-2</v>
      </c>
      <c r="P83" s="7">
        <f t="shared" si="18"/>
        <v>1.0578409374220892</v>
      </c>
      <c r="Q83" s="7">
        <f t="shared" si="19"/>
        <v>5.7594665511878265E-2</v>
      </c>
      <c r="R83" s="7">
        <f t="shared" si="20"/>
        <v>3.0751395390542394E-3</v>
      </c>
      <c r="S83" s="10">
        <f t="shared" si="21"/>
        <v>3.6074326109985589E-3</v>
      </c>
    </row>
    <row r="84" spans="1:19" ht="15.75" x14ac:dyDescent="0.25">
      <c r="A84" s="4">
        <v>42375</v>
      </c>
      <c r="B84">
        <v>0.87190000000000001</v>
      </c>
      <c r="C84">
        <f t="shared" si="15"/>
        <v>-8.7015706806282678E-2</v>
      </c>
      <c r="D84">
        <v>2.1701999999999999</v>
      </c>
      <c r="E84">
        <v>10.0847</v>
      </c>
      <c r="F84" s="15">
        <f t="shared" si="13"/>
        <v>2.6326720628166989E-4</v>
      </c>
      <c r="G84">
        <f t="shared" si="14"/>
        <v>1.0002632672062817</v>
      </c>
      <c r="H84">
        <f t="shared" si="16"/>
        <v>-8.7278974012564348E-2</v>
      </c>
      <c r="I84">
        <f t="shared" si="17"/>
        <v>7.6176193046858824E-3</v>
      </c>
      <c r="M84" s="9">
        <v>42537</v>
      </c>
      <c r="N84" s="7">
        <v>0.80030000000000001</v>
      </c>
      <c r="O84" s="7">
        <v>-5.6917275512609014E-2</v>
      </c>
      <c r="P84" s="7">
        <f t="shared" si="18"/>
        <v>0.94308272448739094</v>
      </c>
      <c r="Q84" s="7">
        <f t="shared" si="19"/>
        <v>-5.7163114050840583E-2</v>
      </c>
      <c r="R84" s="7">
        <f t="shared" si="20"/>
        <v>3.5169453039674806E-3</v>
      </c>
      <c r="S84" s="10">
        <f t="shared" si="21"/>
        <v>2.9916385313827122E-3</v>
      </c>
    </row>
    <row r="85" spans="1:19" ht="15.75" x14ac:dyDescent="0.25">
      <c r="A85" s="4">
        <v>42376</v>
      </c>
      <c r="B85">
        <v>0.94130000000000003</v>
      </c>
      <c r="C85">
        <f t="shared" si="15"/>
        <v>7.9596283977520374E-2</v>
      </c>
      <c r="D85">
        <v>2.1455000000000002</v>
      </c>
      <c r="E85">
        <v>10.1744</v>
      </c>
      <c r="F85" s="15">
        <f t="shared" si="13"/>
        <v>2.6549929032571029E-4</v>
      </c>
      <c r="G85">
        <f t="shared" si="14"/>
        <v>1.0002654992903257</v>
      </c>
      <c r="H85">
        <f t="shared" si="16"/>
        <v>7.9330784687194664E-2</v>
      </c>
      <c r="I85">
        <f t="shared" si="17"/>
        <v>6.2933733990860391E-3</v>
      </c>
      <c r="M85" s="9">
        <v>42538</v>
      </c>
      <c r="N85" s="7">
        <v>0.82169999999999999</v>
      </c>
      <c r="O85" s="7">
        <v>2.6739972510308602E-2</v>
      </c>
      <c r="P85" s="7">
        <f t="shared" si="18"/>
        <v>1.0267399725103086</v>
      </c>
      <c r="Q85" s="7">
        <f t="shared" si="19"/>
        <v>2.649397364152975E-2</v>
      </c>
      <c r="R85" s="7">
        <f t="shared" si="20"/>
        <v>5.9308072851286359E-4</v>
      </c>
      <c r="S85" s="10">
        <f t="shared" si="21"/>
        <v>8.3875195214187066E-4</v>
      </c>
    </row>
    <row r="86" spans="1:19" ht="15.75" x14ac:dyDescent="0.25">
      <c r="A86" s="4">
        <v>42377</v>
      </c>
      <c r="B86">
        <v>1.01</v>
      </c>
      <c r="C86">
        <f t="shared" si="15"/>
        <v>7.2984170827578854E-2</v>
      </c>
      <c r="D86">
        <v>2.1156000000000001</v>
      </c>
      <c r="E86">
        <v>10.210699999999999</v>
      </c>
      <c r="F86" s="15">
        <f t="shared" si="13"/>
        <v>2.6640206011396828E-4</v>
      </c>
      <c r="G86">
        <f t="shared" si="14"/>
        <v>1.000266402060114</v>
      </c>
      <c r="H86">
        <f t="shared" si="16"/>
        <v>7.2717768767464885E-2</v>
      </c>
      <c r="I86">
        <f t="shared" si="17"/>
        <v>5.2878738945184916E-3</v>
      </c>
      <c r="M86" s="9">
        <v>42541</v>
      </c>
      <c r="N86" s="7">
        <v>0.8</v>
      </c>
      <c r="O86" s="7">
        <v>-2.6408664962881759E-2</v>
      </c>
      <c r="P86" s="7">
        <f t="shared" si="18"/>
        <v>0.97359133503711826</v>
      </c>
      <c r="Q86" s="7">
        <f t="shared" si="19"/>
        <v>-2.6653842038706035E-2</v>
      </c>
      <c r="R86" s="7">
        <f t="shared" si="20"/>
        <v>8.2912708016722565E-4</v>
      </c>
      <c r="S86" s="10">
        <f t="shared" si="21"/>
        <v>5.8499167095041489E-4</v>
      </c>
    </row>
    <row r="87" spans="1:19" ht="15.75" x14ac:dyDescent="0.25">
      <c r="A87" s="4">
        <v>42380</v>
      </c>
      <c r="B87">
        <v>0.80530000000000002</v>
      </c>
      <c r="C87">
        <f t="shared" si="15"/>
        <v>-0.20267326732673266</v>
      </c>
      <c r="D87">
        <v>2.1753999999999998</v>
      </c>
      <c r="E87">
        <v>10.196400000000001</v>
      </c>
      <c r="F87" s="15">
        <f t="shared" si="13"/>
        <v>2.660464589341327E-4</v>
      </c>
      <c r="G87">
        <f t="shared" si="14"/>
        <v>1.0002660464589341</v>
      </c>
      <c r="H87">
        <f t="shared" si="16"/>
        <v>-0.20293931378566679</v>
      </c>
      <c r="I87">
        <f t="shared" si="17"/>
        <v>4.1184365079797329E-2</v>
      </c>
      <c r="M87" s="9">
        <v>42542</v>
      </c>
      <c r="N87" s="7">
        <v>0.76270000000000004</v>
      </c>
      <c r="O87" s="7">
        <v>-4.6625E-2</v>
      </c>
      <c r="P87" s="7">
        <f t="shared" si="18"/>
        <v>0.95337499999999997</v>
      </c>
      <c r="Q87" s="7">
        <f t="shared" si="19"/>
        <v>-4.6869723481167552E-2</v>
      </c>
      <c r="R87" s="7">
        <f t="shared" si="20"/>
        <v>2.4020240419780083E-3</v>
      </c>
      <c r="S87" s="10">
        <f t="shared" si="21"/>
        <v>1.9715804525921943E-3</v>
      </c>
    </row>
    <row r="88" spans="1:19" ht="15.75" x14ac:dyDescent="0.25">
      <c r="A88" s="4">
        <v>42381</v>
      </c>
      <c r="B88">
        <v>0.74629999999999996</v>
      </c>
      <c r="C88">
        <f t="shared" si="15"/>
        <v>-7.3264621880044761E-2</v>
      </c>
      <c r="D88">
        <v>2.1032000000000002</v>
      </c>
      <c r="E88">
        <v>10.147</v>
      </c>
      <c r="F88" s="15">
        <f t="shared" si="13"/>
        <v>2.648176643140765E-4</v>
      </c>
      <c r="G88">
        <f t="shared" si="14"/>
        <v>1.0002648176643141</v>
      </c>
      <c r="H88">
        <f t="shared" si="16"/>
        <v>-7.3529439544358838E-2</v>
      </c>
      <c r="I88">
        <f t="shared" si="17"/>
        <v>5.4065784797075215E-3</v>
      </c>
      <c r="M88" s="9">
        <v>42543</v>
      </c>
      <c r="N88" s="7">
        <v>0.8</v>
      </c>
      <c r="O88" s="7">
        <v>4.8905205192080761E-2</v>
      </c>
      <c r="P88" s="7">
        <f t="shared" si="18"/>
        <v>1.0489052051920809</v>
      </c>
      <c r="Q88" s="7">
        <f t="shared" si="19"/>
        <v>4.8660005563780154E-2</v>
      </c>
      <c r="R88" s="7">
        <f t="shared" si="20"/>
        <v>2.16404348158629E-3</v>
      </c>
      <c r="S88" s="10">
        <f t="shared" si="21"/>
        <v>2.6139953387734481E-3</v>
      </c>
    </row>
    <row r="89" spans="1:19" ht="15.75" x14ac:dyDescent="0.25">
      <c r="A89" s="4">
        <v>42382</v>
      </c>
      <c r="B89">
        <v>0.66420000000000001</v>
      </c>
      <c r="C89">
        <f t="shared" si="15"/>
        <v>-0.11000937960605649</v>
      </c>
      <c r="D89">
        <v>2.0926999999999998</v>
      </c>
      <c r="E89">
        <v>10.239100000000001</v>
      </c>
      <c r="F89" s="15">
        <f t="shared" si="13"/>
        <v>2.6710815261532517E-4</v>
      </c>
      <c r="G89">
        <f t="shared" si="14"/>
        <v>1.0002671081526153</v>
      </c>
      <c r="H89">
        <f t="shared" si="16"/>
        <v>-0.11027648775867181</v>
      </c>
      <c r="I89">
        <f t="shared" si="17"/>
        <v>1.2160903752388494E-2</v>
      </c>
      <c r="M89" s="9">
        <v>42544</v>
      </c>
      <c r="N89" s="7">
        <v>0.81630000000000003</v>
      </c>
      <c r="O89" s="7">
        <v>2.0374999999999976E-2</v>
      </c>
      <c r="P89" s="7">
        <f t="shared" si="18"/>
        <v>1.020375</v>
      </c>
      <c r="Q89" s="7">
        <f t="shared" si="19"/>
        <v>2.01309908942639E-2</v>
      </c>
      <c r="R89" s="7">
        <f t="shared" si="20"/>
        <v>3.2364967368101111E-4</v>
      </c>
      <c r="S89" s="10">
        <f t="shared" si="21"/>
        <v>5.1068008367723312E-4</v>
      </c>
    </row>
    <row r="90" spans="1:19" ht="15.75" x14ac:dyDescent="0.25">
      <c r="A90" s="4">
        <v>42383</v>
      </c>
      <c r="B90">
        <v>0.84650000000000003</v>
      </c>
      <c r="C90">
        <f t="shared" si="15"/>
        <v>0.27446552243300215</v>
      </c>
      <c r="D90">
        <v>2.0874000000000001</v>
      </c>
      <c r="E90">
        <v>10.1648</v>
      </c>
      <c r="F90" s="15">
        <f t="shared" si="13"/>
        <v>2.6526049169395272E-4</v>
      </c>
      <c r="G90">
        <f t="shared" si="14"/>
        <v>1.000265260491694</v>
      </c>
      <c r="H90">
        <f t="shared" si="16"/>
        <v>0.2742002619413082</v>
      </c>
      <c r="I90">
        <f t="shared" si="17"/>
        <v>7.5185783648682031E-2</v>
      </c>
      <c r="M90" s="9">
        <v>42545</v>
      </c>
      <c r="N90" s="7">
        <v>0.75</v>
      </c>
      <c r="O90" s="7">
        <v>-8.1220139654538795E-2</v>
      </c>
      <c r="P90" s="7">
        <f t="shared" si="18"/>
        <v>0.91877986034546122</v>
      </c>
      <c r="Q90" s="7">
        <f t="shared" si="19"/>
        <v>-8.1466662037616225E-2</v>
      </c>
      <c r="R90" s="7">
        <f t="shared" si="20"/>
        <v>6.9901951359591461E-3</v>
      </c>
      <c r="S90" s="10">
        <f t="shared" si="21"/>
        <v>6.2409085280180189E-3</v>
      </c>
    </row>
    <row r="91" spans="1:19" ht="15.75" x14ac:dyDescent="0.25">
      <c r="A91" s="4">
        <v>42384</v>
      </c>
      <c r="B91">
        <v>0.71760000000000002</v>
      </c>
      <c r="C91">
        <f t="shared" si="15"/>
        <v>-0.15227406969875962</v>
      </c>
      <c r="D91">
        <v>2.0347</v>
      </c>
      <c r="E91">
        <v>10.2118</v>
      </c>
      <c r="F91" s="15">
        <f t="shared" si="13"/>
        <v>2.6642941214505278E-4</v>
      </c>
      <c r="G91">
        <f t="shared" si="14"/>
        <v>1.0002664294121451</v>
      </c>
      <c r="H91">
        <f t="shared" si="16"/>
        <v>-0.15254049911090467</v>
      </c>
      <c r="I91">
        <f t="shared" si="17"/>
        <v>2.3268603869003909E-2</v>
      </c>
      <c r="M91" s="9">
        <v>42548</v>
      </c>
      <c r="N91" s="7">
        <v>0.71630000000000005</v>
      </c>
      <c r="O91" s="7">
        <v>-4.493333333333327E-2</v>
      </c>
      <c r="P91" s="7">
        <f t="shared" si="18"/>
        <v>0.95506666666666673</v>
      </c>
      <c r="Q91" s="7">
        <f t="shared" si="19"/>
        <v>-4.5182494312899779E-2</v>
      </c>
      <c r="R91" s="7">
        <f t="shared" si="20"/>
        <v>2.2394870684212583E-3</v>
      </c>
      <c r="S91" s="10">
        <f t="shared" si="21"/>
        <v>1.8245928676071329E-3</v>
      </c>
    </row>
    <row r="92" spans="1:19" ht="15.75" x14ac:dyDescent="0.25">
      <c r="A92" s="4">
        <v>42388</v>
      </c>
      <c r="B92">
        <v>0.57110000000000005</v>
      </c>
      <c r="C92">
        <f t="shared" si="15"/>
        <v>-0.20415273132664433</v>
      </c>
      <c r="D92">
        <v>2.0556000000000001</v>
      </c>
      <c r="E92">
        <v>10.206</v>
      </c>
      <c r="F92" s="15">
        <f t="shared" si="13"/>
        <v>2.6628518927829248E-4</v>
      </c>
      <c r="G92">
        <f t="shared" si="14"/>
        <v>1.0002662851892783</v>
      </c>
      <c r="H92">
        <f t="shared" si="16"/>
        <v>-0.20441901651592262</v>
      </c>
      <c r="I92">
        <f t="shared" si="17"/>
        <v>4.1787134313337047E-2</v>
      </c>
      <c r="M92" s="9">
        <v>42549</v>
      </c>
      <c r="N92" s="7">
        <v>0.72399999999999998</v>
      </c>
      <c r="O92" s="7">
        <v>1.0749685885801939E-2</v>
      </c>
      <c r="P92" s="7">
        <f t="shared" si="18"/>
        <v>1.0107496858858018</v>
      </c>
      <c r="Q92" s="7">
        <f t="shared" si="19"/>
        <v>1.0502061693257512E-2</v>
      </c>
      <c r="R92" s="7">
        <f t="shared" si="20"/>
        <v>6.9911954428099516E-5</v>
      </c>
      <c r="S92" s="10">
        <f t="shared" si="21"/>
        <v>1.6820281173543123E-4</v>
      </c>
    </row>
    <row r="93" spans="1:19" ht="15.75" x14ac:dyDescent="0.25">
      <c r="A93" s="4">
        <v>42389</v>
      </c>
      <c r="B93">
        <v>0.82750000000000001</v>
      </c>
      <c r="C93">
        <f t="shared" si="15"/>
        <v>0.44895815093678854</v>
      </c>
      <c r="D93">
        <v>1.9824000000000002</v>
      </c>
      <c r="E93">
        <v>10.257</v>
      </c>
      <c r="F93" s="15">
        <f t="shared" si="13"/>
        <v>2.6755309659565185E-4</v>
      </c>
      <c r="G93">
        <f t="shared" si="14"/>
        <v>1.0002675530965957</v>
      </c>
      <c r="H93">
        <f t="shared" si="16"/>
        <v>0.44869059784019288</v>
      </c>
      <c r="I93">
        <f t="shared" si="17"/>
        <v>0.20132325259018971</v>
      </c>
      <c r="M93" s="9">
        <v>42550</v>
      </c>
      <c r="N93" s="7">
        <v>0.71840000000000004</v>
      </c>
      <c r="O93" s="7">
        <v>-7.7348066298341695E-3</v>
      </c>
      <c r="P93" s="7">
        <f t="shared" si="18"/>
        <v>0.99226519337016583</v>
      </c>
      <c r="Q93" s="7">
        <f t="shared" si="19"/>
        <v>-7.9806201155725471E-3</v>
      </c>
      <c r="R93" s="7">
        <f t="shared" si="20"/>
        <v>1.024416231595762E-4</v>
      </c>
      <c r="S93" s="10">
        <f t="shared" si="21"/>
        <v>3.0397349533008759E-5</v>
      </c>
    </row>
    <row r="94" spans="1:19" ht="15.75" x14ac:dyDescent="0.25">
      <c r="A94" s="4">
        <v>42390</v>
      </c>
      <c r="B94">
        <v>0.75</v>
      </c>
      <c r="C94">
        <f t="shared" si="15"/>
        <v>-9.3655589123867081E-2</v>
      </c>
      <c r="D94">
        <v>2.0310999999999999</v>
      </c>
      <c r="E94">
        <v>10.2189</v>
      </c>
      <c r="F94" s="15">
        <f t="shared" si="13"/>
        <v>2.6660595052296898E-4</v>
      </c>
      <c r="G94">
        <f t="shared" si="14"/>
        <v>1.000266605950523</v>
      </c>
      <c r="H94">
        <f t="shared" si="16"/>
        <v>-9.392219507439005E-2</v>
      </c>
      <c r="I94">
        <f t="shared" si="17"/>
        <v>8.821378727591778E-3</v>
      </c>
      <c r="M94" s="9">
        <v>42551</v>
      </c>
      <c r="N94" s="7">
        <v>0.66049999999999998</v>
      </c>
      <c r="O94" s="7">
        <v>-8.0595768374164892E-2</v>
      </c>
      <c r="P94" s="7">
        <f t="shared" si="18"/>
        <v>0.91940423162583507</v>
      </c>
      <c r="Q94" s="7">
        <f t="shared" si="19"/>
        <v>-8.0839627061405975E-2</v>
      </c>
      <c r="R94" s="7">
        <f t="shared" si="20"/>
        <v>6.8857387971710034E-3</v>
      </c>
      <c r="S94" s="10">
        <f t="shared" si="21"/>
        <v>6.1422309006678383E-3</v>
      </c>
    </row>
    <row r="95" spans="1:19" ht="15.75" x14ac:dyDescent="0.25">
      <c r="A95" s="4">
        <v>42391</v>
      </c>
      <c r="B95">
        <v>0.77649999999999997</v>
      </c>
      <c r="C95">
        <f t="shared" si="15"/>
        <v>3.5333333333333293E-2</v>
      </c>
      <c r="D95">
        <v>2.0518999999999998</v>
      </c>
      <c r="E95">
        <v>10.1525</v>
      </c>
      <c r="F95" s="15">
        <f t="shared" si="13"/>
        <v>2.6495450061725379E-4</v>
      </c>
      <c r="G95">
        <f t="shared" si="14"/>
        <v>1.0002649545006173</v>
      </c>
      <c r="H95">
        <f t="shared" si="16"/>
        <v>3.5068378832716039E-2</v>
      </c>
      <c r="I95">
        <f t="shared" si="17"/>
        <v>1.2297911939548863E-3</v>
      </c>
      <c r="M95" s="9">
        <v>42552</v>
      </c>
      <c r="N95" s="7">
        <v>0.70930000000000004</v>
      </c>
      <c r="O95" s="7">
        <v>7.3883421650265055E-2</v>
      </c>
      <c r="P95" s="7">
        <f t="shared" si="18"/>
        <v>1.0738834216502651</v>
      </c>
      <c r="Q95" s="7">
        <f t="shared" si="19"/>
        <v>7.3639818693363765E-2</v>
      </c>
      <c r="R95" s="7">
        <f t="shared" si="20"/>
        <v>5.1121204257382549E-3</v>
      </c>
      <c r="S95" s="10">
        <f t="shared" si="21"/>
        <v>5.7922845315666882E-3</v>
      </c>
    </row>
    <row r="96" spans="1:19" ht="15.75" x14ac:dyDescent="0.25">
      <c r="A96" s="4">
        <v>42394</v>
      </c>
      <c r="B96">
        <v>0.55500000000000005</v>
      </c>
      <c r="C96">
        <f t="shared" si="15"/>
        <v>-0.28525434642627162</v>
      </c>
      <c r="D96">
        <v>2.0011999999999999</v>
      </c>
      <c r="E96">
        <v>10.0328</v>
      </c>
      <c r="F96" s="15">
        <f t="shared" si="13"/>
        <v>2.6197490443369276E-4</v>
      </c>
      <c r="G96">
        <f t="shared" si="14"/>
        <v>1.0002619749044337</v>
      </c>
      <c r="H96">
        <f t="shared" si="16"/>
        <v>-0.28551632133070531</v>
      </c>
      <c r="I96">
        <f t="shared" si="17"/>
        <v>8.1519569746218573E-2</v>
      </c>
      <c r="M96" s="9">
        <v>42556</v>
      </c>
      <c r="N96" s="7">
        <v>0.6694</v>
      </c>
      <c r="O96" s="7">
        <v>-5.6252643451290066E-2</v>
      </c>
      <c r="P96" s="7">
        <f t="shared" si="18"/>
        <v>0.94374735654870989</v>
      </c>
      <c r="Q96" s="7">
        <f t="shared" si="19"/>
        <v>-5.6496742804171232E-2</v>
      </c>
      <c r="R96" s="7">
        <f t="shared" si="20"/>
        <v>3.4383526085341514E-3</v>
      </c>
      <c r="S96" s="10">
        <f t="shared" si="21"/>
        <v>2.9191870677644427E-3</v>
      </c>
    </row>
    <row r="97" spans="1:19" ht="15.75" x14ac:dyDescent="0.25">
      <c r="A97" s="4">
        <v>42395</v>
      </c>
      <c r="B97">
        <v>0.66590000000000005</v>
      </c>
      <c r="C97">
        <f t="shared" si="15"/>
        <v>0.19981981981981981</v>
      </c>
      <c r="D97">
        <v>1.9942</v>
      </c>
      <c r="E97">
        <v>10.055999999999999</v>
      </c>
      <c r="F97" s="15">
        <f t="shared" si="13"/>
        <v>2.6255265590480192E-4</v>
      </c>
      <c r="G97">
        <f t="shared" si="14"/>
        <v>1.0002625526559048</v>
      </c>
      <c r="H97">
        <f t="shared" si="16"/>
        <v>0.199557267163915</v>
      </c>
      <c r="I97">
        <f t="shared" si="17"/>
        <v>3.9823102877930151E-2</v>
      </c>
      <c r="M97" s="9">
        <v>42557</v>
      </c>
      <c r="N97" s="7">
        <v>0.66</v>
      </c>
      <c r="O97" s="7">
        <v>-1.40424260531819E-2</v>
      </c>
      <c r="P97" s="7">
        <f t="shared" si="18"/>
        <v>0.98595757394681804</v>
      </c>
      <c r="Q97" s="7">
        <f t="shared" si="19"/>
        <v>-1.4285798330929855E-2</v>
      </c>
      <c r="R97" s="7">
        <f t="shared" si="20"/>
        <v>2.6983066259227725E-4</v>
      </c>
      <c r="S97" s="10">
        <f t="shared" si="21"/>
        <v>1.3967829794391031E-4</v>
      </c>
    </row>
    <row r="98" spans="1:19" ht="15.75" x14ac:dyDescent="0.25">
      <c r="A98" s="4">
        <v>42396</v>
      </c>
      <c r="B98">
        <v>0.69579999999999997</v>
      </c>
      <c r="C98">
        <f t="shared" si="15"/>
        <v>4.4901636882414664E-2</v>
      </c>
      <c r="D98">
        <v>1.9992999999999999</v>
      </c>
      <c r="E98">
        <v>10.1462</v>
      </c>
      <c r="F98" s="15">
        <f t="shared" si="13"/>
        <v>2.6479776028409674E-4</v>
      </c>
      <c r="G98">
        <f t="shared" si="14"/>
        <v>1.0002647977602841</v>
      </c>
      <c r="H98">
        <f t="shared" si="16"/>
        <v>4.4636839122130567E-2</v>
      </c>
      <c r="I98">
        <f t="shared" si="17"/>
        <v>1.9924474068149659E-3</v>
      </c>
      <c r="M98" s="9">
        <v>42558</v>
      </c>
      <c r="N98" s="7">
        <v>0.65</v>
      </c>
      <c r="O98" s="7">
        <v>-1.5151515151515164E-2</v>
      </c>
      <c r="P98" s="7">
        <f t="shared" si="18"/>
        <v>0.98484848484848486</v>
      </c>
      <c r="Q98" s="7">
        <f t="shared" si="19"/>
        <v>-1.5394922533861903E-2</v>
      </c>
      <c r="R98" s="7">
        <f t="shared" si="20"/>
        <v>3.0749892786732834E-4</v>
      </c>
      <c r="S98" s="10">
        <f t="shared" si="21"/>
        <v>1.6712495045288921E-4</v>
      </c>
    </row>
    <row r="99" spans="1:19" ht="15.75" x14ac:dyDescent="0.25">
      <c r="A99" s="4">
        <v>42397</v>
      </c>
      <c r="B99">
        <v>0.72970000000000002</v>
      </c>
      <c r="C99">
        <f t="shared" si="15"/>
        <v>4.8720896809428059E-2</v>
      </c>
      <c r="D99">
        <v>1.9784000000000002</v>
      </c>
      <c r="E99">
        <v>10.066000000000001</v>
      </c>
      <c r="F99" s="15">
        <f t="shared" si="13"/>
        <v>2.6280164925318594E-4</v>
      </c>
      <c r="G99">
        <f t="shared" si="14"/>
        <v>1.0002628016492532</v>
      </c>
      <c r="H99">
        <f t="shared" si="16"/>
        <v>4.8458095160174873E-2</v>
      </c>
      <c r="I99">
        <f t="shared" si="17"/>
        <v>2.3481869865525635E-3</v>
      </c>
      <c r="M99" s="9">
        <v>42559</v>
      </c>
      <c r="N99" s="7">
        <v>0.66090000000000004</v>
      </c>
      <c r="O99" s="7">
        <v>1.67692307692308E-2</v>
      </c>
      <c r="P99" s="7">
        <f t="shared" si="18"/>
        <v>1.0167692307692309</v>
      </c>
      <c r="Q99" s="7">
        <f t="shared" si="19"/>
        <v>1.6527503895702608E-2</v>
      </c>
      <c r="R99" s="7">
        <f t="shared" si="20"/>
        <v>2.0697941237955673E-4</v>
      </c>
      <c r="S99" s="10">
        <f t="shared" si="21"/>
        <v>3.6080033275369915E-4</v>
      </c>
    </row>
    <row r="100" spans="1:19" ht="15.75" x14ac:dyDescent="0.25">
      <c r="A100" s="4">
        <v>42398</v>
      </c>
      <c r="B100">
        <v>0.74319999999999997</v>
      </c>
      <c r="C100">
        <f t="shared" si="15"/>
        <v>1.8500753734411342E-2</v>
      </c>
      <c r="D100">
        <v>1.9209000000000001</v>
      </c>
      <c r="E100">
        <v>9.8673999999999999</v>
      </c>
      <c r="F100" s="15">
        <f t="shared" si="13"/>
        <v>2.5785241113474022E-4</v>
      </c>
      <c r="G100">
        <f t="shared" si="14"/>
        <v>1.0002578524111347</v>
      </c>
      <c r="H100">
        <f t="shared" si="16"/>
        <v>1.8242901323276602E-2</v>
      </c>
      <c r="I100">
        <f t="shared" si="17"/>
        <v>3.3280344869080722E-4</v>
      </c>
      <c r="M100" s="9">
        <v>42562</v>
      </c>
      <c r="N100" s="7">
        <v>0.63090000000000002</v>
      </c>
      <c r="O100" s="7">
        <v>-4.5392646391284652E-2</v>
      </c>
      <c r="P100" s="7">
        <f t="shared" si="18"/>
        <v>0.9546073536087154</v>
      </c>
      <c r="Q100" s="7">
        <f t="shared" si="19"/>
        <v>-4.5635920875285951E-2</v>
      </c>
      <c r="R100" s="7">
        <f t="shared" si="20"/>
        <v>2.2826078732071844E-3</v>
      </c>
      <c r="S100" s="10">
        <f t="shared" si="21"/>
        <v>1.8635349242183189E-3</v>
      </c>
    </row>
    <row r="101" spans="1:19" ht="15.75" x14ac:dyDescent="0.25">
      <c r="A101" s="4">
        <v>42401</v>
      </c>
      <c r="B101">
        <v>0.67579999999999996</v>
      </c>
      <c r="C101">
        <f t="shared" si="15"/>
        <v>-9.0688912809472569E-2</v>
      </c>
      <c r="D101">
        <v>1.9485999999999999</v>
      </c>
      <c r="E101">
        <v>9.8507999999999996</v>
      </c>
      <c r="F101" s="15">
        <f t="shared" si="13"/>
        <v>2.5743832463942518E-4</v>
      </c>
      <c r="G101">
        <f t="shared" si="14"/>
        <v>1.0002574383246394</v>
      </c>
      <c r="H101">
        <f t="shared" si="16"/>
        <v>-9.0946351134111994E-2</v>
      </c>
      <c r="I101">
        <f t="shared" si="17"/>
        <v>8.2712387846091938E-3</v>
      </c>
      <c r="M101" s="9">
        <v>42563</v>
      </c>
      <c r="N101" s="7">
        <v>0.65600000000000003</v>
      </c>
      <c r="O101" s="7">
        <v>3.9784434934220972E-2</v>
      </c>
      <c r="P101" s="7">
        <f t="shared" si="18"/>
        <v>1.0397844349342209</v>
      </c>
      <c r="Q101" s="7">
        <f t="shared" si="19"/>
        <v>3.9541456360188645E-2</v>
      </c>
      <c r="R101" s="7">
        <f t="shared" si="20"/>
        <v>1.3988147202780453E-3</v>
      </c>
      <c r="S101" s="10">
        <f t="shared" si="21"/>
        <v>1.764730651911428E-3</v>
      </c>
    </row>
    <row r="102" spans="1:19" ht="15.75" x14ac:dyDescent="0.25">
      <c r="A102" s="4">
        <v>42402</v>
      </c>
      <c r="B102">
        <v>0.55489999999999995</v>
      </c>
      <c r="C102">
        <f t="shared" si="15"/>
        <v>-0.17889908256880735</v>
      </c>
      <c r="D102">
        <v>1.8448</v>
      </c>
      <c r="E102">
        <v>10.0032</v>
      </c>
      <c r="F102" s="15">
        <f t="shared" si="13"/>
        <v>2.6123759684670844E-4</v>
      </c>
      <c r="G102">
        <f t="shared" si="14"/>
        <v>1.0002612375968467</v>
      </c>
      <c r="H102">
        <f t="shared" si="16"/>
        <v>-0.17916032016565406</v>
      </c>
      <c r="I102">
        <f t="shared" si="17"/>
        <v>3.2098420321859666E-2</v>
      </c>
      <c r="M102" s="9">
        <v>42564</v>
      </c>
      <c r="N102" s="7">
        <v>0.65180000000000005</v>
      </c>
      <c r="O102" s="7">
        <v>-6.4024390243902158E-3</v>
      </c>
      <c r="P102" s="7">
        <f t="shared" si="18"/>
        <v>0.99359756097560981</v>
      </c>
      <c r="Q102" s="7">
        <f t="shared" si="19"/>
        <v>-6.6439676806200549E-3</v>
      </c>
      <c r="R102" s="7">
        <f t="shared" si="20"/>
        <v>7.717082220437031E-5</v>
      </c>
      <c r="S102" s="10">
        <f t="shared" si="21"/>
        <v>1.7445045962309859E-5</v>
      </c>
    </row>
    <row r="103" spans="1:19" ht="15.75" x14ac:dyDescent="0.25">
      <c r="A103" s="4">
        <v>42403</v>
      </c>
      <c r="B103">
        <v>0.62009999999999998</v>
      </c>
      <c r="C103">
        <f t="shared" si="15"/>
        <v>0.11749864840511812</v>
      </c>
      <c r="D103">
        <v>1.8860999999999999</v>
      </c>
      <c r="E103">
        <v>9.9941999999999993</v>
      </c>
      <c r="F103" s="15">
        <f t="shared" si="13"/>
        <v>2.6101337626083243E-4</v>
      </c>
      <c r="G103">
        <f t="shared" si="14"/>
        <v>1.0002610133762608</v>
      </c>
      <c r="H103">
        <f t="shared" si="16"/>
        <v>0.11723763502885728</v>
      </c>
      <c r="I103">
        <f t="shared" si="17"/>
        <v>1.3744663067159544E-2</v>
      </c>
      <c r="M103" s="9">
        <v>42565</v>
      </c>
      <c r="N103" s="7">
        <v>0.64590000000000003</v>
      </c>
      <c r="O103" s="7">
        <v>-9.0518563976680205E-3</v>
      </c>
      <c r="P103" s="7">
        <f t="shared" si="18"/>
        <v>0.99094814360233197</v>
      </c>
      <c r="Q103" s="7">
        <f t="shared" si="19"/>
        <v>-9.2928229422792746E-3</v>
      </c>
      <c r="R103" s="7">
        <f t="shared" si="20"/>
        <v>1.3072601426822452E-4</v>
      </c>
      <c r="S103" s="10">
        <f t="shared" si="21"/>
        <v>4.6588569173859616E-5</v>
      </c>
    </row>
    <row r="104" spans="1:19" ht="15.75" x14ac:dyDescent="0.25">
      <c r="A104" s="4">
        <v>42404</v>
      </c>
      <c r="B104">
        <v>0.58209999999999995</v>
      </c>
      <c r="C104">
        <f t="shared" si="15"/>
        <v>-6.1280438638929263E-2</v>
      </c>
      <c r="D104">
        <v>1.8395000000000001</v>
      </c>
      <c r="E104">
        <v>9.9702999999999999</v>
      </c>
      <c r="F104" s="15">
        <f t="shared" si="13"/>
        <v>2.6041785722186184E-4</v>
      </c>
      <c r="G104">
        <f t="shared" si="14"/>
        <v>1.0002604178572219</v>
      </c>
      <c r="H104">
        <f t="shared" si="16"/>
        <v>-6.1540856496151125E-2</v>
      </c>
      <c r="I104">
        <f t="shared" si="17"/>
        <v>3.7872770182798663E-3</v>
      </c>
      <c r="M104" s="9">
        <v>42566</v>
      </c>
      <c r="N104" s="7">
        <v>0.64600000000000002</v>
      </c>
      <c r="O104" s="7">
        <v>1.5482272797644989E-4</v>
      </c>
      <c r="P104" s="7">
        <f t="shared" si="18"/>
        <v>1.0001548227279764</v>
      </c>
      <c r="Q104" s="7">
        <f t="shared" si="19"/>
        <v>-8.5870247510783451E-5</v>
      </c>
      <c r="R104" s="7">
        <f t="shared" si="20"/>
        <v>4.9577255627067509E-6</v>
      </c>
      <c r="S104" s="10">
        <f t="shared" si="21"/>
        <v>5.6709265480882553E-6</v>
      </c>
    </row>
    <row r="105" spans="1:19" ht="15.75" x14ac:dyDescent="0.25">
      <c r="A105" s="4">
        <v>42405</v>
      </c>
      <c r="B105">
        <v>0.54</v>
      </c>
      <c r="C105">
        <f t="shared" si="15"/>
        <v>-7.2324342896409419E-2</v>
      </c>
      <c r="D105">
        <v>1.8357000000000001</v>
      </c>
      <c r="E105">
        <v>10.0228</v>
      </c>
      <c r="F105" s="15">
        <f t="shared" si="13"/>
        <v>2.6172583615924339E-4</v>
      </c>
      <c r="G105">
        <f t="shared" si="14"/>
        <v>1.0002617258361592</v>
      </c>
      <c r="H105">
        <f t="shared" si="16"/>
        <v>-7.2586068732568662E-2</v>
      </c>
      <c r="I105">
        <f t="shared" si="17"/>
        <v>5.2687373740491822E-3</v>
      </c>
      <c r="M105" s="9">
        <v>42569</v>
      </c>
      <c r="N105" s="7">
        <v>0.66979999999999995</v>
      </c>
      <c r="O105" s="7">
        <v>3.6842105263157787E-2</v>
      </c>
      <c r="P105" s="7">
        <f t="shared" si="18"/>
        <v>1.0368421052631578</v>
      </c>
      <c r="Q105" s="7">
        <f t="shared" si="19"/>
        <v>3.6602321033812668E-2</v>
      </c>
      <c r="R105" s="7">
        <f t="shared" si="20"/>
        <v>1.1876016140984682E-3</v>
      </c>
      <c r="S105" s="10">
        <f t="shared" si="21"/>
        <v>1.5264306756645684E-3</v>
      </c>
    </row>
    <row r="106" spans="1:19" ht="15.75" x14ac:dyDescent="0.25">
      <c r="A106" s="4">
        <v>42408</v>
      </c>
      <c r="B106">
        <v>0.53659999999999997</v>
      </c>
      <c r="C106">
        <f t="shared" si="15"/>
        <v>-6.2962962962964247E-3</v>
      </c>
      <c r="D106">
        <v>1.7483</v>
      </c>
      <c r="E106">
        <v>10.072100000000001</v>
      </c>
      <c r="F106" s="15">
        <f t="shared" si="13"/>
        <v>2.6295352411787043E-4</v>
      </c>
      <c r="G106">
        <f t="shared" si="14"/>
        <v>1.0002629535241179</v>
      </c>
      <c r="H106">
        <f t="shared" si="16"/>
        <v>-6.5592498204142952E-3</v>
      </c>
      <c r="I106">
        <f t="shared" si="17"/>
        <v>4.3023758206604961E-5</v>
      </c>
      <c r="M106" s="9">
        <v>42570</v>
      </c>
      <c r="N106" s="7">
        <v>0.66790000000000005</v>
      </c>
      <c r="O106" s="7">
        <v>-2.8366676619885067E-3</v>
      </c>
      <c r="P106" s="7">
        <f t="shared" si="18"/>
        <v>0.99716333233801147</v>
      </c>
      <c r="Q106" s="7">
        <f t="shared" si="19"/>
        <v>-3.0761028730298123E-3</v>
      </c>
      <c r="R106" s="7">
        <f t="shared" si="20"/>
        <v>2.7215291103889657E-5</v>
      </c>
      <c r="S106" s="10">
        <f t="shared" si="21"/>
        <v>3.7071280925000658E-7</v>
      </c>
    </row>
    <row r="107" spans="1:19" ht="15.75" x14ac:dyDescent="0.25">
      <c r="A107" s="4">
        <v>42409</v>
      </c>
      <c r="B107">
        <v>0.54800000000000004</v>
      </c>
      <c r="C107">
        <f t="shared" si="15"/>
        <v>2.1244875139769061E-2</v>
      </c>
      <c r="D107">
        <v>1.726</v>
      </c>
      <c r="E107">
        <v>10.0581</v>
      </c>
      <c r="F107" s="15">
        <f t="shared" si="13"/>
        <v>2.6260494637941889E-4</v>
      </c>
      <c r="G107">
        <f t="shared" si="14"/>
        <v>1.0002626049463794</v>
      </c>
      <c r="H107">
        <f t="shared" si="16"/>
        <v>2.0982270193389642E-2</v>
      </c>
      <c r="I107">
        <f t="shared" si="17"/>
        <v>4.4025566246840741E-4</v>
      </c>
      <c r="M107" s="9">
        <v>42571</v>
      </c>
      <c r="N107" s="7">
        <v>0.70030000000000003</v>
      </c>
      <c r="O107" s="7">
        <v>4.8510256026351221E-2</v>
      </c>
      <c r="P107" s="7">
        <f t="shared" si="18"/>
        <v>1.0485102560263513</v>
      </c>
      <c r="Q107" s="7">
        <f t="shared" si="19"/>
        <v>4.8271084491624254E-2</v>
      </c>
      <c r="R107" s="7">
        <f t="shared" si="20"/>
        <v>2.1280100840954906E-3</v>
      </c>
      <c r="S107" s="10">
        <f t="shared" si="21"/>
        <v>2.5743776712922961E-3</v>
      </c>
    </row>
    <row r="108" spans="1:19" ht="15.75" x14ac:dyDescent="0.25">
      <c r="A108" s="4">
        <v>42410</v>
      </c>
      <c r="B108">
        <v>0.5675</v>
      </c>
      <c r="C108">
        <f t="shared" si="15"/>
        <v>3.5583941605839345E-2</v>
      </c>
      <c r="D108">
        <v>1.6680999999999999</v>
      </c>
      <c r="E108">
        <v>10.050700000000001</v>
      </c>
      <c r="F108" s="15">
        <f t="shared" si="13"/>
        <v>2.6242068028214938E-4</v>
      </c>
      <c r="G108">
        <f t="shared" si="14"/>
        <v>1.0002624206802821</v>
      </c>
      <c r="H108">
        <f t="shared" si="16"/>
        <v>3.5321520925557195E-2</v>
      </c>
      <c r="I108">
        <f t="shared" si="17"/>
        <v>1.2476098404945748E-3</v>
      </c>
      <c r="M108" s="9">
        <v>42572</v>
      </c>
      <c r="N108" s="7">
        <v>0.67900000000000005</v>
      </c>
      <c r="O108" s="7">
        <v>-3.0415536198771933E-2</v>
      </c>
      <c r="P108" s="7">
        <f t="shared" si="18"/>
        <v>0.96958446380122809</v>
      </c>
      <c r="Q108" s="7">
        <f t="shared" si="19"/>
        <v>-3.06561312851126E-2</v>
      </c>
      <c r="R108" s="7">
        <f t="shared" si="20"/>
        <v>1.0756337699087536E-3</v>
      </c>
      <c r="S108" s="10">
        <f t="shared" si="21"/>
        <v>7.9461353684044385E-4</v>
      </c>
    </row>
    <row r="109" spans="1:19" ht="15.75" x14ac:dyDescent="0.25">
      <c r="A109" s="4">
        <v>42411</v>
      </c>
      <c r="B109">
        <v>0.60960000000000003</v>
      </c>
      <c r="C109">
        <f t="shared" si="15"/>
        <v>7.4185022026431763E-2</v>
      </c>
      <c r="D109">
        <v>1.659</v>
      </c>
      <c r="E109">
        <v>10.0928</v>
      </c>
      <c r="F109" s="15">
        <f t="shared" si="13"/>
        <v>2.6346884019456951E-4</v>
      </c>
      <c r="G109">
        <f t="shared" si="14"/>
        <v>1.0002634688401946</v>
      </c>
      <c r="H109">
        <f t="shared" si="16"/>
        <v>7.3921553186237193E-2</v>
      </c>
      <c r="I109">
        <f t="shared" si="17"/>
        <v>5.4643960254656945E-3</v>
      </c>
      <c r="M109" s="9">
        <v>42573</v>
      </c>
      <c r="N109" s="7">
        <v>0.65400000000000003</v>
      </c>
      <c r="O109" s="7">
        <v>-3.6818851251840971E-2</v>
      </c>
      <c r="P109" s="7">
        <f t="shared" si="18"/>
        <v>0.96318114874815908</v>
      </c>
      <c r="Q109" s="7">
        <f t="shared" si="19"/>
        <v>-3.7058319106760988E-2</v>
      </c>
      <c r="R109" s="7">
        <f t="shared" si="20"/>
        <v>1.5365650442095442E-3</v>
      </c>
      <c r="S109" s="10">
        <f t="shared" si="21"/>
        <v>1.1965426862254169E-3</v>
      </c>
    </row>
    <row r="110" spans="1:19" ht="15.75" x14ac:dyDescent="0.25">
      <c r="A110" s="4">
        <v>42412</v>
      </c>
      <c r="B110">
        <v>0.63180000000000003</v>
      </c>
      <c r="C110">
        <f t="shared" si="15"/>
        <v>3.641732283464566E-2</v>
      </c>
      <c r="D110">
        <v>1.7481</v>
      </c>
      <c r="E110">
        <v>10.0406</v>
      </c>
      <c r="F110" s="15">
        <f t="shared" si="13"/>
        <v>2.621691620174893E-4</v>
      </c>
      <c r="G110">
        <f t="shared" si="14"/>
        <v>1.0002621691620175</v>
      </c>
      <c r="H110">
        <f t="shared" si="16"/>
        <v>3.6155153672628171E-2</v>
      </c>
      <c r="I110">
        <f t="shared" si="17"/>
        <v>1.3071951370913584E-3</v>
      </c>
      <c r="M110" s="9">
        <v>42576</v>
      </c>
      <c r="N110" s="7">
        <v>0.59399999999999997</v>
      </c>
      <c r="O110" s="7">
        <v>-9.174311926605512E-2</v>
      </c>
      <c r="P110" s="7">
        <f t="shared" si="18"/>
        <v>0.90825688073394484</v>
      </c>
      <c r="Q110" s="7">
        <f t="shared" si="19"/>
        <v>-9.1983116902018838E-2</v>
      </c>
      <c r="R110" s="7">
        <f t="shared" si="20"/>
        <v>8.8592975791607683E-3</v>
      </c>
      <c r="S110" s="10">
        <f t="shared" si="21"/>
        <v>8.0130920427428937E-3</v>
      </c>
    </row>
    <row r="111" spans="1:19" ht="15.75" x14ac:dyDescent="0.25">
      <c r="A111" s="4">
        <v>42416</v>
      </c>
      <c r="B111">
        <v>0.6653</v>
      </c>
      <c r="C111">
        <f t="shared" si="15"/>
        <v>5.3023108578664088E-2</v>
      </c>
      <c r="D111">
        <v>1.7723</v>
      </c>
      <c r="E111">
        <v>9.9839000000000002</v>
      </c>
      <c r="F111" s="15">
        <f t="shared" si="13"/>
        <v>2.6075674580483543E-4</v>
      </c>
      <c r="G111">
        <f t="shared" si="14"/>
        <v>1.0002607567458048</v>
      </c>
      <c r="H111">
        <f t="shared" si="16"/>
        <v>5.2762351832859253E-2</v>
      </c>
      <c r="I111">
        <f t="shared" si="17"/>
        <v>2.7838657709344261E-3</v>
      </c>
      <c r="M111" s="9">
        <v>42577</v>
      </c>
      <c r="N111" s="7">
        <v>0.65610000000000002</v>
      </c>
      <c r="O111" s="7">
        <v>0.10454545454545462</v>
      </c>
      <c r="P111" s="7">
        <f t="shared" si="18"/>
        <v>1.1045454545454547</v>
      </c>
      <c r="Q111" s="7">
        <f t="shared" si="19"/>
        <v>0.10430573308591641</v>
      </c>
      <c r="R111" s="7">
        <f t="shared" si="20"/>
        <v>1.0437688915441064E-2</v>
      </c>
      <c r="S111" s="10">
        <f t="shared" si="21"/>
        <v>1.1400467990097651E-2</v>
      </c>
    </row>
    <row r="112" spans="1:19" ht="15.75" x14ac:dyDescent="0.25">
      <c r="A112" s="4">
        <v>42417</v>
      </c>
      <c r="B112">
        <v>0.71789999999999998</v>
      </c>
      <c r="C112">
        <f t="shared" si="15"/>
        <v>7.9062077258379646E-2</v>
      </c>
      <c r="D112">
        <v>1.819</v>
      </c>
      <c r="E112">
        <v>9.9054000000000002</v>
      </c>
      <c r="F112" s="15">
        <f t="shared" si="13"/>
        <v>2.5880008513556874E-4</v>
      </c>
      <c r="G112">
        <f t="shared" si="14"/>
        <v>1.0002588000851356</v>
      </c>
      <c r="H112">
        <f t="shared" si="16"/>
        <v>7.8803277173244077E-2</v>
      </c>
      <c r="I112">
        <f t="shared" si="17"/>
        <v>6.2099564932431312E-3</v>
      </c>
      <c r="M112" s="9">
        <v>42578</v>
      </c>
      <c r="N112" s="7">
        <v>0.62609999999999999</v>
      </c>
      <c r="O112" s="7">
        <v>-4.5724737082761813E-2</v>
      </c>
      <c r="P112" s="7">
        <f t="shared" si="18"/>
        <v>0.95427526291723819</v>
      </c>
      <c r="Q112" s="7">
        <f t="shared" si="19"/>
        <v>-4.596457403763643E-2</v>
      </c>
      <c r="R112" s="7">
        <f t="shared" si="20"/>
        <v>2.3141197774920988E-3</v>
      </c>
      <c r="S112" s="10">
        <f t="shared" si="21"/>
        <v>1.8920179834460151E-3</v>
      </c>
    </row>
    <row r="113" spans="1:19" ht="15.75" x14ac:dyDescent="0.25">
      <c r="A113" s="4">
        <v>42418</v>
      </c>
      <c r="B113">
        <v>0.51939999999999997</v>
      </c>
      <c r="C113">
        <f t="shared" si="15"/>
        <v>-0.27650090541858202</v>
      </c>
      <c r="D113">
        <v>1.7396</v>
      </c>
      <c r="E113">
        <v>9.8940000000000001</v>
      </c>
      <c r="F113" s="15">
        <f t="shared" si="13"/>
        <v>2.5851581724967154E-4</v>
      </c>
      <c r="G113">
        <f t="shared" si="14"/>
        <v>1.0002585158172497</v>
      </c>
      <c r="H113">
        <f t="shared" si="16"/>
        <v>-0.27675942123583169</v>
      </c>
      <c r="I113">
        <f t="shared" si="17"/>
        <v>7.6595777242792526E-2</v>
      </c>
      <c r="M113" s="9">
        <v>42579</v>
      </c>
      <c r="N113" s="7">
        <v>0.64</v>
      </c>
      <c r="O113" s="7">
        <v>2.220092636958956E-2</v>
      </c>
      <c r="P113" s="7">
        <f t="shared" si="18"/>
        <v>1.0222009263695895</v>
      </c>
      <c r="Q113" s="7">
        <f t="shared" si="19"/>
        <v>2.1960941286497473E-2</v>
      </c>
      <c r="R113" s="7">
        <f t="shared" si="20"/>
        <v>3.9284098106328187E-4</v>
      </c>
      <c r="S113" s="10">
        <f t="shared" si="21"/>
        <v>5.9673608866603464E-4</v>
      </c>
    </row>
    <row r="114" spans="1:19" ht="15.75" x14ac:dyDescent="0.25">
      <c r="A114" s="4">
        <v>42419</v>
      </c>
      <c r="B114">
        <v>0.56130000000000002</v>
      </c>
      <c r="C114">
        <f t="shared" si="15"/>
        <v>8.0670003850596944E-2</v>
      </c>
      <c r="D114">
        <v>1.7448999999999999</v>
      </c>
      <c r="E114">
        <v>9.8934999999999995</v>
      </c>
      <c r="F114" s="15">
        <f t="shared" si="13"/>
        <v>2.5850334868682268E-4</v>
      </c>
      <c r="G114">
        <f t="shared" si="14"/>
        <v>1.0002585033486868</v>
      </c>
      <c r="H114">
        <f t="shared" si="16"/>
        <v>8.0411500501910121E-2</v>
      </c>
      <c r="I114">
        <f t="shared" si="17"/>
        <v>6.4660094129686914E-3</v>
      </c>
      <c r="M114" s="9">
        <v>42580</v>
      </c>
      <c r="N114" s="7">
        <v>0.64839999999999998</v>
      </c>
      <c r="O114" s="7">
        <v>1.3124999999999942E-2</v>
      </c>
      <c r="P114" s="7">
        <f t="shared" si="18"/>
        <v>1.0131250000000001</v>
      </c>
      <c r="Q114" s="7">
        <f t="shared" si="19"/>
        <v>1.2885893760459122E-2</v>
      </c>
      <c r="R114" s="7">
        <f t="shared" si="20"/>
        <v>1.1545865571322451E-4</v>
      </c>
      <c r="S114" s="10">
        <f t="shared" si="21"/>
        <v>2.3571874624607356E-4</v>
      </c>
    </row>
    <row r="115" spans="1:19" ht="15.75" x14ac:dyDescent="0.25">
      <c r="A115" s="4">
        <v>42422</v>
      </c>
      <c r="B115">
        <v>0.66</v>
      </c>
      <c r="C115">
        <f t="shared" si="15"/>
        <v>0.17584179583110637</v>
      </c>
      <c r="D115">
        <v>1.7518</v>
      </c>
      <c r="E115">
        <v>9.9993999999999996</v>
      </c>
      <c r="F115" s="15">
        <f t="shared" si="13"/>
        <v>2.6114292816425966E-4</v>
      </c>
      <c r="G115">
        <f t="shared" si="14"/>
        <v>1.0002611429281643</v>
      </c>
      <c r="H115">
        <f t="shared" si="16"/>
        <v>0.17558065290294211</v>
      </c>
      <c r="I115">
        <f t="shared" si="17"/>
        <v>3.0828565673823433E-2</v>
      </c>
      <c r="M115" s="9">
        <v>42583</v>
      </c>
      <c r="N115" s="7">
        <v>0.65</v>
      </c>
      <c r="O115" s="7">
        <v>2.4676125848242534E-3</v>
      </c>
      <c r="P115" s="7">
        <f t="shared" si="18"/>
        <v>1.0024676125848242</v>
      </c>
      <c r="Q115" s="7">
        <f t="shared" si="19"/>
        <v>2.2291392867264679E-3</v>
      </c>
      <c r="R115" s="7">
        <f t="shared" si="20"/>
        <v>7.8171191954703306E-9</v>
      </c>
      <c r="S115" s="10">
        <f t="shared" si="21"/>
        <v>2.2055987575248607E-5</v>
      </c>
    </row>
    <row r="116" spans="1:19" ht="15.75" x14ac:dyDescent="0.25">
      <c r="A116" s="4">
        <v>42423</v>
      </c>
      <c r="B116">
        <v>0.5595</v>
      </c>
      <c r="C116">
        <f t="shared" si="15"/>
        <v>-0.15227272727272731</v>
      </c>
      <c r="D116">
        <v>1.7225000000000001</v>
      </c>
      <c r="E116">
        <v>9.9373000000000005</v>
      </c>
      <c r="F116" s="15">
        <f t="shared" si="13"/>
        <v>2.5959538026310014E-4</v>
      </c>
      <c r="G116">
        <f t="shared" si="14"/>
        <v>1.0002595953802631</v>
      </c>
      <c r="H116">
        <f t="shared" si="16"/>
        <v>-0.15253232265299041</v>
      </c>
      <c r="I116">
        <f t="shared" si="17"/>
        <v>2.3266109453915971E-2</v>
      </c>
      <c r="M116" s="9">
        <v>42584</v>
      </c>
      <c r="N116" s="7">
        <v>0.65</v>
      </c>
      <c r="O116" s="7">
        <v>0</v>
      </c>
      <c r="P116" s="7">
        <f t="shared" si="18"/>
        <v>1</v>
      </c>
      <c r="Q116" s="7">
        <f t="shared" si="19"/>
        <v>-2.3916148941482973E-4</v>
      </c>
      <c r="R116" s="7">
        <f t="shared" si="20"/>
        <v>5.6638588115834675E-6</v>
      </c>
      <c r="S116" s="10">
        <f t="shared" si="21"/>
        <v>4.9643382000227307E-6</v>
      </c>
    </row>
    <row r="117" spans="1:19" ht="15.75" x14ac:dyDescent="0.25">
      <c r="A117" s="4">
        <v>42424</v>
      </c>
      <c r="B117">
        <v>0.64249999999999996</v>
      </c>
      <c r="C117">
        <f t="shared" si="15"/>
        <v>0.14834673815907054</v>
      </c>
      <c r="D117">
        <v>1.7484</v>
      </c>
      <c r="E117">
        <v>9.8519000000000005</v>
      </c>
      <c r="F117" s="15">
        <f t="shared" si="13"/>
        <v>2.5746576603635773E-4</v>
      </c>
      <c r="G117">
        <f t="shared" si="14"/>
        <v>1.0002574657660364</v>
      </c>
      <c r="H117">
        <f t="shared" si="16"/>
        <v>0.14808927239303418</v>
      </c>
      <c r="I117">
        <f t="shared" si="17"/>
        <v>2.1930432597898276E-2</v>
      </c>
      <c r="M117" s="9">
        <v>42585</v>
      </c>
      <c r="N117" s="7">
        <v>0.61280000000000001</v>
      </c>
      <c r="O117" s="7">
        <v>-5.7230769230769245E-2</v>
      </c>
      <c r="P117" s="7">
        <f t="shared" si="18"/>
        <v>0.9427692307692308</v>
      </c>
      <c r="Q117" s="7">
        <f t="shared" si="19"/>
        <v>-5.7470216997194394E-2</v>
      </c>
      <c r="R117" s="7">
        <f t="shared" si="20"/>
        <v>3.5534643834773858E-3</v>
      </c>
      <c r="S117" s="10">
        <f t="shared" si="21"/>
        <v>3.0253273711515227E-3</v>
      </c>
    </row>
    <row r="118" spans="1:19" ht="15.75" x14ac:dyDescent="0.25">
      <c r="A118" s="4">
        <v>42425</v>
      </c>
      <c r="B118">
        <v>0.59940000000000004</v>
      </c>
      <c r="C118">
        <f t="shared" si="15"/>
        <v>-6.7081712062256688E-2</v>
      </c>
      <c r="D118">
        <v>1.7157</v>
      </c>
      <c r="E118">
        <v>9.8271999999999995</v>
      </c>
      <c r="F118" s="15">
        <f t="shared" si="13"/>
        <v>2.5684951592119809E-4</v>
      </c>
      <c r="G118">
        <f t="shared" si="14"/>
        <v>1.0002568495159212</v>
      </c>
      <c r="H118">
        <f t="shared" si="16"/>
        <v>-6.7338561578177886E-2</v>
      </c>
      <c r="I118">
        <f t="shared" si="17"/>
        <v>4.5344818754180548E-3</v>
      </c>
      <c r="M118" s="9">
        <v>42586</v>
      </c>
      <c r="N118" s="7">
        <v>0.6</v>
      </c>
      <c r="O118" s="7">
        <v>-2.0887728459530082E-2</v>
      </c>
      <c r="P118" s="7">
        <f t="shared" si="18"/>
        <v>0.97911227154046987</v>
      </c>
      <c r="Q118" s="7">
        <f t="shared" si="19"/>
        <v>-2.1127020535140102E-2</v>
      </c>
      <c r="R118" s="7">
        <f t="shared" si="20"/>
        <v>5.4138797357769974E-4</v>
      </c>
      <c r="S118" s="10">
        <f t="shared" si="21"/>
        <v>3.4818737318329884E-4</v>
      </c>
    </row>
    <row r="119" spans="1:19" ht="15.75" x14ac:dyDescent="0.25">
      <c r="A119" s="4">
        <v>42426</v>
      </c>
      <c r="B119">
        <v>0.65</v>
      </c>
      <c r="C119">
        <f t="shared" si="15"/>
        <v>8.4417751084417708E-2</v>
      </c>
      <c r="D119">
        <v>1.7623</v>
      </c>
      <c r="E119">
        <v>9.8553999999999995</v>
      </c>
      <c r="F119" s="15">
        <f t="shared" si="13"/>
        <v>2.575530777495505E-4</v>
      </c>
      <c r="G119">
        <f t="shared" si="14"/>
        <v>1.0002575530777496</v>
      </c>
      <c r="H119">
        <f t="shared" si="16"/>
        <v>8.4160198006668158E-2</v>
      </c>
      <c r="I119">
        <f t="shared" si="17"/>
        <v>7.0829389285215908E-3</v>
      </c>
      <c r="M119" s="9">
        <v>42587</v>
      </c>
      <c r="N119" s="7">
        <v>0.59850000000000003</v>
      </c>
      <c r="O119" s="7">
        <v>-2.4999999999999098E-3</v>
      </c>
      <c r="P119" s="7">
        <f t="shared" si="18"/>
        <v>0.99750000000000005</v>
      </c>
      <c r="Q119" s="7">
        <f t="shared" si="19"/>
        <v>-2.7383627695609278E-3</v>
      </c>
      <c r="R119" s="7">
        <f t="shared" si="20"/>
        <v>2.3805495636581686E-5</v>
      </c>
      <c r="S119" s="10">
        <f t="shared" si="21"/>
        <v>7.3507026763468699E-8</v>
      </c>
    </row>
    <row r="120" spans="1:19" ht="15.75" x14ac:dyDescent="0.25">
      <c r="A120" s="4">
        <v>42429</v>
      </c>
      <c r="B120">
        <v>0.59040000000000004</v>
      </c>
      <c r="C120">
        <f t="shared" si="15"/>
        <v>-9.169230769230767E-2</v>
      </c>
      <c r="D120">
        <v>1.7347000000000001</v>
      </c>
      <c r="E120">
        <v>9.8697999999999997</v>
      </c>
      <c r="F120" s="15">
        <f t="shared" si="13"/>
        <v>2.5791227389926341E-4</v>
      </c>
      <c r="G120">
        <f t="shared" si="14"/>
        <v>1.0002579122738993</v>
      </c>
      <c r="H120">
        <f t="shared" si="16"/>
        <v>-9.1950219966206934E-2</v>
      </c>
      <c r="I120">
        <f t="shared" si="17"/>
        <v>8.4548429518338398E-3</v>
      </c>
      <c r="M120" s="9">
        <v>42590</v>
      </c>
      <c r="N120" s="7">
        <v>0.59189999999999998</v>
      </c>
      <c r="O120" s="7">
        <v>-1.1027568922305848E-2</v>
      </c>
      <c r="P120" s="7">
        <f t="shared" si="18"/>
        <v>0.98897243107769417</v>
      </c>
      <c r="Q120" s="7">
        <f t="shared" si="19"/>
        <v>-1.1266054780183294E-2</v>
      </c>
      <c r="R120" s="7">
        <f t="shared" si="20"/>
        <v>1.7974173905547377E-4</v>
      </c>
      <c r="S120" s="10">
        <f t="shared" si="21"/>
        <v>7.741912435483757E-5</v>
      </c>
    </row>
    <row r="121" spans="1:19" ht="15.75" x14ac:dyDescent="0.25">
      <c r="A121" s="4">
        <v>42430</v>
      </c>
      <c r="B121">
        <v>0.60660000000000003</v>
      </c>
      <c r="C121">
        <f t="shared" si="15"/>
        <v>2.7439024390243889E-2</v>
      </c>
      <c r="D121">
        <v>1.8249</v>
      </c>
      <c r="E121">
        <v>9.7735000000000003</v>
      </c>
      <c r="F121" s="15">
        <f t="shared" si="13"/>
        <v>2.555092562539496E-4</v>
      </c>
      <c r="G121">
        <f t="shared" si="14"/>
        <v>1.0002555092562539</v>
      </c>
      <c r="H121">
        <f t="shared" si="16"/>
        <v>2.7183515133989939E-2</v>
      </c>
      <c r="I121">
        <f t="shared" si="17"/>
        <v>7.3894349503986006E-4</v>
      </c>
      <c r="M121" s="9">
        <v>42591</v>
      </c>
      <c r="N121" s="7">
        <v>0.57869999999999999</v>
      </c>
      <c r="O121" s="7">
        <v>-2.230106436898123E-2</v>
      </c>
      <c r="P121" s="7">
        <f t="shared" si="18"/>
        <v>0.97769893563101873</v>
      </c>
      <c r="Q121" s="7">
        <f t="shared" si="19"/>
        <v>-2.2539515059330897E-2</v>
      </c>
      <c r="R121" s="7">
        <f t="shared" si="20"/>
        <v>6.0911424014709872E-4</v>
      </c>
      <c r="S121" s="10">
        <f t="shared" si="21"/>
        <v>4.0289618686301429E-4</v>
      </c>
    </row>
    <row r="122" spans="1:19" ht="15.75" x14ac:dyDescent="0.25">
      <c r="A122" s="4">
        <v>42431</v>
      </c>
      <c r="B122">
        <v>0.82</v>
      </c>
      <c r="C122">
        <f t="shared" si="15"/>
        <v>0.35179690075832493</v>
      </c>
      <c r="D122">
        <v>1.8406</v>
      </c>
      <c r="E122">
        <v>9.7406000000000006</v>
      </c>
      <c r="F122" s="15">
        <f t="shared" si="13"/>
        <v>2.546878057796409E-4</v>
      </c>
      <c r="G122">
        <f t="shared" si="14"/>
        <v>1.0002546878057796</v>
      </c>
      <c r="H122">
        <f t="shared" si="16"/>
        <v>0.35154221295254529</v>
      </c>
      <c r="I122">
        <f t="shared" si="17"/>
        <v>0.1235819274875727</v>
      </c>
      <c r="M122" s="9">
        <v>42592</v>
      </c>
      <c r="N122" s="7">
        <v>0.56999999999999995</v>
      </c>
      <c r="O122" s="7">
        <v>-1.5033696215655852E-2</v>
      </c>
      <c r="P122" s="7">
        <f t="shared" si="18"/>
        <v>0.98496630378434413</v>
      </c>
      <c r="Q122" s="7">
        <f t="shared" si="19"/>
        <v>-1.5272189609373694E-2</v>
      </c>
      <c r="R122" s="7">
        <f t="shared" si="20"/>
        <v>3.0320958867477649E-4</v>
      </c>
      <c r="S122" s="10">
        <f t="shared" si="21"/>
        <v>1.6396670949482688E-4</v>
      </c>
    </row>
    <row r="123" spans="1:19" ht="15.75" x14ac:dyDescent="0.25">
      <c r="A123" s="4">
        <v>42432</v>
      </c>
      <c r="B123">
        <v>1.1400000000000001</v>
      </c>
      <c r="C123">
        <f t="shared" si="15"/>
        <v>0.39024390243902463</v>
      </c>
      <c r="D123">
        <v>1.8336999999999999</v>
      </c>
      <c r="E123">
        <v>9.6869999999999994</v>
      </c>
      <c r="F123" s="15">
        <f t="shared" si="13"/>
        <v>2.533489895102381E-4</v>
      </c>
      <c r="G123">
        <f t="shared" si="14"/>
        <v>1.0002533489895102</v>
      </c>
      <c r="H123">
        <f t="shared" si="16"/>
        <v>0.38999055344951439</v>
      </c>
      <c r="I123">
        <f t="shared" si="17"/>
        <v>0.15209263177985854</v>
      </c>
      <c r="M123" s="9">
        <v>42593</v>
      </c>
      <c r="N123" s="7">
        <v>0.56079999999999997</v>
      </c>
      <c r="O123" s="7">
        <v>-1.6140350877192958E-2</v>
      </c>
      <c r="P123" s="7">
        <f t="shared" si="18"/>
        <v>0.98385964912280699</v>
      </c>
      <c r="Q123" s="7">
        <f t="shared" si="19"/>
        <v>-1.63784775027121E-2</v>
      </c>
      <c r="R123" s="7">
        <f t="shared" si="20"/>
        <v>3.4296085440375338E-4</v>
      </c>
      <c r="S123" s="10">
        <f t="shared" si="21"/>
        <v>1.9352250169288158E-4</v>
      </c>
    </row>
    <row r="124" spans="1:19" ht="15.75" x14ac:dyDescent="0.25">
      <c r="A124" s="4">
        <v>42433</v>
      </c>
      <c r="B124">
        <v>1.41</v>
      </c>
      <c r="C124">
        <f t="shared" si="15"/>
        <v>0.23684210526315769</v>
      </c>
      <c r="D124">
        <v>1.8740999999999999</v>
      </c>
      <c r="E124">
        <v>9.6580999999999992</v>
      </c>
      <c r="F124" s="15">
        <f t="shared" si="13"/>
        <v>2.5262685700067067E-4</v>
      </c>
      <c r="G124">
        <f t="shared" si="14"/>
        <v>1.0002526268570007</v>
      </c>
      <c r="H124">
        <f t="shared" si="16"/>
        <v>0.23658947840615702</v>
      </c>
      <c r="I124">
        <f t="shared" si="17"/>
        <v>5.5974581292497438E-2</v>
      </c>
      <c r="M124" s="9">
        <v>42594</v>
      </c>
      <c r="N124" s="7">
        <v>0.56999999999999995</v>
      </c>
      <c r="O124" s="7">
        <v>1.6405135520684712E-2</v>
      </c>
      <c r="P124" s="7">
        <f t="shared" si="18"/>
        <v>1.0164051355206847</v>
      </c>
      <c r="Q124" s="7">
        <f t="shared" si="19"/>
        <v>1.6166255314923585E-2</v>
      </c>
      <c r="R124" s="7">
        <f t="shared" si="20"/>
        <v>1.9671550586532901E-4</v>
      </c>
      <c r="S124" s="10">
        <f t="shared" si="21"/>
        <v>3.4720718403624949E-4</v>
      </c>
    </row>
    <row r="125" spans="1:19" ht="15.75" x14ac:dyDescent="0.25">
      <c r="A125" s="4">
        <v>42436</v>
      </c>
      <c r="B125">
        <v>2.17</v>
      </c>
      <c r="C125">
        <f t="shared" si="15"/>
        <v>0.53900709219858156</v>
      </c>
      <c r="D125">
        <v>1.9056999999999999</v>
      </c>
      <c r="E125">
        <v>9.7253000000000007</v>
      </c>
      <c r="F125" s="15">
        <f t="shared" si="13"/>
        <v>2.5430571019002812E-4</v>
      </c>
      <c r="G125">
        <f t="shared" si="14"/>
        <v>1.00025430571019</v>
      </c>
      <c r="H125">
        <f t="shared" si="16"/>
        <v>0.53875278648839153</v>
      </c>
      <c r="I125">
        <f t="shared" si="17"/>
        <v>0.29025456494900642</v>
      </c>
      <c r="M125" s="9">
        <v>42597</v>
      </c>
      <c r="N125" s="7">
        <v>0.61870000000000003</v>
      </c>
      <c r="O125" s="7">
        <v>8.5438596491228216E-2</v>
      </c>
      <c r="P125" s="7">
        <f t="shared" si="18"/>
        <v>1.0854385964912283</v>
      </c>
      <c r="Q125" s="7">
        <f t="shared" si="19"/>
        <v>8.5199811727534672E-2</v>
      </c>
      <c r="R125" s="7">
        <f t="shared" si="20"/>
        <v>6.8988119191054804E-3</v>
      </c>
      <c r="S125" s="10">
        <f t="shared" si="21"/>
        <v>7.6855121297826016E-3</v>
      </c>
    </row>
    <row r="126" spans="1:19" ht="15.75" x14ac:dyDescent="0.25">
      <c r="A126" s="4">
        <v>42437</v>
      </c>
      <c r="B126">
        <v>1.31</v>
      </c>
      <c r="C126">
        <f t="shared" si="15"/>
        <v>-0.39631336405529949</v>
      </c>
      <c r="D126">
        <v>1.8287</v>
      </c>
      <c r="E126">
        <v>9.7931000000000008</v>
      </c>
      <c r="F126" s="15">
        <f t="shared" si="13"/>
        <v>2.5599851430979648E-4</v>
      </c>
      <c r="G126">
        <f t="shared" si="14"/>
        <v>1.0002559985143098</v>
      </c>
      <c r="H126">
        <f t="shared" si="16"/>
        <v>-0.39656936256960928</v>
      </c>
      <c r="I126">
        <f t="shared" si="17"/>
        <v>0.15726725932886623</v>
      </c>
      <c r="M126" s="9">
        <v>42598</v>
      </c>
      <c r="N126" s="7">
        <v>0.61</v>
      </c>
      <c r="O126" s="7">
        <v>-1.4061742363019299E-2</v>
      </c>
      <c r="P126" s="7">
        <f t="shared" si="18"/>
        <v>0.98593825763698073</v>
      </c>
      <c r="Q126" s="7">
        <f t="shared" si="19"/>
        <v>-1.4300773260032791E-2</v>
      </c>
      <c r="R126" s="7">
        <f t="shared" si="20"/>
        <v>2.7032285887974985E-4</v>
      </c>
      <c r="S126" s="10">
        <f t="shared" si="21"/>
        <v>1.4003248630938011E-4</v>
      </c>
    </row>
    <row r="127" spans="1:19" ht="15.75" x14ac:dyDescent="0.25">
      <c r="A127" s="4">
        <v>42438</v>
      </c>
      <c r="B127">
        <v>1.32</v>
      </c>
      <c r="C127">
        <f t="shared" si="15"/>
        <v>7.6335877862595486E-3</v>
      </c>
      <c r="D127">
        <v>1.8759999999999999</v>
      </c>
      <c r="E127">
        <v>9.8123000000000005</v>
      </c>
      <c r="F127" s="15">
        <f t="shared" si="13"/>
        <v>2.5647770306091999E-4</v>
      </c>
      <c r="G127">
        <f t="shared" si="14"/>
        <v>1.0002564777030609</v>
      </c>
      <c r="H127">
        <f t="shared" si="16"/>
        <v>7.3771100831986286E-3</v>
      </c>
      <c r="I127">
        <f t="shared" si="17"/>
        <v>5.442175317963088E-5</v>
      </c>
      <c r="M127" s="9">
        <v>42599</v>
      </c>
      <c r="N127" s="7">
        <v>0.60899999999999999</v>
      </c>
      <c r="O127" s="7">
        <v>-1.6393442622950835E-3</v>
      </c>
      <c r="P127" s="7">
        <f t="shared" si="18"/>
        <v>0.99836065573770494</v>
      </c>
      <c r="Q127" s="7">
        <f t="shared" si="19"/>
        <v>-1.8774909859693653E-3</v>
      </c>
      <c r="R127" s="7">
        <f t="shared" si="20"/>
        <v>1.6146058205671688E-5</v>
      </c>
      <c r="S127" s="10">
        <f t="shared" si="21"/>
        <v>3.4780505113316452E-7</v>
      </c>
    </row>
    <row r="128" spans="1:19" ht="15.75" x14ac:dyDescent="0.25">
      <c r="A128" s="4">
        <v>42439</v>
      </c>
      <c r="B128">
        <v>1.23</v>
      </c>
      <c r="C128">
        <f t="shared" si="15"/>
        <v>-6.8181818181818232E-2</v>
      </c>
      <c r="D128">
        <v>1.9323000000000001</v>
      </c>
      <c r="E128">
        <v>9.8018999999999998</v>
      </c>
      <c r="F128" s="15">
        <f t="shared" si="13"/>
        <v>2.5621815286003269E-4</v>
      </c>
      <c r="G128">
        <f t="shared" si="14"/>
        <v>1.00025621815286</v>
      </c>
      <c r="H128">
        <f t="shared" si="16"/>
        <v>-6.8438036334678265E-2</v>
      </c>
      <c r="I128">
        <f t="shared" si="17"/>
        <v>4.6837648173467424E-3</v>
      </c>
      <c r="M128" s="9">
        <v>42600</v>
      </c>
      <c r="N128" s="7">
        <v>0.61609999999999998</v>
      </c>
      <c r="O128" s="7">
        <v>1.1658456486042685E-2</v>
      </c>
      <c r="P128" s="7">
        <f t="shared" si="18"/>
        <v>1.0116584564860427</v>
      </c>
      <c r="Q128" s="7">
        <f t="shared" si="19"/>
        <v>1.1420591149920773E-2</v>
      </c>
      <c r="R128" s="7">
        <f t="shared" si="20"/>
        <v>8.6115919234383976E-5</v>
      </c>
      <c r="S128" s="10">
        <f t="shared" si="21"/>
        <v>1.9287188116698888E-4</v>
      </c>
    </row>
    <row r="129" spans="1:20" ht="15.75" x14ac:dyDescent="0.25">
      <c r="A129" s="4">
        <v>42440</v>
      </c>
      <c r="B129">
        <v>1.54</v>
      </c>
      <c r="C129">
        <f t="shared" si="15"/>
        <v>0.25203252032520329</v>
      </c>
      <c r="D129">
        <v>1.9839</v>
      </c>
      <c r="E129">
        <v>9.7341999999999995</v>
      </c>
      <c r="F129" s="15">
        <f t="shared" si="13"/>
        <v>2.5452798140856991E-4</v>
      </c>
      <c r="G129">
        <f t="shared" si="14"/>
        <v>1.0002545279814086</v>
      </c>
      <c r="H129">
        <f t="shared" si="16"/>
        <v>0.25177799234379472</v>
      </c>
      <c r="I129">
        <f t="shared" si="17"/>
        <v>6.339215742867195E-2</v>
      </c>
      <c r="M129" s="9">
        <v>42601</v>
      </c>
      <c r="N129" s="7">
        <v>0.62260000000000004</v>
      </c>
      <c r="O129" s="7">
        <v>1.0550235351404093E-2</v>
      </c>
      <c r="P129" s="7">
        <f t="shared" si="18"/>
        <v>1.0105502353514042</v>
      </c>
      <c r="Q129" s="7">
        <f t="shared" si="19"/>
        <v>1.031208109095927E-2</v>
      </c>
      <c r="R129" s="7">
        <f t="shared" si="20"/>
        <v>6.6771063424222554E-5</v>
      </c>
      <c r="S129" s="10">
        <f t="shared" si="21"/>
        <v>1.6331107249956708E-4</v>
      </c>
    </row>
    <row r="130" spans="1:20" ht="15.75" x14ac:dyDescent="0.25">
      <c r="A130" s="4">
        <v>42443</v>
      </c>
      <c r="B130">
        <v>1.6600000000000001</v>
      </c>
      <c r="C130">
        <f t="shared" si="15"/>
        <v>7.792207792207799E-2</v>
      </c>
      <c r="D130">
        <v>1.9592000000000001</v>
      </c>
      <c r="E130">
        <v>9.7222000000000008</v>
      </c>
      <c r="F130" s="15">
        <f t="shared" si="13"/>
        <v>2.5422828565591082E-4</v>
      </c>
      <c r="G130">
        <f t="shared" si="14"/>
        <v>1.0002542282856559</v>
      </c>
      <c r="H130">
        <f t="shared" si="16"/>
        <v>7.7667849636422079E-2</v>
      </c>
      <c r="I130">
        <f t="shared" si="17"/>
        <v>6.0322948671458695E-3</v>
      </c>
      <c r="M130" s="9">
        <v>42604</v>
      </c>
      <c r="N130" s="7">
        <v>0.6</v>
      </c>
      <c r="O130" s="7">
        <v>-3.6299389656280219E-2</v>
      </c>
      <c r="P130" s="7">
        <f t="shared" si="18"/>
        <v>0.96370061034371979</v>
      </c>
      <c r="Q130" s="7">
        <f t="shared" si="19"/>
        <v>-3.6538214606511639E-2</v>
      </c>
      <c r="R130" s="7">
        <f t="shared" si="20"/>
        <v>1.4960603546046278E-3</v>
      </c>
      <c r="S130" s="10">
        <f t="shared" si="21"/>
        <v>1.1608312441083711E-3</v>
      </c>
    </row>
    <row r="131" spans="1:20" ht="16.5" thickBot="1" x14ac:dyDescent="0.3">
      <c r="A131" s="4">
        <v>42444</v>
      </c>
      <c r="B131">
        <v>1.69</v>
      </c>
      <c r="C131">
        <f t="shared" si="15"/>
        <v>1.8072289156626387E-2</v>
      </c>
      <c r="D131">
        <v>1.9699</v>
      </c>
      <c r="E131">
        <v>9.7213999999999992</v>
      </c>
      <c r="F131" s="15">
        <f t="shared" ref="F131:F194" si="22">(((E131/100)+1)^(1/365)-1)</f>
        <v>2.5420830477695944E-4</v>
      </c>
      <c r="G131">
        <f t="shared" si="14"/>
        <v>1.000254208304777</v>
      </c>
      <c r="H131">
        <f t="shared" si="16"/>
        <v>1.7818080851849428E-2</v>
      </c>
      <c r="I131">
        <f t="shared" si="17"/>
        <v>3.1748400524304323E-4</v>
      </c>
      <c r="M131" s="12">
        <v>42605</v>
      </c>
      <c r="N131" s="13">
        <v>0.6</v>
      </c>
      <c r="O131" s="13">
        <v>0</v>
      </c>
      <c r="P131" s="13">
        <f t="shared" si="18"/>
        <v>1</v>
      </c>
      <c r="Q131" s="13">
        <f t="shared" si="19"/>
        <v>-2.3871694757859885E-4</v>
      </c>
      <c r="R131" s="13">
        <f t="shared" si="20"/>
        <v>5.6617430911472762E-6</v>
      </c>
      <c r="S131" s="14">
        <f t="shared" si="21"/>
        <v>4.96631934673294E-6</v>
      </c>
    </row>
    <row r="132" spans="1:20" ht="15.75" x14ac:dyDescent="0.25">
      <c r="A132" s="4">
        <v>42445</v>
      </c>
      <c r="B132">
        <v>1.5899999999999999</v>
      </c>
      <c r="C132">
        <f t="shared" si="15"/>
        <v>-5.9171597633136147E-2</v>
      </c>
      <c r="D132">
        <v>1.9081000000000001</v>
      </c>
      <c r="E132">
        <v>9.6991999999999994</v>
      </c>
      <c r="F132" s="15">
        <f t="shared" si="22"/>
        <v>2.5365377742092576E-4</v>
      </c>
      <c r="G132">
        <f t="shared" ref="G132:G195" si="23">1+F132</f>
        <v>1.0002536537774209</v>
      </c>
      <c r="H132">
        <f t="shared" si="16"/>
        <v>-5.9425251410557073E-2</v>
      </c>
      <c r="I132">
        <f t="shared" si="17"/>
        <v>3.5313605052079153E-3</v>
      </c>
      <c r="J132" s="7"/>
      <c r="K132" s="7"/>
      <c r="L132" s="7"/>
      <c r="M132" s="16"/>
      <c r="N132" s="7"/>
      <c r="O132" s="7"/>
      <c r="P132" s="7"/>
      <c r="Q132" s="7"/>
      <c r="R132" s="7"/>
      <c r="S132" s="7"/>
      <c r="T132" s="7"/>
    </row>
    <row r="133" spans="1:20" ht="15.75" x14ac:dyDescent="0.25">
      <c r="A133" s="4">
        <v>42446</v>
      </c>
      <c r="B133">
        <v>1.53</v>
      </c>
      <c r="C133">
        <f t="shared" ref="C133:C196" si="24">(B133-B132)/B132</f>
        <v>-3.7735849056603668E-2</v>
      </c>
      <c r="D133">
        <v>1.8957999999999999</v>
      </c>
      <c r="E133">
        <v>9.6675000000000004</v>
      </c>
      <c r="F133" s="15">
        <f t="shared" si="22"/>
        <v>2.5286175829553059E-4</v>
      </c>
      <c r="G133">
        <f t="shared" si="23"/>
        <v>1.0002528617582955</v>
      </c>
      <c r="H133">
        <f t="shared" ref="H133:H196" si="25">C133-F133</f>
        <v>-3.7988710814899199E-2</v>
      </c>
      <c r="I133">
        <f t="shared" ref="I133:I196" si="26">H133^2</f>
        <v>1.4431421493780394E-3</v>
      </c>
      <c r="M133" s="7"/>
      <c r="N133" s="7"/>
      <c r="O133" s="7"/>
      <c r="P133" s="7"/>
      <c r="Q133" s="7"/>
      <c r="R133" s="7"/>
      <c r="S133" s="7"/>
    </row>
    <row r="134" spans="1:20" ht="15.75" x14ac:dyDescent="0.25">
      <c r="A134" s="4">
        <v>42447</v>
      </c>
      <c r="B134">
        <v>1.19</v>
      </c>
      <c r="C134">
        <f t="shared" si="24"/>
        <v>-0.22222222222222227</v>
      </c>
      <c r="D134">
        <v>1.8732</v>
      </c>
      <c r="E134">
        <v>9.6438000000000006</v>
      </c>
      <c r="F134" s="15">
        <f t="shared" si="22"/>
        <v>2.5226946864531641E-4</v>
      </c>
      <c r="G134">
        <f t="shared" si="23"/>
        <v>1.0002522694686453</v>
      </c>
      <c r="H134">
        <f t="shared" si="25"/>
        <v>-0.22247449169086758</v>
      </c>
      <c r="I134">
        <f t="shared" si="26"/>
        <v>4.9494899453109906E-2</v>
      </c>
      <c r="M134" s="7"/>
      <c r="N134" s="7"/>
      <c r="O134" s="7"/>
      <c r="P134" s="7"/>
      <c r="Q134" s="7"/>
      <c r="R134" s="7"/>
      <c r="S134" s="7"/>
    </row>
    <row r="135" spans="1:20" ht="15.75" x14ac:dyDescent="0.25">
      <c r="A135" s="4">
        <v>42450</v>
      </c>
      <c r="B135">
        <v>1.27</v>
      </c>
      <c r="C135">
        <f t="shared" si="24"/>
        <v>6.7226890756302587E-2</v>
      </c>
      <c r="D135">
        <v>1.9155</v>
      </c>
      <c r="E135">
        <v>9.6305999999999994</v>
      </c>
      <c r="F135" s="15">
        <f t="shared" si="22"/>
        <v>2.5193953044189143E-4</v>
      </c>
      <c r="G135">
        <f t="shared" si="23"/>
        <v>1.0002519395304419</v>
      </c>
      <c r="H135">
        <f t="shared" si="25"/>
        <v>6.6974951225860696E-2</v>
      </c>
      <c r="I135">
        <f t="shared" si="26"/>
        <v>4.4856440917064189E-3</v>
      </c>
      <c r="M135" s="7"/>
      <c r="N135" s="7"/>
      <c r="O135" s="7"/>
      <c r="P135" s="7"/>
      <c r="Q135" s="7"/>
      <c r="R135" s="7"/>
      <c r="S135" s="7"/>
    </row>
    <row r="136" spans="1:20" ht="15.75" x14ac:dyDescent="0.25">
      <c r="A136" s="4">
        <v>42451</v>
      </c>
      <c r="B136">
        <v>1.18</v>
      </c>
      <c r="C136">
        <f t="shared" si="24"/>
        <v>-7.0866141732283533E-2</v>
      </c>
      <c r="D136">
        <v>1.9403000000000001</v>
      </c>
      <c r="E136">
        <v>9.6295999999999999</v>
      </c>
      <c r="F136" s="15">
        <f t="shared" si="22"/>
        <v>2.519145335091455E-4</v>
      </c>
      <c r="G136">
        <f t="shared" si="23"/>
        <v>1.0002519145335091</v>
      </c>
      <c r="H136">
        <f t="shared" si="25"/>
        <v>-7.1118056265792678E-2</v>
      </c>
      <c r="I136">
        <f t="shared" si="26"/>
        <v>5.0577779270244531E-3</v>
      </c>
    </row>
    <row r="137" spans="1:20" ht="15.75" x14ac:dyDescent="0.25">
      <c r="A137" s="4">
        <v>42452</v>
      </c>
      <c r="B137">
        <v>1</v>
      </c>
      <c r="C137">
        <f t="shared" si="24"/>
        <v>-0.15254237288135589</v>
      </c>
      <c r="D137">
        <v>1.8786</v>
      </c>
      <c r="E137">
        <v>9.6488999999999994</v>
      </c>
      <c r="F137" s="15">
        <f t="shared" si="22"/>
        <v>2.523969341605703E-4</v>
      </c>
      <c r="G137">
        <f t="shared" si="23"/>
        <v>1.0002523969341606</v>
      </c>
      <c r="H137">
        <f t="shared" si="25"/>
        <v>-0.15279476981551646</v>
      </c>
      <c r="I137">
        <f t="shared" si="26"/>
        <v>2.3346241682976658E-2</v>
      </c>
    </row>
    <row r="138" spans="1:20" ht="15.75" x14ac:dyDescent="0.25">
      <c r="A138" s="4">
        <v>42453</v>
      </c>
      <c r="B138">
        <v>1.03</v>
      </c>
      <c r="C138">
        <f t="shared" si="24"/>
        <v>3.0000000000000027E-2</v>
      </c>
      <c r="D138">
        <v>1.9</v>
      </c>
      <c r="E138">
        <v>9.6529000000000007</v>
      </c>
      <c r="F138" s="15">
        <f t="shared" si="22"/>
        <v>2.5249690297668437E-4</v>
      </c>
      <c r="G138">
        <f t="shared" si="23"/>
        <v>1.0002524969029767</v>
      </c>
      <c r="H138">
        <f t="shared" si="25"/>
        <v>2.9747503097023342E-2</v>
      </c>
      <c r="I138">
        <f t="shared" si="26"/>
        <v>8.8491394050741335E-4</v>
      </c>
    </row>
    <row r="139" spans="1:20" ht="15.75" x14ac:dyDescent="0.25">
      <c r="A139" s="4">
        <v>42457</v>
      </c>
      <c r="B139">
        <v>0.96719999999999995</v>
      </c>
      <c r="C139">
        <f t="shared" si="24"/>
        <v>-6.0970873786407843E-2</v>
      </c>
      <c r="D139">
        <v>1.8860000000000001</v>
      </c>
      <c r="E139">
        <v>9.6549999999999994</v>
      </c>
      <c r="F139" s="15">
        <f t="shared" si="22"/>
        <v>2.5254938514929215E-4</v>
      </c>
      <c r="G139">
        <f t="shared" si="23"/>
        <v>1.0002525493851493</v>
      </c>
      <c r="H139">
        <f t="shared" si="25"/>
        <v>-6.1223423171557136E-2</v>
      </c>
      <c r="I139">
        <f t="shared" si="26"/>
        <v>3.7483075448435594E-3</v>
      </c>
    </row>
    <row r="140" spans="1:20" ht="15.75" x14ac:dyDescent="0.25">
      <c r="A140" s="4">
        <v>42458</v>
      </c>
      <c r="B140">
        <v>0.86370000000000002</v>
      </c>
      <c r="C140">
        <f t="shared" si="24"/>
        <v>-0.10700992555831258</v>
      </c>
      <c r="D140">
        <v>1.8035000000000001</v>
      </c>
      <c r="E140">
        <v>9.6253999999999991</v>
      </c>
      <c r="F140" s="15">
        <f t="shared" si="22"/>
        <v>2.5180954390835453E-4</v>
      </c>
      <c r="G140">
        <f t="shared" si="23"/>
        <v>1.0002518095439084</v>
      </c>
      <c r="H140">
        <f t="shared" si="25"/>
        <v>-0.10726173510222094</v>
      </c>
      <c r="I140">
        <f t="shared" si="26"/>
        <v>1.1505079817139016E-2</v>
      </c>
    </row>
    <row r="141" spans="1:20" ht="15.75" x14ac:dyDescent="0.25">
      <c r="A141" s="4">
        <v>42459</v>
      </c>
      <c r="B141">
        <v>0.85360000000000003</v>
      </c>
      <c r="C141">
        <f t="shared" si="24"/>
        <v>-1.1693875188144029E-2</v>
      </c>
      <c r="D141">
        <v>1.8228</v>
      </c>
      <c r="E141">
        <v>9.6190999999999995</v>
      </c>
      <c r="F141" s="15">
        <f t="shared" si="22"/>
        <v>2.5165205198574014E-4</v>
      </c>
      <c r="G141">
        <f t="shared" si="23"/>
        <v>1.0002516520519857</v>
      </c>
      <c r="H141">
        <f t="shared" si="25"/>
        <v>-1.1945527240129769E-2</v>
      </c>
      <c r="I141">
        <f t="shared" si="26"/>
        <v>1.4269562104468234E-4</v>
      </c>
    </row>
    <row r="142" spans="1:20" ht="15.75" x14ac:dyDescent="0.25">
      <c r="A142" s="4">
        <v>42460</v>
      </c>
      <c r="B142">
        <v>0.76829999999999998</v>
      </c>
      <c r="C142">
        <f t="shared" si="24"/>
        <v>-9.992970946579198E-2</v>
      </c>
      <c r="D142">
        <v>1.7686999999999999</v>
      </c>
      <c r="E142">
        <v>9.6257000000000001</v>
      </c>
      <c r="F142" s="15">
        <f t="shared" si="22"/>
        <v>2.5181704329857446E-4</v>
      </c>
      <c r="G142">
        <f t="shared" si="23"/>
        <v>1.0002518170432986</v>
      </c>
      <c r="H142">
        <f t="shared" si="25"/>
        <v>-0.10018152650909055</v>
      </c>
      <c r="I142">
        <f t="shared" si="26"/>
        <v>1.0036338253691613E-2</v>
      </c>
    </row>
    <row r="143" spans="1:20" ht="15.75" x14ac:dyDescent="0.25">
      <c r="A143" s="4">
        <v>42461</v>
      </c>
      <c r="B143">
        <v>0.77500000000000002</v>
      </c>
      <c r="C143">
        <f t="shared" si="24"/>
        <v>8.7205518677600409E-3</v>
      </c>
      <c r="D143">
        <v>1.7705</v>
      </c>
      <c r="E143">
        <v>9.6029</v>
      </c>
      <c r="F143" s="15">
        <f t="shared" si="22"/>
        <v>2.5124703130385839E-4</v>
      </c>
      <c r="G143">
        <f t="shared" si="23"/>
        <v>1.0002512470313039</v>
      </c>
      <c r="H143">
        <f t="shared" si="25"/>
        <v>8.4693048364561825E-3</v>
      </c>
      <c r="I143">
        <f t="shared" si="26"/>
        <v>7.1729124412820084E-5</v>
      </c>
    </row>
    <row r="144" spans="1:20" ht="15.75" x14ac:dyDescent="0.25">
      <c r="A144" s="4">
        <v>42464</v>
      </c>
      <c r="B144">
        <v>0.73040000000000005</v>
      </c>
      <c r="C144">
        <f t="shared" si="24"/>
        <v>-5.7548387096774158E-2</v>
      </c>
      <c r="D144">
        <v>1.7618</v>
      </c>
      <c r="E144">
        <v>9.5993999999999993</v>
      </c>
      <c r="F144" s="15">
        <f t="shared" si="22"/>
        <v>2.5115951899312705E-4</v>
      </c>
      <c r="G144">
        <f t="shared" si="23"/>
        <v>1.0002511595189931</v>
      </c>
      <c r="H144">
        <f t="shared" si="25"/>
        <v>-5.7799546615767285E-2</v>
      </c>
      <c r="I144">
        <f t="shared" si="26"/>
        <v>3.3407875889882553E-3</v>
      </c>
    </row>
    <row r="145" spans="1:9" ht="15.75" x14ac:dyDescent="0.25">
      <c r="A145" s="4">
        <v>42465</v>
      </c>
      <c r="B145">
        <v>0.66579999999999995</v>
      </c>
      <c r="C145">
        <f t="shared" si="24"/>
        <v>-8.8444687842278338E-2</v>
      </c>
      <c r="D145">
        <v>1.7201</v>
      </c>
      <c r="E145">
        <v>9.6488999999999994</v>
      </c>
      <c r="F145" s="15">
        <f t="shared" si="22"/>
        <v>2.523969341605703E-4</v>
      </c>
      <c r="G145">
        <f t="shared" si="23"/>
        <v>1.0002523969341606</v>
      </c>
      <c r="H145">
        <f t="shared" si="25"/>
        <v>-8.8697084776438909E-2</v>
      </c>
      <c r="I145">
        <f t="shared" si="26"/>
        <v>7.8671728478387909E-3</v>
      </c>
    </row>
    <row r="146" spans="1:9" ht="15.75" x14ac:dyDescent="0.25">
      <c r="A146" s="4">
        <v>42466</v>
      </c>
      <c r="B146">
        <v>0.73850000000000005</v>
      </c>
      <c r="C146">
        <f t="shared" si="24"/>
        <v>0.10919194953439487</v>
      </c>
      <c r="D146">
        <v>1.7549000000000001</v>
      </c>
      <c r="E146">
        <v>9.5945</v>
      </c>
      <c r="F146" s="15">
        <f t="shared" si="22"/>
        <v>2.5103699707584859E-4</v>
      </c>
      <c r="G146">
        <f t="shared" si="23"/>
        <v>1.0002510369970758</v>
      </c>
      <c r="H146">
        <f t="shared" si="25"/>
        <v>0.10894091253731902</v>
      </c>
      <c r="I146">
        <f t="shared" si="26"/>
        <v>1.1868122424463794E-2</v>
      </c>
    </row>
    <row r="147" spans="1:9" ht="15.75" x14ac:dyDescent="0.25">
      <c r="A147" s="4">
        <v>42467</v>
      </c>
      <c r="B147">
        <v>0.69020000000000004</v>
      </c>
      <c r="C147">
        <f t="shared" si="24"/>
        <v>-6.5402843601895744E-2</v>
      </c>
      <c r="D147">
        <v>1.6888999999999998</v>
      </c>
      <c r="E147">
        <v>9.6379999999999999</v>
      </c>
      <c r="F147" s="15">
        <f t="shared" si="22"/>
        <v>2.5212450067746417E-4</v>
      </c>
      <c r="G147">
        <f t="shared" si="23"/>
        <v>1.0002521245006775</v>
      </c>
      <c r="H147">
        <f t="shared" si="25"/>
        <v>-6.5654968102573208E-2</v>
      </c>
      <c r="I147">
        <f t="shared" si="26"/>
        <v>4.310574836549905E-3</v>
      </c>
    </row>
    <row r="148" spans="1:9" ht="15.75" x14ac:dyDescent="0.25">
      <c r="A148" s="4">
        <v>42468</v>
      </c>
      <c r="B148">
        <v>0.76139999999999997</v>
      </c>
      <c r="C148">
        <f t="shared" si="24"/>
        <v>0.10315850478122272</v>
      </c>
      <c r="D148">
        <v>1.7166999999999999</v>
      </c>
      <c r="E148">
        <v>9.6385000000000005</v>
      </c>
      <c r="F148" s="15">
        <f t="shared" si="22"/>
        <v>2.5213699821735602E-4</v>
      </c>
      <c r="G148">
        <f t="shared" si="23"/>
        <v>1.0002521369982174</v>
      </c>
      <c r="H148">
        <f t="shared" si="25"/>
        <v>0.10290636778300537</v>
      </c>
      <c r="I148">
        <f t="shared" si="26"/>
        <v>1.0589720530291166E-2</v>
      </c>
    </row>
    <row r="149" spans="1:9" ht="15.75" x14ac:dyDescent="0.25">
      <c r="A149" s="4">
        <v>42471</v>
      </c>
      <c r="B149">
        <v>0.95350000000000001</v>
      </c>
      <c r="C149">
        <f t="shared" si="24"/>
        <v>0.25229839768846868</v>
      </c>
      <c r="D149">
        <v>1.7254</v>
      </c>
      <c r="E149">
        <v>9.5801999999999996</v>
      </c>
      <c r="F149" s="15">
        <f t="shared" si="22"/>
        <v>2.5067940187550874E-4</v>
      </c>
      <c r="G149">
        <f t="shared" si="23"/>
        <v>1.0002506794018755</v>
      </c>
      <c r="H149">
        <f t="shared" si="25"/>
        <v>0.25204771828659317</v>
      </c>
      <c r="I149">
        <f t="shared" si="26"/>
        <v>6.3528052293477827E-2</v>
      </c>
    </row>
    <row r="150" spans="1:9" ht="15.75" x14ac:dyDescent="0.25">
      <c r="A150" s="4">
        <v>42472</v>
      </c>
      <c r="B150">
        <v>1.1499999999999999</v>
      </c>
      <c r="C150">
        <f t="shared" si="24"/>
        <v>0.20608285264813833</v>
      </c>
      <c r="D150">
        <v>1.7761</v>
      </c>
      <c r="E150">
        <v>9.5440000000000005</v>
      </c>
      <c r="F150" s="15">
        <f t="shared" si="22"/>
        <v>2.4977395281866599E-4</v>
      </c>
      <c r="G150">
        <f t="shared" si="23"/>
        <v>1.0002497739528187</v>
      </c>
      <c r="H150">
        <f t="shared" si="25"/>
        <v>0.20583307869531967</v>
      </c>
      <c r="I150">
        <f t="shared" si="26"/>
        <v>4.2367256285193659E-2</v>
      </c>
    </row>
    <row r="151" spans="1:9" ht="15.75" x14ac:dyDescent="0.25">
      <c r="A151" s="4">
        <v>42473</v>
      </c>
      <c r="B151">
        <v>1.1100000000000001</v>
      </c>
      <c r="C151">
        <f t="shared" si="24"/>
        <v>-3.4782608695652015E-2</v>
      </c>
      <c r="D151">
        <v>1.7639</v>
      </c>
      <c r="E151">
        <v>9.5025999999999993</v>
      </c>
      <c r="F151" s="15">
        <f t="shared" si="22"/>
        <v>2.4873807341529997E-4</v>
      </c>
      <c r="G151">
        <f t="shared" si="23"/>
        <v>1.0002487380734153</v>
      </c>
      <c r="H151">
        <f t="shared" si="25"/>
        <v>-3.5031346769067315E-2</v>
      </c>
      <c r="I151">
        <f t="shared" si="26"/>
        <v>1.227195256454643E-3</v>
      </c>
    </row>
    <row r="152" spans="1:9" ht="15.75" x14ac:dyDescent="0.25">
      <c r="A152" s="4">
        <v>42474</v>
      </c>
      <c r="B152">
        <v>1.04</v>
      </c>
      <c r="C152">
        <f t="shared" si="24"/>
        <v>-6.3063063063063113E-2</v>
      </c>
      <c r="D152">
        <v>1.7919</v>
      </c>
      <c r="E152">
        <v>9.4893000000000001</v>
      </c>
      <c r="F152" s="15">
        <f t="shared" si="22"/>
        <v>2.4840520801028276E-4</v>
      </c>
      <c r="G152">
        <f t="shared" si="23"/>
        <v>1.0002484052080103</v>
      </c>
      <c r="H152">
        <f t="shared" si="25"/>
        <v>-6.3311468271073396E-2</v>
      </c>
      <c r="I152">
        <f t="shared" si="26"/>
        <v>4.0083420146391335E-3</v>
      </c>
    </row>
    <row r="153" spans="1:9" ht="15.75" x14ac:dyDescent="0.25">
      <c r="A153" s="4">
        <v>42475</v>
      </c>
      <c r="B153">
        <v>1.1000000000000001</v>
      </c>
      <c r="C153">
        <f t="shared" si="24"/>
        <v>5.7692307692307744E-2</v>
      </c>
      <c r="D153">
        <v>1.7518</v>
      </c>
      <c r="E153">
        <v>9.4956999999999994</v>
      </c>
      <c r="F153" s="15">
        <f t="shared" si="22"/>
        <v>2.4856538887729762E-4</v>
      </c>
      <c r="G153">
        <f t="shared" si="23"/>
        <v>1.0002485653888773</v>
      </c>
      <c r="H153">
        <f t="shared" si="25"/>
        <v>5.7443742303430446E-2</v>
      </c>
      <c r="I153">
        <f t="shared" si="26"/>
        <v>3.2997835298229248E-3</v>
      </c>
    </row>
    <row r="154" spans="1:9" ht="15.75" x14ac:dyDescent="0.25">
      <c r="A154" s="4">
        <v>42478</v>
      </c>
      <c r="B154">
        <v>1</v>
      </c>
      <c r="C154">
        <f t="shared" si="24"/>
        <v>-9.0909090909090981E-2</v>
      </c>
      <c r="D154">
        <v>1.7711000000000001</v>
      </c>
      <c r="E154">
        <v>9.4754000000000005</v>
      </c>
      <c r="F154" s="15">
        <f t="shared" si="22"/>
        <v>2.4805728302479402E-4</v>
      </c>
      <c r="G154">
        <f t="shared" si="23"/>
        <v>1.0002480572830248</v>
      </c>
      <c r="H154">
        <f t="shared" si="25"/>
        <v>-9.1157148192115775E-2</v>
      </c>
      <c r="I154">
        <f t="shared" si="26"/>
        <v>8.3096256665193564E-3</v>
      </c>
    </row>
    <row r="155" spans="1:9" ht="15.75" x14ac:dyDescent="0.25">
      <c r="A155" s="4">
        <v>42479</v>
      </c>
      <c r="B155">
        <v>1.0900000000000001</v>
      </c>
      <c r="C155">
        <f t="shared" si="24"/>
        <v>9.000000000000008E-2</v>
      </c>
      <c r="D155">
        <v>1.7850999999999999</v>
      </c>
      <c r="E155">
        <v>9.4419000000000004</v>
      </c>
      <c r="F155" s="15">
        <f t="shared" si="22"/>
        <v>2.4721857771425881E-4</v>
      </c>
      <c r="G155">
        <f t="shared" si="23"/>
        <v>1.0002472185777143</v>
      </c>
      <c r="H155">
        <f t="shared" si="25"/>
        <v>8.9752781422285821E-2</v>
      </c>
      <c r="I155">
        <f t="shared" si="26"/>
        <v>8.0555617730366149E-3</v>
      </c>
    </row>
    <row r="156" spans="1:9" ht="15.75" x14ac:dyDescent="0.25">
      <c r="A156" s="4">
        <v>42480</v>
      </c>
      <c r="B156">
        <v>1.1100000000000001</v>
      </c>
      <c r="C156">
        <f t="shared" si="24"/>
        <v>1.8348623853211024E-2</v>
      </c>
      <c r="D156">
        <v>1.845</v>
      </c>
      <c r="E156">
        <v>9.4580000000000002</v>
      </c>
      <c r="F156" s="15">
        <f t="shared" si="22"/>
        <v>2.4762168893288639E-4</v>
      </c>
      <c r="G156">
        <f t="shared" si="23"/>
        <v>1.0002476216889329</v>
      </c>
      <c r="H156">
        <f t="shared" si="25"/>
        <v>1.8101002164278138E-2</v>
      </c>
      <c r="I156">
        <f t="shared" si="26"/>
        <v>3.276462793512018E-4</v>
      </c>
    </row>
    <row r="157" spans="1:9" ht="15.75" x14ac:dyDescent="0.25">
      <c r="A157" s="4">
        <v>42481</v>
      </c>
      <c r="B157">
        <v>1.1200000000000001</v>
      </c>
      <c r="C157">
        <f t="shared" si="24"/>
        <v>9.0090090090090159E-3</v>
      </c>
      <c r="D157">
        <v>1.861</v>
      </c>
      <c r="E157">
        <v>9.5104000000000006</v>
      </c>
      <c r="F157" s="15">
        <f t="shared" si="22"/>
        <v>2.489332689572521E-4</v>
      </c>
      <c r="G157">
        <f t="shared" si="23"/>
        <v>1.0002489332689573</v>
      </c>
      <c r="H157">
        <f t="shared" si="25"/>
        <v>8.7600757400517638E-3</v>
      </c>
      <c r="I157">
        <f t="shared" si="26"/>
        <v>7.6738926971443462E-5</v>
      </c>
    </row>
    <row r="158" spans="1:9" ht="15.75" x14ac:dyDescent="0.25">
      <c r="A158" s="4">
        <v>42482</v>
      </c>
      <c r="B158">
        <v>1.1400000000000001</v>
      </c>
      <c r="C158">
        <f t="shared" si="24"/>
        <v>1.785714285714287E-2</v>
      </c>
      <c r="D158">
        <v>1.8877999999999999</v>
      </c>
      <c r="E158">
        <v>9.4959000000000007</v>
      </c>
      <c r="F158" s="15">
        <f t="shared" si="22"/>
        <v>2.4857039437886641E-4</v>
      </c>
      <c r="G158">
        <f t="shared" si="23"/>
        <v>1.0002485703943789</v>
      </c>
      <c r="H158">
        <f t="shared" si="25"/>
        <v>1.7608572462764004E-2</v>
      </c>
      <c r="I158">
        <f t="shared" si="26"/>
        <v>3.1006182417641075E-4</v>
      </c>
    </row>
    <row r="159" spans="1:9" ht="15.75" x14ac:dyDescent="0.25">
      <c r="A159" s="4">
        <v>42485</v>
      </c>
      <c r="B159">
        <v>1.1000000000000001</v>
      </c>
      <c r="C159">
        <f t="shared" si="24"/>
        <v>-3.508771929824564E-2</v>
      </c>
      <c r="D159">
        <v>1.9127999999999998</v>
      </c>
      <c r="E159">
        <v>9.4892000000000003</v>
      </c>
      <c r="F159" s="15">
        <f t="shared" si="22"/>
        <v>2.4840270511017337E-4</v>
      </c>
      <c r="G159">
        <f t="shared" si="23"/>
        <v>1.0002484027051102</v>
      </c>
      <c r="H159">
        <f t="shared" si="25"/>
        <v>-3.5336122003355813E-2</v>
      </c>
      <c r="I159">
        <f t="shared" si="26"/>
        <v>1.2486415182360469E-3</v>
      </c>
    </row>
    <row r="160" spans="1:9" ht="15.75" x14ac:dyDescent="0.25">
      <c r="A160" s="4">
        <v>42486</v>
      </c>
      <c r="B160">
        <v>1.08</v>
      </c>
      <c r="C160">
        <f t="shared" si="24"/>
        <v>-1.8181818181818195E-2</v>
      </c>
      <c r="D160">
        <v>1.9271</v>
      </c>
      <c r="E160">
        <v>9.4634</v>
      </c>
      <c r="F160" s="15">
        <f t="shared" si="22"/>
        <v>2.4775688069578194E-4</v>
      </c>
      <c r="G160">
        <f t="shared" si="23"/>
        <v>1.0002477568806958</v>
      </c>
      <c r="H160">
        <f t="shared" si="25"/>
        <v>-1.8429575062513977E-2</v>
      </c>
      <c r="I160">
        <f t="shared" si="26"/>
        <v>3.3964923698483705E-4</v>
      </c>
    </row>
    <row r="161" spans="1:9" ht="15.75" x14ac:dyDescent="0.25">
      <c r="A161" s="4">
        <v>42487</v>
      </c>
      <c r="B161">
        <v>1.04</v>
      </c>
      <c r="C161">
        <f t="shared" si="24"/>
        <v>-3.703703703703707E-2</v>
      </c>
      <c r="D161">
        <v>1.8508</v>
      </c>
      <c r="E161">
        <v>9.3933</v>
      </c>
      <c r="F161" s="15">
        <f t="shared" si="22"/>
        <v>2.4600137386943111E-4</v>
      </c>
      <c r="G161">
        <f t="shared" si="23"/>
        <v>1.0002460013738694</v>
      </c>
      <c r="H161">
        <f t="shared" si="25"/>
        <v>-3.7283038410906501E-2</v>
      </c>
      <c r="I161">
        <f t="shared" si="26"/>
        <v>1.3900249531491296E-3</v>
      </c>
    </row>
    <row r="162" spans="1:9" ht="15.75" x14ac:dyDescent="0.25">
      <c r="A162" s="4">
        <v>42488</v>
      </c>
      <c r="B162">
        <v>0.97019999999999995</v>
      </c>
      <c r="C162">
        <f t="shared" si="24"/>
        <v>-6.7115384615384688E-2</v>
      </c>
      <c r="D162">
        <v>1.8243</v>
      </c>
      <c r="E162">
        <v>9.4239999999999995</v>
      </c>
      <c r="F162" s="15">
        <f t="shared" si="22"/>
        <v>2.4677032872810756E-4</v>
      </c>
      <c r="G162">
        <f t="shared" si="23"/>
        <v>1.0002467703287281</v>
      </c>
      <c r="H162">
        <f t="shared" si="25"/>
        <v>-6.7362154944112795E-2</v>
      </c>
      <c r="I162">
        <f t="shared" si="26"/>
        <v>4.5376599187146602E-3</v>
      </c>
    </row>
    <row r="163" spans="1:9" ht="15.75" x14ac:dyDescent="0.25">
      <c r="A163" s="4">
        <v>42489</v>
      </c>
      <c r="B163">
        <v>1.01</v>
      </c>
      <c r="C163">
        <f t="shared" si="24"/>
        <v>4.1022469593898228E-2</v>
      </c>
      <c r="D163">
        <v>1.8332999999999999</v>
      </c>
      <c r="E163">
        <v>9.4735999999999994</v>
      </c>
      <c r="F163" s="15">
        <f t="shared" si="22"/>
        <v>2.4801222476900087E-4</v>
      </c>
      <c r="G163">
        <f t="shared" si="23"/>
        <v>1.000248012224769</v>
      </c>
      <c r="H163">
        <f t="shared" si="25"/>
        <v>4.0774457369129227E-2</v>
      </c>
      <c r="I163">
        <f t="shared" si="26"/>
        <v>1.6625563737469368E-3</v>
      </c>
    </row>
    <row r="164" spans="1:9" ht="15.75" x14ac:dyDescent="0.25">
      <c r="A164" s="4">
        <v>42492</v>
      </c>
      <c r="B164">
        <v>1.01</v>
      </c>
      <c r="C164">
        <f t="shared" si="24"/>
        <v>0</v>
      </c>
      <c r="D164">
        <v>1.8723000000000001</v>
      </c>
      <c r="E164">
        <v>9.49</v>
      </c>
      <c r="F164" s="15">
        <f t="shared" si="22"/>
        <v>2.484227282473217E-4</v>
      </c>
      <c r="G164">
        <f t="shared" si="23"/>
        <v>1.0002484227282473</v>
      </c>
      <c r="H164">
        <f t="shared" si="25"/>
        <v>-2.484227282473217E-4</v>
      </c>
      <c r="I164">
        <f t="shared" si="26"/>
        <v>6.1713851909842645E-8</v>
      </c>
    </row>
    <row r="165" spans="1:9" ht="15.75" x14ac:dyDescent="0.25">
      <c r="A165" s="4">
        <v>42493</v>
      </c>
      <c r="B165">
        <v>0.9375</v>
      </c>
      <c r="C165">
        <f t="shared" si="24"/>
        <v>-7.178217821782179E-2</v>
      </c>
      <c r="D165">
        <v>1.7963</v>
      </c>
      <c r="E165">
        <v>9.5214999999999996</v>
      </c>
      <c r="F165" s="15">
        <f t="shared" si="22"/>
        <v>2.4921102332498002E-4</v>
      </c>
      <c r="G165">
        <f t="shared" si="23"/>
        <v>1.000249211023325</v>
      </c>
      <c r="H165">
        <f t="shared" si="25"/>
        <v>-7.203138924114677E-2</v>
      </c>
      <c r="I165">
        <f t="shared" si="26"/>
        <v>5.1885210360095944E-3</v>
      </c>
    </row>
    <row r="166" spans="1:9" ht="15.75" x14ac:dyDescent="0.25">
      <c r="A166" s="4">
        <v>42494</v>
      </c>
      <c r="B166">
        <v>0.87</v>
      </c>
      <c r="C166">
        <f t="shared" si="24"/>
        <v>-7.2000000000000008E-2</v>
      </c>
      <c r="D166">
        <v>1.7751999999999999</v>
      </c>
      <c r="E166">
        <v>9.5252999999999997</v>
      </c>
      <c r="F166" s="15">
        <f t="shared" si="22"/>
        <v>2.4930610395546005E-4</v>
      </c>
      <c r="G166">
        <f t="shared" si="23"/>
        <v>1.0002493061039555</v>
      </c>
      <c r="H166">
        <f t="shared" si="25"/>
        <v>-7.2249306103955468E-2</v>
      </c>
      <c r="I166">
        <f t="shared" si="26"/>
        <v>5.2199622325030566E-3</v>
      </c>
    </row>
    <row r="167" spans="1:9" ht="15.75" x14ac:dyDescent="0.25">
      <c r="A167" s="4">
        <v>42495</v>
      </c>
      <c r="B167">
        <v>0.84</v>
      </c>
      <c r="C167">
        <f t="shared" si="24"/>
        <v>-3.4482758620689689E-2</v>
      </c>
      <c r="D167">
        <v>1.7452999999999999</v>
      </c>
      <c r="E167">
        <v>9.5158000000000005</v>
      </c>
      <c r="F167" s="15">
        <f t="shared" si="22"/>
        <v>2.4906839621041676E-4</v>
      </c>
      <c r="G167">
        <f t="shared" si="23"/>
        <v>1.0002490683962104</v>
      </c>
      <c r="H167">
        <f t="shared" si="25"/>
        <v>-3.4731827016900106E-2</v>
      </c>
      <c r="I167">
        <f t="shared" si="26"/>
        <v>1.2062998079318721E-3</v>
      </c>
    </row>
    <row r="168" spans="1:9" ht="15.75" x14ac:dyDescent="0.25">
      <c r="A168" s="4">
        <v>42496</v>
      </c>
      <c r="B168">
        <v>0.89129999999999998</v>
      </c>
      <c r="C168">
        <f t="shared" si="24"/>
        <v>6.1071428571428589E-2</v>
      </c>
      <c r="D168">
        <v>1.7789000000000001</v>
      </c>
      <c r="E168">
        <v>9.4887999999999995</v>
      </c>
      <c r="F168" s="15">
        <f t="shared" si="22"/>
        <v>2.4839269348664317E-4</v>
      </c>
      <c r="G168">
        <f t="shared" si="23"/>
        <v>1.0002483926934866</v>
      </c>
      <c r="H168">
        <f t="shared" si="25"/>
        <v>6.0823035877941946E-2</v>
      </c>
      <c r="I168">
        <f t="shared" si="26"/>
        <v>3.6994416934094131E-3</v>
      </c>
    </row>
    <row r="169" spans="1:9" ht="15.75" x14ac:dyDescent="0.25">
      <c r="A169" s="4">
        <v>42499</v>
      </c>
      <c r="B169">
        <v>0.8</v>
      </c>
      <c r="C169">
        <f t="shared" si="24"/>
        <v>-0.10243464602266346</v>
      </c>
      <c r="D169">
        <v>1.7507000000000001</v>
      </c>
      <c r="E169">
        <v>9.4780999999999995</v>
      </c>
      <c r="F169" s="15">
        <f t="shared" si="22"/>
        <v>2.481248690233695E-4</v>
      </c>
      <c r="G169">
        <f t="shared" si="23"/>
        <v>1.0002481248690234</v>
      </c>
      <c r="H169">
        <f t="shared" si="25"/>
        <v>-0.10268277089168683</v>
      </c>
      <c r="I169">
        <f t="shared" si="26"/>
        <v>1.0543751437994648E-2</v>
      </c>
    </row>
    <row r="170" spans="1:9" ht="15.75" x14ac:dyDescent="0.25">
      <c r="A170" s="4">
        <v>42500</v>
      </c>
      <c r="B170">
        <v>0.73499999999999999</v>
      </c>
      <c r="C170">
        <f t="shared" si="24"/>
        <v>-8.1250000000000072E-2</v>
      </c>
      <c r="D170">
        <v>1.7612999999999999</v>
      </c>
      <c r="E170">
        <v>9.4285999999999994</v>
      </c>
      <c r="F170" s="15">
        <f t="shared" si="22"/>
        <v>2.4688552818608045E-4</v>
      </c>
      <c r="G170">
        <f t="shared" si="23"/>
        <v>1.0002468855281861</v>
      </c>
      <c r="H170">
        <f t="shared" si="25"/>
        <v>-8.1496885528186153E-2</v>
      </c>
      <c r="I170">
        <f t="shared" si="26"/>
        <v>6.6417423507942773E-3</v>
      </c>
    </row>
    <row r="171" spans="1:9" ht="15.75" x14ac:dyDescent="0.25">
      <c r="A171" s="4">
        <v>42501</v>
      </c>
      <c r="B171">
        <v>0.76</v>
      </c>
      <c r="C171">
        <f t="shared" si="24"/>
        <v>3.4013605442176902E-2</v>
      </c>
      <c r="D171">
        <v>1.7366999999999999</v>
      </c>
      <c r="E171">
        <v>9.4644999999999992</v>
      </c>
      <c r="F171" s="15">
        <f t="shared" si="22"/>
        <v>2.4778441894302006E-4</v>
      </c>
      <c r="G171">
        <f t="shared" si="23"/>
        <v>1.000247784418943</v>
      </c>
      <c r="H171">
        <f t="shared" si="25"/>
        <v>3.3765821023233882E-2</v>
      </c>
      <c r="I171">
        <f t="shared" si="26"/>
        <v>1.1401306693730631E-3</v>
      </c>
    </row>
    <row r="172" spans="1:9" ht="15.75" x14ac:dyDescent="0.25">
      <c r="A172" s="4">
        <v>42502</v>
      </c>
      <c r="B172">
        <v>0.71540000000000004</v>
      </c>
      <c r="C172">
        <f t="shared" si="24"/>
        <v>-5.8684210526315755E-2</v>
      </c>
      <c r="D172">
        <v>1.7516</v>
      </c>
      <c r="E172">
        <v>9.4581999999999997</v>
      </c>
      <c r="F172" s="15">
        <f t="shared" si="22"/>
        <v>2.4762669615374655E-4</v>
      </c>
      <c r="G172">
        <f t="shared" si="23"/>
        <v>1.0002476266961537</v>
      </c>
      <c r="H172">
        <f t="shared" si="25"/>
        <v>-5.8931837222469502E-2</v>
      </c>
      <c r="I172">
        <f t="shared" si="26"/>
        <v>3.472961438415642E-3</v>
      </c>
    </row>
    <row r="173" spans="1:9" ht="15.75" x14ac:dyDescent="0.25">
      <c r="A173" s="4">
        <v>42503</v>
      </c>
      <c r="B173">
        <v>0.73140000000000005</v>
      </c>
      <c r="C173">
        <f t="shared" si="24"/>
        <v>2.2365110427732756E-2</v>
      </c>
      <c r="D173">
        <v>1.7000999999999999</v>
      </c>
      <c r="E173">
        <v>9.5114000000000001</v>
      </c>
      <c r="F173" s="15">
        <f t="shared" si="22"/>
        <v>2.4895829302384875E-4</v>
      </c>
      <c r="G173">
        <f t="shared" si="23"/>
        <v>1.0002489582930238</v>
      </c>
      <c r="H173">
        <f t="shared" si="25"/>
        <v>2.2116152134708907E-2</v>
      </c>
      <c r="I173">
        <f t="shared" si="26"/>
        <v>4.8912418524558934E-4</v>
      </c>
    </row>
    <row r="174" spans="1:9" ht="15.75" x14ac:dyDescent="0.25">
      <c r="A174" s="4">
        <v>42506</v>
      </c>
      <c r="B174">
        <v>0.6552</v>
      </c>
      <c r="C174">
        <f t="shared" si="24"/>
        <v>-0.10418375717801483</v>
      </c>
      <c r="D174">
        <v>1.7532999999999999</v>
      </c>
      <c r="E174">
        <v>9.4962999999999997</v>
      </c>
      <c r="F174" s="15">
        <f t="shared" si="22"/>
        <v>2.4858040535491455E-4</v>
      </c>
      <c r="G174">
        <f t="shared" si="23"/>
        <v>1.0002485804053549</v>
      </c>
      <c r="H174">
        <f t="shared" si="25"/>
        <v>-0.10443233758336974</v>
      </c>
      <c r="I174">
        <f t="shared" si="26"/>
        <v>1.09061131331269E-2</v>
      </c>
    </row>
    <row r="175" spans="1:9" ht="15.75" x14ac:dyDescent="0.25">
      <c r="A175" s="4">
        <v>42507</v>
      </c>
      <c r="B175">
        <v>0.68079999999999996</v>
      </c>
      <c r="C175">
        <f t="shared" si="24"/>
        <v>3.9072039072039003E-2</v>
      </c>
      <c r="D175">
        <v>1.7723</v>
      </c>
      <c r="E175">
        <v>9.5393000000000008</v>
      </c>
      <c r="F175" s="15">
        <f t="shared" si="22"/>
        <v>2.4965637263041351E-4</v>
      </c>
      <c r="G175">
        <f t="shared" si="23"/>
        <v>1.0002496563726304</v>
      </c>
      <c r="H175">
        <f t="shared" si="25"/>
        <v>3.8822382699408589E-2</v>
      </c>
      <c r="I175">
        <f t="shared" si="26"/>
        <v>1.5071773984593393E-3</v>
      </c>
    </row>
    <row r="176" spans="1:9" ht="15.75" x14ac:dyDescent="0.25">
      <c r="A176" s="4">
        <v>42508</v>
      </c>
      <c r="B176">
        <v>0.67230000000000001</v>
      </c>
      <c r="C176">
        <f t="shared" si="24"/>
        <v>-1.2485311398354806E-2</v>
      </c>
      <c r="D176">
        <v>1.8538000000000001</v>
      </c>
      <c r="E176">
        <v>9.5470000000000006</v>
      </c>
      <c r="F176" s="15">
        <f t="shared" si="22"/>
        <v>2.4984900137225985E-4</v>
      </c>
      <c r="G176">
        <f t="shared" si="23"/>
        <v>1.0002498490013723</v>
      </c>
      <c r="H176">
        <f t="shared" si="25"/>
        <v>-1.2735160399727066E-2</v>
      </c>
      <c r="I176">
        <f t="shared" si="26"/>
        <v>1.6218431040677646E-4</v>
      </c>
    </row>
    <row r="177" spans="1:9" ht="15.75" x14ac:dyDescent="0.25">
      <c r="A177" s="4">
        <v>42509</v>
      </c>
      <c r="B177">
        <v>0.60829999999999995</v>
      </c>
      <c r="C177">
        <f t="shared" si="24"/>
        <v>-9.5195597203629412E-2</v>
      </c>
      <c r="D177">
        <v>1.8487</v>
      </c>
      <c r="E177">
        <v>9.5595999999999997</v>
      </c>
      <c r="F177" s="15">
        <f t="shared" si="22"/>
        <v>2.501641829173451E-4</v>
      </c>
      <c r="G177">
        <f t="shared" si="23"/>
        <v>1.0002501641829173</v>
      </c>
      <c r="H177">
        <f t="shared" si="25"/>
        <v>-9.5445761386546757E-2</v>
      </c>
      <c r="I177">
        <f t="shared" si="26"/>
        <v>9.10989336665762E-3</v>
      </c>
    </row>
    <row r="178" spans="1:9" ht="15.75" x14ac:dyDescent="0.25">
      <c r="A178" s="4">
        <v>42510</v>
      </c>
      <c r="B178">
        <v>0.6</v>
      </c>
      <c r="C178">
        <f t="shared" si="24"/>
        <v>-1.3644583264836387E-2</v>
      </c>
      <c r="D178">
        <v>1.8384</v>
      </c>
      <c r="E178">
        <v>9.5379000000000005</v>
      </c>
      <c r="F178" s="15">
        <f t="shared" si="22"/>
        <v>2.4962134777184453E-4</v>
      </c>
      <c r="G178">
        <f t="shared" si="23"/>
        <v>1.0002496213477718</v>
      </c>
      <c r="H178">
        <f t="shared" si="25"/>
        <v>-1.3894204612608232E-2</v>
      </c>
      <c r="I178">
        <f t="shared" si="26"/>
        <v>1.9304892181702386E-4</v>
      </c>
    </row>
    <row r="179" spans="1:9" ht="15.75" x14ac:dyDescent="0.25">
      <c r="A179" s="4">
        <v>42513</v>
      </c>
      <c r="B179">
        <v>0.55220000000000002</v>
      </c>
      <c r="C179">
        <f t="shared" si="24"/>
        <v>-7.9666666666666594E-2</v>
      </c>
      <c r="D179">
        <v>1.835</v>
      </c>
      <c r="E179">
        <v>9.5592000000000006</v>
      </c>
      <c r="F179" s="15">
        <f t="shared" si="22"/>
        <v>2.5015417770957171E-4</v>
      </c>
      <c r="G179">
        <f t="shared" si="23"/>
        <v>1.0002501541777096</v>
      </c>
      <c r="H179">
        <f t="shared" si="25"/>
        <v>-7.9916820844376166E-2</v>
      </c>
      <c r="I179">
        <f t="shared" si="26"/>
        <v>6.3866982538721166E-3</v>
      </c>
    </row>
    <row r="180" spans="1:9" ht="15.75" x14ac:dyDescent="0.25">
      <c r="A180" s="4">
        <v>42514</v>
      </c>
      <c r="B180">
        <v>0.57269999999999999</v>
      </c>
      <c r="C180">
        <f t="shared" si="24"/>
        <v>3.7124230351321917E-2</v>
      </c>
      <c r="D180">
        <v>1.8629</v>
      </c>
      <c r="E180">
        <v>9.4677000000000007</v>
      </c>
      <c r="F180" s="15">
        <f t="shared" si="22"/>
        <v>2.4786452863900799E-4</v>
      </c>
      <c r="G180">
        <f t="shared" si="23"/>
        <v>1.000247864528639</v>
      </c>
      <c r="H180">
        <f t="shared" si="25"/>
        <v>3.6876365822682909E-2</v>
      </c>
      <c r="I180">
        <f t="shared" si="26"/>
        <v>1.3598663562883362E-3</v>
      </c>
    </row>
    <row r="181" spans="1:9" ht="15.75" x14ac:dyDescent="0.25">
      <c r="A181" s="4">
        <v>42515</v>
      </c>
      <c r="B181">
        <v>0.65980000000000005</v>
      </c>
      <c r="C181">
        <f t="shared" si="24"/>
        <v>0.15208660729876039</v>
      </c>
      <c r="D181">
        <v>1.8664000000000001</v>
      </c>
      <c r="E181">
        <v>9.4141999999999992</v>
      </c>
      <c r="F181" s="15">
        <f t="shared" si="22"/>
        <v>2.4652488769083547E-4</v>
      </c>
      <c r="G181">
        <f t="shared" si="23"/>
        <v>1.0002465248876908</v>
      </c>
      <c r="H181">
        <f t="shared" si="25"/>
        <v>0.15184008241106955</v>
      </c>
      <c r="I181">
        <f t="shared" si="26"/>
        <v>2.3055410626600395E-2</v>
      </c>
    </row>
    <row r="182" spans="1:9" ht="15.75" x14ac:dyDescent="0.25">
      <c r="A182" s="4">
        <v>42516</v>
      </c>
      <c r="B182">
        <v>0.79110000000000003</v>
      </c>
      <c r="C182">
        <f t="shared" si="24"/>
        <v>0.19899969687784172</v>
      </c>
      <c r="D182">
        <v>1.8282</v>
      </c>
      <c r="E182">
        <v>9.4054000000000002</v>
      </c>
      <c r="F182" s="15">
        <f t="shared" si="22"/>
        <v>2.4630447297480096E-4</v>
      </c>
      <c r="G182">
        <f t="shared" si="23"/>
        <v>1.0002463044729748</v>
      </c>
      <c r="H182">
        <f t="shared" si="25"/>
        <v>0.19875339240486692</v>
      </c>
      <c r="I182">
        <f t="shared" si="26"/>
        <v>3.9502910992443012E-2</v>
      </c>
    </row>
    <row r="183" spans="1:9" ht="15.75" x14ac:dyDescent="0.25">
      <c r="A183" s="4">
        <v>42517</v>
      </c>
      <c r="B183">
        <v>0.72499999999999998</v>
      </c>
      <c r="C183">
        <f t="shared" si="24"/>
        <v>-8.3554544305397604E-2</v>
      </c>
      <c r="D183">
        <v>1.851</v>
      </c>
      <c r="E183">
        <v>9.3812999999999995</v>
      </c>
      <c r="F183" s="15">
        <f t="shared" si="22"/>
        <v>2.4570074669294506E-4</v>
      </c>
      <c r="G183">
        <f t="shared" si="23"/>
        <v>1.0002457007466929</v>
      </c>
      <c r="H183">
        <f t="shared" si="25"/>
        <v>-8.380024505209055E-2</v>
      </c>
      <c r="I183">
        <f t="shared" si="26"/>
        <v>7.022481070790427E-3</v>
      </c>
    </row>
    <row r="184" spans="1:9" ht="15.75" x14ac:dyDescent="0.25">
      <c r="A184" s="4">
        <v>42521</v>
      </c>
      <c r="B184">
        <v>0.74009999999999998</v>
      </c>
      <c r="C184">
        <f t="shared" si="24"/>
        <v>2.0827586206896554E-2</v>
      </c>
      <c r="D184">
        <v>1.8458000000000001</v>
      </c>
      <c r="E184">
        <v>9.3932000000000002</v>
      </c>
      <c r="F184" s="15">
        <f t="shared" si="22"/>
        <v>2.4599886877885169E-4</v>
      </c>
      <c r="G184">
        <f t="shared" si="23"/>
        <v>1.0002459988687789</v>
      </c>
      <c r="H184">
        <f t="shared" si="25"/>
        <v>2.0581587338117702E-2</v>
      </c>
      <c r="I184">
        <f t="shared" si="26"/>
        <v>4.2360173735656693E-4</v>
      </c>
    </row>
    <row r="185" spans="1:9" ht="15.75" x14ac:dyDescent="0.25">
      <c r="A185" s="4">
        <v>42522</v>
      </c>
      <c r="B185">
        <v>0.76339999999999997</v>
      </c>
      <c r="C185">
        <f t="shared" si="24"/>
        <v>3.1482232130793118E-2</v>
      </c>
      <c r="D185">
        <v>1.8353999999999999</v>
      </c>
      <c r="E185">
        <v>9.3933999999999997</v>
      </c>
      <c r="F185" s="15">
        <f t="shared" si="22"/>
        <v>2.4600387895779008E-4</v>
      </c>
      <c r="G185">
        <f t="shared" si="23"/>
        <v>1.0002460038789578</v>
      </c>
      <c r="H185">
        <f t="shared" si="25"/>
        <v>3.1236228251835328E-2</v>
      </c>
      <c r="I185">
        <f t="shared" si="26"/>
        <v>9.7570195540075551E-4</v>
      </c>
    </row>
    <row r="186" spans="1:9" ht="15.75" x14ac:dyDescent="0.25">
      <c r="A186" s="4">
        <v>42523</v>
      </c>
      <c r="B186">
        <v>0.78220000000000001</v>
      </c>
      <c r="C186">
        <f t="shared" si="24"/>
        <v>2.4626670159811421E-2</v>
      </c>
      <c r="D186">
        <v>1.7989000000000002</v>
      </c>
      <c r="E186">
        <v>9.3824000000000005</v>
      </c>
      <c r="F186" s="15">
        <f t="shared" si="22"/>
        <v>2.4572830555347203E-4</v>
      </c>
      <c r="G186">
        <f t="shared" si="23"/>
        <v>1.0002457283055535</v>
      </c>
      <c r="H186">
        <f t="shared" si="25"/>
        <v>2.4380941854257949E-2</v>
      </c>
      <c r="I186">
        <f t="shared" si="26"/>
        <v>5.9443032570070703E-4</v>
      </c>
    </row>
    <row r="187" spans="1:9" ht="15.75" x14ac:dyDescent="0.25">
      <c r="A187" s="4">
        <v>42524</v>
      </c>
      <c r="B187">
        <v>0.75990000000000002</v>
      </c>
      <c r="C187">
        <f t="shared" si="24"/>
        <v>-2.8509332651495762E-2</v>
      </c>
      <c r="D187">
        <v>1.7004000000000001</v>
      </c>
      <c r="E187">
        <v>9.3874999999999993</v>
      </c>
      <c r="F187" s="15">
        <f t="shared" si="22"/>
        <v>2.4585607484062244E-4</v>
      </c>
      <c r="G187">
        <f t="shared" si="23"/>
        <v>1.0002458560748406</v>
      </c>
      <c r="H187">
        <f t="shared" si="25"/>
        <v>-2.8755188726336384E-2</v>
      </c>
      <c r="I187">
        <f t="shared" si="26"/>
        <v>8.2686087868722314E-4</v>
      </c>
    </row>
    <row r="188" spans="1:9" ht="15.75" x14ac:dyDescent="0.25">
      <c r="A188" s="4">
        <v>42527</v>
      </c>
      <c r="B188">
        <v>0.82189999999999996</v>
      </c>
      <c r="C188">
        <f t="shared" si="24"/>
        <v>8.1589682853006898E-2</v>
      </c>
      <c r="D188">
        <v>1.7366999999999999</v>
      </c>
      <c r="E188">
        <v>9.3839000000000006</v>
      </c>
      <c r="F188" s="15">
        <f t="shared" si="22"/>
        <v>2.4576588537228439E-4</v>
      </c>
      <c r="G188">
        <f t="shared" si="23"/>
        <v>1.0002457658853723</v>
      </c>
      <c r="H188">
        <f t="shared" si="25"/>
        <v>8.1343916967634614E-2</v>
      </c>
      <c r="I188">
        <f t="shared" si="26"/>
        <v>6.6168328276374347E-3</v>
      </c>
    </row>
    <row r="189" spans="1:9" ht="15.75" x14ac:dyDescent="0.25">
      <c r="A189" s="4">
        <v>42528</v>
      </c>
      <c r="B189">
        <v>0.80300000000000005</v>
      </c>
      <c r="C189">
        <f t="shared" si="24"/>
        <v>-2.2995498235795008E-2</v>
      </c>
      <c r="D189">
        <v>1.7177</v>
      </c>
      <c r="E189">
        <v>9.3703000000000003</v>
      </c>
      <c r="F189" s="15">
        <f t="shared" si="22"/>
        <v>2.454251428862797E-4</v>
      </c>
      <c r="G189">
        <f t="shared" si="23"/>
        <v>1.0002454251428863</v>
      </c>
      <c r="H189">
        <f t="shared" si="25"/>
        <v>-2.3240923378681288E-2</v>
      </c>
      <c r="I189">
        <f t="shared" si="26"/>
        <v>5.4014051949373442E-4</v>
      </c>
    </row>
    <row r="190" spans="1:9" ht="15.75" x14ac:dyDescent="0.25">
      <c r="A190" s="4">
        <v>42529</v>
      </c>
      <c r="B190">
        <v>0.84489999999999998</v>
      </c>
      <c r="C190">
        <f t="shared" si="24"/>
        <v>5.2179327521793196E-2</v>
      </c>
      <c r="D190">
        <v>1.7021999999999999</v>
      </c>
      <c r="E190">
        <v>9.3521000000000001</v>
      </c>
      <c r="F190" s="15">
        <f t="shared" si="22"/>
        <v>2.4496908314941557E-4</v>
      </c>
      <c r="G190">
        <f t="shared" si="23"/>
        <v>1.0002449690831494</v>
      </c>
      <c r="H190">
        <f t="shared" si="25"/>
        <v>5.1934358438643781E-2</v>
      </c>
      <c r="I190">
        <f t="shared" si="26"/>
        <v>2.6971775864335305E-3</v>
      </c>
    </row>
    <row r="191" spans="1:9" ht="15.75" x14ac:dyDescent="0.25">
      <c r="A191" s="4">
        <v>42530</v>
      </c>
      <c r="B191">
        <v>0.91400000000000003</v>
      </c>
      <c r="C191">
        <f t="shared" si="24"/>
        <v>8.1784826606699085E-2</v>
      </c>
      <c r="D191">
        <v>1.6867000000000001</v>
      </c>
      <c r="E191">
        <v>9.3236000000000008</v>
      </c>
      <c r="F191" s="15">
        <f t="shared" si="22"/>
        <v>2.4425477157241637E-4</v>
      </c>
      <c r="G191">
        <f t="shared" si="23"/>
        <v>1.0002442547715724</v>
      </c>
      <c r="H191">
        <f t="shared" si="25"/>
        <v>8.1540571835126668E-2</v>
      </c>
      <c r="I191">
        <f t="shared" si="26"/>
        <v>6.6488648551994529E-3</v>
      </c>
    </row>
    <row r="192" spans="1:9" ht="15.75" x14ac:dyDescent="0.25">
      <c r="A192" s="4">
        <v>42531</v>
      </c>
      <c r="B192">
        <v>0.8538</v>
      </c>
      <c r="C192">
        <f t="shared" si="24"/>
        <v>-6.5864332603938758E-2</v>
      </c>
      <c r="D192">
        <v>1.6404000000000001</v>
      </c>
      <c r="E192">
        <v>9.3557000000000006</v>
      </c>
      <c r="F192" s="15">
        <f t="shared" si="22"/>
        <v>2.4505929877305377E-4</v>
      </c>
      <c r="G192">
        <f t="shared" si="23"/>
        <v>1.0002450592987731</v>
      </c>
      <c r="H192">
        <f t="shared" si="25"/>
        <v>-6.6109391902711812E-2</v>
      </c>
      <c r="I192">
        <f t="shared" si="26"/>
        <v>4.3704516977463382E-3</v>
      </c>
    </row>
    <row r="193" spans="1:9" ht="15.75" x14ac:dyDescent="0.25">
      <c r="A193" s="4">
        <v>42534</v>
      </c>
      <c r="B193">
        <v>0.82950000000000002</v>
      </c>
      <c r="C193">
        <f t="shared" si="24"/>
        <v>-2.8460997891777921E-2</v>
      </c>
      <c r="D193">
        <v>1.6095999999999999</v>
      </c>
      <c r="E193">
        <v>9.3658000000000001</v>
      </c>
      <c r="F193" s="15">
        <f t="shared" si="22"/>
        <v>2.4531238790692633E-4</v>
      </c>
      <c r="G193">
        <f t="shared" si="23"/>
        <v>1.0002453123879069</v>
      </c>
      <c r="H193">
        <f t="shared" si="25"/>
        <v>-2.8706310279684847E-2</v>
      </c>
      <c r="I193">
        <f t="shared" si="26"/>
        <v>8.2405224987353997E-4</v>
      </c>
    </row>
    <row r="194" spans="1:9" ht="15.75" x14ac:dyDescent="0.25">
      <c r="A194" s="4">
        <v>42535</v>
      </c>
      <c r="B194">
        <v>0.80220000000000002</v>
      </c>
      <c r="C194">
        <f t="shared" si="24"/>
        <v>-3.2911392405063279E-2</v>
      </c>
      <c r="D194">
        <v>1.613</v>
      </c>
      <c r="E194">
        <v>9.3811</v>
      </c>
      <c r="F194" s="15">
        <f t="shared" si="22"/>
        <v>2.4569573596133765E-4</v>
      </c>
      <c r="G194">
        <f t="shared" si="23"/>
        <v>1.0002456957359613</v>
      </c>
      <c r="H194">
        <f t="shared" si="25"/>
        <v>-3.3157088141024617E-2</v>
      </c>
      <c r="I194">
        <f t="shared" si="26"/>
        <v>1.0993924939916753E-3</v>
      </c>
    </row>
    <row r="195" spans="1:9" ht="15.75" x14ac:dyDescent="0.25">
      <c r="A195" s="4">
        <v>42536</v>
      </c>
      <c r="B195">
        <v>0.84860000000000002</v>
      </c>
      <c r="C195">
        <f t="shared" si="24"/>
        <v>5.7840937422089247E-2</v>
      </c>
      <c r="D195">
        <v>1.5720000000000001</v>
      </c>
      <c r="E195">
        <v>9.4040999999999997</v>
      </c>
      <c r="F195" s="15">
        <f t="shared" ref="F195:F243" si="27">(((E195/100)+1)^(1/365)-1)</f>
        <v>2.4627191021098227E-4</v>
      </c>
      <c r="G195">
        <f t="shared" si="23"/>
        <v>1.000246271910211</v>
      </c>
      <c r="H195">
        <f t="shared" si="25"/>
        <v>5.7594665511878265E-2</v>
      </c>
      <c r="I195">
        <f t="shared" si="26"/>
        <v>3.3171454954251398E-3</v>
      </c>
    </row>
    <row r="196" spans="1:9" ht="15.75" x14ac:dyDescent="0.25">
      <c r="A196" s="4">
        <v>42537</v>
      </c>
      <c r="B196">
        <v>0.80030000000000001</v>
      </c>
      <c r="C196">
        <f t="shared" si="24"/>
        <v>-5.6917275512609014E-2</v>
      </c>
      <c r="D196">
        <v>1.5788</v>
      </c>
      <c r="E196">
        <v>9.3867999999999991</v>
      </c>
      <c r="F196" s="15">
        <f t="shared" si="27"/>
        <v>2.4583853823156865E-4</v>
      </c>
      <c r="G196">
        <f t="shared" ref="G196:G243" si="28">1+F196</f>
        <v>1.0002458385382316</v>
      </c>
      <c r="H196">
        <f t="shared" si="25"/>
        <v>-5.7163114050840583E-2</v>
      </c>
      <c r="I196">
        <f t="shared" si="26"/>
        <v>3.267621607989408E-3</v>
      </c>
    </row>
    <row r="197" spans="1:9" ht="15.75" x14ac:dyDescent="0.25">
      <c r="A197" s="4">
        <v>42538</v>
      </c>
      <c r="B197">
        <v>0.82169999999999999</v>
      </c>
      <c r="C197">
        <f t="shared" ref="C197:C243" si="29">(B197-B196)/B196</f>
        <v>2.6739972510308602E-2</v>
      </c>
      <c r="D197">
        <v>1.6078000000000001</v>
      </c>
      <c r="E197">
        <v>9.3932000000000002</v>
      </c>
      <c r="F197" s="15">
        <f t="shared" si="27"/>
        <v>2.4599886877885169E-4</v>
      </c>
      <c r="G197">
        <f t="shared" si="28"/>
        <v>1.0002459988687789</v>
      </c>
      <c r="H197">
        <f t="shared" ref="H197:H243" si="30">C197-F197</f>
        <v>2.649397364152975E-2</v>
      </c>
      <c r="I197">
        <f t="shared" ref="I197:I243" si="31">H197^2</f>
        <v>7.0193063931807311E-4</v>
      </c>
    </row>
    <row r="198" spans="1:9" ht="15.75" x14ac:dyDescent="0.25">
      <c r="A198" s="4">
        <v>42541</v>
      </c>
      <c r="B198">
        <v>0.8</v>
      </c>
      <c r="C198">
        <f t="shared" si="29"/>
        <v>-2.6408664962881759E-2</v>
      </c>
      <c r="D198">
        <v>1.6886000000000001</v>
      </c>
      <c r="E198">
        <v>9.3604000000000003</v>
      </c>
      <c r="F198" s="15">
        <f t="shared" si="27"/>
        <v>2.4517707582427661E-4</v>
      </c>
      <c r="G198">
        <f t="shared" si="28"/>
        <v>1.0002451770758243</v>
      </c>
      <c r="H198">
        <f t="shared" si="30"/>
        <v>-2.6653842038706035E-2</v>
      </c>
      <c r="I198">
        <f t="shared" si="31"/>
        <v>7.1042729542429312E-4</v>
      </c>
    </row>
    <row r="199" spans="1:9" ht="15.75" x14ac:dyDescent="0.25">
      <c r="A199" s="4">
        <v>42542</v>
      </c>
      <c r="B199">
        <v>0.76270000000000004</v>
      </c>
      <c r="C199">
        <f t="shared" si="29"/>
        <v>-4.6625E-2</v>
      </c>
      <c r="D199">
        <v>1.7059</v>
      </c>
      <c r="E199">
        <v>9.3422999999999998</v>
      </c>
      <c r="F199" s="15">
        <f t="shared" si="27"/>
        <v>2.4472348116755249E-4</v>
      </c>
      <c r="G199">
        <f t="shared" si="28"/>
        <v>1.0002447234811676</v>
      </c>
      <c r="H199">
        <f t="shared" si="30"/>
        <v>-4.6869723481167552E-2</v>
      </c>
      <c r="I199">
        <f t="shared" si="31"/>
        <v>2.1967709792011089E-3</v>
      </c>
    </row>
    <row r="200" spans="1:9" ht="15.75" x14ac:dyDescent="0.25">
      <c r="A200" s="4">
        <v>42543</v>
      </c>
      <c r="B200">
        <v>0.8</v>
      </c>
      <c r="C200">
        <f t="shared" si="29"/>
        <v>4.8905205192080761E-2</v>
      </c>
      <c r="D200">
        <v>1.6852</v>
      </c>
      <c r="E200">
        <v>9.3613</v>
      </c>
      <c r="F200" s="15">
        <f t="shared" si="27"/>
        <v>2.4519962830060749E-4</v>
      </c>
      <c r="G200">
        <f t="shared" si="28"/>
        <v>1.0002451996283006</v>
      </c>
      <c r="H200">
        <f t="shared" si="30"/>
        <v>4.8660005563780154E-2</v>
      </c>
      <c r="I200">
        <f t="shared" si="31"/>
        <v>2.3677961414671155E-3</v>
      </c>
    </row>
    <row r="201" spans="1:9" ht="15.75" x14ac:dyDescent="0.25">
      <c r="A201" s="4">
        <v>42544</v>
      </c>
      <c r="B201">
        <v>0.81630000000000003</v>
      </c>
      <c r="C201">
        <f t="shared" si="29"/>
        <v>2.0374999999999976E-2</v>
      </c>
      <c r="D201">
        <v>1.7458</v>
      </c>
      <c r="E201">
        <v>9.3138000000000005</v>
      </c>
      <c r="F201" s="15">
        <f t="shared" si="27"/>
        <v>2.4400910573607604E-4</v>
      </c>
      <c r="G201">
        <f t="shared" si="28"/>
        <v>1.0002440091057361</v>
      </c>
      <c r="H201">
        <f t="shared" si="30"/>
        <v>2.01309908942639E-2</v>
      </c>
      <c r="I201">
        <f t="shared" si="31"/>
        <v>4.0525679438493608E-4</v>
      </c>
    </row>
    <row r="202" spans="1:9" ht="15.75" x14ac:dyDescent="0.25">
      <c r="A202" s="4">
        <v>42545</v>
      </c>
      <c r="B202">
        <v>0.75</v>
      </c>
      <c r="C202">
        <f t="shared" si="29"/>
        <v>-8.1220139654538795E-2</v>
      </c>
      <c r="D202">
        <v>1.5598999999999998</v>
      </c>
      <c r="E202">
        <v>9.4140999999999995</v>
      </c>
      <c r="F202" s="15">
        <f t="shared" si="27"/>
        <v>2.4652238307742991E-4</v>
      </c>
      <c r="G202">
        <f t="shared" si="28"/>
        <v>1.0002465223830774</v>
      </c>
      <c r="H202">
        <f t="shared" si="30"/>
        <v>-8.1466662037616225E-2</v>
      </c>
      <c r="I202">
        <f t="shared" si="31"/>
        <v>6.6368170235511807E-3</v>
      </c>
    </row>
    <row r="203" spans="1:9" ht="15.75" x14ac:dyDescent="0.25">
      <c r="A203" s="4">
        <v>42548</v>
      </c>
      <c r="B203">
        <v>0.71630000000000005</v>
      </c>
      <c r="C203">
        <f t="shared" si="29"/>
        <v>-4.493333333333327E-2</v>
      </c>
      <c r="D203">
        <v>1.4377</v>
      </c>
      <c r="E203">
        <v>9.5195000000000007</v>
      </c>
      <c r="F203" s="15">
        <f t="shared" si="27"/>
        <v>2.4916097956650951E-4</v>
      </c>
      <c r="G203">
        <f t="shared" si="28"/>
        <v>1.0002491609795665</v>
      </c>
      <c r="H203">
        <f t="shared" si="30"/>
        <v>-4.5182494312899779E-2</v>
      </c>
      <c r="I203">
        <f t="shared" si="31"/>
        <v>2.0414577923352209E-3</v>
      </c>
    </row>
    <row r="204" spans="1:9" ht="15.75" x14ac:dyDescent="0.25">
      <c r="A204" s="4">
        <v>42549</v>
      </c>
      <c r="B204">
        <v>0.72399999999999998</v>
      </c>
      <c r="C204">
        <f t="shared" si="29"/>
        <v>1.0749685885801939E-2</v>
      </c>
      <c r="D204">
        <v>1.4663999999999999</v>
      </c>
      <c r="E204">
        <v>9.4581</v>
      </c>
      <c r="F204" s="15">
        <f t="shared" si="27"/>
        <v>2.4762419254442669E-4</v>
      </c>
      <c r="G204">
        <f t="shared" si="28"/>
        <v>1.0002476241925444</v>
      </c>
      <c r="H204">
        <f t="shared" si="30"/>
        <v>1.0502061693257512E-2</v>
      </c>
      <c r="I204">
        <f t="shared" si="31"/>
        <v>1.1029329980898685E-4</v>
      </c>
    </row>
    <row r="205" spans="1:9" ht="15.75" x14ac:dyDescent="0.25">
      <c r="A205" s="4">
        <v>42550</v>
      </c>
      <c r="B205">
        <v>0.71840000000000004</v>
      </c>
      <c r="C205">
        <f t="shared" si="29"/>
        <v>-7.7348066298341695E-3</v>
      </c>
      <c r="D205">
        <v>1.5154999999999998</v>
      </c>
      <c r="E205">
        <v>9.3857999999999997</v>
      </c>
      <c r="F205" s="15">
        <f t="shared" si="27"/>
        <v>2.4581348573837758E-4</v>
      </c>
      <c r="G205">
        <f t="shared" si="28"/>
        <v>1.0002458134857384</v>
      </c>
      <c r="H205">
        <f t="shared" si="30"/>
        <v>-7.9806201155725471E-3</v>
      </c>
      <c r="I205">
        <f t="shared" si="31"/>
        <v>6.3690297429081169E-5</v>
      </c>
    </row>
    <row r="206" spans="1:9" ht="15.75" x14ac:dyDescent="0.25">
      <c r="A206" s="4">
        <v>42551</v>
      </c>
      <c r="B206">
        <v>0.66049999999999998</v>
      </c>
      <c r="C206">
        <f t="shared" si="29"/>
        <v>-8.0595768374164892E-2</v>
      </c>
      <c r="D206">
        <v>1.4697</v>
      </c>
      <c r="E206">
        <v>9.3078000000000003</v>
      </c>
      <c r="F206" s="15">
        <f t="shared" si="27"/>
        <v>2.4385868724108306E-4</v>
      </c>
      <c r="G206">
        <f t="shared" si="28"/>
        <v>1.0002438586872411</v>
      </c>
      <c r="H206">
        <f t="shared" si="30"/>
        <v>-8.0839627061405975E-2</v>
      </c>
      <c r="I206">
        <f t="shared" si="31"/>
        <v>6.5350453034272015E-3</v>
      </c>
    </row>
    <row r="207" spans="1:9" ht="15.75" x14ac:dyDescent="0.25">
      <c r="A207" s="4">
        <v>42552</v>
      </c>
      <c r="B207">
        <v>0.70930000000000004</v>
      </c>
      <c r="C207">
        <f t="shared" si="29"/>
        <v>7.3883421650265055E-2</v>
      </c>
      <c r="D207">
        <v>1.4440999999999999</v>
      </c>
      <c r="E207">
        <v>9.2975999999999992</v>
      </c>
      <c r="F207" s="15">
        <f t="shared" si="27"/>
        <v>2.4360295690128986E-4</v>
      </c>
      <c r="G207">
        <f t="shared" si="28"/>
        <v>1.0002436029569013</v>
      </c>
      <c r="H207">
        <f t="shared" si="30"/>
        <v>7.3639818693363765E-2</v>
      </c>
      <c r="I207">
        <f t="shared" si="31"/>
        <v>5.4228228971914877E-3</v>
      </c>
    </row>
    <row r="208" spans="1:9" ht="15.75" x14ac:dyDescent="0.25">
      <c r="A208" s="4">
        <v>42556</v>
      </c>
      <c r="B208">
        <v>0.6694</v>
      </c>
      <c r="C208">
        <f t="shared" si="29"/>
        <v>-5.6252643451290066E-2</v>
      </c>
      <c r="D208">
        <v>1.375</v>
      </c>
      <c r="E208">
        <v>9.3173999999999992</v>
      </c>
      <c r="F208" s="15">
        <f t="shared" si="27"/>
        <v>2.4409935288116635E-4</v>
      </c>
      <c r="G208">
        <f t="shared" si="28"/>
        <v>1.0002440993528812</v>
      </c>
      <c r="H208">
        <f t="shared" si="30"/>
        <v>-5.6496742804171232E-2</v>
      </c>
      <c r="I208">
        <f t="shared" si="31"/>
        <v>3.1918819474806739E-3</v>
      </c>
    </row>
    <row r="209" spans="1:9" ht="15.75" x14ac:dyDescent="0.25">
      <c r="A209" s="4">
        <v>42557</v>
      </c>
      <c r="B209">
        <v>0.66</v>
      </c>
      <c r="C209">
        <f t="shared" si="29"/>
        <v>-1.40424260531819E-2</v>
      </c>
      <c r="D209">
        <v>1.3682000000000001</v>
      </c>
      <c r="E209">
        <v>9.2883999999999993</v>
      </c>
      <c r="F209" s="15">
        <f t="shared" si="27"/>
        <v>2.4337227774795522E-4</v>
      </c>
      <c r="G209">
        <f t="shared" si="28"/>
        <v>1.000243372277748</v>
      </c>
      <c r="H209">
        <f t="shared" si="30"/>
        <v>-1.4285798330929855E-2</v>
      </c>
      <c r="I209">
        <f t="shared" si="31"/>
        <v>2.0408403395199824E-4</v>
      </c>
    </row>
    <row r="210" spans="1:9" ht="15.75" x14ac:dyDescent="0.25">
      <c r="A210" s="4">
        <v>42558</v>
      </c>
      <c r="B210">
        <v>0.65</v>
      </c>
      <c r="C210">
        <f t="shared" si="29"/>
        <v>-1.5151515151515164E-2</v>
      </c>
      <c r="D210">
        <v>1.385</v>
      </c>
      <c r="E210">
        <v>9.2897999999999996</v>
      </c>
      <c r="F210" s="15">
        <f t="shared" si="27"/>
        <v>2.4340738234673864E-4</v>
      </c>
      <c r="G210">
        <f t="shared" si="28"/>
        <v>1.0002434073823467</v>
      </c>
      <c r="H210">
        <f t="shared" si="30"/>
        <v>-1.5394922533861903E-2</v>
      </c>
      <c r="I210">
        <f t="shared" si="31"/>
        <v>2.3700363982360898E-4</v>
      </c>
    </row>
    <row r="211" spans="1:9" ht="15.75" x14ac:dyDescent="0.25">
      <c r="A211" s="4">
        <v>42559</v>
      </c>
      <c r="B211">
        <v>0.66090000000000004</v>
      </c>
      <c r="C211">
        <f t="shared" si="29"/>
        <v>1.67692307692308E-2</v>
      </c>
      <c r="D211">
        <v>1.3578999999999999</v>
      </c>
      <c r="E211">
        <v>9.2227999999999994</v>
      </c>
      <c r="F211" s="15">
        <f t="shared" si="27"/>
        <v>2.4172687352819189E-4</v>
      </c>
      <c r="G211">
        <f t="shared" si="28"/>
        <v>1.0002417268735282</v>
      </c>
      <c r="H211">
        <f t="shared" si="30"/>
        <v>1.6527503895702608E-2</v>
      </c>
      <c r="I211">
        <f t="shared" si="31"/>
        <v>2.7315838502246488E-4</v>
      </c>
    </row>
    <row r="212" spans="1:9" ht="15.75" x14ac:dyDescent="0.25">
      <c r="A212" s="4">
        <v>42562</v>
      </c>
      <c r="B212">
        <v>0.63090000000000002</v>
      </c>
      <c r="C212">
        <f t="shared" si="29"/>
        <v>-4.5392646391284652E-2</v>
      </c>
      <c r="D212">
        <v>1.4302999999999999</v>
      </c>
      <c r="E212">
        <v>9.2844999999999995</v>
      </c>
      <c r="F212" s="15">
        <f t="shared" si="27"/>
        <v>2.4327448400129903E-4</v>
      </c>
      <c r="G212">
        <f t="shared" si="28"/>
        <v>1.0002432744840013</v>
      </c>
      <c r="H212">
        <f t="shared" si="30"/>
        <v>-4.5635920875285951E-2</v>
      </c>
      <c r="I212">
        <f t="shared" si="31"/>
        <v>2.0826372741353603E-3</v>
      </c>
    </row>
    <row r="213" spans="1:9" ht="15.75" x14ac:dyDescent="0.25">
      <c r="A213" s="4">
        <v>42563</v>
      </c>
      <c r="B213">
        <v>0.65600000000000003</v>
      </c>
      <c r="C213">
        <f t="shared" si="29"/>
        <v>3.9784434934220972E-2</v>
      </c>
      <c r="D213">
        <v>1.51</v>
      </c>
      <c r="E213">
        <v>9.2727000000000004</v>
      </c>
      <c r="F213" s="15">
        <f t="shared" si="27"/>
        <v>2.4297857403232648E-4</v>
      </c>
      <c r="G213">
        <f t="shared" si="28"/>
        <v>1.0002429785740323</v>
      </c>
      <c r="H213">
        <f t="shared" si="30"/>
        <v>3.9541456360188645E-2</v>
      </c>
      <c r="I213">
        <f t="shared" si="31"/>
        <v>1.563526771084703E-3</v>
      </c>
    </row>
    <row r="214" spans="1:9" ht="15.75" x14ac:dyDescent="0.25">
      <c r="A214" s="4">
        <v>42564</v>
      </c>
      <c r="B214">
        <v>0.65180000000000005</v>
      </c>
      <c r="C214">
        <f t="shared" si="29"/>
        <v>-6.4024390243902158E-3</v>
      </c>
      <c r="D214">
        <v>1.4742999999999999</v>
      </c>
      <c r="E214">
        <v>9.2149000000000001</v>
      </c>
      <c r="F214" s="15">
        <f t="shared" si="27"/>
        <v>2.415286562298391E-4</v>
      </c>
      <c r="G214">
        <f t="shared" si="28"/>
        <v>1.0002415286562298</v>
      </c>
      <c r="H214">
        <f t="shared" si="30"/>
        <v>-6.6439676806200549E-3</v>
      </c>
      <c r="I214">
        <f t="shared" si="31"/>
        <v>4.4142306541123829E-5</v>
      </c>
    </row>
    <row r="215" spans="1:9" ht="15.75" x14ac:dyDescent="0.25">
      <c r="A215" s="4">
        <v>42565</v>
      </c>
      <c r="B215">
        <v>0.64590000000000003</v>
      </c>
      <c r="C215">
        <f t="shared" si="29"/>
        <v>-9.0518563976680205E-3</v>
      </c>
      <c r="D215">
        <v>1.5356000000000001</v>
      </c>
      <c r="E215">
        <v>9.1925000000000008</v>
      </c>
      <c r="F215" s="15">
        <f t="shared" si="27"/>
        <v>2.4096654461125411E-4</v>
      </c>
      <c r="G215">
        <f t="shared" si="28"/>
        <v>1.0002409665446113</v>
      </c>
      <c r="H215">
        <f t="shared" si="30"/>
        <v>-9.2928229422792746E-3</v>
      </c>
      <c r="I215">
        <f t="shared" si="31"/>
        <v>8.6356558236552034E-5</v>
      </c>
    </row>
    <row r="216" spans="1:9" ht="15.75" x14ac:dyDescent="0.25">
      <c r="A216" s="4">
        <v>42566</v>
      </c>
      <c r="B216">
        <v>0.64600000000000002</v>
      </c>
      <c r="C216">
        <f t="shared" si="29"/>
        <v>1.5482272797644989E-4</v>
      </c>
      <c r="D216">
        <v>1.5508999999999999</v>
      </c>
      <c r="E216">
        <v>9.1815999999999995</v>
      </c>
      <c r="F216" s="15">
        <f t="shared" si="27"/>
        <v>2.4069297548723334E-4</v>
      </c>
      <c r="G216">
        <f t="shared" si="28"/>
        <v>1.0002406929754872</v>
      </c>
      <c r="H216">
        <f t="shared" si="30"/>
        <v>-8.5870247510783451E-5</v>
      </c>
      <c r="I216">
        <f t="shared" si="31"/>
        <v>7.3736994075632115E-9</v>
      </c>
    </row>
    <row r="217" spans="1:9" ht="15.75" x14ac:dyDescent="0.25">
      <c r="A217" s="4">
        <v>42569</v>
      </c>
      <c r="B217">
        <v>0.66979999999999995</v>
      </c>
      <c r="C217">
        <f t="shared" si="29"/>
        <v>3.6842105263157787E-2</v>
      </c>
      <c r="D217">
        <v>1.5817999999999999</v>
      </c>
      <c r="E217">
        <v>9.1454000000000004</v>
      </c>
      <c r="F217" s="15">
        <f t="shared" si="27"/>
        <v>2.3978422934511912E-4</v>
      </c>
      <c r="G217">
        <f t="shared" si="28"/>
        <v>1.0002397842293451</v>
      </c>
      <c r="H217">
        <f t="shared" si="30"/>
        <v>3.6602321033812668E-2</v>
      </c>
      <c r="I217">
        <f t="shared" si="31"/>
        <v>1.3397299050622853E-3</v>
      </c>
    </row>
    <row r="218" spans="1:9" ht="15.75" x14ac:dyDescent="0.25">
      <c r="A218" s="4">
        <v>42570</v>
      </c>
      <c r="B218">
        <v>0.66790000000000005</v>
      </c>
      <c r="C218">
        <f t="shared" si="29"/>
        <v>-2.8366676619885067E-3</v>
      </c>
      <c r="D218">
        <v>1.5526</v>
      </c>
      <c r="E218">
        <v>9.1315000000000008</v>
      </c>
      <c r="F218" s="15">
        <f t="shared" si="27"/>
        <v>2.3943521104130561E-4</v>
      </c>
      <c r="G218">
        <f t="shared" si="28"/>
        <v>1.0002394352110413</v>
      </c>
      <c r="H218">
        <f t="shared" si="30"/>
        <v>-3.0761028730298123E-3</v>
      </c>
      <c r="I218">
        <f t="shared" si="31"/>
        <v>9.4624088854622659E-6</v>
      </c>
    </row>
    <row r="219" spans="1:9" ht="15.75" x14ac:dyDescent="0.25">
      <c r="A219" s="4">
        <v>42571</v>
      </c>
      <c r="B219">
        <v>0.70030000000000003</v>
      </c>
      <c r="C219">
        <f t="shared" si="29"/>
        <v>4.8510256026351221E-2</v>
      </c>
      <c r="D219">
        <v>1.5800999999999998</v>
      </c>
      <c r="E219">
        <v>9.1210000000000004</v>
      </c>
      <c r="F219" s="15">
        <f t="shared" si="27"/>
        <v>2.3917153472696739E-4</v>
      </c>
      <c r="G219">
        <f t="shared" si="28"/>
        <v>1.000239171534727</v>
      </c>
      <c r="H219">
        <f t="shared" si="30"/>
        <v>4.8271084491624254E-2</v>
      </c>
      <c r="I219">
        <f t="shared" si="31"/>
        <v>2.3300975979975275E-3</v>
      </c>
    </row>
    <row r="220" spans="1:9" ht="15.75" x14ac:dyDescent="0.25">
      <c r="A220" s="4">
        <v>42572</v>
      </c>
      <c r="B220">
        <v>0.67900000000000005</v>
      </c>
      <c r="C220">
        <f t="shared" si="29"/>
        <v>-3.0415536198771933E-2</v>
      </c>
      <c r="D220">
        <v>1.556</v>
      </c>
      <c r="E220">
        <v>9.1776999999999997</v>
      </c>
      <c r="F220" s="15">
        <f t="shared" si="27"/>
        <v>2.4059508634066695E-4</v>
      </c>
      <c r="G220">
        <f t="shared" si="28"/>
        <v>1.0002405950863407</v>
      </c>
      <c r="H220">
        <f t="shared" si="30"/>
        <v>-3.06561312851126E-2</v>
      </c>
      <c r="I220">
        <f t="shared" si="31"/>
        <v>9.3979838537005948E-4</v>
      </c>
    </row>
    <row r="221" spans="1:9" ht="15.75" x14ac:dyDescent="0.25">
      <c r="A221" s="4">
        <v>42573</v>
      </c>
      <c r="B221">
        <v>0.65400000000000003</v>
      </c>
      <c r="C221">
        <f t="shared" si="29"/>
        <v>-3.6818851251840971E-2</v>
      </c>
      <c r="D221">
        <v>1.5663</v>
      </c>
      <c r="E221">
        <v>9.1327999999999996</v>
      </c>
      <c r="F221" s="15">
        <f t="shared" si="27"/>
        <v>2.3946785492001688E-4</v>
      </c>
      <c r="G221">
        <f t="shared" si="28"/>
        <v>1.00023946785492</v>
      </c>
      <c r="H221">
        <f t="shared" si="30"/>
        <v>-3.7058319106760988E-2</v>
      </c>
      <c r="I221">
        <f t="shared" si="31"/>
        <v>1.3733190150185266E-3</v>
      </c>
    </row>
    <row r="222" spans="1:9" ht="15.75" x14ac:dyDescent="0.25">
      <c r="A222" s="4">
        <v>42576</v>
      </c>
      <c r="B222">
        <v>0.59399999999999997</v>
      </c>
      <c r="C222">
        <f t="shared" si="29"/>
        <v>-9.174311926605512E-2</v>
      </c>
      <c r="D222">
        <v>1.5731000000000002</v>
      </c>
      <c r="E222">
        <v>9.1539000000000001</v>
      </c>
      <c r="F222" s="15">
        <f t="shared" si="27"/>
        <v>2.3999763596371793E-4</v>
      </c>
      <c r="G222">
        <f t="shared" si="28"/>
        <v>1.0002399976359637</v>
      </c>
      <c r="H222">
        <f t="shared" si="30"/>
        <v>-9.1983116902018838E-2</v>
      </c>
      <c r="I222">
        <f t="shared" si="31"/>
        <v>8.4608937950104643E-3</v>
      </c>
    </row>
    <row r="223" spans="1:9" ht="15.75" x14ac:dyDescent="0.25">
      <c r="A223" s="4">
        <v>42577</v>
      </c>
      <c r="B223">
        <v>0.65610000000000002</v>
      </c>
      <c r="C223">
        <f t="shared" si="29"/>
        <v>0.10454545454545462</v>
      </c>
      <c r="D223">
        <v>1.5611000000000002</v>
      </c>
      <c r="E223">
        <v>9.1428999999999991</v>
      </c>
      <c r="F223" s="15">
        <f t="shared" si="27"/>
        <v>2.3972145953821133E-4</v>
      </c>
      <c r="G223">
        <f t="shared" si="28"/>
        <v>1.0002397214595382</v>
      </c>
      <c r="H223">
        <f t="shared" si="30"/>
        <v>0.10430573308591641</v>
      </c>
      <c r="I223">
        <f t="shared" si="31"/>
        <v>1.0879685954590438E-2</v>
      </c>
    </row>
    <row r="224" spans="1:9" ht="15.75" x14ac:dyDescent="0.25">
      <c r="A224" s="4">
        <v>42578</v>
      </c>
      <c r="B224">
        <v>0.62609999999999999</v>
      </c>
      <c r="C224">
        <f t="shared" si="29"/>
        <v>-4.5724737082761813E-2</v>
      </c>
      <c r="D224">
        <v>1.4976</v>
      </c>
      <c r="E224">
        <v>9.1475000000000009</v>
      </c>
      <c r="F224" s="15">
        <f t="shared" si="27"/>
        <v>2.3983695487461709E-4</v>
      </c>
      <c r="G224">
        <f t="shared" si="28"/>
        <v>1.0002398369548746</v>
      </c>
      <c r="H224">
        <f t="shared" si="30"/>
        <v>-4.596457403763643E-2</v>
      </c>
      <c r="I224">
        <f t="shared" si="31"/>
        <v>2.1127420664613611E-3</v>
      </c>
    </row>
    <row r="225" spans="1:9" ht="15.75" x14ac:dyDescent="0.25">
      <c r="A225" s="4">
        <v>42579</v>
      </c>
      <c r="B225">
        <v>0.64</v>
      </c>
      <c r="C225">
        <f t="shared" si="29"/>
        <v>2.220092636958956E-2</v>
      </c>
      <c r="D225">
        <v>1.5044</v>
      </c>
      <c r="E225">
        <v>9.1533999999999995</v>
      </c>
      <c r="F225" s="15">
        <f t="shared" si="27"/>
        <v>2.3998508309208688E-4</v>
      </c>
      <c r="G225">
        <f t="shared" si="28"/>
        <v>1.0002399850830921</v>
      </c>
      <c r="H225">
        <f t="shared" si="30"/>
        <v>2.1960941286497473E-2</v>
      </c>
      <c r="I225">
        <f t="shared" si="31"/>
        <v>4.8228294218898926E-4</v>
      </c>
    </row>
    <row r="226" spans="1:9" ht="15.75" x14ac:dyDescent="0.25">
      <c r="A226" s="4">
        <v>42580</v>
      </c>
      <c r="B226">
        <v>0.64839999999999998</v>
      </c>
      <c r="C226">
        <f t="shared" si="29"/>
        <v>1.3124999999999942E-2</v>
      </c>
      <c r="D226">
        <v>1.4531000000000001</v>
      </c>
      <c r="E226">
        <v>9.1183999999999994</v>
      </c>
      <c r="F226" s="15">
        <f t="shared" si="27"/>
        <v>2.3910623954082055E-4</v>
      </c>
      <c r="G226">
        <f t="shared" si="28"/>
        <v>1.0002391062395408</v>
      </c>
      <c r="H226">
        <f t="shared" si="30"/>
        <v>1.2885893760459122E-2</v>
      </c>
      <c r="I226">
        <f t="shared" si="31"/>
        <v>1.6604625800583934E-4</v>
      </c>
    </row>
    <row r="227" spans="1:9" ht="15.75" x14ac:dyDescent="0.25">
      <c r="A227" s="4">
        <v>42583</v>
      </c>
      <c r="B227">
        <v>0.65</v>
      </c>
      <c r="C227">
        <f t="shared" si="29"/>
        <v>2.4676125848242534E-3</v>
      </c>
      <c r="D227">
        <v>1.5213999999999999</v>
      </c>
      <c r="E227">
        <v>9.0931999999999995</v>
      </c>
      <c r="F227" s="15">
        <f t="shared" si="27"/>
        <v>2.384732980977855E-4</v>
      </c>
      <c r="G227">
        <f t="shared" si="28"/>
        <v>1.0002384732980978</v>
      </c>
      <c r="H227">
        <f t="shared" si="30"/>
        <v>2.2291392867264679E-3</v>
      </c>
      <c r="I227">
        <f t="shared" si="31"/>
        <v>4.9690619596273856E-6</v>
      </c>
    </row>
    <row r="228" spans="1:9" ht="15.75" x14ac:dyDescent="0.25">
      <c r="A228" s="4">
        <v>42584</v>
      </c>
      <c r="B228">
        <v>0.65</v>
      </c>
      <c r="C228">
        <f t="shared" si="29"/>
        <v>0</v>
      </c>
      <c r="D228">
        <v>1.5558000000000001</v>
      </c>
      <c r="E228">
        <v>9.1205999999999996</v>
      </c>
      <c r="F228" s="15">
        <f t="shared" si="27"/>
        <v>2.3916148941482973E-4</v>
      </c>
      <c r="G228">
        <f t="shared" si="28"/>
        <v>1.0002391614894148</v>
      </c>
      <c r="H228">
        <f t="shared" si="30"/>
        <v>-2.3916148941482973E-4</v>
      </c>
      <c r="I228">
        <f t="shared" si="31"/>
        <v>5.7198218019119714E-8</v>
      </c>
    </row>
    <row r="229" spans="1:9" ht="15.75" x14ac:dyDescent="0.25">
      <c r="A229" s="4">
        <v>42585</v>
      </c>
      <c r="B229">
        <v>0.61280000000000001</v>
      </c>
      <c r="C229">
        <f t="shared" si="29"/>
        <v>-5.7230769230769245E-2</v>
      </c>
      <c r="D229">
        <v>1.542</v>
      </c>
      <c r="E229">
        <v>9.1319999999999997</v>
      </c>
      <c r="F229" s="15">
        <f t="shared" si="27"/>
        <v>2.3944776642514931E-4</v>
      </c>
      <c r="G229">
        <f t="shared" si="28"/>
        <v>1.0002394477664251</v>
      </c>
      <c r="H229">
        <f t="shared" si="30"/>
        <v>-5.7470216997194394E-2</v>
      </c>
      <c r="I229">
        <f t="shared" si="31"/>
        <v>3.3028258417046115E-3</v>
      </c>
    </row>
    <row r="230" spans="1:9" ht="15.75" x14ac:dyDescent="0.25">
      <c r="A230" s="4">
        <v>42586</v>
      </c>
      <c r="B230">
        <v>0.6</v>
      </c>
      <c r="C230">
        <f t="shared" si="29"/>
        <v>-2.0887728459530082E-2</v>
      </c>
      <c r="D230">
        <v>1.5007999999999999</v>
      </c>
      <c r="E230">
        <v>9.1257999999999999</v>
      </c>
      <c r="F230" s="15">
        <f t="shared" si="27"/>
        <v>2.3929207561002031E-4</v>
      </c>
      <c r="G230">
        <f t="shared" si="28"/>
        <v>1.00023929207561</v>
      </c>
      <c r="H230">
        <f t="shared" si="30"/>
        <v>-2.1127020535140102E-2</v>
      </c>
      <c r="I230">
        <f t="shared" si="31"/>
        <v>4.4635099669223155E-4</v>
      </c>
    </row>
    <row r="231" spans="1:9" ht="15.75" x14ac:dyDescent="0.25">
      <c r="A231" s="4">
        <v>42587</v>
      </c>
      <c r="B231">
        <v>0.59850000000000003</v>
      </c>
      <c r="C231">
        <f t="shared" si="29"/>
        <v>-2.4999999999999098E-3</v>
      </c>
      <c r="D231">
        <v>1.5885</v>
      </c>
      <c r="E231">
        <v>9.0888000000000009</v>
      </c>
      <c r="F231" s="15">
        <f t="shared" si="27"/>
        <v>2.3836276956101798E-4</v>
      </c>
      <c r="G231">
        <f t="shared" si="28"/>
        <v>1.000238362769561</v>
      </c>
      <c r="H231">
        <f t="shared" si="30"/>
        <v>-2.7383627695609278E-3</v>
      </c>
      <c r="I231">
        <f t="shared" si="31"/>
        <v>7.4986306577173948E-6</v>
      </c>
    </row>
    <row r="232" spans="1:9" ht="15.75" x14ac:dyDescent="0.25">
      <c r="A232" s="4">
        <v>42590</v>
      </c>
      <c r="B232">
        <v>0.59189999999999998</v>
      </c>
      <c r="C232">
        <f t="shared" si="29"/>
        <v>-1.1027568922305848E-2</v>
      </c>
      <c r="D232">
        <v>1.5920000000000001</v>
      </c>
      <c r="E232">
        <v>9.0937000000000001</v>
      </c>
      <c r="F232" s="15">
        <f t="shared" si="27"/>
        <v>2.3848585787744625E-4</v>
      </c>
      <c r="G232">
        <f t="shared" si="28"/>
        <v>1.0002384858578774</v>
      </c>
      <c r="H232">
        <f t="shared" si="30"/>
        <v>-1.1266054780183294E-2</v>
      </c>
      <c r="I232">
        <f t="shared" si="31"/>
        <v>1.2692399031009085E-4</v>
      </c>
    </row>
    <row r="233" spans="1:9" ht="15.75" x14ac:dyDescent="0.25">
      <c r="A233" s="4">
        <v>42591</v>
      </c>
      <c r="B233">
        <v>0.57869999999999999</v>
      </c>
      <c r="C233">
        <f t="shared" si="29"/>
        <v>-2.230106436898123E-2</v>
      </c>
      <c r="D233">
        <v>1.5470000000000002</v>
      </c>
      <c r="E233">
        <v>9.0922999999999998</v>
      </c>
      <c r="F233" s="15">
        <f t="shared" si="27"/>
        <v>2.3845069034966748E-4</v>
      </c>
      <c r="G233">
        <f t="shared" si="28"/>
        <v>1.0002384506903497</v>
      </c>
      <c r="H233">
        <f t="shared" si="30"/>
        <v>-2.2539515059330897E-2</v>
      </c>
      <c r="I233">
        <f t="shared" si="31"/>
        <v>5.080297391098043E-4</v>
      </c>
    </row>
    <row r="234" spans="1:9" ht="15.75" x14ac:dyDescent="0.25">
      <c r="A234" s="4">
        <v>42592</v>
      </c>
      <c r="B234">
        <v>0.56999999999999995</v>
      </c>
      <c r="C234">
        <f t="shared" si="29"/>
        <v>-1.5033696215655852E-2</v>
      </c>
      <c r="D234">
        <v>1.5074000000000001</v>
      </c>
      <c r="E234">
        <v>9.0939999999999994</v>
      </c>
      <c r="F234" s="15">
        <f t="shared" si="27"/>
        <v>2.3849339371784239E-4</v>
      </c>
      <c r="G234">
        <f t="shared" si="28"/>
        <v>1.0002384933937178</v>
      </c>
      <c r="H234">
        <f t="shared" si="30"/>
        <v>-1.5272189609373694E-2</v>
      </c>
      <c r="I234">
        <f t="shared" si="31"/>
        <v>2.3323977546466182E-4</v>
      </c>
    </row>
    <row r="235" spans="1:9" ht="15.75" x14ac:dyDescent="0.25">
      <c r="A235" s="4">
        <v>42593</v>
      </c>
      <c r="B235">
        <v>0.56079999999999997</v>
      </c>
      <c r="C235">
        <f t="shared" si="29"/>
        <v>-1.6140350877192958E-2</v>
      </c>
      <c r="D235">
        <v>1.5592999999999999</v>
      </c>
      <c r="E235">
        <v>9.0793999999999997</v>
      </c>
      <c r="F235" s="15">
        <f t="shared" si="27"/>
        <v>2.3812662551914165E-4</v>
      </c>
      <c r="G235">
        <f t="shared" si="28"/>
        <v>1.0002381266255191</v>
      </c>
      <c r="H235">
        <f t="shared" si="30"/>
        <v>-1.63784775027121E-2</v>
      </c>
      <c r="I235">
        <f t="shared" si="31"/>
        <v>2.6825452530684641E-4</v>
      </c>
    </row>
    <row r="236" spans="1:9" ht="15.75" x14ac:dyDescent="0.25">
      <c r="A236" s="4">
        <v>42594</v>
      </c>
      <c r="B236">
        <v>0.56999999999999995</v>
      </c>
      <c r="C236">
        <f t="shared" si="29"/>
        <v>1.6405135520684712E-2</v>
      </c>
      <c r="D236">
        <v>1.5135000000000001</v>
      </c>
      <c r="E236">
        <v>9.1094000000000008</v>
      </c>
      <c r="F236" s="15">
        <f t="shared" si="27"/>
        <v>2.3888020576112723E-4</v>
      </c>
      <c r="G236">
        <f t="shared" si="28"/>
        <v>1.0002388802057611</v>
      </c>
      <c r="H236">
        <f t="shared" si="30"/>
        <v>1.6166255314923585E-2</v>
      </c>
      <c r="I236">
        <f t="shared" si="31"/>
        <v>2.6134781090729502E-4</v>
      </c>
    </row>
    <row r="237" spans="1:9" ht="15.75" x14ac:dyDescent="0.25">
      <c r="A237" s="4">
        <v>42597</v>
      </c>
      <c r="B237">
        <v>0.61870000000000003</v>
      </c>
      <c r="C237">
        <f t="shared" si="29"/>
        <v>8.5438596491228216E-2</v>
      </c>
      <c r="D237">
        <v>1.5575999999999999</v>
      </c>
      <c r="E237">
        <v>9.1056000000000008</v>
      </c>
      <c r="F237" s="15">
        <f t="shared" si="27"/>
        <v>2.3878476369354473E-4</v>
      </c>
      <c r="G237">
        <f t="shared" si="28"/>
        <v>1.0002387847636935</v>
      </c>
      <c r="H237">
        <f t="shared" si="30"/>
        <v>8.5199811727534672E-2</v>
      </c>
      <c r="I237">
        <f t="shared" si="31"/>
        <v>7.259007918407355E-3</v>
      </c>
    </row>
    <row r="238" spans="1:9" ht="15.75" x14ac:dyDescent="0.25">
      <c r="A238" s="4">
        <v>42598</v>
      </c>
      <c r="B238">
        <v>0.61</v>
      </c>
      <c r="C238">
        <f t="shared" si="29"/>
        <v>-1.4061742363019299E-2</v>
      </c>
      <c r="D238">
        <v>1.5746</v>
      </c>
      <c r="E238">
        <v>9.1153999999999993</v>
      </c>
      <c r="F238" s="15">
        <f t="shared" si="27"/>
        <v>2.3903089701349245E-4</v>
      </c>
      <c r="G238">
        <f t="shared" si="28"/>
        <v>1.0002390308970135</v>
      </c>
      <c r="H238">
        <f t="shared" si="30"/>
        <v>-1.4300773260032791E-2</v>
      </c>
      <c r="I238">
        <f t="shared" si="31"/>
        <v>2.0451211583486891E-4</v>
      </c>
    </row>
    <row r="239" spans="1:9" ht="15.75" x14ac:dyDescent="0.25">
      <c r="A239" s="4">
        <v>42599</v>
      </c>
      <c r="B239">
        <v>0.60899999999999999</v>
      </c>
      <c r="C239">
        <f t="shared" si="29"/>
        <v>-1.6393442622950835E-3</v>
      </c>
      <c r="D239">
        <v>1.5491000000000001</v>
      </c>
      <c r="E239">
        <v>9.0801999999999996</v>
      </c>
      <c r="F239" s="15">
        <f t="shared" si="27"/>
        <v>2.381467236742818E-4</v>
      </c>
      <c r="G239">
        <f t="shared" si="28"/>
        <v>1.0002381467236743</v>
      </c>
      <c r="H239">
        <f t="shared" si="30"/>
        <v>-1.8774909859693653E-3</v>
      </c>
      <c r="I239">
        <f t="shared" si="31"/>
        <v>3.5249724023962193E-6</v>
      </c>
    </row>
    <row r="240" spans="1:9" ht="15.75" x14ac:dyDescent="0.25">
      <c r="A240" s="4">
        <v>42600</v>
      </c>
      <c r="B240">
        <v>0.61609999999999998</v>
      </c>
      <c r="C240">
        <f t="shared" si="29"/>
        <v>1.1658456486042685E-2</v>
      </c>
      <c r="D240">
        <v>1.5356000000000001</v>
      </c>
      <c r="E240">
        <v>9.0690000000000008</v>
      </c>
      <c r="F240" s="15">
        <f t="shared" si="27"/>
        <v>2.3786533612191185E-4</v>
      </c>
      <c r="G240">
        <f t="shared" si="28"/>
        <v>1.0002378653361219</v>
      </c>
      <c r="H240">
        <f t="shared" si="30"/>
        <v>1.1420591149920773E-2</v>
      </c>
      <c r="I240">
        <f t="shared" si="31"/>
        <v>1.3042990221364867E-4</v>
      </c>
    </row>
    <row r="241" spans="1:9" ht="15.75" x14ac:dyDescent="0.25">
      <c r="A241" s="4">
        <v>42601</v>
      </c>
      <c r="B241">
        <v>0.62260000000000004</v>
      </c>
      <c r="C241">
        <f t="shared" si="29"/>
        <v>1.0550235351404093E-2</v>
      </c>
      <c r="D241">
        <v>1.5781000000000001</v>
      </c>
      <c r="E241">
        <v>9.0805000000000007</v>
      </c>
      <c r="F241" s="15">
        <f t="shared" si="27"/>
        <v>2.381542604448228E-4</v>
      </c>
      <c r="G241">
        <f t="shared" si="28"/>
        <v>1.0002381542604448</v>
      </c>
      <c r="H241">
        <f t="shared" si="30"/>
        <v>1.031208109095927E-2</v>
      </c>
      <c r="I241">
        <f t="shared" si="31"/>
        <v>1.0633901642651973E-4</v>
      </c>
    </row>
    <row r="242" spans="1:9" ht="15.75" x14ac:dyDescent="0.25">
      <c r="A242" s="4">
        <v>42604</v>
      </c>
      <c r="B242">
        <v>0.6</v>
      </c>
      <c r="C242">
        <f t="shared" si="29"/>
        <v>-3.6299389656280219E-2</v>
      </c>
      <c r="D242">
        <v>1.5424</v>
      </c>
      <c r="E242">
        <v>9.1072000000000006</v>
      </c>
      <c r="F242" s="15">
        <f t="shared" si="27"/>
        <v>2.3882495023141992E-4</v>
      </c>
      <c r="G242">
        <f t="shared" si="28"/>
        <v>1.0002388249502314</v>
      </c>
      <c r="H242">
        <f t="shared" si="30"/>
        <v>-3.6538214606511639E-2</v>
      </c>
      <c r="I242">
        <f t="shared" si="31"/>
        <v>1.3350411266315006E-3</v>
      </c>
    </row>
    <row r="243" spans="1:9" ht="15.75" x14ac:dyDescent="0.25">
      <c r="A243" s="4">
        <v>42605</v>
      </c>
      <c r="B243">
        <v>0.6</v>
      </c>
      <c r="C243">
        <f t="shared" si="29"/>
        <v>0</v>
      </c>
      <c r="D243">
        <v>1.5457999999999998</v>
      </c>
      <c r="E243">
        <v>9.1029</v>
      </c>
      <c r="F243" s="15">
        <f t="shared" si="27"/>
        <v>2.3871694757859885E-4</v>
      </c>
      <c r="G243">
        <f t="shared" si="28"/>
        <v>1.0002387169475786</v>
      </c>
      <c r="H243">
        <f t="shared" si="30"/>
        <v>-2.3871694757859885E-4</v>
      </c>
      <c r="I243">
        <f t="shared" si="31"/>
        <v>5.6985781061243511E-8</v>
      </c>
    </row>
    <row r="244" spans="1:9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4"/>
  <sheetViews>
    <sheetView topLeftCell="I28" workbookViewId="0">
      <selection activeCell="Z124" sqref="Z124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9" max="9" width="10.7109375" style="33" customWidth="1"/>
    <col min="10" max="10" width="27.28515625" customWidth="1"/>
    <col min="13" max="14" width="22.140625" customWidth="1"/>
    <col min="15" max="15" width="29.7109375" customWidth="1"/>
    <col min="16" max="16" width="12" customWidth="1"/>
    <col min="17" max="17" width="10.7109375" customWidth="1"/>
    <col min="18" max="18" width="17.42578125" customWidth="1"/>
  </cols>
  <sheetData>
    <row r="1" spans="1:30" ht="15.75" thickBot="1" x14ac:dyDescent="0.3">
      <c r="A1" t="s">
        <v>34</v>
      </c>
      <c r="N1" s="38"/>
      <c r="S1" t="s">
        <v>54</v>
      </c>
      <c r="T1" t="s">
        <v>72</v>
      </c>
      <c r="U1" t="s">
        <v>73</v>
      </c>
      <c r="V1" t="s">
        <v>74</v>
      </c>
      <c r="W1" t="s">
        <v>54</v>
      </c>
      <c r="X1" t="s">
        <v>72</v>
      </c>
      <c r="Y1" t="s">
        <v>73</v>
      </c>
    </row>
    <row r="2" spans="1:30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64</v>
      </c>
      <c r="I2" s="34" t="s">
        <v>63</v>
      </c>
      <c r="J2" s="5" t="s">
        <v>46</v>
      </c>
      <c r="K2" s="7">
        <f>SUM(I4:I122)/(COUNT(E4:E122)-2)</f>
        <v>1.1885096115233357E-2</v>
      </c>
      <c r="L2" s="11" t="s">
        <v>55</v>
      </c>
      <c r="M2" s="11"/>
      <c r="N2" s="39" t="s">
        <v>56</v>
      </c>
      <c r="O2" s="11" t="s">
        <v>57</v>
      </c>
      <c r="P2" s="11" t="s">
        <v>58</v>
      </c>
      <c r="Q2" s="11" t="s">
        <v>59</v>
      </c>
      <c r="R2" s="11" t="s">
        <v>67</v>
      </c>
      <c r="S2" s="11" t="s">
        <v>60</v>
      </c>
      <c r="T2" s="11"/>
      <c r="U2" s="11"/>
      <c r="V2" s="11"/>
      <c r="W2" s="11" t="s">
        <v>61</v>
      </c>
      <c r="X2" s="11"/>
    </row>
    <row r="3" spans="1:30" ht="15.75" x14ac:dyDescent="0.25">
      <c r="A3" s="4">
        <v>42257</v>
      </c>
      <c r="B3">
        <v>2.69</v>
      </c>
      <c r="C3">
        <v>0</v>
      </c>
      <c r="D3">
        <v>2.222</v>
      </c>
      <c r="E3">
        <v>9.7805999999999997</v>
      </c>
      <c r="F3" s="15">
        <f t="shared" ref="F3:F66" si="0">(((E3/100)+1)^(1/365)-1)</f>
        <v>2.5568649755070005E-4</v>
      </c>
      <c r="G3">
        <f>1+F3</f>
        <v>1.0002556864975507</v>
      </c>
      <c r="I3" s="34"/>
      <c r="J3" s="19" t="s">
        <v>47</v>
      </c>
      <c r="K3" s="7">
        <f>SQRT(K2)</f>
        <v>0.10901878790022093</v>
      </c>
      <c r="L3" s="7"/>
      <c r="M3" s="7"/>
      <c r="N3" s="7"/>
      <c r="O3" s="7"/>
      <c r="P3" s="7"/>
      <c r="AC3" t="s">
        <v>28</v>
      </c>
      <c r="AD3">
        <f>1+F3</f>
        <v>1.0002556864975507</v>
      </c>
    </row>
    <row r="4" spans="1:30" ht="15.75" x14ac:dyDescent="0.25">
      <c r="A4" s="4">
        <v>42258</v>
      </c>
      <c r="B4">
        <v>2.5</v>
      </c>
      <c r="C4">
        <f>(B4-B3)/B3</f>
        <v>-7.0631970260223026E-2</v>
      </c>
      <c r="D4">
        <v>2.1882999999999999</v>
      </c>
      <c r="E4">
        <v>9.6817999999999991</v>
      </c>
      <c r="F4" s="15">
        <f t="shared" si="0"/>
        <v>2.5321906963293728E-4</v>
      </c>
      <c r="G4">
        <f t="shared" ref="G4:G67" si="1">1+F4</f>
        <v>1.0002532190696329</v>
      </c>
      <c r="H4">
        <f>C4-F4</f>
        <v>-7.0885189329855963E-2</v>
      </c>
      <c r="I4" s="34">
        <f>H4^2</f>
        <v>5.024710066329526E-3</v>
      </c>
      <c r="J4" s="7"/>
      <c r="K4" s="7"/>
      <c r="L4" s="7">
        <f>C4/$K$3</f>
        <v>-0.64788805324884635</v>
      </c>
      <c r="M4" s="7"/>
      <c r="N4" s="7">
        <f>L4</f>
        <v>-0.64788805324884635</v>
      </c>
      <c r="O4" s="7">
        <f>RANK(N4,$N$4:$N$123)</f>
        <v>93</v>
      </c>
      <c r="P4" s="7">
        <f>L4</f>
        <v>-0.64788805324884635</v>
      </c>
      <c r="Q4">
        <f>RANK(P4,$P$4:$P$123)</f>
        <v>93</v>
      </c>
      <c r="R4">
        <v>1</v>
      </c>
      <c r="S4">
        <f>O4/(COUNT($R$4:$R$123)+1)-0.5</f>
        <v>0.26859504132231404</v>
      </c>
      <c r="T4">
        <f>SUM($S$4:S4)/R4</f>
        <v>0.26859504132231404</v>
      </c>
      <c r="U4">
        <f>(R4/11)*T4^2</f>
        <v>6.5584814748123254E-3</v>
      </c>
      <c r="W4">
        <f>Q4/(COUNT($R$4:$R$123)+1)-0.5</f>
        <v>0.26859504132231404</v>
      </c>
      <c r="X4">
        <f>SUM($W$4:W4)/R4</f>
        <v>0.26859504132231404</v>
      </c>
      <c r="Y4">
        <f>(R4/11)*X4^2</f>
        <v>6.5584814748123254E-3</v>
      </c>
    </row>
    <row r="5" spans="1:30" ht="15.75" x14ac:dyDescent="0.25">
      <c r="A5" s="4">
        <v>42261</v>
      </c>
      <c r="B5">
        <v>2.34</v>
      </c>
      <c r="C5">
        <f t="shared" ref="C5:C68" si="2">(B5-B4)/B4</f>
        <v>-6.4000000000000057E-2</v>
      </c>
      <c r="D5">
        <v>2.1831</v>
      </c>
      <c r="E5">
        <v>9.7218999999999998</v>
      </c>
      <c r="F5" s="15">
        <f t="shared" si="0"/>
        <v>2.5422079284331822E-4</v>
      </c>
      <c r="G5">
        <f t="shared" si="1"/>
        <v>1.0002542207928433</v>
      </c>
      <c r="H5">
        <f t="shared" ref="H5:H68" si="3">C5-F5</f>
        <v>-6.4254220792843375E-2</v>
      </c>
      <c r="I5" s="34">
        <f t="shared" ref="I5:I68" si="4">H5^2</f>
        <v>4.1286048896954659E-3</v>
      </c>
      <c r="J5" s="7"/>
      <c r="K5" s="7"/>
      <c r="L5" s="7">
        <f t="shared" ref="L5:L68" si="5">C5/$K$3</f>
        <v>-0.58705477498590275</v>
      </c>
      <c r="M5" s="7"/>
      <c r="N5" s="7">
        <f t="shared" ref="N5:N68" si="6">L5</f>
        <v>-0.58705477498590275</v>
      </c>
      <c r="O5" s="7">
        <f t="shared" ref="O5:O68" si="7">RANK(N5,$N$4:$N$123)</f>
        <v>87</v>
      </c>
      <c r="P5" s="7">
        <f t="shared" ref="P5:P68" si="8">L5</f>
        <v>-0.58705477498590275</v>
      </c>
      <c r="Q5">
        <f t="shared" ref="Q5:Q68" si="9">RANK(P5,$P$4:$P$123)</f>
        <v>87</v>
      </c>
      <c r="R5">
        <v>2</v>
      </c>
      <c r="S5">
        <f t="shared" ref="S5:S68" si="10">O5/(COUNT($R$4:$R$123)+1)-0.5</f>
        <v>0.21900826446280997</v>
      </c>
      <c r="T5">
        <f>SUM($S$4:S5)/R5</f>
        <v>0.243801652892562</v>
      </c>
      <c r="U5">
        <f t="shared" ref="U5:U68" si="11">(R5/11)*T5^2</f>
        <v>1.0807135627844598E-2</v>
      </c>
      <c r="W5">
        <f t="shared" ref="W5:W68" si="12">Q5/(COUNT($R$4:$R$123)+1)-0.5</f>
        <v>0.21900826446280997</v>
      </c>
      <c r="X5">
        <f>SUM($W$4:W5)/R5</f>
        <v>0.243801652892562</v>
      </c>
      <c r="Y5">
        <f t="shared" ref="Y5:Y68" si="13">(R5/11)*X5^2</f>
        <v>1.0807135627844598E-2</v>
      </c>
    </row>
    <row r="6" spans="1:30" ht="15.75" x14ac:dyDescent="0.25">
      <c r="A6" s="4">
        <v>42262</v>
      </c>
      <c r="B6">
        <v>2.33</v>
      </c>
      <c r="C6">
        <f t="shared" si="2"/>
        <v>-4.2735042735041829E-3</v>
      </c>
      <c r="D6">
        <v>2.2867000000000002</v>
      </c>
      <c r="E6">
        <v>9.6042000000000005</v>
      </c>
      <c r="F6" s="15">
        <f t="shared" si="0"/>
        <v>2.5127953516657087E-4</v>
      </c>
      <c r="G6">
        <f t="shared" si="1"/>
        <v>1.0002512795351666</v>
      </c>
      <c r="H6">
        <f t="shared" si="3"/>
        <v>-4.5247838086707537E-3</v>
      </c>
      <c r="I6" s="34">
        <f t="shared" si="4"/>
        <v>2.0473668515209013E-5</v>
      </c>
      <c r="J6" s="7"/>
      <c r="K6" s="7"/>
      <c r="L6" s="7">
        <f t="shared" si="5"/>
        <v>-3.91997045263014E-2</v>
      </c>
      <c r="M6" s="7"/>
      <c r="N6" s="7">
        <f t="shared" si="6"/>
        <v>-3.91997045263014E-2</v>
      </c>
      <c r="O6" s="7">
        <f t="shared" si="7"/>
        <v>58</v>
      </c>
      <c r="P6" s="7">
        <f t="shared" si="8"/>
        <v>-3.91997045263014E-2</v>
      </c>
      <c r="Q6">
        <f t="shared" si="9"/>
        <v>58</v>
      </c>
      <c r="R6">
        <v>3</v>
      </c>
      <c r="S6">
        <f t="shared" si="10"/>
        <v>-2.0661157024793375E-2</v>
      </c>
      <c r="T6">
        <f>SUM($S$4:S6)/R6</f>
        <v>0.15564738292011021</v>
      </c>
      <c r="U6">
        <f t="shared" si="11"/>
        <v>6.6071203117852948E-3</v>
      </c>
      <c r="W6">
        <f t="shared" si="12"/>
        <v>-2.0661157024793375E-2</v>
      </c>
      <c r="X6">
        <f>SUM($W$4:W6)/R6</f>
        <v>0.15564738292011021</v>
      </c>
      <c r="Y6">
        <f t="shared" si="13"/>
        <v>6.6071203117852948E-3</v>
      </c>
    </row>
    <row r="7" spans="1:30" ht="15.75" x14ac:dyDescent="0.25">
      <c r="A7" s="4">
        <v>42263</v>
      </c>
      <c r="B7">
        <v>2.64</v>
      </c>
      <c r="C7">
        <f t="shared" si="2"/>
        <v>0.13304721030042921</v>
      </c>
      <c r="D7">
        <v>2.294</v>
      </c>
      <c r="E7">
        <v>9.5228999999999999</v>
      </c>
      <c r="F7" s="15">
        <f t="shared" si="0"/>
        <v>2.4924605341358763E-4</v>
      </c>
      <c r="G7">
        <f t="shared" si="1"/>
        <v>1.0002492460534136</v>
      </c>
      <c r="H7">
        <f t="shared" si="3"/>
        <v>0.13279796424701562</v>
      </c>
      <c r="I7" s="34">
        <f t="shared" si="4"/>
        <v>1.763529930815164E-2</v>
      </c>
      <c r="J7" s="7"/>
      <c r="K7" s="7"/>
      <c r="L7" s="7">
        <f t="shared" si="5"/>
        <v>1.220406251647195</v>
      </c>
      <c r="M7" s="7"/>
      <c r="N7" s="7">
        <f t="shared" si="6"/>
        <v>1.220406251647195</v>
      </c>
      <c r="O7" s="7">
        <f t="shared" si="7"/>
        <v>12</v>
      </c>
      <c r="P7" s="7">
        <f t="shared" si="8"/>
        <v>1.220406251647195</v>
      </c>
      <c r="Q7">
        <f t="shared" si="9"/>
        <v>12</v>
      </c>
      <c r="R7">
        <v>4</v>
      </c>
      <c r="S7">
        <f t="shared" si="10"/>
        <v>-0.40082644628099173</v>
      </c>
      <c r="T7">
        <f>SUM($S$4:S7)/R7</f>
        <v>1.6528925619834725E-2</v>
      </c>
      <c r="U7">
        <f t="shared" si="11"/>
        <v>9.9347411689464999E-5</v>
      </c>
      <c r="W7">
        <f t="shared" si="12"/>
        <v>-0.40082644628099173</v>
      </c>
      <c r="X7">
        <f>SUM($W$4:W7)/R7</f>
        <v>1.6528925619834725E-2</v>
      </c>
      <c r="Y7">
        <f t="shared" si="13"/>
        <v>9.9347411689464999E-5</v>
      </c>
    </row>
    <row r="8" spans="1:30" ht="15.75" x14ac:dyDescent="0.25">
      <c r="A8" s="4">
        <v>42264</v>
      </c>
      <c r="B8">
        <v>2.62</v>
      </c>
      <c r="C8">
        <f t="shared" si="2"/>
        <v>-7.575757575757582E-3</v>
      </c>
      <c r="D8">
        <v>2.1903000000000001</v>
      </c>
      <c r="E8">
        <v>9.5274999999999999</v>
      </c>
      <c r="F8" s="15">
        <f t="shared" si="0"/>
        <v>2.4936114913254315E-4</v>
      </c>
      <c r="G8">
        <f t="shared" si="1"/>
        <v>1.0002493611491325</v>
      </c>
      <c r="H8">
        <f t="shared" si="3"/>
        <v>-7.8251187248901261E-3</v>
      </c>
      <c r="I8" s="34">
        <f t="shared" si="4"/>
        <v>6.1232483058626071E-5</v>
      </c>
      <c r="J8" s="7"/>
      <c r="K8" s="7"/>
      <c r="L8" s="7">
        <f t="shared" si="5"/>
        <v>-6.9490385296626739E-2</v>
      </c>
      <c r="M8" s="7"/>
      <c r="N8" s="7">
        <f t="shared" si="6"/>
        <v>-6.9490385296626739E-2</v>
      </c>
      <c r="O8" s="7">
        <f t="shared" si="7"/>
        <v>60</v>
      </c>
      <c r="P8" s="7">
        <f t="shared" si="8"/>
        <v>-6.9490385296626739E-2</v>
      </c>
      <c r="Q8">
        <f t="shared" si="9"/>
        <v>60</v>
      </c>
      <c r="R8">
        <v>5</v>
      </c>
      <c r="S8">
        <f t="shared" si="10"/>
        <v>-4.1322314049586639E-3</v>
      </c>
      <c r="T8">
        <f>SUM($S$4:S8)/R8</f>
        <v>1.2396694214876047E-2</v>
      </c>
      <c r="U8">
        <f t="shared" si="11"/>
        <v>6.9853648844155118E-5</v>
      </c>
      <c r="W8">
        <f t="shared" si="12"/>
        <v>-4.1322314049586639E-3</v>
      </c>
      <c r="X8">
        <f>SUM($W$4:W8)/R8</f>
        <v>1.2396694214876047E-2</v>
      </c>
      <c r="Y8">
        <f t="shared" si="13"/>
        <v>6.9853648844155118E-5</v>
      </c>
    </row>
    <row r="9" spans="1:30" ht="15.75" x14ac:dyDescent="0.25">
      <c r="A9" s="4">
        <v>42265</v>
      </c>
      <c r="B9">
        <v>2.5300000000000002</v>
      </c>
      <c r="C9">
        <f t="shared" si="2"/>
        <v>-3.4351145038167885E-2</v>
      </c>
      <c r="D9">
        <v>2.1335999999999999</v>
      </c>
      <c r="E9">
        <v>9.5728000000000009</v>
      </c>
      <c r="F9" s="15">
        <f t="shared" si="0"/>
        <v>2.5049433433821378E-4</v>
      </c>
      <c r="G9">
        <f t="shared" si="1"/>
        <v>1.0002504943343382</v>
      </c>
      <c r="H9">
        <f t="shared" si="3"/>
        <v>-3.4601639372506099E-2</v>
      </c>
      <c r="I9" s="34">
        <f t="shared" si="4"/>
        <v>1.1972734472649642E-3</v>
      </c>
      <c r="J9" s="7"/>
      <c r="K9" s="7"/>
      <c r="L9" s="7">
        <f t="shared" si="5"/>
        <v>-0.3150938081389022</v>
      </c>
      <c r="M9" s="7"/>
      <c r="N9" s="7">
        <f t="shared" si="6"/>
        <v>-0.3150938081389022</v>
      </c>
      <c r="O9" s="7">
        <f t="shared" si="7"/>
        <v>69</v>
      </c>
      <c r="P9" s="7">
        <f t="shared" si="8"/>
        <v>-0.3150938081389022</v>
      </c>
      <c r="Q9">
        <f t="shared" si="9"/>
        <v>69</v>
      </c>
      <c r="R9">
        <v>6</v>
      </c>
      <c r="S9">
        <f t="shared" si="10"/>
        <v>7.0247933884297509E-2</v>
      </c>
      <c r="T9">
        <f>SUM($S$4:S9)/R9</f>
        <v>2.2038567493112959E-2</v>
      </c>
      <c r="U9">
        <f t="shared" si="11"/>
        <v>2.6492643117190646E-4</v>
      </c>
      <c r="W9">
        <f t="shared" si="12"/>
        <v>7.0247933884297509E-2</v>
      </c>
      <c r="X9">
        <f>SUM($W$4:W9)/R9</f>
        <v>2.2038567493112959E-2</v>
      </c>
      <c r="Y9">
        <f t="shared" si="13"/>
        <v>2.6492643117190646E-4</v>
      </c>
    </row>
    <row r="10" spans="1:30" ht="15.75" x14ac:dyDescent="0.25">
      <c r="A10" s="4">
        <v>42268</v>
      </c>
      <c r="B10">
        <v>2.42</v>
      </c>
      <c r="C10">
        <f t="shared" si="2"/>
        <v>-4.3478260869565341E-2</v>
      </c>
      <c r="D10">
        <v>2.2012</v>
      </c>
      <c r="E10">
        <v>9.5913000000000004</v>
      </c>
      <c r="F10" s="15">
        <f t="shared" si="0"/>
        <v>2.5095697981369902E-4</v>
      </c>
      <c r="G10">
        <f t="shared" si="1"/>
        <v>1.0002509569798137</v>
      </c>
      <c r="H10">
        <f t="shared" si="3"/>
        <v>-4.372921784937904E-2</v>
      </c>
      <c r="I10" s="34">
        <f t="shared" si="4"/>
        <v>1.9122444937184505E-3</v>
      </c>
      <c r="J10" s="7"/>
      <c r="K10" s="7"/>
      <c r="L10" s="7">
        <f t="shared" si="5"/>
        <v>-0.39881438518064122</v>
      </c>
      <c r="M10" s="7"/>
      <c r="N10" s="7">
        <f t="shared" si="6"/>
        <v>-0.39881438518064122</v>
      </c>
      <c r="O10" s="7">
        <f t="shared" si="7"/>
        <v>76</v>
      </c>
      <c r="P10" s="7">
        <f t="shared" si="8"/>
        <v>-0.39881438518064122</v>
      </c>
      <c r="Q10">
        <f t="shared" si="9"/>
        <v>76</v>
      </c>
      <c r="R10">
        <v>7</v>
      </c>
      <c r="S10">
        <f t="shared" si="10"/>
        <v>0.12809917355371903</v>
      </c>
      <c r="T10">
        <f>SUM($S$4:S10)/R10</f>
        <v>3.7190082644628107E-2</v>
      </c>
      <c r="U10">
        <f t="shared" si="11"/>
        <v>8.8015597543635276E-4</v>
      </c>
      <c r="W10">
        <f t="shared" si="12"/>
        <v>0.12809917355371903</v>
      </c>
      <c r="X10">
        <f>SUM($W$4:W10)/R10</f>
        <v>3.7190082644628107E-2</v>
      </c>
      <c r="Y10">
        <f t="shared" si="13"/>
        <v>8.8015597543635276E-4</v>
      </c>
    </row>
    <row r="11" spans="1:30" ht="15.75" x14ac:dyDescent="0.25">
      <c r="A11" s="4">
        <v>42269</v>
      </c>
      <c r="B11">
        <v>2.3199999999999998</v>
      </c>
      <c r="C11">
        <f t="shared" si="2"/>
        <v>-4.1322314049586813E-2</v>
      </c>
      <c r="D11">
        <v>2.1337000000000002</v>
      </c>
      <c r="E11">
        <v>9.6486999999999998</v>
      </c>
      <c r="F11" s="15">
        <f t="shared" si="0"/>
        <v>2.5239193562431872E-4</v>
      </c>
      <c r="G11">
        <f t="shared" si="1"/>
        <v>1.0002523919356243</v>
      </c>
      <c r="H11">
        <f t="shared" si="3"/>
        <v>-4.1574705985211131E-2</v>
      </c>
      <c r="I11" s="34">
        <f t="shared" si="4"/>
        <v>1.7284561777567503E-3</v>
      </c>
      <c r="J11" s="7"/>
      <c r="K11" s="7"/>
      <c r="L11" s="7">
        <f t="shared" si="5"/>
        <v>-0.37903846525432772</v>
      </c>
      <c r="M11" s="7"/>
      <c r="N11" s="7">
        <f t="shared" si="6"/>
        <v>-0.37903846525432772</v>
      </c>
      <c r="O11" s="7">
        <f t="shared" si="7"/>
        <v>75</v>
      </c>
      <c r="P11" s="7">
        <f t="shared" si="8"/>
        <v>-0.37903846525432772</v>
      </c>
      <c r="Q11">
        <f t="shared" si="9"/>
        <v>75</v>
      </c>
      <c r="R11">
        <v>8</v>
      </c>
      <c r="S11">
        <f t="shared" si="10"/>
        <v>0.1198347107438017</v>
      </c>
      <c r="T11">
        <f>SUM($S$4:S11)/R11</f>
        <v>4.7520661157024809E-2</v>
      </c>
      <c r="U11">
        <f t="shared" si="11"/>
        <v>1.6423368994914664E-3</v>
      </c>
      <c r="W11">
        <f t="shared" si="12"/>
        <v>0.1198347107438017</v>
      </c>
      <c r="X11">
        <f>SUM($W$4:W11)/R11</f>
        <v>4.7520661157024809E-2</v>
      </c>
      <c r="Y11">
        <f t="shared" si="13"/>
        <v>1.6423368994914664E-3</v>
      </c>
    </row>
    <row r="12" spans="1:30" ht="15.75" x14ac:dyDescent="0.25">
      <c r="A12" s="4">
        <v>42270</v>
      </c>
      <c r="B12">
        <v>2.16</v>
      </c>
      <c r="C12">
        <f t="shared" si="2"/>
        <v>-6.8965517241379184E-2</v>
      </c>
      <c r="D12">
        <v>2.1497000000000002</v>
      </c>
      <c r="E12">
        <v>9.6641999999999992</v>
      </c>
      <c r="F12" s="15">
        <f t="shared" si="0"/>
        <v>2.5277929523448428E-4</v>
      </c>
      <c r="G12">
        <f t="shared" si="1"/>
        <v>1.0002527792952345</v>
      </c>
      <c r="H12">
        <f t="shared" si="3"/>
        <v>-6.9218296536613669E-2</v>
      </c>
      <c r="I12" s="34">
        <f t="shared" si="4"/>
        <v>4.7911725754305841E-3</v>
      </c>
      <c r="J12" s="7"/>
      <c r="K12" s="7"/>
      <c r="L12" s="7">
        <f t="shared" si="5"/>
        <v>-0.6326021282175659</v>
      </c>
      <c r="M12" s="7"/>
      <c r="N12" s="7">
        <f t="shared" si="6"/>
        <v>-0.6326021282175659</v>
      </c>
      <c r="O12" s="7">
        <f t="shared" si="7"/>
        <v>92</v>
      </c>
      <c r="P12" s="7">
        <f t="shared" si="8"/>
        <v>-0.6326021282175659</v>
      </c>
      <c r="Q12">
        <f t="shared" si="9"/>
        <v>92</v>
      </c>
      <c r="R12">
        <v>9</v>
      </c>
      <c r="S12">
        <f t="shared" si="10"/>
        <v>0.26033057851239672</v>
      </c>
      <c r="T12">
        <f>SUM($S$4:S12)/R12</f>
        <v>7.1166207529843914E-2</v>
      </c>
      <c r="U12">
        <f t="shared" si="11"/>
        <v>4.1437874406933927E-3</v>
      </c>
      <c r="W12">
        <f t="shared" si="12"/>
        <v>0.26033057851239672</v>
      </c>
      <c r="X12">
        <f>SUM($W$4:W12)/R12</f>
        <v>7.1166207529843914E-2</v>
      </c>
      <c r="Y12">
        <f t="shared" si="13"/>
        <v>4.1437874406933927E-3</v>
      </c>
    </row>
    <row r="13" spans="1:30" ht="15.75" x14ac:dyDescent="0.25">
      <c r="A13" s="4">
        <v>42271</v>
      </c>
      <c r="B13">
        <v>2.17</v>
      </c>
      <c r="C13">
        <f t="shared" si="2"/>
        <v>4.6296296296295305E-3</v>
      </c>
      <c r="D13">
        <v>2.1265999999999998</v>
      </c>
      <c r="E13">
        <v>9.6738</v>
      </c>
      <c r="F13" s="15">
        <f t="shared" si="0"/>
        <v>2.5301918090403497E-4</v>
      </c>
      <c r="G13">
        <f t="shared" si="1"/>
        <v>1.000253019180904</v>
      </c>
      <c r="H13">
        <f t="shared" si="3"/>
        <v>4.3766104487254955E-3</v>
      </c>
      <c r="I13" s="34">
        <f t="shared" si="4"/>
        <v>1.9154719019893182E-5</v>
      </c>
      <c r="J13" s="7"/>
      <c r="K13" s="7"/>
      <c r="L13" s="7">
        <f t="shared" si="5"/>
        <v>4.2466346570159845E-2</v>
      </c>
      <c r="M13" s="7"/>
      <c r="N13" s="7">
        <f t="shared" si="6"/>
        <v>4.2466346570159845E-2</v>
      </c>
      <c r="O13" s="7">
        <f t="shared" si="7"/>
        <v>51</v>
      </c>
      <c r="P13" s="7">
        <f t="shared" si="8"/>
        <v>4.2466346570159845E-2</v>
      </c>
      <c r="Q13">
        <f t="shared" si="9"/>
        <v>51</v>
      </c>
      <c r="R13">
        <v>10</v>
      </c>
      <c r="S13">
        <f t="shared" si="10"/>
        <v>-7.8512396694214892E-2</v>
      </c>
      <c r="T13">
        <f>SUM($S$4:S13)/R13</f>
        <v>5.6198347107438026E-2</v>
      </c>
      <c r="U13">
        <f t="shared" si="11"/>
        <v>2.8711401978255345E-3</v>
      </c>
      <c r="W13">
        <f t="shared" si="12"/>
        <v>-7.8512396694214892E-2</v>
      </c>
      <c r="X13">
        <f>SUM($W$4:W13)/R13</f>
        <v>5.6198347107438026E-2</v>
      </c>
      <c r="Y13">
        <f t="shared" si="13"/>
        <v>2.8711401978255345E-3</v>
      </c>
    </row>
    <row r="14" spans="1:30" ht="15.75" x14ac:dyDescent="0.25">
      <c r="A14" s="4">
        <v>42272</v>
      </c>
      <c r="B14">
        <v>2.19</v>
      </c>
      <c r="C14">
        <f t="shared" si="2"/>
        <v>9.2165898617511607E-3</v>
      </c>
      <c r="D14">
        <v>2.1623000000000001</v>
      </c>
      <c r="E14">
        <v>9.6707999999999998</v>
      </c>
      <c r="F14" s="15">
        <f t="shared" si="0"/>
        <v>2.5294421888188978E-4</v>
      </c>
      <c r="G14">
        <f t="shared" si="1"/>
        <v>1.0002529442188819</v>
      </c>
      <c r="H14">
        <f t="shared" si="3"/>
        <v>8.963645642869271E-3</v>
      </c>
      <c r="I14" s="34">
        <f t="shared" si="4"/>
        <v>8.0346943210929262E-5</v>
      </c>
      <c r="J14" s="7"/>
      <c r="K14" s="7"/>
      <c r="L14" s="7">
        <f t="shared" si="5"/>
        <v>8.4541298241057425E-2</v>
      </c>
      <c r="M14" s="7"/>
      <c r="N14" s="7">
        <f t="shared" si="6"/>
        <v>8.4541298241057425E-2</v>
      </c>
      <c r="O14" s="7">
        <f t="shared" si="7"/>
        <v>50</v>
      </c>
      <c r="P14" s="7">
        <f t="shared" si="8"/>
        <v>8.4541298241057425E-2</v>
      </c>
      <c r="Q14">
        <f t="shared" si="9"/>
        <v>50</v>
      </c>
      <c r="R14">
        <v>11</v>
      </c>
      <c r="S14">
        <f t="shared" si="10"/>
        <v>-8.677685950413222E-2</v>
      </c>
      <c r="T14">
        <f>SUM($S$4:S14)/R14</f>
        <v>4.3200601051840731E-2</v>
      </c>
      <c r="U14">
        <f t="shared" si="11"/>
        <v>1.8662919312403025E-3</v>
      </c>
      <c r="W14">
        <f t="shared" si="12"/>
        <v>-8.677685950413222E-2</v>
      </c>
      <c r="X14">
        <f>SUM($W$4:W14)/R14</f>
        <v>4.3200601051840731E-2</v>
      </c>
      <c r="Y14">
        <f t="shared" si="13"/>
        <v>1.8662919312403025E-3</v>
      </c>
    </row>
    <row r="15" spans="1:30" ht="15.75" x14ac:dyDescent="0.25">
      <c r="A15" s="4">
        <v>42275</v>
      </c>
      <c r="B15">
        <v>2.0299999999999998</v>
      </c>
      <c r="C15">
        <f t="shared" si="2"/>
        <v>-7.3059360730593673E-2</v>
      </c>
      <c r="D15">
        <v>2.0949</v>
      </c>
      <c r="E15">
        <v>9.7843</v>
      </c>
      <c r="F15" s="15">
        <f t="shared" si="0"/>
        <v>2.557788582027154E-4</v>
      </c>
      <c r="G15">
        <f t="shared" si="1"/>
        <v>1.0002557788582027</v>
      </c>
      <c r="H15">
        <f t="shared" si="3"/>
        <v>-7.3315139588796388E-2</v>
      </c>
      <c r="I15" s="34">
        <f t="shared" si="4"/>
        <v>5.3751096929246997E-3</v>
      </c>
      <c r="J15" s="7"/>
      <c r="K15" s="7"/>
      <c r="L15" s="7">
        <f t="shared" si="5"/>
        <v>-0.67015385272363326</v>
      </c>
      <c r="M15" s="7"/>
      <c r="N15" s="7">
        <f t="shared" si="6"/>
        <v>-0.67015385272363326</v>
      </c>
      <c r="O15" s="7">
        <f t="shared" si="7"/>
        <v>95</v>
      </c>
      <c r="P15" s="7">
        <f t="shared" si="8"/>
        <v>-0.67015385272363326</v>
      </c>
      <c r="Q15">
        <f t="shared" si="9"/>
        <v>95</v>
      </c>
      <c r="R15">
        <v>12</v>
      </c>
      <c r="S15">
        <f t="shared" si="10"/>
        <v>0.28512396694214881</v>
      </c>
      <c r="T15">
        <f>SUM($S$4:S15)/R15</f>
        <v>6.336088154269974E-2</v>
      </c>
      <c r="U15">
        <f t="shared" si="11"/>
        <v>4.3795650653105757E-3</v>
      </c>
      <c r="W15">
        <f t="shared" si="12"/>
        <v>0.28512396694214881</v>
      </c>
      <c r="X15">
        <f>SUM($W$4:W15)/R15</f>
        <v>6.336088154269974E-2</v>
      </c>
      <c r="Y15">
        <f t="shared" si="13"/>
        <v>4.3795650653105757E-3</v>
      </c>
    </row>
    <row r="16" spans="1:30" ht="15.75" x14ac:dyDescent="0.25">
      <c r="A16" s="4">
        <v>42276</v>
      </c>
      <c r="B16">
        <v>2.0299999999999998</v>
      </c>
      <c r="C16">
        <f t="shared" si="2"/>
        <v>0</v>
      </c>
      <c r="D16">
        <v>2.0508000000000002</v>
      </c>
      <c r="E16">
        <v>9.7726000000000006</v>
      </c>
      <c r="F16" s="15">
        <f t="shared" si="0"/>
        <v>2.5548678823095194E-4</v>
      </c>
      <c r="G16">
        <f t="shared" si="1"/>
        <v>1.000255486788231</v>
      </c>
      <c r="H16">
        <f t="shared" si="3"/>
        <v>-2.5548678823095194E-4</v>
      </c>
      <c r="I16" s="34">
        <f t="shared" si="4"/>
        <v>6.5273498960567283E-8</v>
      </c>
      <c r="J16" s="7"/>
      <c r="K16" s="7"/>
      <c r="L16" s="7">
        <f t="shared" si="5"/>
        <v>0</v>
      </c>
      <c r="M16" s="7"/>
      <c r="N16" s="7">
        <f t="shared" si="6"/>
        <v>0</v>
      </c>
      <c r="O16" s="7">
        <f t="shared" si="7"/>
        <v>53</v>
      </c>
      <c r="P16" s="7">
        <f t="shared" si="8"/>
        <v>0</v>
      </c>
      <c r="Q16">
        <f t="shared" si="9"/>
        <v>53</v>
      </c>
      <c r="R16">
        <v>13</v>
      </c>
      <c r="S16">
        <f t="shared" si="10"/>
        <v>-6.1983471074380181E-2</v>
      </c>
      <c r="T16">
        <f>SUM($S$4:S16)/R16</f>
        <v>5.3719008264462818E-2</v>
      </c>
      <c r="U16">
        <f t="shared" si="11"/>
        <v>3.4104103669024108E-3</v>
      </c>
      <c r="W16">
        <f t="shared" si="12"/>
        <v>-6.1983471074380181E-2</v>
      </c>
      <c r="X16">
        <f>SUM($W$4:W16)/R16</f>
        <v>5.3719008264462818E-2</v>
      </c>
      <c r="Y16">
        <f t="shared" si="13"/>
        <v>3.4104103669024108E-3</v>
      </c>
    </row>
    <row r="17" spans="1:25" ht="15.75" x14ac:dyDescent="0.25">
      <c r="A17" s="4">
        <v>42277</v>
      </c>
      <c r="B17">
        <v>2.0699999999999998</v>
      </c>
      <c r="C17">
        <f t="shared" si="2"/>
        <v>1.9704433497536967E-2</v>
      </c>
      <c r="D17">
        <v>2.0367999999999999</v>
      </c>
      <c r="E17">
        <v>9.6963000000000008</v>
      </c>
      <c r="F17" s="15">
        <f t="shared" si="0"/>
        <v>2.5358133089836699E-4</v>
      </c>
      <c r="G17">
        <f t="shared" si="1"/>
        <v>1.0002535813308984</v>
      </c>
      <c r="H17">
        <f t="shared" si="3"/>
        <v>1.94508521666386E-2</v>
      </c>
      <c r="I17" s="34">
        <f t="shared" si="4"/>
        <v>3.783356500084295E-4</v>
      </c>
      <c r="J17" s="7"/>
      <c r="K17" s="7"/>
      <c r="L17" s="7">
        <f t="shared" si="5"/>
        <v>0.18074346520501935</v>
      </c>
      <c r="M17" s="7"/>
      <c r="N17" s="7">
        <f t="shared" si="6"/>
        <v>0.18074346520501935</v>
      </c>
      <c r="O17" s="7">
        <f t="shared" si="7"/>
        <v>44</v>
      </c>
      <c r="P17" s="7">
        <f t="shared" si="8"/>
        <v>0.18074346520501935</v>
      </c>
      <c r="Q17">
        <f t="shared" si="9"/>
        <v>44</v>
      </c>
      <c r="R17">
        <v>14</v>
      </c>
      <c r="S17">
        <f t="shared" si="10"/>
        <v>-0.13636363636363635</v>
      </c>
      <c r="T17">
        <f>SUM($S$4:S17)/R17</f>
        <v>4.0141676505312876E-2</v>
      </c>
      <c r="U17">
        <f t="shared" si="11"/>
        <v>2.0508144270182387E-3</v>
      </c>
      <c r="W17">
        <f t="shared" si="12"/>
        <v>-0.13636363636363635</v>
      </c>
      <c r="X17">
        <f>SUM($W$4:W17)/R17</f>
        <v>4.0141676505312876E-2</v>
      </c>
      <c r="Y17">
        <f t="shared" si="13"/>
        <v>2.0508144270182387E-3</v>
      </c>
    </row>
    <row r="18" spans="1:25" ht="15.75" x14ac:dyDescent="0.25">
      <c r="A18" s="4">
        <v>42278</v>
      </c>
      <c r="B18">
        <v>2.17</v>
      </c>
      <c r="C18">
        <f t="shared" si="2"/>
        <v>4.8309178743961401E-2</v>
      </c>
      <c r="D18">
        <v>2.0367999999999999</v>
      </c>
      <c r="E18">
        <v>9.6281999999999996</v>
      </c>
      <c r="F18" s="15">
        <f t="shared" si="0"/>
        <v>2.5187953742111802E-4</v>
      </c>
      <c r="G18">
        <f t="shared" si="1"/>
        <v>1.0002518795374211</v>
      </c>
      <c r="H18">
        <f t="shared" si="3"/>
        <v>4.8057299206540283E-2</v>
      </c>
      <c r="I18" s="34">
        <f t="shared" si="4"/>
        <v>2.3095040070269372E-3</v>
      </c>
      <c r="J18" s="7"/>
      <c r="K18" s="7"/>
      <c r="L18" s="7">
        <f t="shared" si="5"/>
        <v>0.44312709464515609</v>
      </c>
      <c r="M18" s="7"/>
      <c r="N18" s="7">
        <f t="shared" si="6"/>
        <v>0.44312709464515609</v>
      </c>
      <c r="O18" s="7">
        <f t="shared" si="7"/>
        <v>33</v>
      </c>
      <c r="P18" s="7">
        <f t="shared" si="8"/>
        <v>0.44312709464515609</v>
      </c>
      <c r="Q18">
        <f t="shared" si="9"/>
        <v>32</v>
      </c>
      <c r="R18">
        <v>15</v>
      </c>
      <c r="S18">
        <f t="shared" si="10"/>
        <v>-0.22727272727272729</v>
      </c>
      <c r="T18">
        <f>SUM($S$4:S18)/R18</f>
        <v>2.2314049586776866E-2</v>
      </c>
      <c r="U18">
        <f t="shared" si="11"/>
        <v>6.789774667651866E-4</v>
      </c>
      <c r="W18">
        <f t="shared" si="12"/>
        <v>-0.23553719008264462</v>
      </c>
      <c r="X18">
        <f>SUM($W$4:W18)/R18</f>
        <v>2.1763085399449045E-2</v>
      </c>
      <c r="Y18">
        <f t="shared" si="13"/>
        <v>6.4586166286869837E-4</v>
      </c>
    </row>
    <row r="19" spans="1:25" ht="15.75" x14ac:dyDescent="0.25">
      <c r="A19" s="4">
        <v>42279</v>
      </c>
      <c r="B19">
        <v>2.48</v>
      </c>
      <c r="C19">
        <f t="shared" si="2"/>
        <v>0.14285714285714288</v>
      </c>
      <c r="D19">
        <v>1.9929000000000001</v>
      </c>
      <c r="E19">
        <v>9.5782000000000007</v>
      </c>
      <c r="F19" s="15">
        <f t="shared" si="0"/>
        <v>2.5062938485120867E-4</v>
      </c>
      <c r="G19">
        <f t="shared" si="1"/>
        <v>1.0002506293848512</v>
      </c>
      <c r="H19">
        <f t="shared" si="3"/>
        <v>0.14260651347229167</v>
      </c>
      <c r="I19" s="34">
        <f t="shared" si="4"/>
        <v>2.0336617684722905E-2</v>
      </c>
      <c r="J19" s="7"/>
      <c r="K19" s="7"/>
      <c r="L19" s="7">
        <f t="shared" si="5"/>
        <v>1.310390122736389</v>
      </c>
      <c r="M19" s="7"/>
      <c r="N19" s="7">
        <f t="shared" si="6"/>
        <v>1.310390122736389</v>
      </c>
      <c r="O19" s="7">
        <f t="shared" si="7"/>
        <v>10</v>
      </c>
      <c r="P19" s="7">
        <f t="shared" si="8"/>
        <v>1.310390122736389</v>
      </c>
      <c r="Q19">
        <f t="shared" si="9"/>
        <v>10</v>
      </c>
      <c r="R19">
        <v>16</v>
      </c>
      <c r="S19">
        <f t="shared" si="10"/>
        <v>-0.41735537190082644</v>
      </c>
      <c r="T19">
        <f>SUM($S$4:S19)/R19</f>
        <v>-5.1652892561983403E-3</v>
      </c>
      <c r="U19">
        <f t="shared" si="11"/>
        <v>3.8807582691197094E-5</v>
      </c>
      <c r="W19">
        <f t="shared" si="12"/>
        <v>-0.41735537190082644</v>
      </c>
      <c r="X19">
        <f>SUM($W$4:W19)/R19</f>
        <v>-5.6818181818181733E-3</v>
      </c>
      <c r="Y19">
        <f t="shared" si="13"/>
        <v>4.6957175056348477E-5</v>
      </c>
    </row>
    <row r="20" spans="1:25" ht="15.75" x14ac:dyDescent="0.25">
      <c r="A20" s="4">
        <v>42282</v>
      </c>
      <c r="B20">
        <v>2.64</v>
      </c>
      <c r="C20">
        <f t="shared" si="2"/>
        <v>6.4516129032258118E-2</v>
      </c>
      <c r="D20">
        <v>2.0562</v>
      </c>
      <c r="E20">
        <v>9.4962999999999997</v>
      </c>
      <c r="F20" s="15">
        <f t="shared" si="0"/>
        <v>2.4858040535491455E-4</v>
      </c>
      <c r="G20">
        <f t="shared" si="1"/>
        <v>1.0002485804053549</v>
      </c>
      <c r="H20">
        <f t="shared" si="3"/>
        <v>6.4267548626903204E-2</v>
      </c>
      <c r="I20" s="34">
        <f t="shared" si="4"/>
        <v>4.1303178065113678E-3</v>
      </c>
      <c r="J20" s="7"/>
      <c r="K20" s="7"/>
      <c r="L20" s="7">
        <f t="shared" si="5"/>
        <v>0.5917890876874019</v>
      </c>
      <c r="M20" s="7"/>
      <c r="N20" s="7">
        <f t="shared" si="6"/>
        <v>0.5917890876874019</v>
      </c>
      <c r="O20" s="7">
        <f t="shared" si="7"/>
        <v>27</v>
      </c>
      <c r="P20" s="7">
        <f t="shared" si="8"/>
        <v>0.5917890876874019</v>
      </c>
      <c r="Q20">
        <f t="shared" si="9"/>
        <v>26</v>
      </c>
      <c r="R20">
        <v>17</v>
      </c>
      <c r="S20">
        <f t="shared" si="10"/>
        <v>-0.27685950413223137</v>
      </c>
      <c r="T20">
        <f>SUM($S$4:S20)/R20</f>
        <v>-2.114730189596499E-2</v>
      </c>
      <c r="U20">
        <f t="shared" si="11"/>
        <v>6.911402197404032E-4</v>
      </c>
      <c r="W20">
        <f t="shared" si="12"/>
        <v>-0.28512396694214875</v>
      </c>
      <c r="X20">
        <f>SUM($W$4:W20)/R20</f>
        <v>-2.2119591638308206E-2</v>
      </c>
      <c r="Y20">
        <f t="shared" si="13"/>
        <v>7.5615433474306745E-4</v>
      </c>
    </row>
    <row r="21" spans="1:25" ht="15.75" x14ac:dyDescent="0.25">
      <c r="A21" s="4">
        <v>42283</v>
      </c>
      <c r="B21">
        <v>3.12</v>
      </c>
      <c r="C21">
        <f t="shared" si="2"/>
        <v>0.1818181818181818</v>
      </c>
      <c r="D21">
        <v>2.0314999999999999</v>
      </c>
      <c r="E21">
        <v>9.4918999999999993</v>
      </c>
      <c r="F21" s="15">
        <f t="shared" si="0"/>
        <v>2.4847028261354431E-4</v>
      </c>
      <c r="G21">
        <f t="shared" si="1"/>
        <v>1.0002484702826135</v>
      </c>
      <c r="H21">
        <f t="shared" si="3"/>
        <v>0.18156971153556825</v>
      </c>
      <c r="I21" s="34">
        <f t="shared" si="4"/>
        <v>3.2967560147109463E-2</v>
      </c>
      <c r="J21" s="7"/>
      <c r="K21" s="7"/>
      <c r="L21" s="7">
        <f t="shared" si="5"/>
        <v>1.6677692471190402</v>
      </c>
      <c r="M21" s="7"/>
      <c r="N21" s="7">
        <f t="shared" si="6"/>
        <v>1.6677692471190402</v>
      </c>
      <c r="O21" s="7">
        <f t="shared" si="7"/>
        <v>5</v>
      </c>
      <c r="P21" s="7">
        <f t="shared" si="8"/>
        <v>1.6677692471190402</v>
      </c>
      <c r="Q21">
        <f t="shared" si="9"/>
        <v>5</v>
      </c>
      <c r="R21">
        <v>18</v>
      </c>
      <c r="S21">
        <f t="shared" si="10"/>
        <v>-0.45867768595041325</v>
      </c>
      <c r="T21">
        <f>SUM($S$4:S21)/R21</f>
        <v>-4.5454545454545449E-2</v>
      </c>
      <c r="U21">
        <f t="shared" si="11"/>
        <v>3.3809166040570993E-3</v>
      </c>
      <c r="W21">
        <f t="shared" si="12"/>
        <v>-0.45867768595041325</v>
      </c>
      <c r="X21">
        <f>SUM($W$4:W21)/R21</f>
        <v>-4.6372819100091819E-2</v>
      </c>
      <c r="Y21">
        <f t="shared" si="13"/>
        <v>3.5188991202924668E-3</v>
      </c>
    </row>
    <row r="22" spans="1:25" ht="15.75" x14ac:dyDescent="0.25">
      <c r="A22" s="4">
        <v>42284</v>
      </c>
      <c r="B22">
        <v>3.19</v>
      </c>
      <c r="C22">
        <f t="shared" si="2"/>
        <v>2.2435897435897384E-2</v>
      </c>
      <c r="D22">
        <v>2.0668000000000002</v>
      </c>
      <c r="E22">
        <v>9.4591999999999992</v>
      </c>
      <c r="F22" s="15">
        <f t="shared" si="0"/>
        <v>2.4765173212171199E-4</v>
      </c>
      <c r="G22">
        <f t="shared" si="1"/>
        <v>1.0002476517321217</v>
      </c>
      <c r="H22">
        <f t="shared" si="3"/>
        <v>2.2188245703775672E-2</v>
      </c>
      <c r="I22" s="34">
        <f t="shared" si="4"/>
        <v>4.9231824741111953E-4</v>
      </c>
      <c r="J22" s="7"/>
      <c r="K22" s="7"/>
      <c r="L22" s="7">
        <f t="shared" si="5"/>
        <v>0.20579844876308626</v>
      </c>
      <c r="M22" s="7"/>
      <c r="N22" s="7">
        <f t="shared" si="6"/>
        <v>0.20579844876308626</v>
      </c>
      <c r="O22" s="7">
        <f t="shared" si="7"/>
        <v>42</v>
      </c>
      <c r="P22" s="7">
        <f t="shared" si="8"/>
        <v>0.20579844876308626</v>
      </c>
      <c r="Q22">
        <f t="shared" si="9"/>
        <v>42</v>
      </c>
      <c r="R22">
        <v>19</v>
      </c>
      <c r="S22">
        <f t="shared" si="10"/>
        <v>-0.15289256198347106</v>
      </c>
      <c r="T22">
        <f>SUM($S$4:S22)/R22</f>
        <v>-5.1109177903436276E-2</v>
      </c>
      <c r="U22">
        <f t="shared" si="11"/>
        <v>4.5118921139397162E-3</v>
      </c>
      <c r="W22">
        <f t="shared" si="12"/>
        <v>-0.15289256198347106</v>
      </c>
      <c r="X22">
        <f>SUM($W$4:W22)/R22</f>
        <v>-5.1979121357111781E-2</v>
      </c>
      <c r="Y22">
        <f t="shared" si="13"/>
        <v>4.6667956440081563E-3</v>
      </c>
    </row>
    <row r="23" spans="1:25" ht="15.75" x14ac:dyDescent="0.25">
      <c r="A23" s="4">
        <v>42285</v>
      </c>
      <c r="B23">
        <v>3.1</v>
      </c>
      <c r="C23">
        <f t="shared" si="2"/>
        <v>-2.8213166144200583E-2</v>
      </c>
      <c r="D23">
        <v>2.1040000000000001</v>
      </c>
      <c r="E23">
        <v>9.4025999999999996</v>
      </c>
      <c r="F23" s="15">
        <f t="shared" si="0"/>
        <v>2.4623433731174593E-4</v>
      </c>
      <c r="G23">
        <f t="shared" si="1"/>
        <v>1.0002462343373117</v>
      </c>
      <c r="H23">
        <f t="shared" si="3"/>
        <v>-2.8459400481512329E-2</v>
      </c>
      <c r="I23" s="34">
        <f t="shared" si="4"/>
        <v>8.0993747576710415E-4</v>
      </c>
      <c r="J23" s="7"/>
      <c r="K23" s="7"/>
      <c r="L23" s="7">
        <f t="shared" si="5"/>
        <v>-0.25879177972536793</v>
      </c>
      <c r="M23" s="7"/>
      <c r="N23" s="7">
        <f t="shared" si="6"/>
        <v>-0.25879177972536793</v>
      </c>
      <c r="O23" s="7">
        <f t="shared" si="7"/>
        <v>66</v>
      </c>
      <c r="P23" s="7">
        <f t="shared" si="8"/>
        <v>-0.25879177972536793</v>
      </c>
      <c r="Q23">
        <f t="shared" si="9"/>
        <v>66</v>
      </c>
      <c r="R23">
        <v>20</v>
      </c>
      <c r="S23">
        <f t="shared" si="10"/>
        <v>4.5454545454545414E-2</v>
      </c>
      <c r="T23">
        <f>SUM($S$4:S23)/R23</f>
        <v>-4.6280991735537194E-2</v>
      </c>
      <c r="U23">
        <f t="shared" si="11"/>
        <v>3.8944185382270217E-3</v>
      </c>
      <c r="W23">
        <f t="shared" si="12"/>
        <v>4.5454545454545414E-2</v>
      </c>
      <c r="X23">
        <f>SUM($W$4:W23)/R23</f>
        <v>-4.7107438016528926E-2</v>
      </c>
      <c r="Y23">
        <f t="shared" si="13"/>
        <v>4.0347467572383906E-3</v>
      </c>
    </row>
    <row r="24" spans="1:25" ht="15.75" x14ac:dyDescent="0.25">
      <c r="A24" s="4">
        <v>42286</v>
      </c>
      <c r="B24">
        <v>2.95</v>
      </c>
      <c r="C24">
        <f t="shared" si="2"/>
        <v>-4.8387096774193519E-2</v>
      </c>
      <c r="D24">
        <v>2.0880999999999998</v>
      </c>
      <c r="E24">
        <v>9.3792000000000009</v>
      </c>
      <c r="F24" s="15">
        <f t="shared" si="0"/>
        <v>2.4564813355554271E-4</v>
      </c>
      <c r="G24">
        <f t="shared" si="1"/>
        <v>1.0002456481335555</v>
      </c>
      <c r="H24">
        <f t="shared" si="3"/>
        <v>-4.8632744907749062E-2</v>
      </c>
      <c r="I24" s="34">
        <f t="shared" si="4"/>
        <v>2.3651438772621922E-3</v>
      </c>
      <c r="J24" s="7"/>
      <c r="K24" s="7"/>
      <c r="L24" s="7">
        <f t="shared" si="5"/>
        <v>-0.44384181576555082</v>
      </c>
      <c r="M24" s="7"/>
      <c r="N24" s="7">
        <f t="shared" si="6"/>
        <v>-0.44384181576555082</v>
      </c>
      <c r="O24" s="7">
        <f t="shared" si="7"/>
        <v>78</v>
      </c>
      <c r="P24" s="7">
        <f t="shared" si="8"/>
        <v>-0.44384181576555082</v>
      </c>
      <c r="Q24">
        <f t="shared" si="9"/>
        <v>78</v>
      </c>
      <c r="R24">
        <v>21</v>
      </c>
      <c r="S24">
        <f t="shared" si="10"/>
        <v>0.14462809917355368</v>
      </c>
      <c r="T24">
        <f>SUM($S$4:S24)/R24</f>
        <v>-3.71900826446281E-2</v>
      </c>
      <c r="U24">
        <f t="shared" si="11"/>
        <v>2.6404679263090577E-3</v>
      </c>
      <c r="W24">
        <f t="shared" si="12"/>
        <v>0.14462809917355368</v>
      </c>
      <c r="X24">
        <f>SUM($W$4:W24)/R24</f>
        <v>-3.7977174340810702E-2</v>
      </c>
      <c r="Y24">
        <f t="shared" si="13"/>
        <v>2.7534164717417224E-3</v>
      </c>
    </row>
    <row r="25" spans="1:25" ht="15.75" x14ac:dyDescent="0.25">
      <c r="A25" s="4">
        <v>42289</v>
      </c>
      <c r="B25">
        <v>2.7</v>
      </c>
      <c r="C25">
        <f t="shared" si="2"/>
        <v>-8.4745762711864403E-2</v>
      </c>
      <c r="D25">
        <v>2.0880999999999998</v>
      </c>
      <c r="E25">
        <v>9.3475000000000001</v>
      </c>
      <c r="F25" s="15">
        <f t="shared" si="0"/>
        <v>2.4485380332017748E-4</v>
      </c>
      <c r="G25">
        <f t="shared" si="1"/>
        <v>1.0002448538033202</v>
      </c>
      <c r="H25">
        <f t="shared" si="3"/>
        <v>-8.499061651518458E-2</v>
      </c>
      <c r="I25" s="34">
        <f t="shared" si="4"/>
        <v>7.2234048956311657E-3</v>
      </c>
      <c r="J25" s="7"/>
      <c r="K25" s="7"/>
      <c r="L25" s="7">
        <f t="shared" si="5"/>
        <v>-0.77735007280972224</v>
      </c>
      <c r="M25" s="7"/>
      <c r="N25" s="7">
        <f t="shared" si="6"/>
        <v>-0.77735007280972224</v>
      </c>
      <c r="O25" s="7">
        <f t="shared" si="7"/>
        <v>100</v>
      </c>
      <c r="P25" s="7">
        <f t="shared" si="8"/>
        <v>-0.77735007280972224</v>
      </c>
      <c r="Q25">
        <f t="shared" si="9"/>
        <v>100</v>
      </c>
      <c r="R25">
        <v>22</v>
      </c>
      <c r="S25">
        <f t="shared" si="10"/>
        <v>0.32644628099173556</v>
      </c>
      <c r="T25">
        <f>SUM($S$4:S25)/R25</f>
        <v>-2.0661157024793389E-2</v>
      </c>
      <c r="U25">
        <f t="shared" si="11"/>
        <v>8.5376681920633845E-4</v>
      </c>
      <c r="W25">
        <f t="shared" si="12"/>
        <v>0.32644628099173556</v>
      </c>
      <c r="X25">
        <f>SUM($W$4:W25)/R25</f>
        <v>-2.1412471825694966E-2</v>
      </c>
      <c r="Y25">
        <f t="shared" si="13"/>
        <v>9.1698789937236138E-4</v>
      </c>
    </row>
    <row r="26" spans="1:25" ht="15.75" x14ac:dyDescent="0.25">
      <c r="A26" s="4">
        <v>42290</v>
      </c>
      <c r="B26">
        <v>2.52</v>
      </c>
      <c r="C26">
        <f t="shared" si="2"/>
        <v>-6.6666666666666721E-2</v>
      </c>
      <c r="D26">
        <v>2.0438999999999998</v>
      </c>
      <c r="E26">
        <v>9.3893000000000004</v>
      </c>
      <c r="F26" s="15">
        <f t="shared" si="0"/>
        <v>2.4590116846501253E-4</v>
      </c>
      <c r="G26">
        <f t="shared" si="1"/>
        <v>1.000245901168465</v>
      </c>
      <c r="H26">
        <f t="shared" si="3"/>
        <v>-6.6912567835131734E-2</v>
      </c>
      <c r="I26" s="34">
        <f t="shared" si="4"/>
        <v>4.4772917342911058E-3</v>
      </c>
      <c r="J26" s="7"/>
      <c r="K26" s="7"/>
      <c r="L26" s="7">
        <f t="shared" si="5"/>
        <v>-0.61151539061031535</v>
      </c>
      <c r="M26" s="7"/>
      <c r="N26" s="7">
        <f t="shared" si="6"/>
        <v>-0.61151539061031535</v>
      </c>
      <c r="O26" s="7">
        <f t="shared" si="7"/>
        <v>89</v>
      </c>
      <c r="P26" s="7">
        <f t="shared" si="8"/>
        <v>-0.61151539061031535</v>
      </c>
      <c r="Q26">
        <f t="shared" si="9"/>
        <v>89</v>
      </c>
      <c r="R26">
        <v>23</v>
      </c>
      <c r="S26">
        <f t="shared" si="10"/>
        <v>0.23553719008264462</v>
      </c>
      <c r="T26">
        <f>SUM($S$4:S26)/R26</f>
        <v>-9.5220984549047819E-3</v>
      </c>
      <c r="U26">
        <f t="shared" si="11"/>
        <v>1.8958347787751824E-4</v>
      </c>
      <c r="W26">
        <f t="shared" si="12"/>
        <v>0.23553719008264462</v>
      </c>
      <c r="X26">
        <f>SUM($W$4:W26)/R26</f>
        <v>-1.0240747394897592E-2</v>
      </c>
      <c r="Y26">
        <f t="shared" si="13"/>
        <v>2.1927971506730378E-4</v>
      </c>
    </row>
    <row r="27" spans="1:25" ht="15.75" x14ac:dyDescent="0.25">
      <c r="A27" s="4">
        <v>42291</v>
      </c>
      <c r="B27">
        <v>2.52</v>
      </c>
      <c r="C27">
        <f t="shared" si="2"/>
        <v>0</v>
      </c>
      <c r="D27">
        <v>1.9718</v>
      </c>
      <c r="E27">
        <v>9.4246999999999996</v>
      </c>
      <c r="F27" s="15">
        <f t="shared" si="0"/>
        <v>2.4678785939191705E-4</v>
      </c>
      <c r="G27">
        <f t="shared" si="1"/>
        <v>1.0002467878593919</v>
      </c>
      <c r="H27">
        <f t="shared" si="3"/>
        <v>-2.4678785939191705E-4</v>
      </c>
      <c r="I27" s="34">
        <f t="shared" si="4"/>
        <v>6.0904247543244617E-8</v>
      </c>
      <c r="J27" s="7"/>
      <c r="K27" s="7"/>
      <c r="L27" s="7">
        <f t="shared" si="5"/>
        <v>0</v>
      </c>
      <c r="M27" s="7"/>
      <c r="N27" s="7">
        <f t="shared" si="6"/>
        <v>0</v>
      </c>
      <c r="O27" s="7">
        <f t="shared" si="7"/>
        <v>53</v>
      </c>
      <c r="P27" s="7">
        <f t="shared" si="8"/>
        <v>0</v>
      </c>
      <c r="Q27">
        <f t="shared" si="9"/>
        <v>53</v>
      </c>
      <c r="R27">
        <v>24</v>
      </c>
      <c r="S27">
        <f t="shared" si="10"/>
        <v>-6.1983471074380181E-2</v>
      </c>
      <c r="T27">
        <f>SUM($S$4:S27)/R27</f>
        <v>-1.1707988980716256E-2</v>
      </c>
      <c r="U27">
        <f t="shared" si="11"/>
        <v>2.9907710394015983E-4</v>
      </c>
      <c r="W27">
        <f t="shared" si="12"/>
        <v>-6.1983471074380181E-2</v>
      </c>
      <c r="X27">
        <f>SUM($W$4:W27)/R27</f>
        <v>-1.2396694214876033E-2</v>
      </c>
      <c r="Y27">
        <f t="shared" si="13"/>
        <v>3.352975144519438E-4</v>
      </c>
    </row>
    <row r="28" spans="1:25" ht="15.75" x14ac:dyDescent="0.25">
      <c r="A28" s="4">
        <v>42292</v>
      </c>
      <c r="B28">
        <v>2.7</v>
      </c>
      <c r="C28">
        <f t="shared" si="2"/>
        <v>7.1428571428571494E-2</v>
      </c>
      <c r="D28">
        <v>2.0175000000000001</v>
      </c>
      <c r="E28">
        <v>9.3559000000000001</v>
      </c>
      <c r="F28" s="15">
        <f t="shared" si="0"/>
        <v>2.4506431066528833E-4</v>
      </c>
      <c r="G28">
        <f t="shared" si="1"/>
        <v>1.0002450643106653</v>
      </c>
      <c r="H28">
        <f t="shared" si="3"/>
        <v>7.1183507117906206E-2</v>
      </c>
      <c r="I28" s="34">
        <f t="shared" si="4"/>
        <v>5.0670916856050035E-3</v>
      </c>
      <c r="J28" s="7"/>
      <c r="K28" s="7"/>
      <c r="L28" s="7">
        <f t="shared" si="5"/>
        <v>0.65519506136819505</v>
      </c>
      <c r="M28" s="7"/>
      <c r="N28" s="7">
        <f t="shared" si="6"/>
        <v>0.65519506136819505</v>
      </c>
      <c r="O28" s="7">
        <f t="shared" si="7"/>
        <v>25</v>
      </c>
      <c r="P28" s="7">
        <f t="shared" si="8"/>
        <v>0.65519506136819505</v>
      </c>
      <c r="Q28">
        <f t="shared" si="9"/>
        <v>25</v>
      </c>
      <c r="R28">
        <v>25</v>
      </c>
      <c r="S28">
        <f t="shared" si="10"/>
        <v>-0.29338842975206614</v>
      </c>
      <c r="T28">
        <f>SUM($S$4:S28)/R28</f>
        <v>-2.2975206611570251E-2</v>
      </c>
      <c r="U28">
        <f t="shared" si="11"/>
        <v>1.1996820882825942E-3</v>
      </c>
      <c r="W28">
        <f t="shared" si="12"/>
        <v>-0.29338842975206614</v>
      </c>
      <c r="X28">
        <f>SUM($W$4:W28)/R28</f>
        <v>-2.3636363636363636E-2</v>
      </c>
      <c r="Y28">
        <f t="shared" si="13"/>
        <v>1.2697220135236664E-3</v>
      </c>
    </row>
    <row r="29" spans="1:25" ht="15.75" x14ac:dyDescent="0.25">
      <c r="A29" s="4">
        <v>42293</v>
      </c>
      <c r="B29">
        <v>2.73</v>
      </c>
      <c r="C29">
        <f t="shared" si="2"/>
        <v>1.1111111111111039E-2</v>
      </c>
      <c r="D29">
        <v>2.0333999999999999</v>
      </c>
      <c r="E29">
        <v>9.3609000000000009</v>
      </c>
      <c r="F29" s="15">
        <f t="shared" si="0"/>
        <v>2.4518960500063969E-4</v>
      </c>
      <c r="G29">
        <f t="shared" si="1"/>
        <v>1.0002451896050006</v>
      </c>
      <c r="H29">
        <f t="shared" si="3"/>
        <v>1.0865921506110399E-2</v>
      </c>
      <c r="I29" s="34">
        <f t="shared" si="4"/>
        <v>1.1806825017695249E-4</v>
      </c>
      <c r="J29" s="7"/>
      <c r="K29" s="7"/>
      <c r="L29" s="7">
        <f t="shared" si="5"/>
        <v>0.10191923176838515</v>
      </c>
      <c r="M29" s="7"/>
      <c r="N29" s="7">
        <f t="shared" si="6"/>
        <v>0.10191923176838515</v>
      </c>
      <c r="O29" s="7">
        <f t="shared" si="7"/>
        <v>48</v>
      </c>
      <c r="P29" s="7">
        <f t="shared" si="8"/>
        <v>0.10191923176838515</v>
      </c>
      <c r="Q29">
        <f t="shared" si="9"/>
        <v>48</v>
      </c>
      <c r="R29">
        <v>26</v>
      </c>
      <c r="S29">
        <f t="shared" si="10"/>
        <v>-0.10330578512396693</v>
      </c>
      <c r="T29">
        <f>SUM($S$4:S29)/R29</f>
        <v>-2.606484424666243E-2</v>
      </c>
      <c r="U29">
        <f t="shared" si="11"/>
        <v>1.6057980677883694E-3</v>
      </c>
      <c r="W29">
        <f t="shared" si="12"/>
        <v>-0.10330578512396693</v>
      </c>
      <c r="X29">
        <f>SUM($W$4:W29)/R29</f>
        <v>-2.6700572155117612E-2</v>
      </c>
      <c r="Y29">
        <f t="shared" si="13"/>
        <v>1.6850849444251539E-3</v>
      </c>
    </row>
    <row r="30" spans="1:25" ht="15.75" x14ac:dyDescent="0.25">
      <c r="A30" s="4">
        <v>42296</v>
      </c>
      <c r="B30">
        <v>2.59</v>
      </c>
      <c r="C30">
        <f t="shared" si="2"/>
        <v>-5.1282051282051329E-2</v>
      </c>
      <c r="D30">
        <v>2.0228000000000002</v>
      </c>
      <c r="E30">
        <v>9.3887</v>
      </c>
      <c r="F30" s="15">
        <f t="shared" si="0"/>
        <v>2.4588613733911302E-4</v>
      </c>
      <c r="G30">
        <f t="shared" si="1"/>
        <v>1.0002458861373391</v>
      </c>
      <c r="H30">
        <f t="shared" si="3"/>
        <v>-5.1527937419390442E-2</v>
      </c>
      <c r="I30" s="34">
        <f t="shared" si="4"/>
        <v>2.6551283346966177E-3</v>
      </c>
      <c r="J30" s="7"/>
      <c r="K30" s="7"/>
      <c r="L30" s="7">
        <f t="shared" si="5"/>
        <v>-0.47039645431562721</v>
      </c>
      <c r="M30" s="7"/>
      <c r="N30" s="7">
        <f t="shared" si="6"/>
        <v>-0.47039645431562721</v>
      </c>
      <c r="O30" s="7">
        <f t="shared" si="7"/>
        <v>80</v>
      </c>
      <c r="P30" s="7">
        <f t="shared" si="8"/>
        <v>-0.47039645431562721</v>
      </c>
      <c r="Q30">
        <f t="shared" si="9"/>
        <v>80</v>
      </c>
      <c r="R30">
        <v>27</v>
      </c>
      <c r="S30">
        <f t="shared" si="10"/>
        <v>0.16115702479338845</v>
      </c>
      <c r="T30">
        <f>SUM($S$4:S30)/R30</f>
        <v>-1.9130700948882768E-2</v>
      </c>
      <c r="U30">
        <f t="shared" si="11"/>
        <v>8.9832367340734272E-4</v>
      </c>
      <c r="W30">
        <f t="shared" si="12"/>
        <v>0.16115702479338845</v>
      </c>
      <c r="X30">
        <f>SUM($W$4:W30)/R30</f>
        <v>-1.9742883379247015E-2</v>
      </c>
      <c r="Y30">
        <f t="shared" si="13"/>
        <v>9.5673627194698156E-4</v>
      </c>
    </row>
    <row r="31" spans="1:25" ht="15.75" x14ac:dyDescent="0.25">
      <c r="A31" s="4">
        <v>42297</v>
      </c>
      <c r="B31">
        <v>2.7199999999999998</v>
      </c>
      <c r="C31">
        <f t="shared" si="2"/>
        <v>5.0193050193050155E-2</v>
      </c>
      <c r="D31">
        <v>2.0670000000000002</v>
      </c>
      <c r="E31">
        <v>9.3926999999999996</v>
      </c>
      <c r="F31" s="15">
        <f t="shared" si="0"/>
        <v>2.4598634329175972E-4</v>
      </c>
      <c r="G31">
        <f t="shared" si="1"/>
        <v>1.0002459863432918</v>
      </c>
      <c r="H31">
        <f t="shared" si="3"/>
        <v>4.9947063849758395E-2</v>
      </c>
      <c r="I31" s="34">
        <f t="shared" si="4"/>
        <v>2.4947091872118419E-3</v>
      </c>
      <c r="J31" s="7"/>
      <c r="K31" s="7"/>
      <c r="L31" s="7">
        <f t="shared" si="5"/>
        <v>0.46040734042089304</v>
      </c>
      <c r="M31" s="7"/>
      <c r="N31" s="7">
        <f t="shared" si="6"/>
        <v>0.46040734042089304</v>
      </c>
      <c r="O31" s="7">
        <f t="shared" si="7"/>
        <v>31</v>
      </c>
      <c r="P31" s="7">
        <f t="shared" si="8"/>
        <v>0.46040734042089304</v>
      </c>
      <c r="Q31">
        <f t="shared" si="9"/>
        <v>30</v>
      </c>
      <c r="R31">
        <v>28</v>
      </c>
      <c r="S31">
        <f t="shared" si="10"/>
        <v>-0.243801652892562</v>
      </c>
      <c r="T31">
        <f>SUM($S$4:S31)/R31</f>
        <v>-2.7154663518299888E-2</v>
      </c>
      <c r="U31">
        <f t="shared" si="11"/>
        <v>1.8769564565616758E-3</v>
      </c>
      <c r="W31">
        <f t="shared" si="12"/>
        <v>-0.25206611570247933</v>
      </c>
      <c r="X31">
        <f>SUM($W$4:W31)/R31</f>
        <v>-2.8040141676505315E-2</v>
      </c>
      <c r="Y31">
        <f t="shared" si="13"/>
        <v>2.0013624787888844E-3</v>
      </c>
    </row>
    <row r="32" spans="1:25" ht="15.75" x14ac:dyDescent="0.25">
      <c r="A32" s="4">
        <v>42298</v>
      </c>
      <c r="B32">
        <v>2.48</v>
      </c>
      <c r="C32">
        <f t="shared" si="2"/>
        <v>-8.8235294117646981E-2</v>
      </c>
      <c r="D32">
        <v>2.0228000000000002</v>
      </c>
      <c r="E32">
        <v>9.407</v>
      </c>
      <c r="F32" s="15">
        <f t="shared" si="0"/>
        <v>2.4634454969274522E-4</v>
      </c>
      <c r="G32">
        <f t="shared" si="1"/>
        <v>1.0002463445496927</v>
      </c>
      <c r="H32">
        <f t="shared" si="3"/>
        <v>-8.8481638667339726E-2</v>
      </c>
      <c r="I32" s="34">
        <f t="shared" si="4"/>
        <v>7.8290003812576687E-3</v>
      </c>
      <c r="J32" s="7"/>
      <c r="K32" s="7"/>
      <c r="L32" s="7">
        <f t="shared" si="5"/>
        <v>-0.80935860521953362</v>
      </c>
      <c r="M32" s="7"/>
      <c r="N32" s="7">
        <f t="shared" si="6"/>
        <v>-0.80935860521953362</v>
      </c>
      <c r="O32" s="7">
        <f t="shared" si="7"/>
        <v>103</v>
      </c>
      <c r="P32" s="7">
        <f t="shared" si="8"/>
        <v>-0.80935860521953362</v>
      </c>
      <c r="Q32">
        <f t="shared" si="9"/>
        <v>103</v>
      </c>
      <c r="R32">
        <v>29</v>
      </c>
      <c r="S32">
        <f t="shared" si="10"/>
        <v>0.35123966942148765</v>
      </c>
      <c r="T32">
        <f>SUM($S$4:S32)/R32</f>
        <v>-1.4106583072100316E-2</v>
      </c>
      <c r="U32">
        <f t="shared" si="11"/>
        <v>5.2462499028472262E-4</v>
      </c>
      <c r="W32">
        <f t="shared" si="12"/>
        <v>0.35123966942148765</v>
      </c>
      <c r="X32">
        <f>SUM($W$4:W32)/R32</f>
        <v>-1.4961527500712453E-2</v>
      </c>
      <c r="Y32">
        <f t="shared" si="13"/>
        <v>5.9014289540751592E-4</v>
      </c>
    </row>
    <row r="33" spans="1:25" ht="15.75" x14ac:dyDescent="0.25">
      <c r="A33" s="4">
        <v>42299</v>
      </c>
      <c r="B33">
        <v>2.4</v>
      </c>
      <c r="C33">
        <f t="shared" si="2"/>
        <v>-3.2258064516129059E-2</v>
      </c>
      <c r="D33">
        <v>2.0263</v>
      </c>
      <c r="E33">
        <v>9.3343000000000007</v>
      </c>
      <c r="F33" s="15">
        <f t="shared" si="0"/>
        <v>2.4452297347865581E-4</v>
      </c>
      <c r="G33">
        <f t="shared" si="1"/>
        <v>1.0002445229734787</v>
      </c>
      <c r="H33">
        <f t="shared" si="3"/>
        <v>-3.2502587489607715E-2</v>
      </c>
      <c r="I33" s="34">
        <f t="shared" si="4"/>
        <v>1.0564181935196039E-3</v>
      </c>
      <c r="J33" s="7"/>
      <c r="K33" s="7"/>
      <c r="L33" s="7">
        <f t="shared" si="5"/>
        <v>-0.29589454384370095</v>
      </c>
      <c r="M33" s="7"/>
      <c r="N33" s="7">
        <f t="shared" si="6"/>
        <v>-0.29589454384370095</v>
      </c>
      <c r="O33" s="7">
        <f t="shared" si="7"/>
        <v>68</v>
      </c>
      <c r="P33" s="7">
        <f t="shared" si="8"/>
        <v>-0.29589454384370095</v>
      </c>
      <c r="Q33">
        <f t="shared" si="9"/>
        <v>68</v>
      </c>
      <c r="R33">
        <v>30</v>
      </c>
      <c r="S33">
        <f t="shared" si="10"/>
        <v>6.1983471074380181E-2</v>
      </c>
      <c r="T33">
        <f>SUM($S$4:S33)/R33</f>
        <v>-1.15702479338843E-2</v>
      </c>
      <c r="U33">
        <f t="shared" si="11"/>
        <v>3.6510173795878338E-4</v>
      </c>
      <c r="W33">
        <f t="shared" si="12"/>
        <v>6.1983471074380181E-2</v>
      </c>
      <c r="X33">
        <f>SUM($W$4:W33)/R33</f>
        <v>-1.2396694214876032E-2</v>
      </c>
      <c r="Y33">
        <f t="shared" si="13"/>
        <v>4.1912189306492963E-4</v>
      </c>
    </row>
    <row r="34" spans="1:25" ht="15.75" x14ac:dyDescent="0.25">
      <c r="A34" s="4">
        <v>42300</v>
      </c>
      <c r="B34">
        <v>2.2800000000000002</v>
      </c>
      <c r="C34">
        <f t="shared" si="2"/>
        <v>-4.9999999999999864E-2</v>
      </c>
      <c r="D34">
        <v>2.0865999999999998</v>
      </c>
      <c r="E34">
        <v>9.3175000000000008</v>
      </c>
      <c r="F34" s="15">
        <f t="shared" si="0"/>
        <v>2.4410185970413778E-4</v>
      </c>
      <c r="G34">
        <f t="shared" si="1"/>
        <v>1.0002441018597041</v>
      </c>
      <c r="H34">
        <f t="shared" si="3"/>
        <v>-5.0244101859704002E-2</v>
      </c>
      <c r="I34" s="34">
        <f t="shared" si="4"/>
        <v>2.524469771688311E-3</v>
      </c>
      <c r="J34" s="7"/>
      <c r="K34" s="7"/>
      <c r="L34" s="7">
        <f t="shared" si="5"/>
        <v>-0.45863654295773487</v>
      </c>
      <c r="M34" s="7"/>
      <c r="N34" s="7">
        <f t="shared" si="6"/>
        <v>-0.45863654295773487</v>
      </c>
      <c r="O34" s="7">
        <f t="shared" si="7"/>
        <v>79</v>
      </c>
      <c r="P34" s="7">
        <f t="shared" si="8"/>
        <v>-0.45863654295773487</v>
      </c>
      <c r="Q34">
        <f t="shared" si="9"/>
        <v>79</v>
      </c>
      <c r="R34">
        <v>31</v>
      </c>
      <c r="S34">
        <f t="shared" si="10"/>
        <v>0.15289256198347112</v>
      </c>
      <c r="T34">
        <f>SUM($S$4:S34)/R34</f>
        <v>-6.2649960010663832E-3</v>
      </c>
      <c r="U34">
        <f t="shared" si="11"/>
        <v>1.1061412924497373E-4</v>
      </c>
      <c r="W34">
        <f t="shared" si="12"/>
        <v>0.15289256198347112</v>
      </c>
      <c r="X34">
        <f>SUM($W$4:W34)/R34</f>
        <v>-7.0647827246067699E-3</v>
      </c>
      <c r="Y34">
        <f t="shared" si="13"/>
        <v>1.4065870939299727E-4</v>
      </c>
    </row>
    <row r="35" spans="1:25" ht="15.75" x14ac:dyDescent="0.25">
      <c r="A35" s="4">
        <v>42303</v>
      </c>
      <c r="B35">
        <v>2.1</v>
      </c>
      <c r="C35">
        <f t="shared" si="2"/>
        <v>-7.8947368421052697E-2</v>
      </c>
      <c r="D35">
        <v>2.0564</v>
      </c>
      <c r="E35">
        <v>9.3518000000000008</v>
      </c>
      <c r="F35" s="15">
        <f t="shared" si="0"/>
        <v>2.4496156504705269E-4</v>
      </c>
      <c r="G35">
        <f t="shared" si="1"/>
        <v>1.0002449615650471</v>
      </c>
      <c r="H35">
        <f t="shared" si="3"/>
        <v>-7.9192329986099749E-2</v>
      </c>
      <c r="I35" s="34">
        <f t="shared" si="4"/>
        <v>6.2714251286273134E-3</v>
      </c>
      <c r="J35" s="7"/>
      <c r="K35" s="7"/>
      <c r="L35" s="7">
        <f t="shared" si="5"/>
        <v>-0.72416296256484713</v>
      </c>
      <c r="M35" s="7"/>
      <c r="N35" s="7">
        <f t="shared" si="6"/>
        <v>-0.72416296256484713</v>
      </c>
      <c r="O35" s="7">
        <f t="shared" si="7"/>
        <v>98</v>
      </c>
      <c r="P35" s="7">
        <f t="shared" si="8"/>
        <v>-0.72416296256484713</v>
      </c>
      <c r="Q35">
        <f t="shared" si="9"/>
        <v>98</v>
      </c>
      <c r="R35">
        <v>32</v>
      </c>
      <c r="S35">
        <f t="shared" si="10"/>
        <v>0.30991735537190079</v>
      </c>
      <c r="T35">
        <f>SUM($S$4:S35)/R35</f>
        <v>3.6157024793388413E-3</v>
      </c>
      <c r="U35">
        <f t="shared" si="11"/>
        <v>3.8031431037373216E-5</v>
      </c>
      <c r="W35">
        <f t="shared" si="12"/>
        <v>0.30991735537190079</v>
      </c>
      <c r="X35">
        <f>SUM($W$4:W35)/R35</f>
        <v>2.8409090909090919E-3</v>
      </c>
      <c r="Y35">
        <f t="shared" si="13"/>
        <v>2.347858752817432E-5</v>
      </c>
    </row>
    <row r="36" spans="1:25" ht="15.75" x14ac:dyDescent="0.25">
      <c r="A36" s="4">
        <v>42304</v>
      </c>
      <c r="B36">
        <v>2.0499999999999998</v>
      </c>
      <c r="C36">
        <f t="shared" si="2"/>
        <v>-2.3809523809523937E-2</v>
      </c>
      <c r="D36">
        <v>2.0369999999999999</v>
      </c>
      <c r="E36">
        <v>9.2766000000000002</v>
      </c>
      <c r="F36" s="15">
        <f t="shared" si="0"/>
        <v>2.4307637831033624E-4</v>
      </c>
      <c r="G36">
        <f t="shared" si="1"/>
        <v>1.0002430763783103</v>
      </c>
      <c r="H36">
        <f t="shared" si="3"/>
        <v>-2.4052600187834273E-2</v>
      </c>
      <c r="I36" s="34">
        <f t="shared" si="4"/>
        <v>5.7852757579580525E-4</v>
      </c>
      <c r="J36" s="7"/>
      <c r="K36" s="7"/>
      <c r="L36" s="7">
        <f t="shared" si="5"/>
        <v>-0.21839835378939931</v>
      </c>
      <c r="M36" s="7"/>
      <c r="N36" s="7">
        <f t="shared" si="6"/>
        <v>-0.21839835378939931</v>
      </c>
      <c r="O36" s="7">
        <f t="shared" si="7"/>
        <v>65</v>
      </c>
      <c r="P36" s="7">
        <f t="shared" si="8"/>
        <v>-0.21839835378939931</v>
      </c>
      <c r="Q36">
        <f t="shared" si="9"/>
        <v>65</v>
      </c>
      <c r="R36">
        <v>33</v>
      </c>
      <c r="S36">
        <f t="shared" si="10"/>
        <v>3.7190082644628086E-2</v>
      </c>
      <c r="T36">
        <f>SUM($S$4:S36)/R36</f>
        <v>4.6331079388930605E-3</v>
      </c>
      <c r="U36">
        <f t="shared" si="11"/>
        <v>6.4397067520301714E-5</v>
      </c>
      <c r="W36">
        <f t="shared" si="12"/>
        <v>3.7190082644628086E-2</v>
      </c>
      <c r="X36">
        <f>SUM($W$4:W36)/R36</f>
        <v>3.8817931379914856E-3</v>
      </c>
      <c r="Y36">
        <f t="shared" si="13"/>
        <v>4.5204953898473356E-5</v>
      </c>
    </row>
    <row r="37" spans="1:25" ht="15.75" x14ac:dyDescent="0.25">
      <c r="A37" s="4">
        <v>42305</v>
      </c>
      <c r="B37">
        <v>2.2200000000000002</v>
      </c>
      <c r="C37">
        <f t="shared" si="2"/>
        <v>8.2926829268292868E-2</v>
      </c>
      <c r="D37">
        <v>2.1009000000000002</v>
      </c>
      <c r="E37">
        <v>9.2527000000000008</v>
      </c>
      <c r="F37" s="15">
        <f t="shared" si="0"/>
        <v>2.4247695892642973E-4</v>
      </c>
      <c r="G37">
        <f t="shared" si="1"/>
        <v>1.0002424769589264</v>
      </c>
      <c r="H37">
        <f t="shared" si="3"/>
        <v>8.2684352309366438E-2</v>
      </c>
      <c r="I37" s="34">
        <f t="shared" si="4"/>
        <v>6.8367021168194309E-3</v>
      </c>
      <c r="J37" s="7"/>
      <c r="K37" s="7"/>
      <c r="L37" s="7">
        <f t="shared" si="5"/>
        <v>0.76066548588112504</v>
      </c>
      <c r="M37" s="7"/>
      <c r="N37" s="7">
        <f t="shared" si="6"/>
        <v>0.76066548588112504</v>
      </c>
      <c r="O37" s="7">
        <f t="shared" si="7"/>
        <v>19</v>
      </c>
      <c r="P37" s="7">
        <f t="shared" si="8"/>
        <v>0.76066548588112504</v>
      </c>
      <c r="Q37">
        <f t="shared" si="9"/>
        <v>19</v>
      </c>
      <c r="R37">
        <v>34</v>
      </c>
      <c r="S37">
        <f t="shared" si="10"/>
        <v>-0.34297520661157022</v>
      </c>
      <c r="T37">
        <f>SUM($S$4:S37)/R37</f>
        <v>-5.5906660184735059E-3</v>
      </c>
      <c r="U37">
        <f t="shared" si="11"/>
        <v>9.66080529112627E-5</v>
      </c>
      <c r="W37">
        <f t="shared" si="12"/>
        <v>-0.34297520661157022</v>
      </c>
      <c r="X37">
        <f>SUM($W$4:W37)/R37</f>
        <v>-6.3198833252309169E-3</v>
      </c>
      <c r="Y37">
        <f t="shared" si="13"/>
        <v>1.2345376893764371E-4</v>
      </c>
    </row>
    <row r="38" spans="1:25" ht="15.75" x14ac:dyDescent="0.25">
      <c r="A38" s="4">
        <v>42306</v>
      </c>
      <c r="B38">
        <v>2.19</v>
      </c>
      <c r="C38">
        <f t="shared" si="2"/>
        <v>-1.3513513513513624E-2</v>
      </c>
      <c r="D38">
        <v>2.1724999999999999</v>
      </c>
      <c r="E38">
        <v>9.2386999999999997</v>
      </c>
      <c r="F38" s="15">
        <f t="shared" si="0"/>
        <v>2.4212577386206746E-4</v>
      </c>
      <c r="G38">
        <f t="shared" si="1"/>
        <v>1.0002421257738621</v>
      </c>
      <c r="H38">
        <f t="shared" si="3"/>
        <v>-1.3755639287375691E-2</v>
      </c>
      <c r="I38" s="34">
        <f t="shared" si="4"/>
        <v>1.8921761220439361E-4</v>
      </c>
      <c r="J38" s="7"/>
      <c r="K38" s="7"/>
      <c r="L38" s="7">
        <f t="shared" si="5"/>
        <v>-0.12395582242101078</v>
      </c>
      <c r="M38" s="7"/>
      <c r="N38" s="7">
        <f t="shared" si="6"/>
        <v>-0.12395582242101078</v>
      </c>
      <c r="O38" s="7">
        <f t="shared" si="7"/>
        <v>62</v>
      </c>
      <c r="P38" s="7">
        <f t="shared" si="8"/>
        <v>-0.12395582242101078</v>
      </c>
      <c r="Q38">
        <f t="shared" si="9"/>
        <v>62</v>
      </c>
      <c r="R38">
        <v>35</v>
      </c>
      <c r="S38">
        <f t="shared" si="10"/>
        <v>1.2396694214875992E-2</v>
      </c>
      <c r="T38">
        <f>SUM($S$4:S38)/R38</f>
        <v>-5.0767414403778063E-3</v>
      </c>
      <c r="U38">
        <f t="shared" si="11"/>
        <v>8.2005966166884208E-5</v>
      </c>
      <c r="W38">
        <f t="shared" si="12"/>
        <v>1.2396694214875992E-2</v>
      </c>
      <c r="X38">
        <f>SUM($W$4:W38)/R38</f>
        <v>-5.7851239669421484E-3</v>
      </c>
      <c r="Y38">
        <f t="shared" si="13"/>
        <v>1.064880069046451E-4</v>
      </c>
    </row>
    <row r="39" spans="1:25" ht="15.75" x14ac:dyDescent="0.25">
      <c r="A39" s="4">
        <v>42307</v>
      </c>
      <c r="B39">
        <v>2.2599999999999998</v>
      </c>
      <c r="C39">
        <f t="shared" si="2"/>
        <v>3.1963470319634632E-2</v>
      </c>
      <c r="D39">
        <v>2.1421000000000001</v>
      </c>
      <c r="E39">
        <v>9.2590000000000003</v>
      </c>
      <c r="F39" s="15">
        <f t="shared" si="0"/>
        <v>2.4263497756393804E-4</v>
      </c>
      <c r="G39">
        <f t="shared" si="1"/>
        <v>1.0002426349775639</v>
      </c>
      <c r="H39">
        <f t="shared" si="3"/>
        <v>3.1720835342070694E-2</v>
      </c>
      <c r="I39" s="34">
        <f t="shared" si="4"/>
        <v>1.0062113947987613E-3</v>
      </c>
      <c r="J39" s="7"/>
      <c r="K39" s="7"/>
      <c r="L39" s="7">
        <f t="shared" si="5"/>
        <v>0.29319231056658862</v>
      </c>
      <c r="M39" s="7"/>
      <c r="N39" s="7">
        <f t="shared" si="6"/>
        <v>0.29319231056658862</v>
      </c>
      <c r="O39" s="7">
        <f t="shared" si="7"/>
        <v>39</v>
      </c>
      <c r="P39" s="7">
        <f t="shared" si="8"/>
        <v>0.29319231056658862</v>
      </c>
      <c r="Q39">
        <f t="shared" si="9"/>
        <v>38</v>
      </c>
      <c r="R39">
        <v>36</v>
      </c>
      <c r="S39">
        <f t="shared" si="10"/>
        <v>-0.17768595041322316</v>
      </c>
      <c r="T39">
        <f>SUM($S$4:S39)/R39</f>
        <v>-9.871441689623511E-3</v>
      </c>
      <c r="U39">
        <f t="shared" si="11"/>
        <v>3.1891209064899409E-4</v>
      </c>
      <c r="W39">
        <f t="shared" si="12"/>
        <v>-0.18595041322314049</v>
      </c>
      <c r="X39">
        <f>SUM($W$4:W39)/R39</f>
        <v>-1.078971533516988E-2</v>
      </c>
      <c r="Y39">
        <f t="shared" si="13"/>
        <v>3.8100422295490936E-4</v>
      </c>
    </row>
    <row r="40" spans="1:25" ht="15.75" x14ac:dyDescent="0.25">
      <c r="A40" s="4">
        <v>42310</v>
      </c>
      <c r="B40">
        <v>2.52</v>
      </c>
      <c r="C40">
        <f t="shared" si="2"/>
        <v>0.11504424778761073</v>
      </c>
      <c r="D40">
        <v>2.1709000000000001</v>
      </c>
      <c r="E40">
        <v>9.2248999999999999</v>
      </c>
      <c r="F40" s="15">
        <f t="shared" si="0"/>
        <v>2.4177956179705085E-4</v>
      </c>
      <c r="G40">
        <f t="shared" si="1"/>
        <v>1.0002417795617971</v>
      </c>
      <c r="H40">
        <f t="shared" si="3"/>
        <v>0.11480246822581368</v>
      </c>
      <c r="I40" s="34">
        <f t="shared" si="4"/>
        <v>1.3179606710738959E-2</v>
      </c>
      <c r="J40" s="7"/>
      <c r="K40" s="7"/>
      <c r="L40" s="7">
        <f t="shared" si="5"/>
        <v>1.0552699218496593</v>
      </c>
      <c r="M40" s="7"/>
      <c r="N40" s="7">
        <f t="shared" si="6"/>
        <v>1.0552699218496593</v>
      </c>
      <c r="O40" s="7">
        <f t="shared" si="7"/>
        <v>15</v>
      </c>
      <c r="P40" s="7">
        <f t="shared" si="8"/>
        <v>1.0552699218496593</v>
      </c>
      <c r="Q40">
        <f t="shared" si="9"/>
        <v>15</v>
      </c>
      <c r="R40">
        <v>37</v>
      </c>
      <c r="S40">
        <f t="shared" si="10"/>
        <v>-0.37603305785123964</v>
      </c>
      <c r="T40">
        <f>SUM($S$4:S40)/R40</f>
        <v>-1.9767701585883406E-2</v>
      </c>
      <c r="U40">
        <f t="shared" si="11"/>
        <v>1.3143813601432621E-3</v>
      </c>
      <c r="W40">
        <f t="shared" si="12"/>
        <v>-0.37603305785123964</v>
      </c>
      <c r="X40">
        <f>SUM($W$4:W40)/R40</f>
        <v>-2.0661157024793389E-2</v>
      </c>
      <c r="Y40">
        <f t="shared" si="13"/>
        <v>1.4358805595742965E-3</v>
      </c>
    </row>
    <row r="41" spans="1:25" ht="15.75" x14ac:dyDescent="0.25">
      <c r="A41" s="4">
        <v>42311</v>
      </c>
      <c r="B41">
        <v>2.52</v>
      </c>
      <c r="C41">
        <f t="shared" si="2"/>
        <v>0</v>
      </c>
      <c r="D41">
        <v>2.2105000000000001</v>
      </c>
      <c r="E41">
        <v>9.2333999999999996</v>
      </c>
      <c r="F41" s="15">
        <f t="shared" si="0"/>
        <v>2.4199281351799939E-4</v>
      </c>
      <c r="G41">
        <f t="shared" si="1"/>
        <v>1.000241992813518</v>
      </c>
      <c r="H41">
        <f t="shared" si="3"/>
        <v>-2.4199281351799939E-4</v>
      </c>
      <c r="I41" s="34">
        <f t="shared" si="4"/>
        <v>5.8560521794357232E-8</v>
      </c>
      <c r="J41" s="7"/>
      <c r="K41" s="7"/>
      <c r="L41" s="7">
        <f t="shared" si="5"/>
        <v>0</v>
      </c>
      <c r="M41" s="7"/>
      <c r="N41" s="7">
        <f t="shared" si="6"/>
        <v>0</v>
      </c>
      <c r="O41" s="7">
        <f t="shared" si="7"/>
        <v>53</v>
      </c>
      <c r="P41" s="7">
        <f t="shared" si="8"/>
        <v>0</v>
      </c>
      <c r="Q41">
        <f t="shared" si="9"/>
        <v>53</v>
      </c>
      <c r="R41">
        <v>38</v>
      </c>
      <c r="S41">
        <f t="shared" si="10"/>
        <v>-6.1983471074380181E-2</v>
      </c>
      <c r="T41">
        <f>SUM($S$4:S41)/R41</f>
        <v>-2.087864288821227E-2</v>
      </c>
      <c r="U41">
        <f t="shared" si="11"/>
        <v>1.5058976087666254E-3</v>
      </c>
      <c r="W41">
        <f t="shared" si="12"/>
        <v>-6.1983471074380181E-2</v>
      </c>
      <c r="X41">
        <f>SUM($W$4:W41)/R41</f>
        <v>-2.1748586341887779E-2</v>
      </c>
      <c r="Y41">
        <f t="shared" si="13"/>
        <v>1.6340034817346192E-3</v>
      </c>
    </row>
    <row r="42" spans="1:25" ht="15.75" x14ac:dyDescent="0.25">
      <c r="A42" s="4">
        <v>42312</v>
      </c>
      <c r="B42">
        <v>2.6</v>
      </c>
      <c r="C42">
        <f t="shared" si="2"/>
        <v>3.1746031746031772E-2</v>
      </c>
      <c r="D42">
        <v>2.2250000000000001</v>
      </c>
      <c r="E42">
        <v>9.2637</v>
      </c>
      <c r="F42" s="15">
        <f t="shared" si="0"/>
        <v>2.4275285856600881E-4</v>
      </c>
      <c r="G42">
        <f t="shared" si="1"/>
        <v>1.000242752858566</v>
      </c>
      <c r="H42">
        <f t="shared" si="3"/>
        <v>3.1503278887465763E-2</v>
      </c>
      <c r="I42" s="34">
        <f t="shared" si="4"/>
        <v>9.9245658066144608E-4</v>
      </c>
      <c r="J42" s="7"/>
      <c r="K42" s="7"/>
      <c r="L42" s="7">
        <f t="shared" si="5"/>
        <v>0.29119780505253112</v>
      </c>
      <c r="M42" s="7"/>
      <c r="N42" s="7">
        <f t="shared" si="6"/>
        <v>0.29119780505253112</v>
      </c>
      <c r="O42" s="7">
        <f t="shared" si="7"/>
        <v>40</v>
      </c>
      <c r="P42" s="7">
        <f t="shared" si="8"/>
        <v>0.29119780505253112</v>
      </c>
      <c r="Q42">
        <f t="shared" si="9"/>
        <v>39</v>
      </c>
      <c r="R42">
        <v>39</v>
      </c>
      <c r="S42">
        <f t="shared" si="10"/>
        <v>-0.16942148760330578</v>
      </c>
      <c r="T42">
        <f>SUM($S$4:S42)/R42</f>
        <v>-2.4687433778342871E-2</v>
      </c>
      <c r="U42">
        <f t="shared" si="11"/>
        <v>2.1608460068947744E-3</v>
      </c>
      <c r="W42">
        <f t="shared" si="12"/>
        <v>-0.17768595041322316</v>
      </c>
      <c r="X42">
        <f>SUM($W$4:W42)/R42</f>
        <v>-2.5746980292434839E-2</v>
      </c>
      <c r="Y42">
        <f t="shared" si="13"/>
        <v>2.3503066157256449E-3</v>
      </c>
    </row>
    <row r="43" spans="1:25" ht="15.75" x14ac:dyDescent="0.25">
      <c r="A43" s="4">
        <v>42313</v>
      </c>
      <c r="B43">
        <v>2.5</v>
      </c>
      <c r="C43">
        <f t="shared" si="2"/>
        <v>-3.8461538461538491E-2</v>
      </c>
      <c r="D43">
        <v>2.2323</v>
      </c>
      <c r="E43">
        <v>9.2740000000000009</v>
      </c>
      <c r="F43" s="15">
        <f t="shared" si="0"/>
        <v>2.4301117584513143E-4</v>
      </c>
      <c r="G43">
        <f t="shared" si="1"/>
        <v>1.0002430111758451</v>
      </c>
      <c r="H43">
        <f t="shared" si="3"/>
        <v>-3.8704549637383623E-2</v>
      </c>
      <c r="I43" s="34">
        <f t="shared" si="4"/>
        <v>1.4980421626326927E-3</v>
      </c>
      <c r="J43" s="7"/>
      <c r="K43" s="7"/>
      <c r="L43" s="7">
        <f t="shared" si="5"/>
        <v>-0.35279734073672037</v>
      </c>
      <c r="M43" s="7"/>
      <c r="N43" s="7">
        <f t="shared" si="6"/>
        <v>-0.35279734073672037</v>
      </c>
      <c r="O43" s="7">
        <f t="shared" si="7"/>
        <v>72</v>
      </c>
      <c r="P43" s="7">
        <f t="shared" si="8"/>
        <v>-0.35279734073672037</v>
      </c>
      <c r="Q43">
        <f t="shared" si="9"/>
        <v>72</v>
      </c>
      <c r="R43">
        <v>40</v>
      </c>
      <c r="S43">
        <f t="shared" si="10"/>
        <v>9.5041322314049603E-2</v>
      </c>
      <c r="T43">
        <f>SUM($S$4:S43)/R43</f>
        <v>-2.1694214876033062E-2</v>
      </c>
      <c r="U43">
        <f t="shared" si="11"/>
        <v>1.7114143966817971E-3</v>
      </c>
      <c r="W43">
        <f t="shared" si="12"/>
        <v>9.5041322314049603E-2</v>
      </c>
      <c r="X43">
        <f>SUM($W$4:W43)/R43</f>
        <v>-2.2727272727272728E-2</v>
      </c>
      <c r="Y43">
        <f t="shared" si="13"/>
        <v>1.8782870022539444E-3</v>
      </c>
    </row>
    <row r="44" spans="1:25" ht="15.75" x14ac:dyDescent="0.25">
      <c r="A44" s="4">
        <v>42314</v>
      </c>
      <c r="B44">
        <v>2.46</v>
      </c>
      <c r="C44">
        <f t="shared" si="2"/>
        <v>-1.6000000000000014E-2</v>
      </c>
      <c r="D44">
        <v>2.3252000000000002</v>
      </c>
      <c r="E44">
        <v>9.3039000000000005</v>
      </c>
      <c r="F44" s="15">
        <f t="shared" si="0"/>
        <v>2.43760910803692E-4</v>
      </c>
      <c r="G44">
        <f t="shared" si="1"/>
        <v>1.0002437609108037</v>
      </c>
      <c r="H44">
        <f t="shared" si="3"/>
        <v>-1.6243760910803706E-2</v>
      </c>
      <c r="I44" s="34">
        <f t="shared" si="4"/>
        <v>2.6385976852735446E-4</v>
      </c>
      <c r="J44" s="7"/>
      <c r="K44" s="7"/>
      <c r="L44" s="7">
        <f t="shared" si="5"/>
        <v>-0.14676369374647569</v>
      </c>
      <c r="M44" s="7"/>
      <c r="N44" s="7">
        <f t="shared" si="6"/>
        <v>-0.14676369374647569</v>
      </c>
      <c r="O44" s="7">
        <f t="shared" si="7"/>
        <v>63</v>
      </c>
      <c r="P44" s="7">
        <f t="shared" si="8"/>
        <v>-0.14676369374647569</v>
      </c>
      <c r="Q44">
        <f t="shared" si="9"/>
        <v>63</v>
      </c>
      <c r="R44">
        <v>41</v>
      </c>
      <c r="S44">
        <f t="shared" si="10"/>
        <v>2.0661157024793431E-2</v>
      </c>
      <c r="T44">
        <f>SUM($S$4:S44)/R44</f>
        <v>-2.0661157024793389E-2</v>
      </c>
      <c r="U44">
        <f t="shared" si="11"/>
        <v>1.5911108903390852E-3</v>
      </c>
      <c r="W44">
        <f t="shared" si="12"/>
        <v>2.0661157024793431E-2</v>
      </c>
      <c r="X44">
        <f>SUM($W$4:W44)/R44</f>
        <v>-2.1669018343075993E-2</v>
      </c>
      <c r="Y44">
        <f t="shared" si="13"/>
        <v>1.7501273267322833E-3</v>
      </c>
    </row>
    <row r="45" spans="1:25" ht="15.75" x14ac:dyDescent="0.25">
      <c r="A45" s="4">
        <v>42317</v>
      </c>
      <c r="B45">
        <v>2.4699999999999998</v>
      </c>
      <c r="C45">
        <f t="shared" si="2"/>
        <v>4.0650406504064178E-3</v>
      </c>
      <c r="D45">
        <v>2.3435999999999999</v>
      </c>
      <c r="E45">
        <v>9.3978000000000002</v>
      </c>
      <c r="F45" s="15">
        <f t="shared" si="0"/>
        <v>2.4611410058184013E-4</v>
      </c>
      <c r="G45">
        <f t="shared" si="1"/>
        <v>1.0002461141005818</v>
      </c>
      <c r="H45">
        <f t="shared" si="3"/>
        <v>3.8189265498245776E-3</v>
      </c>
      <c r="I45" s="34">
        <f t="shared" si="4"/>
        <v>1.4584199992955053E-5</v>
      </c>
      <c r="J45" s="7"/>
      <c r="K45" s="7"/>
      <c r="L45" s="7">
        <f t="shared" si="5"/>
        <v>3.7287523817701333E-2</v>
      </c>
      <c r="M45" s="7"/>
      <c r="N45" s="7">
        <f t="shared" si="6"/>
        <v>3.7287523817701333E-2</v>
      </c>
      <c r="O45" s="7">
        <f t="shared" si="7"/>
        <v>52</v>
      </c>
      <c r="P45" s="7">
        <f t="shared" si="8"/>
        <v>3.7287523817701333E-2</v>
      </c>
      <c r="Q45">
        <f t="shared" si="9"/>
        <v>52</v>
      </c>
      <c r="R45">
        <v>42</v>
      </c>
      <c r="S45">
        <f t="shared" si="10"/>
        <v>-7.0247933884297509E-2</v>
      </c>
      <c r="T45">
        <f>SUM($S$4:S45)/R45</f>
        <v>-2.1841794569067298E-2</v>
      </c>
      <c r="U45">
        <f t="shared" si="11"/>
        <v>1.8215170527171077E-3</v>
      </c>
      <c r="W45">
        <f t="shared" si="12"/>
        <v>-7.0247933884297509E-2</v>
      </c>
      <c r="X45">
        <f>SUM($W$4:W45)/R45</f>
        <v>-2.2825659189295553E-2</v>
      </c>
      <c r="Y45">
        <f t="shared" si="13"/>
        <v>1.9893136483533315E-3</v>
      </c>
    </row>
    <row r="46" spans="1:25" ht="15.75" x14ac:dyDescent="0.25">
      <c r="A46" s="4">
        <v>42318</v>
      </c>
      <c r="B46">
        <v>2.3199999999999998</v>
      </c>
      <c r="C46">
        <f t="shared" si="2"/>
        <v>-6.0728744939271224E-2</v>
      </c>
      <c r="D46">
        <v>2.3418999999999999</v>
      </c>
      <c r="E46">
        <v>9.3999000000000006</v>
      </c>
      <c r="F46" s="15">
        <f t="shared" si="0"/>
        <v>2.4616670479860048E-4</v>
      </c>
      <c r="G46">
        <f t="shared" si="1"/>
        <v>1.0002461667047986</v>
      </c>
      <c r="H46">
        <f t="shared" si="3"/>
        <v>-6.0974911644069825E-2</v>
      </c>
      <c r="I46" s="34">
        <f t="shared" si="4"/>
        <v>3.717939850002122E-3</v>
      </c>
      <c r="J46" s="7"/>
      <c r="K46" s="7"/>
      <c r="L46" s="7">
        <f t="shared" si="5"/>
        <v>-0.55704843274218929</v>
      </c>
      <c r="M46" s="7"/>
      <c r="N46" s="7">
        <f t="shared" si="6"/>
        <v>-0.55704843274218929</v>
      </c>
      <c r="O46" s="7">
        <f t="shared" si="7"/>
        <v>84</v>
      </c>
      <c r="P46" s="7">
        <f t="shared" si="8"/>
        <v>-0.55704843274218929</v>
      </c>
      <c r="Q46">
        <f t="shared" si="9"/>
        <v>84</v>
      </c>
      <c r="R46">
        <v>43</v>
      </c>
      <c r="S46">
        <f t="shared" si="10"/>
        <v>0.19421487603305787</v>
      </c>
      <c r="T46">
        <f>SUM($S$4:S46)/R46</f>
        <v>-1.6817220834134155E-2</v>
      </c>
      <c r="U46">
        <f t="shared" si="11"/>
        <v>1.1055648557375948E-3</v>
      </c>
      <c r="W46">
        <f t="shared" si="12"/>
        <v>0.19421487603305787</v>
      </c>
      <c r="X46">
        <f>SUM($W$4:W46)/R46</f>
        <v>-1.7778204881798963E-2</v>
      </c>
      <c r="Y46">
        <f t="shared" si="13"/>
        <v>1.2355251326569528E-3</v>
      </c>
    </row>
    <row r="47" spans="1:25" ht="15.75" x14ac:dyDescent="0.25">
      <c r="A47" s="4">
        <v>42319</v>
      </c>
      <c r="B47">
        <v>2.1800000000000002</v>
      </c>
      <c r="C47">
        <f t="shared" si="2"/>
        <v>-6.034482758620676E-2</v>
      </c>
      <c r="D47">
        <v>2.3300999999999998</v>
      </c>
      <c r="E47">
        <v>9.4212000000000007</v>
      </c>
      <c r="F47" s="15">
        <f t="shared" si="0"/>
        <v>2.467002049544309E-4</v>
      </c>
      <c r="G47">
        <f t="shared" si="1"/>
        <v>1.0002467002049544</v>
      </c>
      <c r="H47">
        <f t="shared" si="3"/>
        <v>-6.0591527791161191E-2</v>
      </c>
      <c r="I47" s="34">
        <f t="shared" si="4"/>
        <v>3.6713332400670588E-3</v>
      </c>
      <c r="J47" s="7"/>
      <c r="K47" s="7"/>
      <c r="L47" s="7">
        <f t="shared" si="5"/>
        <v>-0.55352686219036995</v>
      </c>
      <c r="M47" s="7"/>
      <c r="N47" s="7">
        <f t="shared" si="6"/>
        <v>-0.55352686219036995</v>
      </c>
      <c r="O47" s="7">
        <f t="shared" si="7"/>
        <v>83</v>
      </c>
      <c r="P47" s="7">
        <f t="shared" si="8"/>
        <v>-0.55352686219036995</v>
      </c>
      <c r="Q47">
        <f t="shared" si="9"/>
        <v>83</v>
      </c>
      <c r="R47">
        <v>44</v>
      </c>
      <c r="S47">
        <f t="shared" si="10"/>
        <v>0.18595041322314054</v>
      </c>
      <c r="T47">
        <f>SUM($S$4:S47)/R47</f>
        <v>-1.2208865514650639E-2</v>
      </c>
      <c r="U47">
        <f t="shared" si="11"/>
        <v>5.9622558861930242E-4</v>
      </c>
      <c r="W47">
        <f t="shared" si="12"/>
        <v>0.18595041322314054</v>
      </c>
      <c r="X47">
        <f>SUM($W$4:W47)/R47</f>
        <v>-1.3148009015777611E-2</v>
      </c>
      <c r="Y47">
        <f t="shared" si="13"/>
        <v>6.914805643158773E-4</v>
      </c>
    </row>
    <row r="48" spans="1:25" ht="15.75" x14ac:dyDescent="0.25">
      <c r="A48" s="4">
        <v>42320</v>
      </c>
      <c r="B48">
        <v>2.09</v>
      </c>
      <c r="C48">
        <f t="shared" si="2"/>
        <v>-4.1284403669724905E-2</v>
      </c>
      <c r="D48">
        <v>2.3115999999999999</v>
      </c>
      <c r="E48">
        <v>9.4832999999999998</v>
      </c>
      <c r="F48" s="15">
        <f t="shared" si="0"/>
        <v>2.4825502996694837E-4</v>
      </c>
      <c r="G48">
        <f t="shared" si="1"/>
        <v>1.0002482550299669</v>
      </c>
      <c r="H48">
        <f t="shared" si="3"/>
        <v>-4.1532658699691853E-2</v>
      </c>
      <c r="I48" s="34">
        <f t="shared" si="4"/>
        <v>1.7249617386650893E-3</v>
      </c>
      <c r="J48" s="7"/>
      <c r="K48" s="7"/>
      <c r="L48" s="7">
        <f t="shared" si="5"/>
        <v>-0.37869072354308608</v>
      </c>
      <c r="M48" s="7"/>
      <c r="N48" s="7">
        <f t="shared" si="6"/>
        <v>-0.37869072354308608</v>
      </c>
      <c r="O48" s="7">
        <f t="shared" si="7"/>
        <v>74</v>
      </c>
      <c r="P48" s="7">
        <f t="shared" si="8"/>
        <v>-0.37869072354308608</v>
      </c>
      <c r="Q48">
        <f t="shared" si="9"/>
        <v>74</v>
      </c>
      <c r="R48">
        <v>45</v>
      </c>
      <c r="S48">
        <f t="shared" si="10"/>
        <v>0.11157024793388426</v>
      </c>
      <c r="T48">
        <f>SUM($S$4:S48)/R48</f>
        <v>-9.4582185491276401E-3</v>
      </c>
      <c r="U48">
        <f t="shared" si="11"/>
        <v>3.6596412868525427E-4</v>
      </c>
      <c r="W48">
        <f t="shared" si="12"/>
        <v>0.11157024793388426</v>
      </c>
      <c r="X48">
        <f>SUM($W$4:W48)/R48</f>
        <v>-1.0376492194674012E-2</v>
      </c>
      <c r="Y48">
        <f t="shared" si="13"/>
        <v>4.4047468745235285E-4</v>
      </c>
    </row>
    <row r="49" spans="1:25" ht="15.75" x14ac:dyDescent="0.25">
      <c r="A49" s="4">
        <v>42321</v>
      </c>
      <c r="B49">
        <v>2.0699999999999998</v>
      </c>
      <c r="C49">
        <f t="shared" si="2"/>
        <v>-9.5693779904306303E-3</v>
      </c>
      <c r="D49">
        <v>2.2658</v>
      </c>
      <c r="E49">
        <v>9.4993999999999996</v>
      </c>
      <c r="F49" s="15">
        <f t="shared" si="0"/>
        <v>2.4865798918183302E-4</v>
      </c>
      <c r="G49">
        <f t="shared" si="1"/>
        <v>1.0002486579891818</v>
      </c>
      <c r="H49">
        <f t="shared" si="3"/>
        <v>-9.8180359796124633E-3</v>
      </c>
      <c r="I49" s="34">
        <f t="shared" si="4"/>
        <v>9.6393830496964856E-5</v>
      </c>
      <c r="J49" s="7"/>
      <c r="K49" s="7"/>
      <c r="L49" s="7">
        <f t="shared" si="5"/>
        <v>-8.7777328795739046E-2</v>
      </c>
      <c r="M49" s="7"/>
      <c r="N49" s="7">
        <f t="shared" si="6"/>
        <v>-8.7777328795739046E-2</v>
      </c>
      <c r="O49" s="7">
        <f t="shared" si="7"/>
        <v>61</v>
      </c>
      <c r="P49" s="7">
        <f t="shared" si="8"/>
        <v>-8.7777328795739046E-2</v>
      </c>
      <c r="Q49">
        <f t="shared" si="9"/>
        <v>61</v>
      </c>
      <c r="R49">
        <v>46</v>
      </c>
      <c r="S49">
        <f t="shared" si="10"/>
        <v>4.1322314049586639E-3</v>
      </c>
      <c r="T49">
        <f>SUM($S$4:S49)/R49</f>
        <v>-9.1627739849083727E-3</v>
      </c>
      <c r="U49">
        <f t="shared" si="11"/>
        <v>3.5109051332105708E-4</v>
      </c>
      <c r="W49">
        <f t="shared" si="12"/>
        <v>4.1322314049586639E-3</v>
      </c>
      <c r="X49">
        <f>SUM($W$4:W49)/R49</f>
        <v>-1.006108515989939E-2</v>
      </c>
      <c r="Y49">
        <f t="shared" si="13"/>
        <v>4.2330636285076319E-4</v>
      </c>
    </row>
    <row r="50" spans="1:25" ht="15.75" x14ac:dyDescent="0.25">
      <c r="A50" s="4">
        <v>42324</v>
      </c>
      <c r="B50">
        <v>2.2599999999999998</v>
      </c>
      <c r="C50">
        <f t="shared" si="2"/>
        <v>9.1787439613526547E-2</v>
      </c>
      <c r="D50">
        <v>2.2675999999999998</v>
      </c>
      <c r="E50">
        <v>9.4093</v>
      </c>
      <c r="F50" s="15">
        <f t="shared" si="0"/>
        <v>2.4640215895077588E-4</v>
      </c>
      <c r="G50">
        <f t="shared" si="1"/>
        <v>1.0002464021589508</v>
      </c>
      <c r="H50">
        <f t="shared" si="3"/>
        <v>9.1541037454575772E-2</v>
      </c>
      <c r="I50" s="34">
        <f t="shared" si="4"/>
        <v>8.3797615382600436E-3</v>
      </c>
      <c r="J50" s="7"/>
      <c r="K50" s="7"/>
      <c r="L50" s="7">
        <f t="shared" si="5"/>
        <v>0.84194147982579559</v>
      </c>
      <c r="M50" s="7"/>
      <c r="N50" s="7">
        <f t="shared" si="6"/>
        <v>0.84194147982579559</v>
      </c>
      <c r="O50" s="7">
        <f t="shared" si="7"/>
        <v>16</v>
      </c>
      <c r="P50" s="7">
        <f t="shared" si="8"/>
        <v>0.84194147982579559</v>
      </c>
      <c r="Q50">
        <f t="shared" si="9"/>
        <v>16</v>
      </c>
      <c r="R50">
        <v>47</v>
      </c>
      <c r="S50">
        <f t="shared" si="10"/>
        <v>-0.36776859504132231</v>
      </c>
      <c r="T50">
        <f>SUM($S$4:S50)/R50</f>
        <v>-1.6792685071215053E-2</v>
      </c>
      <c r="U50">
        <f t="shared" si="11"/>
        <v>1.2048846163043108E-3</v>
      </c>
      <c r="W50">
        <f t="shared" si="12"/>
        <v>-0.36776859504132231</v>
      </c>
      <c r="X50">
        <f>SUM($W$4:W50)/R50</f>
        <v>-1.7671883242482856E-2</v>
      </c>
      <c r="Y50">
        <f t="shared" si="13"/>
        <v>1.3343533177081345E-3</v>
      </c>
    </row>
    <row r="51" spans="1:25" ht="15.75" x14ac:dyDescent="0.25">
      <c r="A51" s="4">
        <v>42325</v>
      </c>
      <c r="B51">
        <v>2.11</v>
      </c>
      <c r="C51">
        <f t="shared" si="2"/>
        <v>-6.6371681415929168E-2</v>
      </c>
      <c r="D51">
        <v>2.2658</v>
      </c>
      <c r="E51">
        <v>9.4235000000000007</v>
      </c>
      <c r="F51" s="15">
        <f t="shared" si="0"/>
        <v>2.4675780675686987E-4</v>
      </c>
      <c r="G51">
        <f t="shared" si="1"/>
        <v>1.0002467578067569</v>
      </c>
      <c r="H51">
        <f t="shared" si="3"/>
        <v>-6.6618439222686038E-2</v>
      </c>
      <c r="I51" s="34">
        <f t="shared" si="4"/>
        <v>4.4380164444667138E-3</v>
      </c>
      <c r="J51" s="7"/>
      <c r="K51" s="7"/>
      <c r="L51" s="7">
        <f t="shared" si="5"/>
        <v>-0.60880957029787952</v>
      </c>
      <c r="M51" s="7"/>
      <c r="N51" s="7">
        <f t="shared" si="6"/>
        <v>-0.60880957029787952</v>
      </c>
      <c r="O51" s="7">
        <f t="shared" si="7"/>
        <v>88</v>
      </c>
      <c r="P51" s="7">
        <f t="shared" si="8"/>
        <v>-0.60880957029787952</v>
      </c>
      <c r="Q51">
        <f t="shared" si="9"/>
        <v>88</v>
      </c>
      <c r="R51">
        <v>48</v>
      </c>
      <c r="S51">
        <f t="shared" si="10"/>
        <v>0.22727272727272729</v>
      </c>
      <c r="T51">
        <f>SUM($S$4:S51)/R51</f>
        <v>-1.1707988980716254E-2</v>
      </c>
      <c r="U51">
        <f t="shared" si="11"/>
        <v>5.9815420788031945E-4</v>
      </c>
      <c r="W51">
        <f t="shared" si="12"/>
        <v>0.22727272727272729</v>
      </c>
      <c r="X51">
        <f>SUM($W$4:W51)/R51</f>
        <v>-1.2568870523415978E-2</v>
      </c>
      <c r="Y51">
        <f t="shared" si="13"/>
        <v>6.8935202720463292E-4</v>
      </c>
    </row>
    <row r="52" spans="1:25" ht="15.75" x14ac:dyDescent="0.25">
      <c r="A52" s="4">
        <v>42326</v>
      </c>
      <c r="B52">
        <v>2.13</v>
      </c>
      <c r="C52">
        <f t="shared" si="2"/>
        <v>9.4786729857819999E-3</v>
      </c>
      <c r="D52">
        <v>2.2728000000000002</v>
      </c>
      <c r="E52">
        <v>9.3636999999999997</v>
      </c>
      <c r="F52" s="15">
        <f t="shared" si="0"/>
        <v>2.4525976733302812E-4</v>
      </c>
      <c r="G52">
        <f t="shared" si="1"/>
        <v>1.000245259767333</v>
      </c>
      <c r="H52">
        <f t="shared" si="3"/>
        <v>9.2334132184489718E-3</v>
      </c>
      <c r="I52" s="34">
        <f t="shared" si="4"/>
        <v>8.5255919662628206E-5</v>
      </c>
      <c r="J52" s="7"/>
      <c r="K52" s="7"/>
      <c r="L52" s="7">
        <f t="shared" si="5"/>
        <v>8.6945316200518777E-2</v>
      </c>
      <c r="M52" s="7"/>
      <c r="N52" s="7">
        <f t="shared" si="6"/>
        <v>8.6945316200518777E-2</v>
      </c>
      <c r="O52" s="7">
        <f t="shared" si="7"/>
        <v>49</v>
      </c>
      <c r="P52" s="7">
        <f t="shared" si="8"/>
        <v>8.6945316200518777E-2</v>
      </c>
      <c r="Q52">
        <f t="shared" si="9"/>
        <v>49</v>
      </c>
      <c r="R52">
        <v>49</v>
      </c>
      <c r="S52">
        <f t="shared" si="10"/>
        <v>-9.5041322314049603E-2</v>
      </c>
      <c r="T52">
        <f>SUM($S$4:S52)/R52</f>
        <v>-1.3408669252825097E-2</v>
      </c>
      <c r="U52">
        <f t="shared" si="11"/>
        <v>8.008934677682909E-4</v>
      </c>
      <c r="W52">
        <f t="shared" si="12"/>
        <v>-9.5041322314049603E-2</v>
      </c>
      <c r="X52">
        <f>SUM($W$4:W52)/R52</f>
        <v>-1.4251981784449317E-2</v>
      </c>
      <c r="Y52">
        <f t="shared" si="13"/>
        <v>9.0480275040268011E-4</v>
      </c>
    </row>
    <row r="53" spans="1:25" ht="15.75" x14ac:dyDescent="0.25">
      <c r="A53" s="4">
        <v>42327</v>
      </c>
      <c r="B53">
        <v>2.08</v>
      </c>
      <c r="C53">
        <f t="shared" si="2"/>
        <v>-2.3474178403755788E-2</v>
      </c>
      <c r="D53">
        <v>2.2482000000000002</v>
      </c>
      <c r="E53">
        <v>9.3679000000000006</v>
      </c>
      <c r="F53" s="15">
        <f t="shared" si="0"/>
        <v>2.4536500747296408E-4</v>
      </c>
      <c r="G53">
        <f t="shared" si="1"/>
        <v>1.000245365007473</v>
      </c>
      <c r="H53">
        <f t="shared" si="3"/>
        <v>-2.3719543411228752E-2</v>
      </c>
      <c r="I53" s="34">
        <f t="shared" si="4"/>
        <v>5.6261673963716526E-4</v>
      </c>
      <c r="J53" s="7"/>
      <c r="K53" s="7"/>
      <c r="L53" s="7">
        <f t="shared" si="5"/>
        <v>-0.21532232063743406</v>
      </c>
      <c r="M53" s="7"/>
      <c r="N53" s="7">
        <f t="shared" si="6"/>
        <v>-0.21532232063743406</v>
      </c>
      <c r="O53" s="7">
        <f t="shared" si="7"/>
        <v>64</v>
      </c>
      <c r="P53" s="7">
        <f t="shared" si="8"/>
        <v>-0.21532232063743406</v>
      </c>
      <c r="Q53">
        <f t="shared" si="9"/>
        <v>64</v>
      </c>
      <c r="R53">
        <v>50</v>
      </c>
      <c r="S53">
        <f t="shared" si="10"/>
        <v>2.8925619834710758E-2</v>
      </c>
      <c r="T53">
        <f>SUM($S$4:S53)/R53</f>
        <v>-1.256198347107438E-2</v>
      </c>
      <c r="U53">
        <f t="shared" si="11"/>
        <v>7.1728831239793614E-4</v>
      </c>
      <c r="W53">
        <f t="shared" si="12"/>
        <v>2.8925619834710758E-2</v>
      </c>
      <c r="X53">
        <f>SUM($W$4:W53)/R53</f>
        <v>-1.3388429752066116E-2</v>
      </c>
      <c r="Y53">
        <f t="shared" si="13"/>
        <v>8.1477296011822349E-4</v>
      </c>
    </row>
    <row r="54" spans="1:25" ht="15.75" x14ac:dyDescent="0.25">
      <c r="A54" s="4">
        <v>42328</v>
      </c>
      <c r="B54">
        <v>1.9</v>
      </c>
      <c r="C54">
        <f t="shared" si="2"/>
        <v>-8.6538461538461606E-2</v>
      </c>
      <c r="D54">
        <v>2.2622999999999998</v>
      </c>
      <c r="E54">
        <v>9.3569999999999993</v>
      </c>
      <c r="F54" s="15">
        <f t="shared" si="0"/>
        <v>2.450918759091536E-4</v>
      </c>
      <c r="G54">
        <f t="shared" si="1"/>
        <v>1.0002450918759092</v>
      </c>
      <c r="H54">
        <f t="shared" si="3"/>
        <v>-8.6783553414370759E-2</v>
      </c>
      <c r="I54" s="34">
        <f t="shared" si="4"/>
        <v>7.531385143224943E-3</v>
      </c>
      <c r="J54" s="7"/>
      <c r="K54" s="7"/>
      <c r="L54" s="7">
        <f t="shared" si="5"/>
        <v>-0.79379401665762084</v>
      </c>
      <c r="M54" s="7"/>
      <c r="N54" s="7">
        <f t="shared" si="6"/>
        <v>-0.79379401665762084</v>
      </c>
      <c r="O54" s="7">
        <f t="shared" si="7"/>
        <v>101</v>
      </c>
      <c r="P54" s="7">
        <f t="shared" si="8"/>
        <v>-0.79379401665762084</v>
      </c>
      <c r="Q54">
        <f t="shared" si="9"/>
        <v>101</v>
      </c>
      <c r="R54">
        <v>51</v>
      </c>
      <c r="S54">
        <f t="shared" si="10"/>
        <v>0.33471074380165289</v>
      </c>
      <c r="T54">
        <f>SUM($S$4:S54)/R54</f>
        <v>-5.7527143088640419E-3</v>
      </c>
      <c r="U54">
        <f t="shared" si="11"/>
        <v>1.5343452889907851E-4</v>
      </c>
      <c r="W54">
        <f t="shared" si="12"/>
        <v>0.33471074380165289</v>
      </c>
      <c r="X54">
        <f>SUM($W$4:W54)/R54</f>
        <v>-6.5629557608167235E-3</v>
      </c>
      <c r="Y54">
        <f t="shared" si="13"/>
        <v>1.9969925493093713E-4</v>
      </c>
    </row>
    <row r="55" spans="1:25" ht="15.75" x14ac:dyDescent="0.25">
      <c r="A55" s="4">
        <v>42331</v>
      </c>
      <c r="B55">
        <v>1.51</v>
      </c>
      <c r="C55">
        <f t="shared" si="2"/>
        <v>-0.20526315789473681</v>
      </c>
      <c r="D55">
        <v>2.2376999999999998</v>
      </c>
      <c r="E55">
        <v>9.3551000000000002</v>
      </c>
      <c r="F55" s="15">
        <f t="shared" si="0"/>
        <v>2.4504426304150506E-4</v>
      </c>
      <c r="G55">
        <f t="shared" si="1"/>
        <v>1.0002450442630415</v>
      </c>
      <c r="H55">
        <f t="shared" si="3"/>
        <v>-0.20550820215777832</v>
      </c>
      <c r="I55" s="34">
        <f t="shared" si="4"/>
        <v>4.2233621154122283E-2</v>
      </c>
      <c r="J55" s="7"/>
      <c r="K55" s="7"/>
      <c r="L55" s="7">
        <f t="shared" si="5"/>
        <v>-1.8828237026686006</v>
      </c>
      <c r="M55" s="7"/>
      <c r="N55" s="7">
        <f t="shared" si="6"/>
        <v>-1.8828237026686006</v>
      </c>
      <c r="O55" s="7">
        <f t="shared" si="7"/>
        <v>118</v>
      </c>
      <c r="P55" s="7">
        <f t="shared" si="8"/>
        <v>-1.8828237026686006</v>
      </c>
      <c r="Q55">
        <f t="shared" si="9"/>
        <v>118</v>
      </c>
      <c r="R55">
        <v>52</v>
      </c>
      <c r="S55">
        <f t="shared" si="10"/>
        <v>0.47520661157024791</v>
      </c>
      <c r="T55">
        <f>SUM($S$4:S55)/R55</f>
        <v>3.4965034965034956E-3</v>
      </c>
      <c r="U55">
        <f t="shared" si="11"/>
        <v>5.7793446223198264E-5</v>
      </c>
      <c r="W55">
        <f t="shared" si="12"/>
        <v>0.47520661157024791</v>
      </c>
      <c r="X55">
        <f>SUM($W$4:W55)/R55</f>
        <v>2.7018436109345198E-3</v>
      </c>
      <c r="Y55">
        <f t="shared" si="13"/>
        <v>3.4508896608479968E-5</v>
      </c>
    </row>
    <row r="56" spans="1:25" ht="15.75" x14ac:dyDescent="0.25">
      <c r="A56" s="4">
        <v>42332</v>
      </c>
      <c r="B56">
        <v>1.75</v>
      </c>
      <c r="C56">
        <f t="shared" si="2"/>
        <v>0.15894039735099338</v>
      </c>
      <c r="D56">
        <v>2.2376999999999998</v>
      </c>
      <c r="E56">
        <v>9.3489000000000004</v>
      </c>
      <c r="F56" s="15">
        <f t="shared" si="0"/>
        <v>2.4488888899742989E-4</v>
      </c>
      <c r="G56">
        <f t="shared" si="1"/>
        <v>1.0002448888889974</v>
      </c>
      <c r="H56">
        <f t="shared" si="3"/>
        <v>0.15869550846199595</v>
      </c>
      <c r="I56" s="34">
        <f t="shared" si="4"/>
        <v>2.5184264406011431E-2</v>
      </c>
      <c r="J56" s="7"/>
      <c r="K56" s="7"/>
      <c r="L56" s="7">
        <f t="shared" si="5"/>
        <v>1.4579174875477705</v>
      </c>
      <c r="M56" s="7"/>
      <c r="N56" s="7">
        <f t="shared" si="6"/>
        <v>1.4579174875477705</v>
      </c>
      <c r="O56" s="7">
        <f t="shared" si="7"/>
        <v>7</v>
      </c>
      <c r="P56" s="7">
        <f t="shared" si="8"/>
        <v>1.4579174875477705</v>
      </c>
      <c r="Q56">
        <f t="shared" si="9"/>
        <v>7</v>
      </c>
      <c r="R56">
        <v>53</v>
      </c>
      <c r="S56">
        <f t="shared" si="10"/>
        <v>-0.44214876033057848</v>
      </c>
      <c r="T56">
        <f>SUM($S$4:S56)/R56</f>
        <v>-4.91189770778107E-3</v>
      </c>
      <c r="U56">
        <f t="shared" si="11"/>
        <v>1.1624701562366922E-4</v>
      </c>
      <c r="W56">
        <f t="shared" si="12"/>
        <v>-0.44214876033057848</v>
      </c>
      <c r="X56">
        <f>SUM($W$4:W56)/R56</f>
        <v>-5.6915640106034613E-3</v>
      </c>
      <c r="Y56">
        <f t="shared" si="13"/>
        <v>1.5607970427274705E-4</v>
      </c>
    </row>
    <row r="57" spans="1:25" ht="15.75" x14ac:dyDescent="0.25">
      <c r="A57" s="4">
        <v>42333</v>
      </c>
      <c r="B57">
        <v>1.6099999999999999</v>
      </c>
      <c r="C57">
        <f t="shared" si="2"/>
        <v>-8.0000000000000071E-2</v>
      </c>
      <c r="D57">
        <v>2.2341000000000002</v>
      </c>
      <c r="E57">
        <v>9.3369</v>
      </c>
      <c r="F57" s="15">
        <f t="shared" si="0"/>
        <v>2.4458814008232466E-4</v>
      </c>
      <c r="G57">
        <f t="shared" si="1"/>
        <v>1.0002445881400823</v>
      </c>
      <c r="H57">
        <f t="shared" si="3"/>
        <v>-8.0244588140082396E-2</v>
      </c>
      <c r="I57" s="34">
        <f t="shared" si="4"/>
        <v>6.4391939257714519E-3</v>
      </c>
      <c r="J57" s="7"/>
      <c r="K57" s="7"/>
      <c r="L57" s="7">
        <f t="shared" si="5"/>
        <v>-0.73381846873237844</v>
      </c>
      <c r="M57" s="7"/>
      <c r="N57" s="7">
        <f t="shared" si="6"/>
        <v>-0.73381846873237844</v>
      </c>
      <c r="O57" s="7">
        <f t="shared" si="7"/>
        <v>99</v>
      </c>
      <c r="P57" s="7">
        <f t="shared" si="8"/>
        <v>-0.73381846873237844</v>
      </c>
      <c r="Q57">
        <f t="shared" si="9"/>
        <v>99</v>
      </c>
      <c r="R57">
        <v>54</v>
      </c>
      <c r="S57">
        <f t="shared" si="10"/>
        <v>0.31818181818181823</v>
      </c>
      <c r="T57">
        <f>SUM($S$4:S57)/R57</f>
        <v>1.0713192531374355E-3</v>
      </c>
      <c r="U57">
        <f t="shared" si="11"/>
        <v>5.6342860796108594E-6</v>
      </c>
      <c r="W57">
        <f t="shared" si="12"/>
        <v>0.31818181818181823</v>
      </c>
      <c r="X57">
        <f>SUM($W$4:W57)/R57</f>
        <v>3.060912151821253E-4</v>
      </c>
      <c r="Y57">
        <f t="shared" si="13"/>
        <v>4.5994172078456249E-7</v>
      </c>
    </row>
    <row r="58" spans="1:25" ht="15.75" x14ac:dyDescent="0.25">
      <c r="A58" s="4">
        <v>42335</v>
      </c>
      <c r="B58">
        <v>1.51</v>
      </c>
      <c r="C58">
        <f t="shared" si="2"/>
        <v>-6.2111801242235948E-2</v>
      </c>
      <c r="D58">
        <v>2.2201</v>
      </c>
      <c r="E58">
        <v>9.3325999999999993</v>
      </c>
      <c r="F58" s="15">
        <f t="shared" si="0"/>
        <v>2.4448036370983139E-4</v>
      </c>
      <c r="G58">
        <f t="shared" si="1"/>
        <v>1.0002444803637098</v>
      </c>
      <c r="H58">
        <f t="shared" si="3"/>
        <v>-6.2356281605945779E-2</v>
      </c>
      <c r="I58" s="34">
        <f t="shared" si="4"/>
        <v>3.8883058557200121E-3</v>
      </c>
      <c r="J58" s="7"/>
      <c r="K58" s="7"/>
      <c r="L58" s="7">
        <f t="shared" si="5"/>
        <v>-0.56973483597234231</v>
      </c>
      <c r="M58" s="7"/>
      <c r="N58" s="7">
        <f t="shared" si="6"/>
        <v>-0.56973483597234231</v>
      </c>
      <c r="O58" s="7">
        <f t="shared" si="7"/>
        <v>86</v>
      </c>
      <c r="P58" s="7">
        <f t="shared" si="8"/>
        <v>-0.56973483597234231</v>
      </c>
      <c r="Q58">
        <f t="shared" si="9"/>
        <v>86</v>
      </c>
      <c r="R58">
        <v>55</v>
      </c>
      <c r="S58">
        <f t="shared" si="10"/>
        <v>0.21074380165289253</v>
      </c>
      <c r="T58">
        <f>SUM($S$4:S58)/R58</f>
        <v>4.883546205860255E-3</v>
      </c>
      <c r="U58">
        <f t="shared" si="11"/>
        <v>1.1924511772386045E-4</v>
      </c>
      <c r="W58">
        <f t="shared" si="12"/>
        <v>0.21074380165289253</v>
      </c>
      <c r="X58">
        <f>SUM($W$4:W58)/R58</f>
        <v>4.1322314049586778E-3</v>
      </c>
      <c r="Y58">
        <f t="shared" si="13"/>
        <v>8.5376681920633842E-5</v>
      </c>
    </row>
    <row r="59" spans="1:25" ht="15.75" x14ac:dyDescent="0.25">
      <c r="A59" s="4">
        <v>42338</v>
      </c>
      <c r="B59">
        <v>1.37</v>
      </c>
      <c r="C59">
        <f t="shared" si="2"/>
        <v>-9.2715231788079402E-2</v>
      </c>
      <c r="D59">
        <v>2.206</v>
      </c>
      <c r="E59">
        <v>9.3489000000000004</v>
      </c>
      <c r="F59" s="15">
        <f t="shared" si="0"/>
        <v>2.4488888899742989E-4</v>
      </c>
      <c r="G59">
        <f t="shared" si="1"/>
        <v>1.0002448888889974</v>
      </c>
      <c r="H59">
        <f t="shared" si="3"/>
        <v>-9.2960120677076832E-2</v>
      </c>
      <c r="I59" s="34">
        <f t="shared" si="4"/>
        <v>8.6415840362966869E-3</v>
      </c>
      <c r="J59" s="7"/>
      <c r="K59" s="7"/>
      <c r="L59" s="7">
        <f t="shared" si="5"/>
        <v>-0.85045186773619885</v>
      </c>
      <c r="M59" s="7"/>
      <c r="N59" s="7">
        <f t="shared" si="6"/>
        <v>-0.85045186773619885</v>
      </c>
      <c r="O59" s="7">
        <f t="shared" si="7"/>
        <v>106</v>
      </c>
      <c r="P59" s="7">
        <f t="shared" si="8"/>
        <v>-0.85045186773619885</v>
      </c>
      <c r="Q59">
        <f t="shared" si="9"/>
        <v>106</v>
      </c>
      <c r="R59">
        <v>56</v>
      </c>
      <c r="S59">
        <f t="shared" si="10"/>
        <v>0.37603305785123964</v>
      </c>
      <c r="T59">
        <f>SUM($S$4:S59)/R59</f>
        <v>1.1511216056670602E-2</v>
      </c>
      <c r="U59">
        <f t="shared" si="11"/>
        <v>6.7458666598069639E-4</v>
      </c>
      <c r="W59">
        <f t="shared" si="12"/>
        <v>0.37603305785123964</v>
      </c>
      <c r="X59">
        <f>SUM($W$4:W59)/R59</f>
        <v>1.0773317591499409E-2</v>
      </c>
      <c r="Y59">
        <f t="shared" si="13"/>
        <v>5.9087316617539962E-4</v>
      </c>
    </row>
    <row r="60" spans="1:25" ht="15.75" x14ac:dyDescent="0.25">
      <c r="A60" s="4">
        <v>42339</v>
      </c>
      <c r="B60">
        <v>1.1299999999999999</v>
      </c>
      <c r="C60">
        <f t="shared" si="2"/>
        <v>-0.17518248175182496</v>
      </c>
      <c r="D60">
        <v>2.1431</v>
      </c>
      <c r="E60">
        <v>9.2889999999999997</v>
      </c>
      <c r="F60" s="15">
        <f t="shared" si="0"/>
        <v>2.4338732263085028E-4</v>
      </c>
      <c r="G60">
        <f t="shared" si="1"/>
        <v>1.0002433873226309</v>
      </c>
      <c r="H60">
        <f t="shared" si="3"/>
        <v>-0.17542586907445581</v>
      </c>
      <c r="I60" s="34">
        <f t="shared" si="4"/>
        <v>3.0774235540528112E-2</v>
      </c>
      <c r="J60" s="7"/>
      <c r="K60" s="7"/>
      <c r="L60" s="7">
        <f t="shared" si="5"/>
        <v>-1.6069017563482739</v>
      </c>
      <c r="M60" s="7"/>
      <c r="N60" s="7">
        <f t="shared" si="6"/>
        <v>-1.6069017563482739</v>
      </c>
      <c r="O60" s="7">
        <f t="shared" si="7"/>
        <v>114</v>
      </c>
      <c r="P60" s="7">
        <f t="shared" si="8"/>
        <v>-1.6069017563482739</v>
      </c>
      <c r="Q60">
        <f t="shared" si="9"/>
        <v>114</v>
      </c>
      <c r="R60">
        <v>57</v>
      </c>
      <c r="S60">
        <f t="shared" si="10"/>
        <v>0.44214876033057848</v>
      </c>
      <c r="T60">
        <f>SUM($S$4:S60)/R60</f>
        <v>1.9066260693054952E-2</v>
      </c>
      <c r="U60">
        <f t="shared" si="11"/>
        <v>1.883706447135031E-3</v>
      </c>
      <c r="W60">
        <f t="shared" si="12"/>
        <v>0.44214876033057848</v>
      </c>
      <c r="X60">
        <f>SUM($W$4:W60)/R60</f>
        <v>1.8341307814992026E-2</v>
      </c>
      <c r="Y60">
        <f t="shared" si="13"/>
        <v>1.7431821477058536E-3</v>
      </c>
    </row>
    <row r="61" spans="1:25" ht="15.75" x14ac:dyDescent="0.25">
      <c r="A61" s="4">
        <v>42340</v>
      </c>
      <c r="B61">
        <v>1.1499999999999999</v>
      </c>
      <c r="C61">
        <f t="shared" si="2"/>
        <v>1.7699115044247805E-2</v>
      </c>
      <c r="D61">
        <v>2.1797</v>
      </c>
      <c r="E61">
        <v>9.3279999999999994</v>
      </c>
      <c r="F61" s="15">
        <f t="shared" si="0"/>
        <v>2.4436506337566222E-4</v>
      </c>
      <c r="G61">
        <f t="shared" si="1"/>
        <v>1.0002443650633757</v>
      </c>
      <c r="H61">
        <f t="shared" si="3"/>
        <v>1.7454749980872142E-2</v>
      </c>
      <c r="I61" s="34">
        <f t="shared" si="4"/>
        <v>3.0466829689475609E-4</v>
      </c>
      <c r="J61" s="7"/>
      <c r="K61" s="7"/>
      <c r="L61" s="7">
        <f t="shared" si="5"/>
        <v>0.16234921874610145</v>
      </c>
      <c r="M61" s="7"/>
      <c r="N61" s="7">
        <f t="shared" si="6"/>
        <v>0.16234921874610145</v>
      </c>
      <c r="O61" s="7">
        <f t="shared" si="7"/>
        <v>47</v>
      </c>
      <c r="P61" s="7">
        <f t="shared" si="8"/>
        <v>0.16234921874610145</v>
      </c>
      <c r="Q61">
        <f t="shared" si="9"/>
        <v>47</v>
      </c>
      <c r="R61">
        <v>58</v>
      </c>
      <c r="S61">
        <f t="shared" si="10"/>
        <v>-0.11157024793388431</v>
      </c>
      <c r="T61">
        <f>SUM($S$4:S61)/R61</f>
        <v>1.681390709603876E-2</v>
      </c>
      <c r="U61">
        <f t="shared" si="11"/>
        <v>1.4906393969440826E-3</v>
      </c>
      <c r="W61">
        <f t="shared" si="12"/>
        <v>-0.11157024793388431</v>
      </c>
      <c r="X61">
        <f>SUM($W$4:W61)/R61</f>
        <v>1.610145340552864E-2</v>
      </c>
      <c r="Y61">
        <f t="shared" si="13"/>
        <v>1.3669904093348883E-3</v>
      </c>
    </row>
    <row r="62" spans="1:25" ht="15.75" x14ac:dyDescent="0.25">
      <c r="A62" s="4">
        <v>42341</v>
      </c>
      <c r="B62">
        <v>1.21</v>
      </c>
      <c r="C62">
        <f t="shared" si="2"/>
        <v>5.2173913043478314E-2</v>
      </c>
      <c r="D62">
        <v>2.3136000000000001</v>
      </c>
      <c r="E62">
        <v>9.3937000000000008</v>
      </c>
      <c r="F62" s="15">
        <f t="shared" si="0"/>
        <v>2.4601139420887819E-4</v>
      </c>
      <c r="G62">
        <f t="shared" si="1"/>
        <v>1.0002460113942089</v>
      </c>
      <c r="H62">
        <f t="shared" si="3"/>
        <v>5.1927901649269435E-2</v>
      </c>
      <c r="I62" s="34">
        <f t="shared" si="4"/>
        <v>2.6965069696961992E-3</v>
      </c>
      <c r="J62" s="7"/>
      <c r="K62" s="7"/>
      <c r="L62" s="7">
        <f t="shared" si="5"/>
        <v>0.47857726221676861</v>
      </c>
      <c r="M62" s="7"/>
      <c r="N62" s="7">
        <f t="shared" si="6"/>
        <v>0.47857726221676861</v>
      </c>
      <c r="O62" s="7">
        <f t="shared" si="7"/>
        <v>30</v>
      </c>
      <c r="P62" s="7">
        <f t="shared" si="8"/>
        <v>0.47857726221676861</v>
      </c>
      <c r="Q62">
        <f t="shared" si="9"/>
        <v>29</v>
      </c>
      <c r="R62">
        <v>59</v>
      </c>
      <c r="S62">
        <f t="shared" si="10"/>
        <v>-0.25206611570247933</v>
      </c>
      <c r="T62">
        <f>SUM($S$4:S62)/R62</f>
        <v>1.2256618574029978E-2</v>
      </c>
      <c r="U62">
        <f t="shared" si="11"/>
        <v>8.0575065757146759E-4</v>
      </c>
      <c r="W62">
        <f t="shared" si="12"/>
        <v>-0.26033057851239672</v>
      </c>
      <c r="X62">
        <f>SUM($W$4:W62)/R62</f>
        <v>1.1416164728953635E-2</v>
      </c>
      <c r="Y62">
        <f t="shared" si="13"/>
        <v>6.9903638272706325E-4</v>
      </c>
    </row>
    <row r="63" spans="1:25" ht="15.75" x14ac:dyDescent="0.25">
      <c r="A63" s="4">
        <v>42342</v>
      </c>
      <c r="B63">
        <v>1.07</v>
      </c>
      <c r="C63">
        <f t="shared" si="2"/>
        <v>-0.1157024793388429</v>
      </c>
      <c r="D63">
        <v>2.2692999999999999</v>
      </c>
      <c r="E63">
        <v>9.3116000000000003</v>
      </c>
      <c r="F63" s="15">
        <f t="shared" si="0"/>
        <v>2.439539532439472E-4</v>
      </c>
      <c r="G63">
        <f t="shared" si="1"/>
        <v>1.0002439539532439</v>
      </c>
      <c r="H63">
        <f t="shared" si="3"/>
        <v>-0.11594643329208684</v>
      </c>
      <c r="I63" s="34">
        <f t="shared" si="4"/>
        <v>1.3443575393156344E-2</v>
      </c>
      <c r="J63" s="7"/>
      <c r="K63" s="7"/>
      <c r="L63" s="7">
        <f t="shared" si="5"/>
        <v>-1.0613077027121158</v>
      </c>
      <c r="M63" s="7"/>
      <c r="N63" s="7">
        <f t="shared" si="6"/>
        <v>-1.0613077027121158</v>
      </c>
      <c r="O63" s="7">
        <f t="shared" si="7"/>
        <v>111</v>
      </c>
      <c r="P63" s="7">
        <f t="shared" si="8"/>
        <v>-1.0613077027121158</v>
      </c>
      <c r="Q63">
        <f t="shared" si="9"/>
        <v>111</v>
      </c>
      <c r="R63">
        <v>60</v>
      </c>
      <c r="S63">
        <f t="shared" si="10"/>
        <v>0.4173553719008265</v>
      </c>
      <c r="T63">
        <f>SUM($S$4:S63)/R63</f>
        <v>1.9008264462809919E-2</v>
      </c>
      <c r="U63">
        <f t="shared" si="11"/>
        <v>1.9708042793897588E-3</v>
      </c>
      <c r="W63">
        <f t="shared" si="12"/>
        <v>0.4173553719008265</v>
      </c>
      <c r="X63">
        <f>SUM($W$4:W63)/R63</f>
        <v>1.8181818181818181E-2</v>
      </c>
      <c r="Y63">
        <f t="shared" si="13"/>
        <v>1.8031555221637862E-3</v>
      </c>
    </row>
    <row r="64" spans="1:25" ht="15.75" x14ac:dyDescent="0.25">
      <c r="A64" s="4">
        <v>42345</v>
      </c>
      <c r="B64">
        <v>1.03</v>
      </c>
      <c r="C64">
        <f t="shared" si="2"/>
        <v>-3.738317757009349E-2</v>
      </c>
      <c r="D64">
        <v>2.2288000000000001</v>
      </c>
      <c r="E64">
        <v>9.3333999999999993</v>
      </c>
      <c r="F64" s="15">
        <f t="shared" si="0"/>
        <v>2.4450041544810119E-4</v>
      </c>
      <c r="G64">
        <f t="shared" si="1"/>
        <v>1.0002445004154481</v>
      </c>
      <c r="H64">
        <f t="shared" si="3"/>
        <v>-3.7627677985541591E-2</v>
      </c>
      <c r="I64" s="34">
        <f t="shared" si="4"/>
        <v>1.4158421505836114E-3</v>
      </c>
      <c r="J64" s="7"/>
      <c r="K64" s="7"/>
      <c r="L64" s="7">
        <f t="shared" si="5"/>
        <v>-0.3429058265104572</v>
      </c>
      <c r="M64" s="7"/>
      <c r="N64" s="7">
        <f t="shared" si="6"/>
        <v>-0.3429058265104572</v>
      </c>
      <c r="O64" s="7">
        <f t="shared" si="7"/>
        <v>70</v>
      </c>
      <c r="P64" s="7">
        <f t="shared" si="8"/>
        <v>-0.3429058265104572</v>
      </c>
      <c r="Q64">
        <f t="shared" si="9"/>
        <v>70</v>
      </c>
      <c r="R64">
        <v>61</v>
      </c>
      <c r="S64">
        <f t="shared" si="10"/>
        <v>7.8512396694214837E-2</v>
      </c>
      <c r="T64">
        <f>SUM($S$4:S64)/R64</f>
        <v>1.9983742040373932E-2</v>
      </c>
      <c r="U64">
        <f t="shared" si="11"/>
        <v>2.2145769729189748E-3</v>
      </c>
      <c r="W64">
        <f t="shared" si="12"/>
        <v>7.8512396694214837E-2</v>
      </c>
      <c r="X64">
        <f>SUM($W$4:W64)/R64</f>
        <v>1.9170844059070581E-2</v>
      </c>
      <c r="Y64">
        <f t="shared" si="13"/>
        <v>2.0380724525608466E-3</v>
      </c>
    </row>
    <row r="65" spans="1:25" ht="15.75" x14ac:dyDescent="0.25">
      <c r="A65" s="4">
        <v>42346</v>
      </c>
      <c r="B65">
        <v>0.99</v>
      </c>
      <c r="C65">
        <f t="shared" si="2"/>
        <v>-3.8834951456310711E-2</v>
      </c>
      <c r="D65">
        <v>2.2181999999999999</v>
      </c>
      <c r="E65">
        <v>9.3653999999999993</v>
      </c>
      <c r="F65" s="15">
        <f t="shared" si="0"/>
        <v>2.4530236501818514E-4</v>
      </c>
      <c r="G65">
        <f t="shared" si="1"/>
        <v>1.0002453023650182</v>
      </c>
      <c r="H65">
        <f t="shared" si="3"/>
        <v>-3.9080253821328896E-2</v>
      </c>
      <c r="I65" s="34">
        <f t="shared" si="4"/>
        <v>1.5272662387394917E-3</v>
      </c>
      <c r="J65" s="7"/>
      <c r="K65" s="7"/>
      <c r="L65" s="7">
        <f t="shared" si="5"/>
        <v>-0.35622255763707689</v>
      </c>
      <c r="M65" s="7"/>
      <c r="N65" s="7">
        <f t="shared" si="6"/>
        <v>-0.35622255763707689</v>
      </c>
      <c r="O65" s="7">
        <f t="shared" si="7"/>
        <v>73</v>
      </c>
      <c r="P65" s="7">
        <f t="shared" si="8"/>
        <v>-0.35622255763707689</v>
      </c>
      <c r="Q65">
        <f t="shared" si="9"/>
        <v>73</v>
      </c>
      <c r="R65">
        <v>62</v>
      </c>
      <c r="S65">
        <f t="shared" si="10"/>
        <v>0.10330578512396693</v>
      </c>
      <c r="T65">
        <f>SUM($S$4:S65)/R65</f>
        <v>2.1327645961077047E-2</v>
      </c>
      <c r="U65">
        <f t="shared" si="11"/>
        <v>2.5638041726313509E-3</v>
      </c>
      <c r="W65">
        <f t="shared" si="12"/>
        <v>0.10330578512396693</v>
      </c>
      <c r="X65">
        <f>SUM($W$4:W65)/R65</f>
        <v>2.0527859237536653E-2</v>
      </c>
      <c r="Y65">
        <f t="shared" si="13"/>
        <v>2.375124209301761E-3</v>
      </c>
    </row>
    <row r="66" spans="1:25" ht="15.75" x14ac:dyDescent="0.25">
      <c r="A66" s="4">
        <v>42347</v>
      </c>
      <c r="B66">
        <v>1.03</v>
      </c>
      <c r="C66">
        <f t="shared" si="2"/>
        <v>4.0404040404040442E-2</v>
      </c>
      <c r="D66">
        <v>2.2164000000000001</v>
      </c>
      <c r="E66">
        <v>9.4077000000000002</v>
      </c>
      <c r="F66" s="15">
        <f t="shared" si="0"/>
        <v>2.4636208307304841E-4</v>
      </c>
      <c r="G66">
        <f t="shared" si="1"/>
        <v>1.000246362083073</v>
      </c>
      <c r="H66">
        <f t="shared" si="3"/>
        <v>4.0157678320967394E-2</v>
      </c>
      <c r="I66" s="34">
        <f t="shared" si="4"/>
        <v>1.6126391281302947E-3</v>
      </c>
      <c r="J66" s="7"/>
      <c r="K66" s="7"/>
      <c r="L66" s="7">
        <f t="shared" si="5"/>
        <v>0.37061538824867601</v>
      </c>
      <c r="M66" s="7"/>
      <c r="N66" s="7">
        <f t="shared" si="6"/>
        <v>0.37061538824867601</v>
      </c>
      <c r="O66" s="7">
        <f t="shared" si="7"/>
        <v>35</v>
      </c>
      <c r="P66" s="7">
        <f t="shared" si="8"/>
        <v>0.37061538824867601</v>
      </c>
      <c r="Q66">
        <f t="shared" si="9"/>
        <v>34</v>
      </c>
      <c r="R66">
        <v>63</v>
      </c>
      <c r="S66">
        <f t="shared" si="10"/>
        <v>-0.21074380165289258</v>
      </c>
      <c r="T66">
        <f>SUM($S$4:S66)/R66</f>
        <v>1.7643972189426736E-2</v>
      </c>
      <c r="U66">
        <f t="shared" si="11"/>
        <v>1.7829558673763308E-3</v>
      </c>
      <c r="W66">
        <f t="shared" si="12"/>
        <v>-0.21900826446280991</v>
      </c>
      <c r="X66">
        <f>SUM($W$4:W66)/R66</f>
        <v>1.6725698543880358E-2</v>
      </c>
      <c r="Y66">
        <f t="shared" si="13"/>
        <v>1.602198771107998E-3</v>
      </c>
    </row>
    <row r="67" spans="1:25" ht="15.75" x14ac:dyDescent="0.25">
      <c r="A67" s="4">
        <v>42348</v>
      </c>
      <c r="B67">
        <v>1.05</v>
      </c>
      <c r="C67">
        <f t="shared" si="2"/>
        <v>1.9417475728155355E-2</v>
      </c>
      <c r="D67">
        <v>2.2305000000000001</v>
      </c>
      <c r="E67">
        <v>9.4085000000000001</v>
      </c>
      <c r="F67" s="15">
        <f t="shared" ref="F67:F130" si="14">(((E67/100)+1)^(1/365)-1)</f>
        <v>2.4638212108496482E-4</v>
      </c>
      <c r="G67">
        <f t="shared" si="1"/>
        <v>1.000246382121085</v>
      </c>
      <c r="H67">
        <f t="shared" si="3"/>
        <v>1.9171093607070391E-2</v>
      </c>
      <c r="I67" s="34">
        <f t="shared" si="4"/>
        <v>3.6753083009105522E-4</v>
      </c>
      <c r="J67" s="7"/>
      <c r="K67" s="7"/>
      <c r="L67" s="7">
        <f t="shared" si="5"/>
        <v>0.17811127881853844</v>
      </c>
      <c r="M67" s="7"/>
      <c r="N67" s="7">
        <f t="shared" si="6"/>
        <v>0.17811127881853844</v>
      </c>
      <c r="O67" s="7">
        <f t="shared" si="7"/>
        <v>45</v>
      </c>
      <c r="P67" s="7">
        <f t="shared" si="8"/>
        <v>0.17811127881853844</v>
      </c>
      <c r="Q67">
        <f t="shared" si="9"/>
        <v>45</v>
      </c>
      <c r="R67">
        <v>64</v>
      </c>
      <c r="S67">
        <f t="shared" si="10"/>
        <v>-0.12809917355371903</v>
      </c>
      <c r="T67">
        <f>SUM($S$4:S67)/R67</f>
        <v>1.5366735537190082E-2</v>
      </c>
      <c r="U67">
        <f t="shared" si="11"/>
        <v>1.3738854462251088E-3</v>
      </c>
      <c r="W67">
        <f t="shared" si="12"/>
        <v>-0.12809917355371903</v>
      </c>
      <c r="X67">
        <f>SUM($W$4:W67)/R67</f>
        <v>1.4462809917355367E-2</v>
      </c>
      <c r="Y67">
        <f t="shared" si="13"/>
        <v>1.2170057931959433E-3</v>
      </c>
    </row>
    <row r="68" spans="1:25" ht="15.75" x14ac:dyDescent="0.25">
      <c r="A68" s="4">
        <v>42349</v>
      </c>
      <c r="B68">
        <v>0.9778</v>
      </c>
      <c r="C68">
        <f t="shared" si="2"/>
        <v>-6.8761904761904802E-2</v>
      </c>
      <c r="D68">
        <v>2.1269999999999998</v>
      </c>
      <c r="E68">
        <v>9.4837000000000007</v>
      </c>
      <c r="F68" s="15">
        <f t="shared" si="14"/>
        <v>2.4826504209185529E-4</v>
      </c>
      <c r="G68">
        <f t="shared" ref="G68:G131" si="15">1+F68</f>
        <v>1.0002482650420919</v>
      </c>
      <c r="H68">
        <f t="shared" si="3"/>
        <v>-6.9010169803996657E-2</v>
      </c>
      <c r="I68" s="34">
        <f t="shared" si="4"/>
        <v>4.7624035363764521E-3</v>
      </c>
      <c r="J68" s="7"/>
      <c r="K68" s="7"/>
      <c r="L68" s="7">
        <f t="shared" si="5"/>
        <v>-0.63073444574378223</v>
      </c>
      <c r="M68" s="7"/>
      <c r="N68" s="7">
        <f t="shared" si="6"/>
        <v>-0.63073444574378223</v>
      </c>
      <c r="O68" s="7">
        <f t="shared" si="7"/>
        <v>91</v>
      </c>
      <c r="P68" s="7">
        <f t="shared" si="8"/>
        <v>-0.63073444574378223</v>
      </c>
      <c r="Q68">
        <f t="shared" si="9"/>
        <v>91</v>
      </c>
      <c r="R68">
        <v>65</v>
      </c>
      <c r="S68">
        <f t="shared" si="10"/>
        <v>0.25206611570247939</v>
      </c>
      <c r="T68">
        <f>SUM($S$4:S68)/R68</f>
        <v>1.9008264462809916E-2</v>
      </c>
      <c r="U68">
        <f t="shared" si="11"/>
        <v>2.1350379693389049E-3</v>
      </c>
      <c r="W68">
        <f t="shared" si="12"/>
        <v>0.25206611570247939</v>
      </c>
      <c r="X68">
        <f>SUM($W$4:W68)/R68</f>
        <v>1.8118245390972659E-2</v>
      </c>
      <c r="Y68">
        <f t="shared" si="13"/>
        <v>1.9397820948261482E-3</v>
      </c>
    </row>
    <row r="69" spans="1:25" ht="15.75" x14ac:dyDescent="0.25">
      <c r="A69" s="4">
        <v>42352</v>
      </c>
      <c r="B69">
        <v>0.92</v>
      </c>
      <c r="C69">
        <f t="shared" ref="C69:C132" si="16">(B69-B68)/B68</f>
        <v>-5.9112292902433999E-2</v>
      </c>
      <c r="D69">
        <v>2.2217000000000002</v>
      </c>
      <c r="E69">
        <v>9.4649999999999999</v>
      </c>
      <c r="F69" s="15">
        <f t="shared" si="14"/>
        <v>2.4779693623711019E-4</v>
      </c>
      <c r="G69">
        <f t="shared" si="15"/>
        <v>1.0002477969362371</v>
      </c>
      <c r="H69">
        <f t="shared" ref="H69:H132" si="17">C69-F69</f>
        <v>-5.936008983867111E-2</v>
      </c>
      <c r="I69" s="34">
        <f t="shared" ref="I69:I132" si="18">H69^2</f>
        <v>3.523620265655105E-3</v>
      </c>
      <c r="J69" s="7"/>
      <c r="K69" s="7"/>
      <c r="L69" s="7">
        <f t="shared" ref="L69:L132" si="19">C69/$K$3</f>
        <v>-0.54222115326154907</v>
      </c>
      <c r="M69" s="7"/>
      <c r="N69" s="7">
        <f t="shared" ref="N69:N122" si="20">L69</f>
        <v>-0.54222115326154907</v>
      </c>
      <c r="O69" s="7">
        <f t="shared" ref="O69:O123" si="21">RANK(N69,$N$4:$N$123)</f>
        <v>82</v>
      </c>
      <c r="P69" s="7">
        <f t="shared" ref="P69:P122" si="22">L69</f>
        <v>-0.54222115326154907</v>
      </c>
      <c r="Q69">
        <f t="shared" ref="Q69:Q123" si="23">RANK(P69,$P$4:$P$123)</f>
        <v>82</v>
      </c>
      <c r="R69">
        <v>66</v>
      </c>
      <c r="S69">
        <f t="shared" ref="S69:S123" si="24">O69/(COUNT($R$4:$R$123)+1)-0.5</f>
        <v>0.1776859504132231</v>
      </c>
      <c r="T69">
        <f>SUM($S$4:S69)/R69</f>
        <v>2.1412471825694966E-2</v>
      </c>
      <c r="U69">
        <f t="shared" ref="U69:U123" si="25">(R69/11)*T69^2</f>
        <v>2.750963698117084E-3</v>
      </c>
      <c r="W69">
        <f t="shared" ref="W69:W123" si="26">Q69/(COUNT($R$4:$R$123)+1)-0.5</f>
        <v>0.1776859504132231</v>
      </c>
      <c r="X69">
        <f>SUM($W$4:W69)/R69</f>
        <v>2.0535937891309787E-2</v>
      </c>
      <c r="Y69">
        <f t="shared" ref="Y69:Y123" si="27">(R69/11)*X69^2</f>
        <v>2.5303484704543985E-3</v>
      </c>
    </row>
    <row r="70" spans="1:25" ht="15.75" x14ac:dyDescent="0.25">
      <c r="A70" s="4">
        <v>42353</v>
      </c>
      <c r="B70">
        <v>1.05</v>
      </c>
      <c r="C70">
        <f t="shared" si="16"/>
        <v>0.14130434782608695</v>
      </c>
      <c r="D70">
        <v>2.2658</v>
      </c>
      <c r="E70">
        <v>9.4153000000000002</v>
      </c>
      <c r="F70" s="15">
        <f t="shared" si="14"/>
        <v>2.4655243828730633E-4</v>
      </c>
      <c r="G70">
        <f t="shared" si="15"/>
        <v>1.0002465524382873</v>
      </c>
      <c r="H70">
        <f t="shared" si="17"/>
        <v>0.14105779538779964</v>
      </c>
      <c r="I70" s="34">
        <f t="shared" si="18"/>
        <v>1.989730163966635E-2</v>
      </c>
      <c r="J70" s="7"/>
      <c r="K70" s="7"/>
      <c r="L70" s="7">
        <f t="shared" si="19"/>
        <v>1.2961467518370802</v>
      </c>
      <c r="M70" s="7"/>
      <c r="N70" s="7">
        <f t="shared" si="20"/>
        <v>1.2961467518370802</v>
      </c>
      <c r="O70" s="7">
        <f t="shared" si="21"/>
        <v>11</v>
      </c>
      <c r="P70" s="7">
        <f t="shared" si="22"/>
        <v>1.2961467518370802</v>
      </c>
      <c r="Q70">
        <f t="shared" si="23"/>
        <v>11</v>
      </c>
      <c r="R70">
        <v>67</v>
      </c>
      <c r="S70">
        <f t="shared" si="24"/>
        <v>-0.40909090909090906</v>
      </c>
      <c r="T70">
        <f>SUM($S$4:S70)/R70</f>
        <v>1.4987048229924754E-2</v>
      </c>
      <c r="U70">
        <f t="shared" si="25"/>
        <v>1.3680889255716434E-3</v>
      </c>
      <c r="W70">
        <f t="shared" si="26"/>
        <v>-0.40909090909090906</v>
      </c>
      <c r="X70">
        <f>SUM($W$4:W70)/R70</f>
        <v>1.4123596891575179E-2</v>
      </c>
      <c r="Y70">
        <f t="shared" si="27"/>
        <v>1.2149901157666098E-3</v>
      </c>
    </row>
    <row r="71" spans="1:25" ht="15.75" x14ac:dyDescent="0.25">
      <c r="A71" s="4">
        <v>42354</v>
      </c>
      <c r="B71">
        <v>1</v>
      </c>
      <c r="C71">
        <f t="shared" si="16"/>
        <v>-4.7619047619047658E-2</v>
      </c>
      <c r="D71">
        <v>2.2959999999999998</v>
      </c>
      <c r="E71">
        <v>9.3544999999999998</v>
      </c>
      <c r="F71" s="15">
        <f t="shared" si="14"/>
        <v>2.4502922722757781E-4</v>
      </c>
      <c r="G71">
        <f t="shared" si="15"/>
        <v>1.0002450292272276</v>
      </c>
      <c r="H71">
        <f t="shared" si="17"/>
        <v>-4.7864076846275236E-2</v>
      </c>
      <c r="I71" s="34">
        <f t="shared" si="18"/>
        <v>2.2909698523461411E-3</v>
      </c>
      <c r="J71" s="7"/>
      <c r="K71" s="7"/>
      <c r="L71" s="7">
        <f t="shared" si="19"/>
        <v>-0.43679670757879668</v>
      </c>
      <c r="M71" s="7"/>
      <c r="N71" s="7">
        <f t="shared" si="20"/>
        <v>-0.43679670757879668</v>
      </c>
      <c r="O71" s="7">
        <f t="shared" si="21"/>
        <v>77</v>
      </c>
      <c r="P71" s="7">
        <f t="shared" si="22"/>
        <v>-0.43679670757879668</v>
      </c>
      <c r="Q71">
        <f t="shared" si="23"/>
        <v>77</v>
      </c>
      <c r="R71">
        <v>68</v>
      </c>
      <c r="S71">
        <f t="shared" si="24"/>
        <v>0.13636363636363635</v>
      </c>
      <c r="T71">
        <f>SUM($S$4:S71)/R71</f>
        <v>1.6771998055420512E-2</v>
      </c>
      <c r="U71">
        <f t="shared" si="25"/>
        <v>1.7389449524027273E-3</v>
      </c>
      <c r="W71">
        <f t="shared" si="26"/>
        <v>0.13636363636363635</v>
      </c>
      <c r="X71">
        <f>SUM($W$4:W71)/R71</f>
        <v>1.5921244530870196E-2</v>
      </c>
      <c r="Y71">
        <f t="shared" si="27"/>
        <v>1.5670045330909055E-3</v>
      </c>
    </row>
    <row r="72" spans="1:25" ht="15.75" x14ac:dyDescent="0.25">
      <c r="A72" s="4">
        <v>42355</v>
      </c>
      <c r="B72">
        <v>1.06</v>
      </c>
      <c r="C72">
        <f t="shared" si="16"/>
        <v>6.0000000000000053E-2</v>
      </c>
      <c r="D72">
        <v>2.2233999999999998</v>
      </c>
      <c r="E72">
        <v>9.4087999999999994</v>
      </c>
      <c r="F72" s="15">
        <f t="shared" si="14"/>
        <v>2.4638963530176916E-4</v>
      </c>
      <c r="G72">
        <f t="shared" si="15"/>
        <v>1.0002463896353018</v>
      </c>
      <c r="H72">
        <f t="shared" si="17"/>
        <v>5.9753610364698284E-2</v>
      </c>
      <c r="I72" s="34">
        <f t="shared" si="18"/>
        <v>3.5704939516161783E-3</v>
      </c>
      <c r="J72" s="7"/>
      <c r="K72" s="7"/>
      <c r="L72" s="7">
        <f t="shared" si="19"/>
        <v>0.5503638515492838</v>
      </c>
      <c r="M72" s="7"/>
      <c r="N72" s="7">
        <f t="shared" si="20"/>
        <v>0.5503638515492838</v>
      </c>
      <c r="O72" s="7">
        <f t="shared" si="21"/>
        <v>28</v>
      </c>
      <c r="P72" s="7">
        <f t="shared" si="22"/>
        <v>0.5503638515492838</v>
      </c>
      <c r="Q72">
        <f t="shared" si="23"/>
        <v>27</v>
      </c>
      <c r="R72">
        <v>69</v>
      </c>
      <c r="S72">
        <f t="shared" si="24"/>
        <v>-0.26859504132231404</v>
      </c>
      <c r="T72">
        <f>SUM($S$4:S72)/R72</f>
        <v>1.2636243861540301E-2</v>
      </c>
      <c r="U72">
        <f t="shared" si="25"/>
        <v>1.0015955878230664E-3</v>
      </c>
      <c r="W72">
        <f t="shared" si="26"/>
        <v>-0.27685950413223137</v>
      </c>
      <c r="X72">
        <f>SUM($W$4:W72)/R72</f>
        <v>1.1678045274883217E-2</v>
      </c>
      <c r="Y72">
        <f t="shared" si="27"/>
        <v>8.5545410541030295E-4</v>
      </c>
    </row>
    <row r="73" spans="1:25" ht="15.75" x14ac:dyDescent="0.25">
      <c r="A73" s="4">
        <v>42356</v>
      </c>
      <c r="B73">
        <v>1.1499999999999999</v>
      </c>
      <c r="C73">
        <f t="shared" si="16"/>
        <v>8.4905660377358347E-2</v>
      </c>
      <c r="D73">
        <v>2.2040000000000002</v>
      </c>
      <c r="E73">
        <v>9.4928000000000008</v>
      </c>
      <c r="F73" s="15">
        <f t="shared" si="14"/>
        <v>2.4849280807881513E-4</v>
      </c>
      <c r="G73">
        <f t="shared" si="15"/>
        <v>1.0002484928080788</v>
      </c>
      <c r="H73">
        <f t="shared" si="17"/>
        <v>8.4657167569279532E-2</v>
      </c>
      <c r="I73" s="34">
        <f t="shared" si="18"/>
        <v>7.1668360208530738E-3</v>
      </c>
      <c r="J73" s="7"/>
      <c r="K73" s="7"/>
      <c r="L73" s="7">
        <f t="shared" si="19"/>
        <v>0.77881677106030534</v>
      </c>
      <c r="M73" s="7"/>
      <c r="N73" s="7">
        <f t="shared" si="20"/>
        <v>0.77881677106030534</v>
      </c>
      <c r="O73" s="7">
        <f t="shared" si="21"/>
        <v>17</v>
      </c>
      <c r="P73" s="7">
        <f t="shared" si="22"/>
        <v>0.77881677106030534</v>
      </c>
      <c r="Q73">
        <f t="shared" si="23"/>
        <v>17</v>
      </c>
      <c r="R73">
        <v>70</v>
      </c>
      <c r="S73">
        <f t="shared" si="24"/>
        <v>-0.35950413223140498</v>
      </c>
      <c r="T73">
        <f>SUM($S$4:S73)/R73</f>
        <v>7.3199527744982253E-3</v>
      </c>
      <c r="U73">
        <f t="shared" si="25"/>
        <v>3.4097450940562713E-4</v>
      </c>
      <c r="W73">
        <f t="shared" si="26"/>
        <v>-0.35950413223140498</v>
      </c>
      <c r="X73">
        <f>SUM($W$4:W73)/R73</f>
        <v>6.3754427390790985E-3</v>
      </c>
      <c r="Y73">
        <f t="shared" si="27"/>
        <v>2.5865808257721339E-4</v>
      </c>
    </row>
    <row r="74" spans="1:25" ht="15.75" x14ac:dyDescent="0.25">
      <c r="A74" s="4">
        <v>42359</v>
      </c>
      <c r="B74">
        <v>1.1499999999999999</v>
      </c>
      <c r="C74">
        <f t="shared" si="16"/>
        <v>0</v>
      </c>
      <c r="D74">
        <v>2.1917</v>
      </c>
      <c r="E74">
        <v>9.4673999999999996</v>
      </c>
      <c r="F74" s="15">
        <f t="shared" si="14"/>
        <v>2.4785701845431163E-4</v>
      </c>
      <c r="G74">
        <f t="shared" si="15"/>
        <v>1.0002478570184543</v>
      </c>
      <c r="H74">
        <f t="shared" si="17"/>
        <v>-2.4785701845431163E-4</v>
      </c>
      <c r="I74" s="34">
        <f t="shared" si="18"/>
        <v>6.1433101597060979E-8</v>
      </c>
      <c r="J74" s="7"/>
      <c r="K74" s="7"/>
      <c r="L74" s="7">
        <f t="shared" si="19"/>
        <v>0</v>
      </c>
      <c r="M74" s="7"/>
      <c r="N74" s="7">
        <f t="shared" si="20"/>
        <v>0</v>
      </c>
      <c r="O74" s="7">
        <f t="shared" si="21"/>
        <v>53</v>
      </c>
      <c r="P74" s="7">
        <f t="shared" si="22"/>
        <v>0</v>
      </c>
      <c r="Q74">
        <f t="shared" si="23"/>
        <v>53</v>
      </c>
      <c r="R74">
        <v>71</v>
      </c>
      <c r="S74">
        <f t="shared" si="24"/>
        <v>-6.1983471074380181E-2</v>
      </c>
      <c r="T74">
        <f>SUM($S$4:S74)/R74</f>
        <v>6.3438482132464171E-3</v>
      </c>
      <c r="U74">
        <f t="shared" si="25"/>
        <v>2.5975937462203568E-4</v>
      </c>
      <c r="W74">
        <f t="shared" si="26"/>
        <v>-6.1983471074380181E-2</v>
      </c>
      <c r="X74">
        <f>SUM($W$4:W74)/R74</f>
        <v>5.4126411360726299E-3</v>
      </c>
      <c r="Y74">
        <f t="shared" si="27"/>
        <v>1.8909677898375438E-4</v>
      </c>
    </row>
    <row r="75" spans="1:25" ht="15.75" x14ac:dyDescent="0.25">
      <c r="A75" s="4">
        <v>42360</v>
      </c>
      <c r="B75">
        <v>1.06</v>
      </c>
      <c r="C75">
        <f t="shared" si="16"/>
        <v>-7.8260869565217273E-2</v>
      </c>
      <c r="D75">
        <v>2.2357</v>
      </c>
      <c r="E75">
        <v>9.4206000000000003</v>
      </c>
      <c r="F75" s="15">
        <f t="shared" si="14"/>
        <v>2.466851781988133E-4</v>
      </c>
      <c r="G75">
        <f t="shared" si="15"/>
        <v>1.0002466851781988</v>
      </c>
      <c r="H75">
        <f t="shared" si="17"/>
        <v>-7.8507554743416086E-2</v>
      </c>
      <c r="I75" s="34">
        <f t="shared" si="18"/>
        <v>6.1634361517904739E-3</v>
      </c>
      <c r="J75" s="7"/>
      <c r="K75" s="7"/>
      <c r="L75" s="7">
        <f t="shared" si="19"/>
        <v>-0.71786589332515105</v>
      </c>
      <c r="M75" s="7"/>
      <c r="N75" s="7">
        <f t="shared" si="20"/>
        <v>-0.71786589332515105</v>
      </c>
      <c r="O75" s="7">
        <f t="shared" si="21"/>
        <v>97</v>
      </c>
      <c r="P75" s="7">
        <f t="shared" si="22"/>
        <v>-0.71786589332515105</v>
      </c>
      <c r="Q75">
        <f t="shared" si="23"/>
        <v>97</v>
      </c>
      <c r="R75">
        <v>72</v>
      </c>
      <c r="S75">
        <f t="shared" si="24"/>
        <v>0.30165289256198347</v>
      </c>
      <c r="T75">
        <f>SUM($S$4:S75)/R75</f>
        <v>1.0445362718089986E-2</v>
      </c>
      <c r="U75">
        <f t="shared" si="25"/>
        <v>7.1414576059067498E-4</v>
      </c>
      <c r="W75">
        <f t="shared" si="26"/>
        <v>0.30165289256198347</v>
      </c>
      <c r="X75">
        <f>SUM($W$4:W75)/R75</f>
        <v>9.5270890725436142E-3</v>
      </c>
      <c r="Y75">
        <f t="shared" si="27"/>
        <v>5.9410097146590508E-4</v>
      </c>
    </row>
    <row r="76" spans="1:25" ht="15.75" x14ac:dyDescent="0.25">
      <c r="A76" s="4">
        <v>42361</v>
      </c>
      <c r="B76">
        <v>1.06</v>
      </c>
      <c r="C76">
        <f t="shared" si="16"/>
        <v>0</v>
      </c>
      <c r="D76">
        <v>2.2534000000000001</v>
      </c>
      <c r="E76">
        <v>9.3605999999999998</v>
      </c>
      <c r="F76" s="15">
        <f t="shared" si="14"/>
        <v>2.45182087501572E-4</v>
      </c>
      <c r="G76">
        <f t="shared" si="15"/>
        <v>1.0002451820875016</v>
      </c>
      <c r="H76">
        <f t="shared" si="17"/>
        <v>-2.45182087501572E-4</v>
      </c>
      <c r="I76" s="34">
        <f t="shared" si="18"/>
        <v>6.0114256031628508E-8</v>
      </c>
      <c r="J76" s="7"/>
      <c r="K76" s="7"/>
      <c r="L76" s="7">
        <f t="shared" si="19"/>
        <v>0</v>
      </c>
      <c r="M76" s="7"/>
      <c r="N76" s="7">
        <f t="shared" si="20"/>
        <v>0</v>
      </c>
      <c r="O76" s="7">
        <f t="shared" si="21"/>
        <v>53</v>
      </c>
      <c r="P76" s="7">
        <f t="shared" si="22"/>
        <v>0</v>
      </c>
      <c r="Q76">
        <f t="shared" si="23"/>
        <v>53</v>
      </c>
      <c r="R76">
        <v>73</v>
      </c>
      <c r="S76">
        <f t="shared" si="24"/>
        <v>-6.1983471074380181E-2</v>
      </c>
      <c r="T76">
        <f>SUM($S$4:S76)/R76</f>
        <v>9.453186912713683E-3</v>
      </c>
      <c r="U76">
        <f t="shared" si="25"/>
        <v>5.9304365680810836E-4</v>
      </c>
      <c r="W76">
        <f t="shared" si="26"/>
        <v>-6.1983471074380181E-2</v>
      </c>
      <c r="X76">
        <f>SUM($W$4:W76)/R76</f>
        <v>8.5474923582021922E-3</v>
      </c>
      <c r="Y76">
        <f t="shared" si="27"/>
        <v>4.8485024270793783E-4</v>
      </c>
    </row>
    <row r="77" spans="1:25" ht="15.75" x14ac:dyDescent="0.25">
      <c r="A77" s="4">
        <v>42362</v>
      </c>
      <c r="B77">
        <v>1.03</v>
      </c>
      <c r="C77">
        <f t="shared" si="16"/>
        <v>-2.8301886792452855E-2</v>
      </c>
      <c r="D77">
        <v>2.2410000000000001</v>
      </c>
      <c r="E77">
        <v>9.3620000000000001</v>
      </c>
      <c r="F77" s="15">
        <f t="shared" si="14"/>
        <v>2.4521716898773249E-4</v>
      </c>
      <c r="G77">
        <f t="shared" si="15"/>
        <v>1.0002452171689877</v>
      </c>
      <c r="H77">
        <f t="shared" si="17"/>
        <v>-2.8547103961440588E-2</v>
      </c>
      <c r="I77" s="34">
        <f t="shared" si="18"/>
        <v>8.1493714458529692E-4</v>
      </c>
      <c r="J77" s="7"/>
      <c r="K77" s="7"/>
      <c r="L77" s="7">
        <f t="shared" si="19"/>
        <v>-0.25960559035343578</v>
      </c>
      <c r="M77" s="7"/>
      <c r="N77" s="7">
        <f t="shared" si="20"/>
        <v>-0.25960559035343578</v>
      </c>
      <c r="O77" s="7">
        <f t="shared" si="21"/>
        <v>67</v>
      </c>
      <c r="P77" s="7">
        <f t="shared" si="22"/>
        <v>-0.25960559035343578</v>
      </c>
      <c r="Q77">
        <f t="shared" si="23"/>
        <v>67</v>
      </c>
      <c r="R77">
        <v>74</v>
      </c>
      <c r="S77">
        <f t="shared" si="24"/>
        <v>5.3719008264462853E-2</v>
      </c>
      <c r="T77">
        <f>SUM($S$4:S77)/R77</f>
        <v>1.0051373687737321E-2</v>
      </c>
      <c r="U77">
        <f t="shared" si="25"/>
        <v>6.7965712388907485E-4</v>
      </c>
      <c r="W77">
        <f t="shared" si="26"/>
        <v>5.3719008264462853E-2</v>
      </c>
      <c r="X77">
        <f>SUM($W$4:W77)/R77</f>
        <v>9.1579182488273365E-3</v>
      </c>
      <c r="Y77">
        <f t="shared" si="27"/>
        <v>5.6419932111483203E-4</v>
      </c>
    </row>
    <row r="78" spans="1:25" ht="15.75" x14ac:dyDescent="0.25">
      <c r="A78" s="4">
        <v>42366</v>
      </c>
      <c r="B78">
        <v>0.92200000000000004</v>
      </c>
      <c r="C78">
        <f t="shared" si="16"/>
        <v>-0.10485436893203882</v>
      </c>
      <c r="D78">
        <v>2.2303999999999999</v>
      </c>
      <c r="E78">
        <v>9.3787000000000003</v>
      </c>
      <c r="F78" s="15">
        <f t="shared" si="14"/>
        <v>2.4563560646950755E-4</v>
      </c>
      <c r="G78">
        <f t="shared" si="15"/>
        <v>1.0002456356064695</v>
      </c>
      <c r="H78">
        <f t="shared" si="17"/>
        <v>-0.10510000453850833</v>
      </c>
      <c r="I78" s="34">
        <f t="shared" si="18"/>
        <v>1.1046010953994472E-2</v>
      </c>
      <c r="J78" s="7"/>
      <c r="K78" s="7"/>
      <c r="L78" s="7">
        <f t="shared" si="19"/>
        <v>-0.96180090562010667</v>
      </c>
      <c r="M78" s="7"/>
      <c r="N78" s="7">
        <f t="shared" si="20"/>
        <v>-0.96180090562010667</v>
      </c>
      <c r="O78" s="7">
        <f t="shared" si="21"/>
        <v>108</v>
      </c>
      <c r="P78" s="7">
        <f t="shared" si="22"/>
        <v>-0.96180090562010667</v>
      </c>
      <c r="Q78">
        <f t="shared" si="23"/>
        <v>108</v>
      </c>
      <c r="R78">
        <v>75</v>
      </c>
      <c r="S78">
        <f t="shared" si="24"/>
        <v>0.3925619834710744</v>
      </c>
      <c r="T78">
        <f>SUM($S$4:S78)/R78</f>
        <v>1.515151515151515E-2</v>
      </c>
      <c r="U78">
        <f t="shared" si="25"/>
        <v>1.5652391685449536E-3</v>
      </c>
      <c r="W78">
        <f t="shared" si="26"/>
        <v>0.3925619834710744</v>
      </c>
      <c r="X78">
        <f>SUM($W$4:W78)/R78</f>
        <v>1.426997245179063E-2</v>
      </c>
      <c r="Y78">
        <f t="shared" si="27"/>
        <v>1.3884007757377055E-3</v>
      </c>
    </row>
    <row r="79" spans="1:25" ht="15.75" x14ac:dyDescent="0.25">
      <c r="A79" s="4">
        <v>42367</v>
      </c>
      <c r="B79">
        <v>1.06</v>
      </c>
      <c r="C79">
        <f t="shared" si="16"/>
        <v>0.14967462039045554</v>
      </c>
      <c r="D79">
        <v>2.3050000000000002</v>
      </c>
      <c r="E79">
        <v>9.3414000000000001</v>
      </c>
      <c r="F79" s="15">
        <f t="shared" si="14"/>
        <v>2.4470092478279248E-4</v>
      </c>
      <c r="G79">
        <f t="shared" si="15"/>
        <v>1.0002447009247828</v>
      </c>
      <c r="H79">
        <f t="shared" si="17"/>
        <v>0.14942991946567274</v>
      </c>
      <c r="I79" s="34">
        <f t="shared" si="18"/>
        <v>2.2329300831517442E-2</v>
      </c>
      <c r="J79" s="7"/>
      <c r="K79" s="7"/>
      <c r="L79" s="7">
        <f t="shared" si="19"/>
        <v>1.3729250092878003</v>
      </c>
      <c r="M79" s="7"/>
      <c r="N79" s="7">
        <f t="shared" si="20"/>
        <v>1.3729250092878003</v>
      </c>
      <c r="O79" s="7">
        <f t="shared" si="21"/>
        <v>8</v>
      </c>
      <c r="P79" s="7">
        <f t="shared" si="22"/>
        <v>1.3729250092878003</v>
      </c>
      <c r="Q79">
        <f t="shared" si="23"/>
        <v>8</v>
      </c>
      <c r="R79">
        <v>76</v>
      </c>
      <c r="S79">
        <f t="shared" si="24"/>
        <v>-0.43388429752066116</v>
      </c>
      <c r="T79">
        <f>SUM($S$4:S79)/R79</f>
        <v>9.243149195302303E-3</v>
      </c>
      <c r="U79">
        <f t="shared" si="25"/>
        <v>5.9028375777663076E-4</v>
      </c>
      <c r="W79">
        <f t="shared" si="26"/>
        <v>-0.43388429752066116</v>
      </c>
      <c r="X79">
        <f>SUM($W$4:W79)/R79</f>
        <v>8.3732057416267894E-3</v>
      </c>
      <c r="Y79">
        <f t="shared" si="27"/>
        <v>4.8440033216022723E-4</v>
      </c>
    </row>
    <row r="80" spans="1:25" ht="15.75" x14ac:dyDescent="0.25">
      <c r="A80" s="4">
        <v>42368</v>
      </c>
      <c r="B80">
        <v>0.94099999999999995</v>
      </c>
      <c r="C80">
        <f t="shared" si="16"/>
        <v>-0.11226415094339633</v>
      </c>
      <c r="D80">
        <v>2.2942999999999998</v>
      </c>
      <c r="E80">
        <v>9.3696000000000002</v>
      </c>
      <c r="F80" s="15">
        <f t="shared" si="14"/>
        <v>2.4540760352653734E-4</v>
      </c>
      <c r="G80">
        <f t="shared" si="15"/>
        <v>1.0002454076035265</v>
      </c>
      <c r="H80">
        <f t="shared" si="17"/>
        <v>-0.11250955854692286</v>
      </c>
      <c r="I80" s="34">
        <f t="shared" si="18"/>
        <v>1.2658400764423464E-2</v>
      </c>
      <c r="J80" s="7"/>
      <c r="K80" s="7"/>
      <c r="L80" s="7">
        <f t="shared" si="19"/>
        <v>-1.0297688417352953</v>
      </c>
      <c r="M80" s="7"/>
      <c r="N80" s="7">
        <f t="shared" si="20"/>
        <v>-1.0297688417352953</v>
      </c>
      <c r="O80" s="7">
        <f t="shared" si="21"/>
        <v>110</v>
      </c>
      <c r="P80" s="7">
        <f t="shared" si="22"/>
        <v>-1.0297688417352953</v>
      </c>
      <c r="Q80">
        <f t="shared" si="23"/>
        <v>110</v>
      </c>
      <c r="R80">
        <v>77</v>
      </c>
      <c r="S80">
        <f t="shared" si="24"/>
        <v>0.40909090909090906</v>
      </c>
      <c r="T80">
        <f>SUM($S$4:S80)/R80</f>
        <v>1.4435977245894597E-2</v>
      </c>
      <c r="U80">
        <f t="shared" si="25"/>
        <v>1.4587820733079058E-3</v>
      </c>
      <c r="W80">
        <f t="shared" si="26"/>
        <v>0.40909090909090906</v>
      </c>
      <c r="X80">
        <f>SUM($W$4:W80)/R80</f>
        <v>1.3577331759149935E-2</v>
      </c>
      <c r="Y80">
        <f t="shared" si="27"/>
        <v>1.2904075638861504E-3</v>
      </c>
    </row>
    <row r="81" spans="1:25" ht="15.75" x14ac:dyDescent="0.25">
      <c r="A81" s="4">
        <v>42369</v>
      </c>
      <c r="B81">
        <v>1.05</v>
      </c>
      <c r="C81">
        <f t="shared" si="16"/>
        <v>0.11583421891604687</v>
      </c>
      <c r="D81">
        <v>2.2694000000000001</v>
      </c>
      <c r="E81">
        <v>9.4065999999999992</v>
      </c>
      <c r="F81" s="15">
        <f t="shared" si="14"/>
        <v>2.4633453056810417E-4</v>
      </c>
      <c r="G81">
        <f t="shared" si="15"/>
        <v>1.0002463345305681</v>
      </c>
      <c r="H81">
        <f t="shared" si="17"/>
        <v>0.11558788438547876</v>
      </c>
      <c r="I81" s="34">
        <f t="shared" si="18"/>
        <v>1.3360559016710806E-2</v>
      </c>
      <c r="J81" s="7"/>
      <c r="K81" s="7"/>
      <c r="L81" s="7">
        <f t="shared" si="19"/>
        <v>1.0625161143973068</v>
      </c>
      <c r="M81" s="7"/>
      <c r="N81" s="7">
        <f t="shared" si="20"/>
        <v>1.0625161143973068</v>
      </c>
      <c r="O81" s="7">
        <f t="shared" si="21"/>
        <v>14</v>
      </c>
      <c r="P81" s="7">
        <f t="shared" si="22"/>
        <v>1.0625161143973068</v>
      </c>
      <c r="Q81">
        <f t="shared" si="23"/>
        <v>14</v>
      </c>
      <c r="R81">
        <v>78</v>
      </c>
      <c r="S81">
        <f t="shared" si="24"/>
        <v>-0.38429752066115702</v>
      </c>
      <c r="T81">
        <f>SUM($S$4:S81)/R81</f>
        <v>9.3240093240093223E-3</v>
      </c>
      <c r="U81">
        <f t="shared" si="25"/>
        <v>6.1646342638078152E-4</v>
      </c>
      <c r="W81">
        <f t="shared" si="26"/>
        <v>-0.38429752066115702</v>
      </c>
      <c r="X81">
        <f>SUM($W$4:W81)/R81</f>
        <v>8.4763721127357437E-3</v>
      </c>
      <c r="Y81">
        <f t="shared" si="27"/>
        <v>5.0947390609981896E-4</v>
      </c>
    </row>
    <row r="82" spans="1:25" ht="15.75" x14ac:dyDescent="0.25">
      <c r="A82" s="4">
        <v>42373</v>
      </c>
      <c r="B82">
        <v>1.01</v>
      </c>
      <c r="C82">
        <f t="shared" si="16"/>
        <v>-3.8095238095238126E-2</v>
      </c>
      <c r="D82">
        <v>2.2427999999999999</v>
      </c>
      <c r="E82">
        <v>10.039199999999999</v>
      </c>
      <c r="F82" s="15">
        <f t="shared" si="14"/>
        <v>2.6213429628274554E-4</v>
      </c>
      <c r="G82">
        <f t="shared" si="15"/>
        <v>1.0002621342962827</v>
      </c>
      <c r="H82">
        <f t="shared" si="17"/>
        <v>-3.8357372391520872E-2</v>
      </c>
      <c r="I82" s="34">
        <f t="shared" si="18"/>
        <v>1.4712880167818076E-3</v>
      </c>
      <c r="J82" s="7"/>
      <c r="K82" s="7"/>
      <c r="L82" s="7">
        <f t="shared" si="19"/>
        <v>-0.34943736606303732</v>
      </c>
      <c r="M82" s="7"/>
      <c r="N82" s="7">
        <f t="shared" si="20"/>
        <v>-0.34943736606303732</v>
      </c>
      <c r="O82" s="7">
        <f t="shared" si="21"/>
        <v>71</v>
      </c>
      <c r="P82" s="7">
        <f t="shared" si="22"/>
        <v>-0.34943736606303732</v>
      </c>
      <c r="Q82">
        <f t="shared" si="23"/>
        <v>71</v>
      </c>
      <c r="R82">
        <v>79</v>
      </c>
      <c r="S82">
        <f t="shared" si="24"/>
        <v>8.6776859504132275E-2</v>
      </c>
      <c r="T82">
        <f>SUM($S$4:S82)/R82</f>
        <v>1.0304425149074169E-2</v>
      </c>
      <c r="U82">
        <f t="shared" si="25"/>
        <v>7.6257391223426404E-4</v>
      </c>
      <c r="W82">
        <f t="shared" si="26"/>
        <v>8.6776859504132275E-2</v>
      </c>
      <c r="X82">
        <f>SUM($W$4:W82)/R82</f>
        <v>9.4675175227534221E-3</v>
      </c>
      <c r="Y82">
        <f t="shared" si="27"/>
        <v>6.4373428685889132E-4</v>
      </c>
    </row>
    <row r="83" spans="1:25" ht="15.75" x14ac:dyDescent="0.25">
      <c r="A83" s="4">
        <v>42374</v>
      </c>
      <c r="B83">
        <v>0.95499999999999996</v>
      </c>
      <c r="C83">
        <f t="shared" si="16"/>
        <v>-5.4455445544554504E-2</v>
      </c>
      <c r="D83">
        <v>2.2357</v>
      </c>
      <c r="E83">
        <v>10.0403</v>
      </c>
      <c r="F83" s="15">
        <f t="shared" si="14"/>
        <v>2.6216169082582397E-4</v>
      </c>
      <c r="G83">
        <f t="shared" si="15"/>
        <v>1.0002621616908258</v>
      </c>
      <c r="H83">
        <f t="shared" si="17"/>
        <v>-5.4717607235380328E-2</v>
      </c>
      <c r="I83" s="34">
        <f t="shared" si="18"/>
        <v>2.9940165415653455E-3</v>
      </c>
      <c r="J83" s="7"/>
      <c r="K83" s="7"/>
      <c r="L83" s="7">
        <f t="shared" si="19"/>
        <v>-0.49950514579555466</v>
      </c>
      <c r="M83" s="7"/>
      <c r="N83" s="7">
        <f t="shared" si="20"/>
        <v>-0.49950514579555466</v>
      </c>
      <c r="O83" s="7">
        <f t="shared" si="21"/>
        <v>81</v>
      </c>
      <c r="P83" s="7">
        <f t="shared" si="22"/>
        <v>-0.49950514579555466</v>
      </c>
      <c r="Q83">
        <f t="shared" si="23"/>
        <v>81</v>
      </c>
      <c r="R83">
        <v>80</v>
      </c>
      <c r="S83">
        <f t="shared" si="24"/>
        <v>0.16942148760330578</v>
      </c>
      <c r="T83">
        <f>SUM($S$4:S83)/R83</f>
        <v>1.2293388429752064E-2</v>
      </c>
      <c r="U83">
        <f t="shared" si="25"/>
        <v>1.0991083569800867E-3</v>
      </c>
      <c r="W83">
        <f t="shared" si="26"/>
        <v>0.16942148760330578</v>
      </c>
      <c r="X83">
        <f>SUM($W$4:W83)/R83</f>
        <v>1.1466942148760326E-2</v>
      </c>
      <c r="Y83">
        <f t="shared" si="27"/>
        <v>9.5629645267648054E-4</v>
      </c>
    </row>
    <row r="84" spans="1:25" ht="15.75" x14ac:dyDescent="0.25">
      <c r="A84" s="4">
        <v>42375</v>
      </c>
      <c r="B84">
        <v>0.87190000000000001</v>
      </c>
      <c r="C84">
        <f t="shared" si="16"/>
        <v>-8.7015706806282678E-2</v>
      </c>
      <c r="D84">
        <v>2.1701999999999999</v>
      </c>
      <c r="E84">
        <v>10.0847</v>
      </c>
      <c r="F84" s="15">
        <f t="shared" si="14"/>
        <v>2.6326720628166989E-4</v>
      </c>
      <c r="G84">
        <f t="shared" si="15"/>
        <v>1.0002632672062817</v>
      </c>
      <c r="H84">
        <f t="shared" si="17"/>
        <v>-8.7278974012564348E-2</v>
      </c>
      <c r="I84" s="34">
        <f t="shared" si="18"/>
        <v>7.6176193046858824E-3</v>
      </c>
      <c r="J84" s="7"/>
      <c r="K84" s="7"/>
      <c r="L84" s="7">
        <f t="shared" si="19"/>
        <v>-0.79817165905314869</v>
      </c>
      <c r="M84" s="7"/>
      <c r="N84" s="7">
        <f t="shared" si="20"/>
        <v>-0.79817165905314869</v>
      </c>
      <c r="O84" s="7">
        <f t="shared" si="21"/>
        <v>102</v>
      </c>
      <c r="P84" s="7">
        <f t="shared" si="22"/>
        <v>-0.79817165905314869</v>
      </c>
      <c r="Q84">
        <f t="shared" si="23"/>
        <v>102</v>
      </c>
      <c r="R84">
        <v>81</v>
      </c>
      <c r="S84">
        <f t="shared" si="24"/>
        <v>0.34297520661157022</v>
      </c>
      <c r="T84">
        <f>SUM($S$4:S84)/R84</f>
        <v>1.6375880012243646E-2</v>
      </c>
      <c r="U84">
        <f t="shared" si="25"/>
        <v>1.9747022854734067E-3</v>
      </c>
      <c r="W84">
        <f t="shared" si="26"/>
        <v>0.34297520661157022</v>
      </c>
      <c r="X84">
        <f>SUM($W$4:W84)/R84</f>
        <v>1.555963677175798E-2</v>
      </c>
      <c r="Y84">
        <f t="shared" si="27"/>
        <v>1.7827532739993174E-3</v>
      </c>
    </row>
    <row r="85" spans="1:25" ht="15.75" x14ac:dyDescent="0.25">
      <c r="A85" s="4">
        <v>42376</v>
      </c>
      <c r="B85">
        <v>0.94130000000000003</v>
      </c>
      <c r="C85">
        <f t="shared" si="16"/>
        <v>7.9596283977520374E-2</v>
      </c>
      <c r="D85">
        <v>2.1455000000000002</v>
      </c>
      <c r="E85">
        <v>10.1744</v>
      </c>
      <c r="F85" s="15">
        <f t="shared" si="14"/>
        <v>2.6549929032571029E-4</v>
      </c>
      <c r="G85">
        <f t="shared" si="15"/>
        <v>1.0002654992903257</v>
      </c>
      <c r="H85">
        <f t="shared" si="17"/>
        <v>7.9330784687194664E-2</v>
      </c>
      <c r="I85" s="34">
        <f t="shared" si="18"/>
        <v>6.2933733990860391E-3</v>
      </c>
      <c r="J85" s="7"/>
      <c r="K85" s="7"/>
      <c r="L85" s="7">
        <f t="shared" si="19"/>
        <v>0.73011529031464373</v>
      </c>
      <c r="M85" s="7"/>
      <c r="N85" s="7">
        <f t="shared" si="20"/>
        <v>0.73011529031464373</v>
      </c>
      <c r="O85" s="7">
        <f t="shared" si="21"/>
        <v>21</v>
      </c>
      <c r="P85" s="7">
        <f t="shared" si="22"/>
        <v>0.73011529031464373</v>
      </c>
      <c r="Q85">
        <f t="shared" si="23"/>
        <v>21</v>
      </c>
      <c r="R85">
        <v>82</v>
      </c>
      <c r="S85">
        <f t="shared" si="24"/>
        <v>-0.32644628099173556</v>
      </c>
      <c r="T85">
        <f>SUM($S$4:S85)/R85</f>
        <v>1.2195121951219511E-2</v>
      </c>
      <c r="U85">
        <f t="shared" si="25"/>
        <v>1.1086474501108645E-3</v>
      </c>
      <c r="W85">
        <f t="shared" si="26"/>
        <v>-0.32644628099173556</v>
      </c>
      <c r="X85">
        <f>SUM($W$4:W85)/R85</f>
        <v>1.1388832896593424E-2</v>
      </c>
      <c r="Y85">
        <f t="shared" si="27"/>
        <v>9.6689565538321282E-4</v>
      </c>
    </row>
    <row r="86" spans="1:25" ht="15.75" x14ac:dyDescent="0.25">
      <c r="A86" s="4">
        <v>42377</v>
      </c>
      <c r="B86">
        <v>1.01</v>
      </c>
      <c r="C86">
        <f t="shared" si="16"/>
        <v>7.2984170827578854E-2</v>
      </c>
      <c r="D86">
        <v>2.1156000000000001</v>
      </c>
      <c r="E86">
        <v>10.210699999999999</v>
      </c>
      <c r="F86" s="15">
        <f t="shared" si="14"/>
        <v>2.6640206011396828E-4</v>
      </c>
      <c r="G86">
        <f t="shared" si="15"/>
        <v>1.000266402060114</v>
      </c>
      <c r="H86">
        <f t="shared" si="17"/>
        <v>7.2717768767464885E-2</v>
      </c>
      <c r="I86" s="34">
        <f t="shared" si="18"/>
        <v>5.2878738945184916E-3</v>
      </c>
      <c r="J86" s="7"/>
      <c r="K86" s="7"/>
      <c r="L86" s="7">
        <f t="shared" si="19"/>
        <v>0.66946415597995246</v>
      </c>
      <c r="M86" s="7"/>
      <c r="N86" s="7">
        <f t="shared" si="20"/>
        <v>0.66946415597995246</v>
      </c>
      <c r="O86" s="7">
        <f t="shared" si="21"/>
        <v>24</v>
      </c>
      <c r="P86" s="7">
        <f t="shared" si="22"/>
        <v>0.66946415597995246</v>
      </c>
      <c r="Q86">
        <f t="shared" si="23"/>
        <v>24</v>
      </c>
      <c r="R86">
        <v>83</v>
      </c>
      <c r="S86">
        <f t="shared" si="24"/>
        <v>-0.30165289256198347</v>
      </c>
      <c r="T86">
        <f>SUM($S$4:S86)/R86</f>
        <v>8.4138205715423662E-3</v>
      </c>
      <c r="U86">
        <f t="shared" si="25"/>
        <v>5.3416065987628089E-4</v>
      </c>
      <c r="W86">
        <f t="shared" si="26"/>
        <v>-0.30165289256198347</v>
      </c>
      <c r="X86">
        <f>SUM($W$4:W86)/R86</f>
        <v>7.6172458428756312E-3</v>
      </c>
      <c r="Y86">
        <f t="shared" si="27"/>
        <v>4.3780564010517323E-4</v>
      </c>
    </row>
    <row r="87" spans="1:25" ht="15.75" x14ac:dyDescent="0.25">
      <c r="A87" s="4">
        <v>42380</v>
      </c>
      <c r="B87">
        <v>0.80530000000000002</v>
      </c>
      <c r="C87">
        <f t="shared" si="16"/>
        <v>-0.20267326732673266</v>
      </c>
      <c r="D87">
        <v>2.1753999999999998</v>
      </c>
      <c r="E87">
        <v>10.196400000000001</v>
      </c>
      <c r="F87" s="15">
        <f t="shared" si="14"/>
        <v>2.660464589341327E-4</v>
      </c>
      <c r="G87">
        <f t="shared" si="15"/>
        <v>1.0002660464589341</v>
      </c>
      <c r="H87">
        <f t="shared" si="17"/>
        <v>-0.20293931378566679</v>
      </c>
      <c r="I87" s="34">
        <f t="shared" si="18"/>
        <v>4.1184365079797329E-2</v>
      </c>
      <c r="J87" s="7"/>
      <c r="K87" s="7"/>
      <c r="L87" s="7">
        <f t="shared" si="19"/>
        <v>-1.8590673335336352</v>
      </c>
      <c r="M87" s="7"/>
      <c r="N87" s="7">
        <f t="shared" si="20"/>
        <v>-1.8590673335336352</v>
      </c>
      <c r="O87" s="7">
        <f t="shared" si="21"/>
        <v>116</v>
      </c>
      <c r="P87" s="7">
        <f t="shared" si="22"/>
        <v>-1.8590673335336352</v>
      </c>
      <c r="Q87">
        <f t="shared" si="23"/>
        <v>116</v>
      </c>
      <c r="R87">
        <v>84</v>
      </c>
      <c r="S87">
        <f t="shared" si="24"/>
        <v>0.45867768595041325</v>
      </c>
      <c r="T87">
        <f>SUM($S$4:S87)/R87</f>
        <v>1.3774104683195591E-2</v>
      </c>
      <c r="U87">
        <f t="shared" si="25"/>
        <v>1.4488164204713618E-3</v>
      </c>
      <c r="W87">
        <f t="shared" si="26"/>
        <v>0.45867768595041325</v>
      </c>
      <c r="X87">
        <f>SUM($W$4:W87)/R87</f>
        <v>1.2987012987012983E-2</v>
      </c>
      <c r="Y87">
        <f t="shared" si="27"/>
        <v>1.2879682301169897E-3</v>
      </c>
    </row>
    <row r="88" spans="1:25" ht="15.75" x14ac:dyDescent="0.25">
      <c r="A88" s="4">
        <v>42381</v>
      </c>
      <c r="B88">
        <v>0.74629999999999996</v>
      </c>
      <c r="C88">
        <f t="shared" si="16"/>
        <v>-7.3264621880044761E-2</v>
      </c>
      <c r="D88">
        <v>2.1032000000000002</v>
      </c>
      <c r="E88">
        <v>10.147</v>
      </c>
      <c r="F88" s="15">
        <f t="shared" si="14"/>
        <v>2.648176643140765E-4</v>
      </c>
      <c r="G88">
        <f t="shared" si="15"/>
        <v>1.0002648176643141</v>
      </c>
      <c r="H88">
        <f t="shared" si="17"/>
        <v>-7.3529439544358838E-2</v>
      </c>
      <c r="I88" s="34">
        <f t="shared" si="18"/>
        <v>5.4065784797075215E-3</v>
      </c>
      <c r="J88" s="7"/>
      <c r="K88" s="7"/>
      <c r="L88" s="7">
        <f t="shared" si="19"/>
        <v>-0.67203665800338885</v>
      </c>
      <c r="M88" s="7"/>
      <c r="N88" s="7">
        <f t="shared" si="20"/>
        <v>-0.67203665800338885</v>
      </c>
      <c r="O88" s="7">
        <f t="shared" si="21"/>
        <v>96</v>
      </c>
      <c r="P88" s="7">
        <f t="shared" si="22"/>
        <v>-0.67203665800338885</v>
      </c>
      <c r="Q88">
        <f t="shared" si="23"/>
        <v>96</v>
      </c>
      <c r="R88">
        <v>85</v>
      </c>
      <c r="S88">
        <f t="shared" si="24"/>
        <v>0.29338842975206614</v>
      </c>
      <c r="T88">
        <f>SUM($S$4:S88)/R88</f>
        <v>1.7063684978123481E-2</v>
      </c>
      <c r="U88">
        <f t="shared" si="25"/>
        <v>2.2499449388885583E-3</v>
      </c>
      <c r="W88">
        <f t="shared" si="26"/>
        <v>0.29338842975206614</v>
      </c>
      <c r="X88">
        <f>SUM($W$4:W88)/R88</f>
        <v>1.6285853184248904E-2</v>
      </c>
      <c r="Y88">
        <f t="shared" si="27"/>
        <v>2.0494969258915787E-3</v>
      </c>
    </row>
    <row r="89" spans="1:25" ht="15.75" x14ac:dyDescent="0.25">
      <c r="A89" s="4">
        <v>42382</v>
      </c>
      <c r="B89">
        <v>0.66420000000000001</v>
      </c>
      <c r="C89">
        <f t="shared" si="16"/>
        <v>-0.11000937960605649</v>
      </c>
      <c r="D89">
        <v>2.0926999999999998</v>
      </c>
      <c r="E89">
        <v>10.239100000000001</v>
      </c>
      <c r="F89" s="15">
        <f t="shared" si="14"/>
        <v>2.6710815261532517E-4</v>
      </c>
      <c r="G89">
        <f t="shared" si="15"/>
        <v>1.0002671081526153</v>
      </c>
      <c r="H89">
        <f t="shared" si="17"/>
        <v>-0.11027648775867181</v>
      </c>
      <c r="I89" s="34">
        <f t="shared" si="18"/>
        <v>1.2160903752388494E-2</v>
      </c>
      <c r="J89" s="7"/>
      <c r="K89" s="7"/>
      <c r="L89" s="7">
        <f t="shared" si="19"/>
        <v>-1.0090864311089405</v>
      </c>
      <c r="M89" s="7"/>
      <c r="N89" s="7">
        <f t="shared" si="20"/>
        <v>-1.0090864311089405</v>
      </c>
      <c r="O89" s="7">
        <f t="shared" si="21"/>
        <v>109</v>
      </c>
      <c r="P89" s="7">
        <f t="shared" si="22"/>
        <v>-1.0090864311089405</v>
      </c>
      <c r="Q89">
        <f t="shared" si="23"/>
        <v>109</v>
      </c>
      <c r="R89">
        <v>86</v>
      </c>
      <c r="S89">
        <f t="shared" si="24"/>
        <v>0.40082644628099173</v>
      </c>
      <c r="T89">
        <f>SUM($S$4:S89)/R89</f>
        <v>2.1526042667691717E-2</v>
      </c>
      <c r="U89">
        <f t="shared" si="25"/>
        <v>3.6227149192809499E-3</v>
      </c>
      <c r="W89">
        <f t="shared" si="26"/>
        <v>0.40082644628099173</v>
      </c>
      <c r="X89">
        <f>SUM($W$4:W89)/R89</f>
        <v>2.0757255429559866E-2</v>
      </c>
      <c r="Y89">
        <f t="shared" si="27"/>
        <v>3.3685703777497598E-3</v>
      </c>
    </row>
    <row r="90" spans="1:25" ht="15.75" x14ac:dyDescent="0.25">
      <c r="A90" s="4">
        <v>42383</v>
      </c>
      <c r="B90">
        <v>0.84650000000000003</v>
      </c>
      <c r="C90">
        <f t="shared" si="16"/>
        <v>0.27446552243300215</v>
      </c>
      <c r="D90">
        <v>2.0874000000000001</v>
      </c>
      <c r="E90">
        <v>10.1648</v>
      </c>
      <c r="F90" s="15">
        <f t="shared" si="14"/>
        <v>2.6526049169395272E-4</v>
      </c>
      <c r="G90">
        <f t="shared" si="15"/>
        <v>1.000265260491694</v>
      </c>
      <c r="H90">
        <f t="shared" si="17"/>
        <v>0.2742002619413082</v>
      </c>
      <c r="I90" s="34">
        <f t="shared" si="18"/>
        <v>7.5185783648682031E-2</v>
      </c>
      <c r="J90" s="7"/>
      <c r="K90" s="7"/>
      <c r="L90" s="7">
        <f t="shared" si="19"/>
        <v>2.5175983673952214</v>
      </c>
      <c r="M90" s="7"/>
      <c r="N90" s="7">
        <f t="shared" si="20"/>
        <v>2.5175983673952214</v>
      </c>
      <c r="O90" s="7">
        <f t="shared" si="21"/>
        <v>3</v>
      </c>
      <c r="P90" s="7">
        <f t="shared" si="22"/>
        <v>2.5175983673952214</v>
      </c>
      <c r="Q90">
        <f t="shared" si="23"/>
        <v>3</v>
      </c>
      <c r="R90">
        <v>87</v>
      </c>
      <c r="S90">
        <f t="shared" si="24"/>
        <v>-0.47520661157024791</v>
      </c>
      <c r="T90">
        <f>SUM($S$4:S90)/R90</f>
        <v>1.5816471929324595E-2</v>
      </c>
      <c r="U90">
        <f t="shared" si="25"/>
        <v>1.9785443848478928E-3</v>
      </c>
      <c r="W90">
        <f t="shared" si="26"/>
        <v>-0.47520661157024791</v>
      </c>
      <c r="X90">
        <f>SUM($W$4:W90)/R90</f>
        <v>1.5056521326113802E-2</v>
      </c>
      <c r="Y90">
        <f t="shared" si="27"/>
        <v>1.792981690600329E-3</v>
      </c>
    </row>
    <row r="91" spans="1:25" ht="15.75" x14ac:dyDescent="0.25">
      <c r="A91" s="4">
        <v>42384</v>
      </c>
      <c r="B91">
        <v>0.71760000000000002</v>
      </c>
      <c r="C91">
        <f t="shared" si="16"/>
        <v>-0.15227406969875962</v>
      </c>
      <c r="D91">
        <v>2.0347</v>
      </c>
      <c r="E91">
        <v>10.2118</v>
      </c>
      <c r="F91" s="15">
        <f t="shared" si="14"/>
        <v>2.6642941214505278E-4</v>
      </c>
      <c r="G91">
        <f t="shared" si="15"/>
        <v>1.0002664294121451</v>
      </c>
      <c r="H91">
        <f t="shared" si="17"/>
        <v>-0.15254049911090467</v>
      </c>
      <c r="I91" s="34">
        <f t="shared" si="18"/>
        <v>2.3268603869003909E-2</v>
      </c>
      <c r="J91" s="7"/>
      <c r="K91" s="7"/>
      <c r="L91" s="7">
        <f t="shared" si="19"/>
        <v>-1.3967690581748895</v>
      </c>
      <c r="M91" s="7"/>
      <c r="N91" s="7">
        <f t="shared" si="20"/>
        <v>-1.3967690581748895</v>
      </c>
      <c r="O91" s="7">
        <f t="shared" si="21"/>
        <v>113</v>
      </c>
      <c r="P91" s="7">
        <f t="shared" si="22"/>
        <v>-1.3967690581748895</v>
      </c>
      <c r="Q91">
        <f t="shared" si="23"/>
        <v>113</v>
      </c>
      <c r="R91">
        <v>88</v>
      </c>
      <c r="S91">
        <f t="shared" si="24"/>
        <v>0.43388429752066116</v>
      </c>
      <c r="T91">
        <f>SUM($S$4:S91)/R91</f>
        <v>2.0567242674680693E-2</v>
      </c>
      <c r="U91">
        <f t="shared" si="25"/>
        <v>3.3840917699136529E-3</v>
      </c>
      <c r="W91">
        <f t="shared" si="26"/>
        <v>0.43388429752066116</v>
      </c>
      <c r="X91">
        <f>SUM($W$4:W91)/R91</f>
        <v>1.9815927873779112E-2</v>
      </c>
      <c r="Y91">
        <f t="shared" si="27"/>
        <v>3.1413679799905279E-3</v>
      </c>
    </row>
    <row r="92" spans="1:25" ht="15.75" x14ac:dyDescent="0.25">
      <c r="A92" s="4">
        <v>42388</v>
      </c>
      <c r="B92">
        <v>0.57110000000000005</v>
      </c>
      <c r="C92">
        <f t="shared" si="16"/>
        <v>-0.20415273132664433</v>
      </c>
      <c r="D92">
        <v>2.0556000000000001</v>
      </c>
      <c r="E92">
        <v>10.206</v>
      </c>
      <c r="F92" s="15">
        <f t="shared" si="14"/>
        <v>2.6628518927829248E-4</v>
      </c>
      <c r="G92">
        <f t="shared" si="15"/>
        <v>1.0002662851892783</v>
      </c>
      <c r="H92">
        <f t="shared" si="17"/>
        <v>-0.20441901651592262</v>
      </c>
      <c r="I92" s="34">
        <f t="shared" si="18"/>
        <v>4.1787134313337047E-2</v>
      </c>
      <c r="J92" s="7"/>
      <c r="K92" s="7"/>
      <c r="L92" s="7">
        <f t="shared" si="19"/>
        <v>-1.8726380586206335</v>
      </c>
      <c r="M92" s="7"/>
      <c r="N92" s="7">
        <f t="shared" si="20"/>
        <v>-1.8726380586206335</v>
      </c>
      <c r="O92" s="7">
        <f t="shared" si="21"/>
        <v>117</v>
      </c>
      <c r="P92" s="7">
        <f t="shared" si="22"/>
        <v>-1.8726380586206335</v>
      </c>
      <c r="Q92">
        <f t="shared" si="23"/>
        <v>117</v>
      </c>
      <c r="R92">
        <v>89</v>
      </c>
      <c r="S92">
        <f t="shared" si="24"/>
        <v>0.46694214876033058</v>
      </c>
      <c r="T92">
        <f>SUM($S$4:S92)/R92</f>
        <v>2.5582691057665523E-2</v>
      </c>
      <c r="U92">
        <f t="shared" si="25"/>
        <v>5.2952902978113097E-3</v>
      </c>
      <c r="W92">
        <f t="shared" si="26"/>
        <v>0.46694214876033058</v>
      </c>
      <c r="X92">
        <f>SUM($W$4:W92)/R92</f>
        <v>2.4839817996099915E-2</v>
      </c>
      <c r="Y92">
        <f t="shared" si="27"/>
        <v>4.9922248790058056E-3</v>
      </c>
    </row>
    <row r="93" spans="1:25" ht="15.75" x14ac:dyDescent="0.25">
      <c r="A93" s="4">
        <v>42389</v>
      </c>
      <c r="B93">
        <v>0.82750000000000001</v>
      </c>
      <c r="C93">
        <f t="shared" si="16"/>
        <v>0.44895815093678854</v>
      </c>
      <c r="D93">
        <v>1.9824000000000002</v>
      </c>
      <c r="E93">
        <v>10.257</v>
      </c>
      <c r="F93" s="15">
        <f t="shared" si="14"/>
        <v>2.6755309659565185E-4</v>
      </c>
      <c r="G93">
        <f t="shared" si="15"/>
        <v>1.0002675530965957</v>
      </c>
      <c r="H93">
        <f t="shared" si="17"/>
        <v>0.44869059784019288</v>
      </c>
      <c r="I93" s="34">
        <f t="shared" si="18"/>
        <v>0.20132325259018971</v>
      </c>
      <c r="J93" s="7"/>
      <c r="K93" s="7"/>
      <c r="L93" s="7">
        <f t="shared" si="19"/>
        <v>4.1181722855669243</v>
      </c>
      <c r="M93" s="7"/>
      <c r="N93" s="7">
        <f t="shared" si="20"/>
        <v>4.1181722855669243</v>
      </c>
      <c r="O93" s="7">
        <f t="shared" si="21"/>
        <v>1</v>
      </c>
      <c r="P93" s="7">
        <f t="shared" si="22"/>
        <v>4.1181722855669243</v>
      </c>
      <c r="Q93">
        <f t="shared" si="23"/>
        <v>1</v>
      </c>
      <c r="R93">
        <v>90</v>
      </c>
      <c r="S93">
        <f t="shared" si="24"/>
        <v>-0.49173553719008267</v>
      </c>
      <c r="T93">
        <f>SUM($S$4:S93)/R93</f>
        <v>1.9834710743801654E-2</v>
      </c>
      <c r="U93">
        <f t="shared" si="25"/>
        <v>3.2188561387386612E-3</v>
      </c>
      <c r="W93">
        <f t="shared" si="26"/>
        <v>-0.49173553719008267</v>
      </c>
      <c r="X93">
        <f>SUM($W$4:W93)/R93</f>
        <v>1.9100091827364551E-2</v>
      </c>
      <c r="Y93">
        <f t="shared" si="27"/>
        <v>2.9848377912034757E-3</v>
      </c>
    </row>
    <row r="94" spans="1:25" ht="15.75" x14ac:dyDescent="0.25">
      <c r="A94" s="4">
        <v>42390</v>
      </c>
      <c r="B94">
        <v>0.75</v>
      </c>
      <c r="C94">
        <f t="shared" si="16"/>
        <v>-9.3655589123867081E-2</v>
      </c>
      <c r="D94">
        <v>2.0310999999999999</v>
      </c>
      <c r="E94">
        <v>10.2189</v>
      </c>
      <c r="F94" s="15">
        <f t="shared" si="14"/>
        <v>2.6660595052296898E-4</v>
      </c>
      <c r="G94">
        <f t="shared" si="15"/>
        <v>1.000266605950523</v>
      </c>
      <c r="H94">
        <f t="shared" si="17"/>
        <v>-9.392219507439005E-2</v>
      </c>
      <c r="I94" s="34">
        <f t="shared" si="18"/>
        <v>8.821378727591778E-3</v>
      </c>
      <c r="J94" s="7"/>
      <c r="K94" s="7"/>
      <c r="L94" s="7">
        <f t="shared" si="19"/>
        <v>-0.85907751248881092</v>
      </c>
      <c r="M94" s="7"/>
      <c r="N94" s="7">
        <f t="shared" si="20"/>
        <v>-0.85907751248881092</v>
      </c>
      <c r="O94" s="7">
        <f t="shared" si="21"/>
        <v>107</v>
      </c>
      <c r="P94" s="7">
        <f t="shared" si="22"/>
        <v>-0.85907751248881092</v>
      </c>
      <c r="Q94">
        <f t="shared" si="23"/>
        <v>107</v>
      </c>
      <c r="R94">
        <v>91</v>
      </c>
      <c r="S94">
        <f t="shared" si="24"/>
        <v>0.38429752066115708</v>
      </c>
      <c r="T94">
        <f>SUM($S$4:S94)/R94</f>
        <v>2.3839796567069298E-2</v>
      </c>
      <c r="U94">
        <f t="shared" si="25"/>
        <v>4.7016879029719702E-3</v>
      </c>
      <c r="W94">
        <f t="shared" si="26"/>
        <v>0.38429752066115708</v>
      </c>
      <c r="X94">
        <f>SUM($W$4:W94)/R94</f>
        <v>2.3113250385977658E-2</v>
      </c>
      <c r="Y94">
        <f t="shared" si="27"/>
        <v>4.4194757499859605E-3</v>
      </c>
    </row>
    <row r="95" spans="1:25" ht="15.75" x14ac:dyDescent="0.25">
      <c r="A95" s="4">
        <v>42391</v>
      </c>
      <c r="B95">
        <v>0.77649999999999997</v>
      </c>
      <c r="C95">
        <f t="shared" si="16"/>
        <v>3.5333333333333293E-2</v>
      </c>
      <c r="D95">
        <v>2.0518999999999998</v>
      </c>
      <c r="E95">
        <v>10.1525</v>
      </c>
      <c r="F95" s="15">
        <f t="shared" si="14"/>
        <v>2.6495450061725379E-4</v>
      </c>
      <c r="G95">
        <f t="shared" si="15"/>
        <v>1.0002649545006173</v>
      </c>
      <c r="H95">
        <f t="shared" si="17"/>
        <v>3.5068378832716039E-2</v>
      </c>
      <c r="I95" s="34">
        <f t="shared" si="18"/>
        <v>1.2297911939548863E-3</v>
      </c>
      <c r="J95" s="7"/>
      <c r="K95" s="7"/>
      <c r="L95" s="7">
        <f t="shared" si="19"/>
        <v>0.32410315702346648</v>
      </c>
      <c r="M95" s="7"/>
      <c r="N95" s="7">
        <f t="shared" si="20"/>
        <v>0.32410315702346648</v>
      </c>
      <c r="O95" s="7">
        <f t="shared" si="21"/>
        <v>38</v>
      </c>
      <c r="P95" s="7">
        <f t="shared" si="22"/>
        <v>0.32410315702346648</v>
      </c>
      <c r="Q95">
        <f t="shared" si="23"/>
        <v>37</v>
      </c>
      <c r="R95">
        <v>92</v>
      </c>
      <c r="S95">
        <f t="shared" si="24"/>
        <v>-0.18595041322314049</v>
      </c>
      <c r="T95">
        <f>SUM($S$4:S95)/R95</f>
        <v>2.155946819978441E-2</v>
      </c>
      <c r="U95">
        <f t="shared" si="25"/>
        <v>3.8875074139355812E-3</v>
      </c>
      <c r="W95">
        <f t="shared" si="26"/>
        <v>-0.19421487603305787</v>
      </c>
      <c r="X95">
        <f>SUM($W$4:W95)/R95</f>
        <v>2.0750988142292492E-2</v>
      </c>
      <c r="Y95">
        <f t="shared" si="27"/>
        <v>3.6014111651912592E-3</v>
      </c>
    </row>
    <row r="96" spans="1:25" ht="15.75" x14ac:dyDescent="0.25">
      <c r="A96" s="4">
        <v>42394</v>
      </c>
      <c r="B96">
        <v>0.55500000000000005</v>
      </c>
      <c r="C96">
        <f t="shared" si="16"/>
        <v>-0.28525434642627162</v>
      </c>
      <c r="D96">
        <v>2.0011999999999999</v>
      </c>
      <c r="E96">
        <v>10.0328</v>
      </c>
      <c r="F96" s="15">
        <f t="shared" si="14"/>
        <v>2.6197490443369276E-4</v>
      </c>
      <c r="G96">
        <f t="shared" si="15"/>
        <v>1.0002619749044337</v>
      </c>
      <c r="H96">
        <f t="shared" si="17"/>
        <v>-0.28551632133070531</v>
      </c>
      <c r="I96" s="34">
        <f t="shared" si="18"/>
        <v>8.1519569746218573E-2</v>
      </c>
      <c r="J96" s="7"/>
      <c r="K96" s="7"/>
      <c r="L96" s="7">
        <f t="shared" si="19"/>
        <v>-2.6165613461722734</v>
      </c>
      <c r="M96" s="7"/>
      <c r="N96" s="7">
        <f t="shared" si="20"/>
        <v>-2.6165613461722734</v>
      </c>
      <c r="O96" s="7">
        <f t="shared" si="21"/>
        <v>120</v>
      </c>
      <c r="P96" s="7">
        <f t="shared" si="22"/>
        <v>-2.6165613461722734</v>
      </c>
      <c r="Q96">
        <f t="shared" si="23"/>
        <v>120</v>
      </c>
      <c r="R96">
        <v>93</v>
      </c>
      <c r="S96">
        <f t="shared" si="24"/>
        <v>0.49173553719008267</v>
      </c>
      <c r="T96">
        <f>SUM($S$4:S96)/R96</f>
        <v>2.6615124855594068E-2</v>
      </c>
      <c r="U96">
        <f t="shared" si="25"/>
        <v>5.9889030009394623E-3</v>
      </c>
      <c r="W96">
        <f t="shared" si="26"/>
        <v>0.49173553719008267</v>
      </c>
      <c r="X96">
        <f>SUM($W$4:W96)/R96</f>
        <v>2.5815338132053677E-2</v>
      </c>
      <c r="Y96">
        <f t="shared" si="27"/>
        <v>5.6343769551927833E-3</v>
      </c>
    </row>
    <row r="97" spans="1:25" ht="15.75" x14ac:dyDescent="0.25">
      <c r="A97" s="4">
        <v>42395</v>
      </c>
      <c r="B97">
        <v>0.66590000000000005</v>
      </c>
      <c r="C97">
        <f t="shared" si="16"/>
        <v>0.19981981981981981</v>
      </c>
      <c r="D97">
        <v>1.9942</v>
      </c>
      <c r="E97">
        <v>10.055999999999999</v>
      </c>
      <c r="F97" s="15">
        <f t="shared" si="14"/>
        <v>2.6255265590480192E-4</v>
      </c>
      <c r="G97">
        <f t="shared" si="15"/>
        <v>1.0002625526559048</v>
      </c>
      <c r="H97">
        <f t="shared" si="17"/>
        <v>0.199557267163915</v>
      </c>
      <c r="I97" s="34">
        <f t="shared" si="18"/>
        <v>3.9823102877930151E-2</v>
      </c>
      <c r="J97" s="7"/>
      <c r="K97" s="7"/>
      <c r="L97" s="7">
        <f t="shared" si="19"/>
        <v>1.8328934275319975</v>
      </c>
      <c r="M97" s="7"/>
      <c r="N97" s="7">
        <f t="shared" si="20"/>
        <v>1.8328934275319975</v>
      </c>
      <c r="O97" s="7">
        <f t="shared" si="21"/>
        <v>4</v>
      </c>
      <c r="P97" s="7">
        <f t="shared" si="22"/>
        <v>1.8328934275319975</v>
      </c>
      <c r="Q97">
        <f t="shared" si="23"/>
        <v>4</v>
      </c>
      <c r="R97">
        <v>94</v>
      </c>
      <c r="S97">
        <f t="shared" si="24"/>
        <v>-0.46694214876033058</v>
      </c>
      <c r="T97">
        <f>SUM($S$4:S97)/R97</f>
        <v>2.1364515561807632E-2</v>
      </c>
      <c r="U97">
        <f t="shared" si="25"/>
        <v>3.9005088516297932E-3</v>
      </c>
      <c r="W97">
        <f t="shared" si="26"/>
        <v>-0.46694214876033058</v>
      </c>
      <c r="X97">
        <f>SUM($W$4:W97)/R97</f>
        <v>2.0573237207666611E-2</v>
      </c>
      <c r="Y97">
        <f t="shared" si="27"/>
        <v>3.6169327622794793E-3</v>
      </c>
    </row>
    <row r="98" spans="1:25" ht="15.75" x14ac:dyDescent="0.25">
      <c r="A98" s="4">
        <v>42396</v>
      </c>
      <c r="B98">
        <v>0.69579999999999997</v>
      </c>
      <c r="C98">
        <f t="shared" si="16"/>
        <v>4.4901636882414664E-2</v>
      </c>
      <c r="D98">
        <v>1.9992999999999999</v>
      </c>
      <c r="E98">
        <v>10.1462</v>
      </c>
      <c r="F98" s="15">
        <f t="shared" si="14"/>
        <v>2.6479776028409674E-4</v>
      </c>
      <c r="G98">
        <f t="shared" si="15"/>
        <v>1.0002647977602841</v>
      </c>
      <c r="H98">
        <f t="shared" si="17"/>
        <v>4.4636839122130567E-2</v>
      </c>
      <c r="I98" s="34">
        <f t="shared" si="18"/>
        <v>1.9924474068149659E-3</v>
      </c>
      <c r="J98" s="7"/>
      <c r="K98" s="7"/>
      <c r="L98" s="7">
        <f t="shared" si="19"/>
        <v>0.41187063025788484</v>
      </c>
      <c r="M98" s="7"/>
      <c r="N98" s="7">
        <f t="shared" si="20"/>
        <v>0.41187063025788484</v>
      </c>
      <c r="O98" s="7">
        <f t="shared" si="21"/>
        <v>34</v>
      </c>
      <c r="P98" s="7">
        <f t="shared" si="22"/>
        <v>0.41187063025788484</v>
      </c>
      <c r="Q98">
        <f t="shared" si="23"/>
        <v>33</v>
      </c>
      <c r="R98">
        <v>95</v>
      </c>
      <c r="S98">
        <f t="shared" si="24"/>
        <v>-0.21900826446280991</v>
      </c>
      <c r="T98">
        <f>SUM($S$4:S98)/R98</f>
        <v>1.8834275772074818E-2</v>
      </c>
      <c r="U98">
        <f t="shared" si="25"/>
        <v>3.0635767878694209E-3</v>
      </c>
      <c r="W98">
        <f t="shared" si="26"/>
        <v>-0.22727272727272729</v>
      </c>
      <c r="X98">
        <f>SUM($W$4:W98)/R98</f>
        <v>1.7964332318399306E-2</v>
      </c>
      <c r="Y98">
        <f t="shared" si="27"/>
        <v>2.7871033987599231E-3</v>
      </c>
    </row>
    <row r="99" spans="1:25" ht="15.75" x14ac:dyDescent="0.25">
      <c r="A99" s="4">
        <v>42397</v>
      </c>
      <c r="B99">
        <v>0.72970000000000002</v>
      </c>
      <c r="C99">
        <f t="shared" si="16"/>
        <v>4.8720896809428059E-2</v>
      </c>
      <c r="D99">
        <v>1.9784000000000002</v>
      </c>
      <c r="E99">
        <v>10.066000000000001</v>
      </c>
      <c r="F99" s="15">
        <f t="shared" si="14"/>
        <v>2.6280164925318594E-4</v>
      </c>
      <c r="G99">
        <f t="shared" si="15"/>
        <v>1.0002628016492532</v>
      </c>
      <c r="H99">
        <f t="shared" si="17"/>
        <v>4.8458095160174873E-2</v>
      </c>
      <c r="I99" s="34">
        <f t="shared" si="18"/>
        <v>2.3481869865525635E-3</v>
      </c>
      <c r="J99" s="7"/>
      <c r="K99" s="7"/>
      <c r="L99" s="7">
        <f t="shared" si="19"/>
        <v>0.44690367364953359</v>
      </c>
      <c r="M99" s="7"/>
      <c r="N99" s="7">
        <f t="shared" si="20"/>
        <v>0.44690367364953359</v>
      </c>
      <c r="O99" s="7">
        <f t="shared" si="21"/>
        <v>32</v>
      </c>
      <c r="P99" s="7">
        <f t="shared" si="22"/>
        <v>0.44690367364953359</v>
      </c>
      <c r="Q99">
        <f t="shared" si="23"/>
        <v>31</v>
      </c>
      <c r="R99">
        <v>96</v>
      </c>
      <c r="S99">
        <f t="shared" si="24"/>
        <v>-0.23553719008264462</v>
      </c>
      <c r="T99">
        <f>SUM($S$4:S99)/R99</f>
        <v>1.6184573002754821E-2</v>
      </c>
      <c r="U99">
        <f t="shared" si="25"/>
        <v>2.2860253377294561E-3</v>
      </c>
      <c r="W99">
        <f t="shared" si="26"/>
        <v>-0.243801652892562</v>
      </c>
      <c r="X99">
        <f>SUM($W$4:W99)/R99</f>
        <v>1.5237603305785127E-2</v>
      </c>
      <c r="Y99">
        <f t="shared" si="27"/>
        <v>2.0263379302208622E-3</v>
      </c>
    </row>
    <row r="100" spans="1:25" ht="15.75" x14ac:dyDescent="0.25">
      <c r="A100" s="4">
        <v>42398</v>
      </c>
      <c r="B100">
        <v>0.74319999999999997</v>
      </c>
      <c r="C100">
        <f t="shared" si="16"/>
        <v>1.8500753734411342E-2</v>
      </c>
      <c r="D100">
        <v>1.9209000000000001</v>
      </c>
      <c r="E100">
        <v>9.8673999999999999</v>
      </c>
      <c r="F100" s="15">
        <f t="shared" si="14"/>
        <v>2.5785241113474022E-4</v>
      </c>
      <c r="G100">
        <f t="shared" si="15"/>
        <v>1.0002578524111347</v>
      </c>
      <c r="H100">
        <f t="shared" si="17"/>
        <v>1.8242901323276602E-2</v>
      </c>
      <c r="I100" s="34">
        <f t="shared" si="18"/>
        <v>3.3280344869080722E-4</v>
      </c>
      <c r="J100" s="7"/>
      <c r="K100" s="7"/>
      <c r="L100" s="7">
        <f t="shared" si="19"/>
        <v>0.1697024346972569</v>
      </c>
      <c r="M100" s="7"/>
      <c r="N100" s="7">
        <f t="shared" si="20"/>
        <v>0.1697024346972569</v>
      </c>
      <c r="O100" s="7">
        <f t="shared" si="21"/>
        <v>46</v>
      </c>
      <c r="P100" s="7">
        <f t="shared" si="22"/>
        <v>0.1697024346972569</v>
      </c>
      <c r="Q100">
        <f t="shared" si="23"/>
        <v>46</v>
      </c>
      <c r="R100">
        <v>97</v>
      </c>
      <c r="S100">
        <f t="shared" si="24"/>
        <v>-0.11983471074380164</v>
      </c>
      <c r="T100">
        <f>SUM($S$4:S100)/R100</f>
        <v>1.4782312345573829E-2</v>
      </c>
      <c r="U100">
        <f t="shared" si="25"/>
        <v>1.9269205048512846E-3</v>
      </c>
      <c r="W100">
        <f t="shared" si="26"/>
        <v>-0.11983471074380164</v>
      </c>
      <c r="X100">
        <f>SUM($W$4:W100)/R100</f>
        <v>1.3845105222799697E-2</v>
      </c>
      <c r="Y100">
        <f t="shared" si="27"/>
        <v>1.6903302770134871E-3</v>
      </c>
    </row>
    <row r="101" spans="1:25" ht="15.75" x14ac:dyDescent="0.25">
      <c r="A101" s="4">
        <v>42401</v>
      </c>
      <c r="B101">
        <v>0.67579999999999996</v>
      </c>
      <c r="C101">
        <f t="shared" si="16"/>
        <v>-9.0688912809472569E-2</v>
      </c>
      <c r="D101">
        <v>1.9485999999999999</v>
      </c>
      <c r="E101">
        <v>9.8507999999999996</v>
      </c>
      <c r="F101" s="15">
        <f t="shared" si="14"/>
        <v>2.5743832463942518E-4</v>
      </c>
      <c r="G101">
        <f t="shared" si="15"/>
        <v>1.0002574383246394</v>
      </c>
      <c r="H101">
        <f t="shared" si="17"/>
        <v>-9.0946351134111994E-2</v>
      </c>
      <c r="I101" s="34">
        <f t="shared" si="18"/>
        <v>8.2712387846091938E-3</v>
      </c>
      <c r="J101" s="7"/>
      <c r="K101" s="7"/>
      <c r="L101" s="7">
        <f t="shared" si="19"/>
        <v>-0.831864989110641</v>
      </c>
      <c r="M101" s="7"/>
      <c r="N101" s="7">
        <f t="shared" si="20"/>
        <v>-0.831864989110641</v>
      </c>
      <c r="O101" s="7">
        <f t="shared" si="21"/>
        <v>104</v>
      </c>
      <c r="P101" s="7">
        <f t="shared" si="22"/>
        <v>-0.831864989110641</v>
      </c>
      <c r="Q101">
        <f t="shared" si="23"/>
        <v>104</v>
      </c>
      <c r="R101">
        <v>98</v>
      </c>
      <c r="S101">
        <f t="shared" si="24"/>
        <v>0.35950413223140498</v>
      </c>
      <c r="T101">
        <f>SUM($S$4:S101)/R101</f>
        <v>1.8299881936245575E-2</v>
      </c>
      <c r="U101">
        <f t="shared" si="25"/>
        <v>2.983526957299241E-3</v>
      </c>
      <c r="W101">
        <f t="shared" si="26"/>
        <v>0.35950413223140498</v>
      </c>
      <c r="X101">
        <f>SUM($W$4:W101)/R101</f>
        <v>1.7372238151458934E-2</v>
      </c>
      <c r="Y101">
        <f t="shared" si="27"/>
        <v>2.6887160474835018E-3</v>
      </c>
    </row>
    <row r="102" spans="1:25" ht="15.75" x14ac:dyDescent="0.25">
      <c r="A102" s="4">
        <v>42402</v>
      </c>
      <c r="B102">
        <v>0.55489999999999995</v>
      </c>
      <c r="C102">
        <f t="shared" si="16"/>
        <v>-0.17889908256880735</v>
      </c>
      <c r="D102">
        <v>1.8448</v>
      </c>
      <c r="E102">
        <v>10.0032</v>
      </c>
      <c r="F102" s="15">
        <f t="shared" si="14"/>
        <v>2.6123759684670844E-4</v>
      </c>
      <c r="G102">
        <f t="shared" si="15"/>
        <v>1.0002612375968467</v>
      </c>
      <c r="H102">
        <f t="shared" si="17"/>
        <v>-0.17916032016565406</v>
      </c>
      <c r="I102" s="34">
        <f t="shared" si="18"/>
        <v>3.2098420321859666E-2</v>
      </c>
      <c r="J102" s="7"/>
      <c r="K102" s="7"/>
      <c r="L102" s="7">
        <f t="shared" si="19"/>
        <v>-1.6409931353533678</v>
      </c>
      <c r="M102" s="7"/>
      <c r="N102" s="7">
        <f t="shared" si="20"/>
        <v>-1.6409931353533678</v>
      </c>
      <c r="O102" s="7">
        <f t="shared" si="21"/>
        <v>115</v>
      </c>
      <c r="P102" s="7">
        <f t="shared" si="22"/>
        <v>-1.6409931353533678</v>
      </c>
      <c r="Q102">
        <f t="shared" si="23"/>
        <v>115</v>
      </c>
      <c r="R102">
        <v>99</v>
      </c>
      <c r="S102">
        <f t="shared" si="24"/>
        <v>0.45041322314049592</v>
      </c>
      <c r="T102">
        <f>SUM($S$4:S102)/R102</f>
        <v>2.266466316053093E-2</v>
      </c>
      <c r="U102">
        <f t="shared" si="25"/>
        <v>4.6231826056229511E-3</v>
      </c>
      <c r="W102">
        <f t="shared" si="26"/>
        <v>0.45041322314049592</v>
      </c>
      <c r="X102">
        <f>SUM($W$4:W102)/R102</f>
        <v>2.174638951498456E-2</v>
      </c>
      <c r="Y102">
        <f t="shared" si="27"/>
        <v>4.2561491124368739E-3</v>
      </c>
    </row>
    <row r="103" spans="1:25" ht="15.75" x14ac:dyDescent="0.25">
      <c r="A103" s="4">
        <v>42403</v>
      </c>
      <c r="B103">
        <v>0.62009999999999998</v>
      </c>
      <c r="C103">
        <f t="shared" si="16"/>
        <v>0.11749864840511812</v>
      </c>
      <c r="D103">
        <v>1.8860999999999999</v>
      </c>
      <c r="E103">
        <v>9.9941999999999993</v>
      </c>
      <c r="F103" s="15">
        <f t="shared" si="14"/>
        <v>2.6101337626083243E-4</v>
      </c>
      <c r="G103">
        <f t="shared" si="15"/>
        <v>1.0002610133762608</v>
      </c>
      <c r="H103">
        <f t="shared" si="17"/>
        <v>0.11723763502885728</v>
      </c>
      <c r="I103" s="34">
        <f t="shared" si="18"/>
        <v>1.3744663067159544E-2</v>
      </c>
      <c r="J103" s="7"/>
      <c r="K103" s="7"/>
      <c r="L103" s="7">
        <f t="shared" si="19"/>
        <v>1.0777834781345978</v>
      </c>
      <c r="M103" s="7"/>
      <c r="N103" s="7">
        <f t="shared" si="20"/>
        <v>1.0777834781345978</v>
      </c>
      <c r="O103" s="7">
        <f t="shared" si="21"/>
        <v>13</v>
      </c>
      <c r="P103" s="7">
        <f t="shared" si="22"/>
        <v>1.0777834781345978</v>
      </c>
      <c r="Q103">
        <f t="shared" si="23"/>
        <v>13</v>
      </c>
      <c r="R103">
        <v>100</v>
      </c>
      <c r="S103">
        <f t="shared" si="24"/>
        <v>-0.3925619834710744</v>
      </c>
      <c r="T103">
        <f>SUM($S$4:S103)/R103</f>
        <v>1.8512396694214877E-2</v>
      </c>
      <c r="U103">
        <f t="shared" si="25"/>
        <v>3.1155348305816179E-3</v>
      </c>
      <c r="W103">
        <f t="shared" si="26"/>
        <v>-0.3925619834710744</v>
      </c>
      <c r="X103">
        <f>SUM($W$4:W103)/R103</f>
        <v>1.7603305785123969E-2</v>
      </c>
      <c r="Y103">
        <f t="shared" si="27"/>
        <v>2.8170579505870821E-3</v>
      </c>
    </row>
    <row r="104" spans="1:25" ht="15.75" x14ac:dyDescent="0.25">
      <c r="A104" s="4">
        <v>42404</v>
      </c>
      <c r="B104">
        <v>0.58209999999999995</v>
      </c>
      <c r="C104">
        <f t="shared" si="16"/>
        <v>-6.1280438638929263E-2</v>
      </c>
      <c r="D104">
        <v>1.8395000000000001</v>
      </c>
      <c r="E104">
        <v>9.9702999999999999</v>
      </c>
      <c r="F104" s="15">
        <f t="shared" si="14"/>
        <v>2.6041785722186184E-4</v>
      </c>
      <c r="G104">
        <f t="shared" si="15"/>
        <v>1.0002604178572219</v>
      </c>
      <c r="H104">
        <f t="shared" si="17"/>
        <v>-6.1540856496151125E-2</v>
      </c>
      <c r="I104" s="34">
        <f t="shared" si="18"/>
        <v>3.7872770182798663E-3</v>
      </c>
      <c r="J104" s="7"/>
      <c r="K104" s="7"/>
      <c r="L104" s="7">
        <f t="shared" si="19"/>
        <v>-0.56210897056584386</v>
      </c>
      <c r="M104" s="7"/>
      <c r="N104" s="7">
        <f t="shared" si="20"/>
        <v>-0.56210897056584386</v>
      </c>
      <c r="O104" s="7">
        <f t="shared" si="21"/>
        <v>85</v>
      </c>
      <c r="P104" s="7">
        <f t="shared" si="22"/>
        <v>-0.56210897056584386</v>
      </c>
      <c r="Q104">
        <f t="shared" si="23"/>
        <v>85</v>
      </c>
      <c r="R104">
        <v>101</v>
      </c>
      <c r="S104">
        <f t="shared" si="24"/>
        <v>0.2024793388429752</v>
      </c>
      <c r="T104">
        <f>SUM($S$4:S104)/R104</f>
        <v>2.033385156697488E-2</v>
      </c>
      <c r="U104">
        <f t="shared" si="25"/>
        <v>3.7963652249385859E-3</v>
      </c>
      <c r="W104">
        <f t="shared" si="26"/>
        <v>0.2024793388429752</v>
      </c>
      <c r="X104">
        <f>SUM($W$4:W104)/R104</f>
        <v>1.943376155797398E-2</v>
      </c>
      <c r="Y104">
        <f t="shared" si="27"/>
        <v>3.4677072652282647E-3</v>
      </c>
    </row>
    <row r="105" spans="1:25" ht="15.75" x14ac:dyDescent="0.25">
      <c r="A105" s="4">
        <v>42405</v>
      </c>
      <c r="B105">
        <v>0.54</v>
      </c>
      <c r="C105">
        <f t="shared" si="16"/>
        <v>-7.2324342896409419E-2</v>
      </c>
      <c r="D105">
        <v>1.8357000000000001</v>
      </c>
      <c r="E105">
        <v>10.0228</v>
      </c>
      <c r="F105" s="15">
        <f t="shared" si="14"/>
        <v>2.6172583615924339E-4</v>
      </c>
      <c r="G105">
        <f t="shared" si="15"/>
        <v>1.0002617258361592</v>
      </c>
      <c r="H105">
        <f t="shared" si="17"/>
        <v>-7.2586068732568662E-2</v>
      </c>
      <c r="I105" s="34">
        <f t="shared" si="18"/>
        <v>5.2687373740491822E-3</v>
      </c>
      <c r="J105" s="7"/>
      <c r="K105" s="7"/>
      <c r="L105" s="7">
        <f t="shared" si="19"/>
        <v>-0.66341173195398229</v>
      </c>
      <c r="M105" s="7"/>
      <c r="N105" s="7">
        <f t="shared" si="20"/>
        <v>-0.66341173195398229</v>
      </c>
      <c r="O105" s="7">
        <f t="shared" si="21"/>
        <v>94</v>
      </c>
      <c r="P105" s="7">
        <f t="shared" si="22"/>
        <v>-0.66341173195398229</v>
      </c>
      <c r="Q105">
        <f t="shared" si="23"/>
        <v>94</v>
      </c>
      <c r="R105">
        <v>102</v>
      </c>
      <c r="S105">
        <f t="shared" si="24"/>
        <v>0.27685950413223137</v>
      </c>
      <c r="T105">
        <f>SUM($S$4:S105)/R105</f>
        <v>2.2848808945065632E-2</v>
      </c>
      <c r="U105">
        <f t="shared" si="25"/>
        <v>4.8409948328388503E-3</v>
      </c>
      <c r="W105">
        <f t="shared" si="26"/>
        <v>0.27685950413223137</v>
      </c>
      <c r="X105">
        <f>SUM($W$4:W105)/R105</f>
        <v>2.1957543347917684E-2</v>
      </c>
      <c r="Y105">
        <f t="shared" si="27"/>
        <v>4.4706944006654347E-3</v>
      </c>
    </row>
    <row r="106" spans="1:25" ht="15.75" x14ac:dyDescent="0.25">
      <c r="A106" s="4">
        <v>42408</v>
      </c>
      <c r="B106">
        <v>0.53659999999999997</v>
      </c>
      <c r="C106">
        <f t="shared" si="16"/>
        <v>-6.2962962962964247E-3</v>
      </c>
      <c r="D106">
        <v>1.7483</v>
      </c>
      <c r="E106">
        <v>10.072100000000001</v>
      </c>
      <c r="F106" s="15">
        <f t="shared" si="14"/>
        <v>2.6295352411787043E-4</v>
      </c>
      <c r="G106">
        <f t="shared" si="15"/>
        <v>1.0002629535241179</v>
      </c>
      <c r="H106">
        <f t="shared" si="17"/>
        <v>-6.5592498204142952E-3</v>
      </c>
      <c r="I106" s="34">
        <f t="shared" si="18"/>
        <v>4.3023758206604961E-5</v>
      </c>
      <c r="J106" s="7"/>
      <c r="K106" s="7"/>
      <c r="L106" s="7">
        <f t="shared" si="19"/>
        <v>-5.7754231335419799E-2</v>
      </c>
      <c r="M106" s="7"/>
      <c r="N106" s="7">
        <f t="shared" si="20"/>
        <v>-5.7754231335419799E-2</v>
      </c>
      <c r="O106" s="7">
        <f t="shared" si="21"/>
        <v>59</v>
      </c>
      <c r="P106" s="7">
        <f t="shared" si="22"/>
        <v>-5.7754231335419799E-2</v>
      </c>
      <c r="Q106">
        <f t="shared" si="23"/>
        <v>59</v>
      </c>
      <c r="R106">
        <v>103</v>
      </c>
      <c r="S106">
        <f t="shared" si="24"/>
        <v>-1.2396694214876047E-2</v>
      </c>
      <c r="T106">
        <f>SUM($S$4:S106)/R106</f>
        <v>2.2506619593998238E-2</v>
      </c>
      <c r="U106">
        <f t="shared" si="25"/>
        <v>4.7431305755946708E-3</v>
      </c>
      <c r="W106">
        <f t="shared" si="26"/>
        <v>-1.2396694214876047E-2</v>
      </c>
      <c r="X106">
        <f>SUM($W$4:W106)/R106</f>
        <v>2.1624007060900268E-2</v>
      </c>
      <c r="Y106">
        <f t="shared" si="27"/>
        <v>4.3784146528269147E-3</v>
      </c>
    </row>
    <row r="107" spans="1:25" ht="15.75" x14ac:dyDescent="0.25">
      <c r="A107" s="4">
        <v>42409</v>
      </c>
      <c r="B107">
        <v>0.54800000000000004</v>
      </c>
      <c r="C107">
        <f t="shared" si="16"/>
        <v>2.1244875139769061E-2</v>
      </c>
      <c r="D107">
        <v>1.726</v>
      </c>
      <c r="E107">
        <v>10.0581</v>
      </c>
      <c r="F107" s="15">
        <f t="shared" si="14"/>
        <v>2.6260494637941889E-4</v>
      </c>
      <c r="G107">
        <f t="shared" si="15"/>
        <v>1.0002626049463794</v>
      </c>
      <c r="H107">
        <f t="shared" si="17"/>
        <v>2.0982270193389642E-2</v>
      </c>
      <c r="I107" s="34">
        <f t="shared" si="18"/>
        <v>4.4025566246840741E-4</v>
      </c>
      <c r="J107" s="7"/>
      <c r="K107" s="7"/>
      <c r="L107" s="7">
        <f t="shared" si="19"/>
        <v>0.19487352179344866</v>
      </c>
      <c r="M107" s="7"/>
      <c r="N107" s="7">
        <f t="shared" si="20"/>
        <v>0.19487352179344866</v>
      </c>
      <c r="O107" s="7">
        <f t="shared" si="21"/>
        <v>43</v>
      </c>
      <c r="P107" s="7">
        <f t="shared" si="22"/>
        <v>0.19487352179344866</v>
      </c>
      <c r="Q107">
        <f t="shared" si="23"/>
        <v>43</v>
      </c>
      <c r="R107">
        <v>104</v>
      </c>
      <c r="S107">
        <f t="shared" si="24"/>
        <v>-0.14462809917355374</v>
      </c>
      <c r="T107">
        <f>SUM($S$4:S107)/R107</f>
        <v>2.0899554990464083E-2</v>
      </c>
      <c r="U107">
        <f t="shared" si="25"/>
        <v>4.1296641341037228E-3</v>
      </c>
      <c r="W107">
        <f t="shared" si="26"/>
        <v>-0.14462809917355374</v>
      </c>
      <c r="X107">
        <f>SUM($W$4:W107)/R107</f>
        <v>2.0025429116338207E-2</v>
      </c>
      <c r="Y107">
        <f t="shared" si="27"/>
        <v>3.7914411249565954E-3</v>
      </c>
    </row>
    <row r="108" spans="1:25" ht="15.75" x14ac:dyDescent="0.25">
      <c r="A108" s="4">
        <v>42410</v>
      </c>
      <c r="B108">
        <v>0.5675</v>
      </c>
      <c r="C108">
        <f t="shared" si="16"/>
        <v>3.5583941605839345E-2</v>
      </c>
      <c r="D108">
        <v>1.6680999999999999</v>
      </c>
      <c r="E108">
        <v>10.050700000000001</v>
      </c>
      <c r="F108" s="15">
        <f t="shared" si="14"/>
        <v>2.6242068028214938E-4</v>
      </c>
      <c r="G108">
        <f t="shared" si="15"/>
        <v>1.0002624206802821</v>
      </c>
      <c r="H108">
        <f t="shared" si="17"/>
        <v>3.5321520925557195E-2</v>
      </c>
      <c r="I108" s="34">
        <f t="shared" si="18"/>
        <v>1.2476098404945748E-3</v>
      </c>
      <c r="J108" s="7"/>
      <c r="K108" s="7"/>
      <c r="L108" s="7">
        <f t="shared" si="19"/>
        <v>0.32640191925824219</v>
      </c>
      <c r="M108" s="7"/>
      <c r="N108" s="7">
        <f t="shared" si="20"/>
        <v>0.32640191925824219</v>
      </c>
      <c r="O108" s="7">
        <f t="shared" si="21"/>
        <v>37</v>
      </c>
      <c r="P108" s="7">
        <f t="shared" si="22"/>
        <v>0.32640191925824219</v>
      </c>
      <c r="Q108">
        <f t="shared" si="23"/>
        <v>36</v>
      </c>
      <c r="R108">
        <v>105</v>
      </c>
      <c r="S108">
        <f t="shared" si="24"/>
        <v>-0.19421487603305787</v>
      </c>
      <c r="T108">
        <f>SUM($S$4:S108)/R108</f>
        <v>1.8850846123573399E-2</v>
      </c>
      <c r="U108">
        <f t="shared" si="25"/>
        <v>3.3920192686670396E-3</v>
      </c>
      <c r="W108">
        <f t="shared" si="26"/>
        <v>-0.2024793388429752</v>
      </c>
      <c r="X108">
        <f>SUM($W$4:W108)/R108</f>
        <v>1.790633608815427E-2</v>
      </c>
      <c r="Y108">
        <f t="shared" si="27"/>
        <v>3.0606246882457526E-3</v>
      </c>
    </row>
    <row r="109" spans="1:25" ht="15.75" x14ac:dyDescent="0.25">
      <c r="A109" s="4">
        <v>42411</v>
      </c>
      <c r="B109">
        <v>0.60960000000000003</v>
      </c>
      <c r="C109">
        <f t="shared" si="16"/>
        <v>7.4185022026431763E-2</v>
      </c>
      <c r="D109">
        <v>1.659</v>
      </c>
      <c r="E109">
        <v>10.0928</v>
      </c>
      <c r="F109" s="15">
        <f t="shared" si="14"/>
        <v>2.6346884019456951E-4</v>
      </c>
      <c r="G109">
        <f t="shared" si="15"/>
        <v>1.0002634688401946</v>
      </c>
      <c r="H109">
        <f t="shared" si="17"/>
        <v>7.3921553186237193E-2</v>
      </c>
      <c r="I109" s="34">
        <f t="shared" si="18"/>
        <v>5.4643960254656945E-3</v>
      </c>
      <c r="J109" s="7"/>
      <c r="K109" s="7"/>
      <c r="L109" s="7">
        <f t="shared" si="19"/>
        <v>0.68047924082892342</v>
      </c>
      <c r="M109" s="7"/>
      <c r="N109" s="7">
        <f t="shared" si="20"/>
        <v>0.68047924082892342</v>
      </c>
      <c r="O109" s="7">
        <f t="shared" si="21"/>
        <v>23</v>
      </c>
      <c r="P109" s="7">
        <f t="shared" si="22"/>
        <v>0.68047924082892342</v>
      </c>
      <c r="Q109">
        <f t="shared" si="23"/>
        <v>23</v>
      </c>
      <c r="R109">
        <v>106</v>
      </c>
      <c r="S109">
        <f t="shared" si="24"/>
        <v>-0.30991735537190079</v>
      </c>
      <c r="T109">
        <f>SUM($S$4:S109)/R109</f>
        <v>1.5749259317012321E-2</v>
      </c>
      <c r="U109">
        <f t="shared" si="25"/>
        <v>2.3901956288779032E-3</v>
      </c>
      <c r="W109">
        <f t="shared" si="26"/>
        <v>-0.30991735537190079</v>
      </c>
      <c r="X109">
        <f>SUM($W$4:W109)/R109</f>
        <v>1.481365975362545E-2</v>
      </c>
      <c r="Y109">
        <f t="shared" si="27"/>
        <v>2.1146471473995764E-3</v>
      </c>
    </row>
    <row r="110" spans="1:25" ht="15.75" x14ac:dyDescent="0.25">
      <c r="A110" s="4">
        <v>42412</v>
      </c>
      <c r="B110">
        <v>0.63180000000000003</v>
      </c>
      <c r="C110">
        <f t="shared" si="16"/>
        <v>3.641732283464566E-2</v>
      </c>
      <c r="D110">
        <v>1.7481</v>
      </c>
      <c r="E110">
        <v>10.0406</v>
      </c>
      <c r="F110" s="15">
        <f t="shared" si="14"/>
        <v>2.621691620174893E-4</v>
      </c>
      <c r="G110">
        <f t="shared" si="15"/>
        <v>1.0002621691620175</v>
      </c>
      <c r="H110">
        <f t="shared" si="17"/>
        <v>3.6155153672628171E-2</v>
      </c>
      <c r="I110" s="34">
        <f t="shared" si="18"/>
        <v>1.3071951370913584E-3</v>
      </c>
      <c r="J110" s="7"/>
      <c r="K110" s="7"/>
      <c r="L110" s="7">
        <f t="shared" si="19"/>
        <v>0.33404630097315419</v>
      </c>
      <c r="M110" s="7"/>
      <c r="N110" s="7">
        <f t="shared" si="20"/>
        <v>0.33404630097315419</v>
      </c>
      <c r="O110" s="7">
        <f t="shared" si="21"/>
        <v>36</v>
      </c>
      <c r="P110" s="7">
        <f t="shared" si="22"/>
        <v>0.33404630097315419</v>
      </c>
      <c r="Q110">
        <f t="shared" si="23"/>
        <v>35</v>
      </c>
      <c r="R110">
        <v>107</v>
      </c>
      <c r="S110">
        <f t="shared" si="24"/>
        <v>-0.2024793388429752</v>
      </c>
      <c r="T110">
        <f>SUM($S$4:S110)/R110</f>
        <v>1.3709739708040474E-2</v>
      </c>
      <c r="U110">
        <f t="shared" si="25"/>
        <v>1.8283086387507019E-3</v>
      </c>
      <c r="W110">
        <f t="shared" si="26"/>
        <v>-0.21074380165289258</v>
      </c>
      <c r="X110">
        <f>SUM($W$4:W110)/R110</f>
        <v>1.2705646095620608E-2</v>
      </c>
      <c r="Y110">
        <f t="shared" si="27"/>
        <v>1.5703071245150939E-3</v>
      </c>
    </row>
    <row r="111" spans="1:25" ht="15.75" x14ac:dyDescent="0.25">
      <c r="A111" s="4">
        <v>42416</v>
      </c>
      <c r="B111">
        <v>0.6653</v>
      </c>
      <c r="C111">
        <f t="shared" si="16"/>
        <v>5.3023108578664088E-2</v>
      </c>
      <c r="D111">
        <v>1.7723</v>
      </c>
      <c r="E111">
        <v>9.9839000000000002</v>
      </c>
      <c r="F111" s="15">
        <f t="shared" si="14"/>
        <v>2.6075674580483543E-4</v>
      </c>
      <c r="G111">
        <f t="shared" si="15"/>
        <v>1.0002607567458048</v>
      </c>
      <c r="H111">
        <f t="shared" si="17"/>
        <v>5.2762351832859253E-2</v>
      </c>
      <c r="I111" s="34">
        <f t="shared" si="18"/>
        <v>2.7838657709344261E-3</v>
      </c>
      <c r="J111" s="7"/>
      <c r="K111" s="7"/>
      <c r="L111" s="7">
        <f t="shared" si="19"/>
        <v>0.48636670430782358</v>
      </c>
      <c r="M111" s="7"/>
      <c r="N111" s="7">
        <f t="shared" si="20"/>
        <v>0.48636670430782358</v>
      </c>
      <c r="O111" s="7">
        <f t="shared" si="21"/>
        <v>29</v>
      </c>
      <c r="P111" s="7">
        <f t="shared" si="22"/>
        <v>0.48636670430782358</v>
      </c>
      <c r="Q111">
        <f t="shared" si="23"/>
        <v>28</v>
      </c>
      <c r="R111">
        <v>108</v>
      </c>
      <c r="S111">
        <f t="shared" si="24"/>
        <v>-0.26033057851239672</v>
      </c>
      <c r="T111">
        <f>SUM($S$4:S111)/R111</f>
        <v>1.1172329354147536E-2</v>
      </c>
      <c r="U111">
        <f t="shared" si="25"/>
        <v>1.2255147150304585E-3</v>
      </c>
      <c r="W111">
        <f t="shared" si="26"/>
        <v>-0.26859504132231404</v>
      </c>
      <c r="X111">
        <f>SUM($W$4:W111)/R111</f>
        <v>1.01010101010101E-2</v>
      </c>
      <c r="Y111">
        <f t="shared" si="27"/>
        <v>1.0017530678687703E-3</v>
      </c>
    </row>
    <row r="112" spans="1:25" ht="15.75" x14ac:dyDescent="0.25">
      <c r="A112" s="4">
        <v>42417</v>
      </c>
      <c r="B112">
        <v>0.71789999999999998</v>
      </c>
      <c r="C112">
        <f t="shared" si="16"/>
        <v>7.9062077258379646E-2</v>
      </c>
      <c r="D112">
        <v>1.819</v>
      </c>
      <c r="E112">
        <v>9.9054000000000002</v>
      </c>
      <c r="F112" s="15">
        <f t="shared" si="14"/>
        <v>2.5880008513556874E-4</v>
      </c>
      <c r="G112">
        <f t="shared" si="15"/>
        <v>1.0002588000851356</v>
      </c>
      <c r="H112">
        <f t="shared" si="17"/>
        <v>7.8803277173244077E-2</v>
      </c>
      <c r="I112" s="34">
        <f t="shared" si="18"/>
        <v>6.2099564932431312E-3</v>
      </c>
      <c r="J112" s="7"/>
      <c r="K112" s="7"/>
      <c r="L112" s="7">
        <f t="shared" si="19"/>
        <v>0.72521515585681373</v>
      </c>
      <c r="M112" s="7"/>
      <c r="N112" s="7">
        <f t="shared" si="20"/>
        <v>0.72521515585681373</v>
      </c>
      <c r="O112" s="7">
        <f t="shared" si="21"/>
        <v>22</v>
      </c>
      <c r="P112" s="7">
        <f t="shared" si="22"/>
        <v>0.72521515585681373</v>
      </c>
      <c r="Q112">
        <f t="shared" si="23"/>
        <v>22</v>
      </c>
      <c r="R112">
        <v>109</v>
      </c>
      <c r="S112">
        <f t="shared" si="24"/>
        <v>-0.31818181818181818</v>
      </c>
      <c r="T112">
        <f>SUM($S$4:S112)/R112</f>
        <v>8.1507316703313369E-3</v>
      </c>
      <c r="U112">
        <f t="shared" si="25"/>
        <v>6.5830477427544591E-4</v>
      </c>
      <c r="W112">
        <f t="shared" si="26"/>
        <v>-0.31818181818181818</v>
      </c>
      <c r="X112">
        <f>SUM($W$4:W112)/R112</f>
        <v>7.0892410341951628E-3</v>
      </c>
      <c r="Y112">
        <f t="shared" si="27"/>
        <v>4.9800453545999072E-4</v>
      </c>
    </row>
    <row r="113" spans="1:26" ht="15.75" x14ac:dyDescent="0.25">
      <c r="A113" s="4">
        <v>42418</v>
      </c>
      <c r="B113">
        <v>0.51939999999999997</v>
      </c>
      <c r="C113">
        <f t="shared" si="16"/>
        <v>-0.27650090541858202</v>
      </c>
      <c r="D113">
        <v>1.7396</v>
      </c>
      <c r="E113">
        <v>9.8940000000000001</v>
      </c>
      <c r="F113" s="15">
        <f t="shared" si="14"/>
        <v>2.5851581724967154E-4</v>
      </c>
      <c r="G113">
        <f t="shared" si="15"/>
        <v>1.0002585158172497</v>
      </c>
      <c r="H113">
        <f t="shared" si="17"/>
        <v>-0.27675942123583169</v>
      </c>
      <c r="I113" s="34">
        <f t="shared" si="18"/>
        <v>7.6595777242792526E-2</v>
      </c>
      <c r="J113" s="7"/>
      <c r="K113" s="7"/>
      <c r="L113" s="7">
        <f t="shared" si="19"/>
        <v>-2.5362683877172487</v>
      </c>
      <c r="M113" s="7"/>
      <c r="N113" s="7">
        <f t="shared" si="20"/>
        <v>-2.5362683877172487</v>
      </c>
      <c r="O113" s="7">
        <f t="shared" si="21"/>
        <v>119</v>
      </c>
      <c r="P113" s="7">
        <f t="shared" si="22"/>
        <v>-2.5362683877172487</v>
      </c>
      <c r="Q113">
        <f t="shared" si="23"/>
        <v>119</v>
      </c>
      <c r="R113">
        <v>110</v>
      </c>
      <c r="S113">
        <f t="shared" si="24"/>
        <v>0.48347107438016534</v>
      </c>
      <c r="T113">
        <f>SUM($S$4:S113)/R113</f>
        <v>1.2471825694966191E-2</v>
      </c>
      <c r="U113">
        <f t="shared" si="25"/>
        <v>1.5554643616561893E-3</v>
      </c>
      <c r="W113">
        <f t="shared" si="26"/>
        <v>0.48347107438016534</v>
      </c>
      <c r="X113">
        <f>SUM($W$4:W113)/R113</f>
        <v>1.1419984973703983E-2</v>
      </c>
      <c r="Y113">
        <f t="shared" si="27"/>
        <v>1.3041605679962476E-3</v>
      </c>
    </row>
    <row r="114" spans="1:26" ht="15.75" x14ac:dyDescent="0.25">
      <c r="A114" s="4">
        <v>42419</v>
      </c>
      <c r="B114">
        <v>0.56130000000000002</v>
      </c>
      <c r="C114">
        <f t="shared" si="16"/>
        <v>8.0670003850596944E-2</v>
      </c>
      <c r="D114">
        <v>1.7448999999999999</v>
      </c>
      <c r="E114">
        <v>9.8934999999999995</v>
      </c>
      <c r="F114" s="15">
        <f t="shared" si="14"/>
        <v>2.5850334868682268E-4</v>
      </c>
      <c r="G114">
        <f t="shared" si="15"/>
        <v>1.0002585033486868</v>
      </c>
      <c r="H114">
        <f t="shared" si="17"/>
        <v>8.0411500501910121E-2</v>
      </c>
      <c r="I114" s="34">
        <f t="shared" si="18"/>
        <v>6.4660094129686914E-3</v>
      </c>
      <c r="J114" s="7"/>
      <c r="K114" s="7"/>
      <c r="L114" s="7">
        <f t="shared" si="19"/>
        <v>0.73996423372850084</v>
      </c>
      <c r="M114" s="7"/>
      <c r="N114" s="7">
        <f t="shared" si="20"/>
        <v>0.73996423372850084</v>
      </c>
      <c r="O114" s="7">
        <f t="shared" si="21"/>
        <v>20</v>
      </c>
      <c r="P114" s="7">
        <f t="shared" si="22"/>
        <v>0.73996423372850084</v>
      </c>
      <c r="Q114">
        <f t="shared" si="23"/>
        <v>20</v>
      </c>
      <c r="R114">
        <v>111</v>
      </c>
      <c r="S114">
        <f t="shared" si="24"/>
        <v>-0.33471074380165289</v>
      </c>
      <c r="T114">
        <f>SUM($S$4:S114)/R114</f>
        <v>9.3440547986002546E-3</v>
      </c>
      <c r="U114">
        <f t="shared" si="25"/>
        <v>8.8105099716328497E-4</v>
      </c>
      <c r="W114">
        <f t="shared" si="26"/>
        <v>-0.33471074380165289</v>
      </c>
      <c r="X114">
        <f>SUM($W$4:W114)/R114</f>
        <v>8.3016901198719392E-3</v>
      </c>
      <c r="Y114">
        <f t="shared" si="27"/>
        <v>6.9544586654073732E-4</v>
      </c>
    </row>
    <row r="115" spans="1:26" ht="15.75" x14ac:dyDescent="0.25">
      <c r="A115" s="4">
        <v>42422</v>
      </c>
      <c r="B115">
        <v>0.66</v>
      </c>
      <c r="C115">
        <f t="shared" si="16"/>
        <v>0.17584179583110637</v>
      </c>
      <c r="D115">
        <v>1.7518</v>
      </c>
      <c r="E115">
        <v>9.9993999999999996</v>
      </c>
      <c r="F115" s="15">
        <f t="shared" si="14"/>
        <v>2.6114292816425966E-4</v>
      </c>
      <c r="G115">
        <f t="shared" si="15"/>
        <v>1.0002611429281643</v>
      </c>
      <c r="H115">
        <f t="shared" si="17"/>
        <v>0.17558065290294211</v>
      </c>
      <c r="I115" s="34">
        <f t="shared" si="18"/>
        <v>3.0828565673823433E-2</v>
      </c>
      <c r="J115" s="7"/>
      <c r="K115" s="7"/>
      <c r="L115" s="7">
        <f t="shared" si="19"/>
        <v>1.6129494669491737</v>
      </c>
      <c r="M115" s="7"/>
      <c r="N115" s="7">
        <f t="shared" si="20"/>
        <v>1.6129494669491737</v>
      </c>
      <c r="O115" s="7">
        <f t="shared" si="21"/>
        <v>6</v>
      </c>
      <c r="P115" s="7">
        <f t="shared" si="22"/>
        <v>1.6129494669491737</v>
      </c>
      <c r="Q115">
        <f t="shared" si="23"/>
        <v>6</v>
      </c>
      <c r="R115">
        <v>112</v>
      </c>
      <c r="S115">
        <f t="shared" si="24"/>
        <v>-0.45041322314049587</v>
      </c>
      <c r="T115">
        <f>SUM($S$4:S115)/R115</f>
        <v>5.2390791027154687E-3</v>
      </c>
      <c r="U115">
        <f t="shared" si="25"/>
        <v>2.7947003478046462E-4</v>
      </c>
      <c r="W115">
        <f t="shared" si="26"/>
        <v>-0.45041322314049587</v>
      </c>
      <c r="X115">
        <f>SUM($W$4:W115)/R115</f>
        <v>4.2060212514757975E-3</v>
      </c>
      <c r="Y115">
        <f t="shared" si="27"/>
        <v>1.8012262309099962E-4</v>
      </c>
    </row>
    <row r="116" spans="1:26" ht="15.75" x14ac:dyDescent="0.25">
      <c r="A116" s="4">
        <v>42423</v>
      </c>
      <c r="B116">
        <v>0.5595</v>
      </c>
      <c r="C116">
        <f t="shared" si="16"/>
        <v>-0.15227272727272731</v>
      </c>
      <c r="D116">
        <v>1.7225000000000001</v>
      </c>
      <c r="E116">
        <v>9.9373000000000005</v>
      </c>
      <c r="F116" s="15">
        <f t="shared" si="14"/>
        <v>2.5959538026310014E-4</v>
      </c>
      <c r="G116">
        <f t="shared" si="15"/>
        <v>1.0002595953802631</v>
      </c>
      <c r="H116">
        <f t="shared" si="17"/>
        <v>-0.15253232265299041</v>
      </c>
      <c r="I116" s="34">
        <f t="shared" si="18"/>
        <v>2.3266109453915971E-2</v>
      </c>
      <c r="J116" s="7"/>
      <c r="K116" s="7"/>
      <c r="L116" s="7">
        <f t="shared" si="19"/>
        <v>-1.3967567444621967</v>
      </c>
      <c r="M116" s="7"/>
      <c r="N116" s="7">
        <f t="shared" si="20"/>
        <v>-1.3967567444621967</v>
      </c>
      <c r="O116" s="7">
        <f t="shared" si="21"/>
        <v>112</v>
      </c>
      <c r="P116" s="7">
        <f t="shared" si="22"/>
        <v>-1.3967567444621967</v>
      </c>
      <c r="Q116">
        <f t="shared" si="23"/>
        <v>112</v>
      </c>
      <c r="R116">
        <v>113</v>
      </c>
      <c r="S116">
        <f t="shared" si="24"/>
        <v>0.42561983471074383</v>
      </c>
      <c r="T116">
        <f>SUM($S$4:S116)/R116</f>
        <v>8.9592627806626222E-3</v>
      </c>
      <c r="U116">
        <f t="shared" si="25"/>
        <v>8.2457527470411083E-4</v>
      </c>
      <c r="W116">
        <f t="shared" si="26"/>
        <v>0.42561983471074383</v>
      </c>
      <c r="X116">
        <f>SUM($W$4:W116)/R116</f>
        <v>7.9353470343011771E-3</v>
      </c>
      <c r="Y116">
        <f t="shared" si="27"/>
        <v>6.4687088897195922E-4</v>
      </c>
    </row>
    <row r="117" spans="1:26" ht="15.75" x14ac:dyDescent="0.25">
      <c r="A117" s="4">
        <v>42424</v>
      </c>
      <c r="B117">
        <v>0.64249999999999996</v>
      </c>
      <c r="C117">
        <f t="shared" si="16"/>
        <v>0.14834673815907054</v>
      </c>
      <c r="D117">
        <v>1.7484</v>
      </c>
      <c r="E117">
        <v>9.8519000000000005</v>
      </c>
      <c r="F117" s="15">
        <f t="shared" si="14"/>
        <v>2.5746576603635773E-4</v>
      </c>
      <c r="G117">
        <f t="shared" si="15"/>
        <v>1.0002574657660364</v>
      </c>
      <c r="H117">
        <f t="shared" si="17"/>
        <v>0.14808927239303418</v>
      </c>
      <c r="I117" s="34">
        <f t="shared" si="18"/>
        <v>2.1930432597898276E-2</v>
      </c>
      <c r="J117" s="7"/>
      <c r="K117" s="7"/>
      <c r="L117" s="7">
        <f t="shared" si="19"/>
        <v>1.3607447029666517</v>
      </c>
      <c r="M117" s="7"/>
      <c r="N117" s="7">
        <f t="shared" si="20"/>
        <v>1.3607447029666517</v>
      </c>
      <c r="O117" s="7">
        <f t="shared" si="21"/>
        <v>9</v>
      </c>
      <c r="P117" s="7">
        <f t="shared" si="22"/>
        <v>1.3607447029666517</v>
      </c>
      <c r="Q117">
        <f t="shared" si="23"/>
        <v>9</v>
      </c>
      <c r="R117">
        <v>114</v>
      </c>
      <c r="S117">
        <f t="shared" si="24"/>
        <v>-0.42561983471074383</v>
      </c>
      <c r="T117">
        <f>SUM($S$4:S117)/R117</f>
        <v>5.1471654342467761E-3</v>
      </c>
      <c r="U117">
        <f t="shared" si="25"/>
        <v>2.7456705171414065E-4</v>
      </c>
      <c r="W117">
        <f t="shared" si="26"/>
        <v>-0.42561983471074383</v>
      </c>
      <c r="X117">
        <f>SUM($W$4:W117)/R117</f>
        <v>4.1322314049586778E-3</v>
      </c>
      <c r="Y117">
        <f t="shared" si="27"/>
        <v>1.7696257707185923E-4</v>
      </c>
    </row>
    <row r="118" spans="1:26" ht="15.75" x14ac:dyDescent="0.25">
      <c r="A118" s="4">
        <v>42425</v>
      </c>
      <c r="B118">
        <v>0.59940000000000004</v>
      </c>
      <c r="C118">
        <f t="shared" si="16"/>
        <v>-6.7081712062256688E-2</v>
      </c>
      <c r="D118">
        <v>1.7157</v>
      </c>
      <c r="E118">
        <v>9.8271999999999995</v>
      </c>
      <c r="F118" s="15">
        <f t="shared" si="14"/>
        <v>2.5684951592119809E-4</v>
      </c>
      <c r="G118">
        <f t="shared" si="15"/>
        <v>1.0002568495159212</v>
      </c>
      <c r="H118">
        <f t="shared" si="17"/>
        <v>-6.7338561578177886E-2</v>
      </c>
      <c r="I118" s="34">
        <f t="shared" si="18"/>
        <v>4.5344818754180548E-3</v>
      </c>
      <c r="J118" s="7"/>
      <c r="K118" s="7"/>
      <c r="L118" s="7">
        <f t="shared" si="19"/>
        <v>-0.61532249031839348</v>
      </c>
      <c r="M118" s="7"/>
      <c r="N118" s="7">
        <f t="shared" si="20"/>
        <v>-0.61532249031839348</v>
      </c>
      <c r="O118" s="7">
        <f t="shared" si="21"/>
        <v>90</v>
      </c>
      <c r="P118" s="7">
        <f t="shared" si="22"/>
        <v>-0.61532249031839348</v>
      </c>
      <c r="Q118">
        <f t="shared" si="23"/>
        <v>90</v>
      </c>
      <c r="R118">
        <v>115</v>
      </c>
      <c r="S118">
        <f t="shared" si="24"/>
        <v>0.24380165289256195</v>
      </c>
      <c r="T118">
        <f>SUM($S$4:S118)/R118</f>
        <v>7.2224218469277776E-3</v>
      </c>
      <c r="U118">
        <f t="shared" si="25"/>
        <v>5.4534439941115087E-4</v>
      </c>
      <c r="W118">
        <f t="shared" si="26"/>
        <v>0.24380165289256195</v>
      </c>
      <c r="X118">
        <f>SUM($W$4:W118)/R118</f>
        <v>6.2163133309378364E-3</v>
      </c>
      <c r="Y118">
        <f t="shared" si="27"/>
        <v>4.0399031038777073E-4</v>
      </c>
    </row>
    <row r="119" spans="1:26" ht="15.75" x14ac:dyDescent="0.25">
      <c r="A119" s="4">
        <v>42426</v>
      </c>
      <c r="B119">
        <v>0.65</v>
      </c>
      <c r="C119">
        <f t="shared" si="16"/>
        <v>8.4417751084417708E-2</v>
      </c>
      <c r="D119">
        <v>1.7623</v>
      </c>
      <c r="E119">
        <v>9.8553999999999995</v>
      </c>
      <c r="F119" s="15">
        <f t="shared" si="14"/>
        <v>2.575530777495505E-4</v>
      </c>
      <c r="G119">
        <f t="shared" si="15"/>
        <v>1.0002575530777496</v>
      </c>
      <c r="H119">
        <f t="shared" si="17"/>
        <v>8.4160198006668158E-2</v>
      </c>
      <c r="I119" s="34">
        <f t="shared" si="18"/>
        <v>7.0829389285215908E-3</v>
      </c>
      <c r="J119" s="7"/>
      <c r="K119" s="7"/>
      <c r="L119" s="7">
        <f t="shared" si="19"/>
        <v>0.77434131043248033</v>
      </c>
      <c r="M119" s="7"/>
      <c r="N119" s="7">
        <f t="shared" si="20"/>
        <v>0.77434131043248033</v>
      </c>
      <c r="O119" s="7">
        <f t="shared" si="21"/>
        <v>18</v>
      </c>
      <c r="P119" s="7">
        <f t="shared" si="22"/>
        <v>0.77434131043248033</v>
      </c>
      <c r="Q119">
        <f t="shared" si="23"/>
        <v>18</v>
      </c>
      <c r="R119">
        <v>116</v>
      </c>
      <c r="S119">
        <f t="shared" si="24"/>
        <v>-0.3512396694214876</v>
      </c>
      <c r="T119">
        <f>SUM($S$4:S119)/R119</f>
        <v>4.1322314049586795E-3</v>
      </c>
      <c r="U119">
        <f t="shared" si="25"/>
        <v>1.8006718368715515E-4</v>
      </c>
      <c r="W119">
        <f t="shared" si="26"/>
        <v>-0.3512396694214876</v>
      </c>
      <c r="X119">
        <f>SUM($W$4:W119)/R119</f>
        <v>3.1347962382445136E-3</v>
      </c>
      <c r="Y119">
        <f t="shared" si="27"/>
        <v>1.0362962771056241E-4</v>
      </c>
    </row>
    <row r="120" spans="1:26" ht="15.75" x14ac:dyDescent="0.25">
      <c r="A120" s="4">
        <v>42429</v>
      </c>
      <c r="B120">
        <v>0.59040000000000004</v>
      </c>
      <c r="C120">
        <f t="shared" si="16"/>
        <v>-9.169230769230767E-2</v>
      </c>
      <c r="D120">
        <v>1.7347000000000001</v>
      </c>
      <c r="E120">
        <v>9.8697999999999997</v>
      </c>
      <c r="F120" s="15">
        <f t="shared" si="14"/>
        <v>2.5791227389926341E-4</v>
      </c>
      <c r="G120">
        <f t="shared" si="15"/>
        <v>1.0002579122738993</v>
      </c>
      <c r="H120">
        <f t="shared" si="17"/>
        <v>-9.1950219966206934E-2</v>
      </c>
      <c r="I120" s="34">
        <f t="shared" si="18"/>
        <v>8.4548429518338398E-3</v>
      </c>
      <c r="J120" s="7"/>
      <c r="K120" s="7"/>
      <c r="L120" s="7">
        <f t="shared" si="19"/>
        <v>-0.84106886031634054</v>
      </c>
      <c r="M120" s="7"/>
      <c r="N120" s="7">
        <f t="shared" si="20"/>
        <v>-0.84106886031634054</v>
      </c>
      <c r="O120" s="7">
        <f t="shared" si="21"/>
        <v>105</v>
      </c>
      <c r="P120" s="7">
        <f t="shared" si="22"/>
        <v>-0.84106886031634054</v>
      </c>
      <c r="Q120">
        <f t="shared" si="23"/>
        <v>105</v>
      </c>
      <c r="R120">
        <v>117</v>
      </c>
      <c r="S120">
        <f t="shared" si="24"/>
        <v>0.36776859504132231</v>
      </c>
      <c r="T120">
        <f>SUM($S$4:S120)/R120</f>
        <v>7.2402345129617875E-3</v>
      </c>
      <c r="U120">
        <f t="shared" si="25"/>
        <v>5.5756877353762841E-4</v>
      </c>
      <c r="W120">
        <f t="shared" si="26"/>
        <v>0.36776859504132231</v>
      </c>
      <c r="X120">
        <f>SUM($W$4:W120)/R120</f>
        <v>6.2513244331426137E-3</v>
      </c>
      <c r="Y120">
        <f t="shared" si="27"/>
        <v>4.1565906260940738E-4</v>
      </c>
    </row>
    <row r="121" spans="1:26" ht="15.75" x14ac:dyDescent="0.25">
      <c r="A121" s="4">
        <v>42430</v>
      </c>
      <c r="B121">
        <v>0.60660000000000003</v>
      </c>
      <c r="C121">
        <f t="shared" si="16"/>
        <v>2.7439024390243889E-2</v>
      </c>
      <c r="D121">
        <v>1.8249</v>
      </c>
      <c r="E121">
        <v>9.7735000000000003</v>
      </c>
      <c r="F121" s="15">
        <f t="shared" si="14"/>
        <v>2.555092562539496E-4</v>
      </c>
      <c r="G121">
        <f t="shared" si="15"/>
        <v>1.0002555092562539</v>
      </c>
      <c r="H121">
        <f t="shared" si="17"/>
        <v>2.7183515133989939E-2</v>
      </c>
      <c r="I121" s="34">
        <f t="shared" si="18"/>
        <v>7.3894349503986006E-4</v>
      </c>
      <c r="J121" s="7"/>
      <c r="K121" s="7"/>
      <c r="L121" s="7">
        <f t="shared" si="19"/>
        <v>0.25169078576948922</v>
      </c>
      <c r="M121" s="7"/>
      <c r="N121" s="7">
        <f t="shared" si="20"/>
        <v>0.25169078576948922</v>
      </c>
      <c r="O121" s="7">
        <f t="shared" si="21"/>
        <v>41</v>
      </c>
      <c r="P121" s="7">
        <f t="shared" si="22"/>
        <v>0.25169078576948922</v>
      </c>
      <c r="Q121">
        <f t="shared" si="23"/>
        <v>40</v>
      </c>
      <c r="R121">
        <v>118</v>
      </c>
      <c r="S121">
        <f t="shared" si="24"/>
        <v>-0.16115702479338845</v>
      </c>
      <c r="T121">
        <f>SUM($S$4:S121)/R121</f>
        <v>5.8131390951113616E-3</v>
      </c>
      <c r="U121">
        <f t="shared" si="25"/>
        <v>3.6250228767411202E-4</v>
      </c>
      <c r="W121">
        <f t="shared" si="26"/>
        <v>-0.16942148760330578</v>
      </c>
      <c r="X121">
        <f>SUM($W$4:W121)/R121</f>
        <v>4.7625717887659329E-3</v>
      </c>
      <c r="Y121">
        <f t="shared" si="27"/>
        <v>2.4331696591741803E-4</v>
      </c>
    </row>
    <row r="122" spans="1:26" s="27" customFormat="1" ht="16.5" thickBot="1" x14ac:dyDescent="0.3">
      <c r="A122" s="26">
        <v>42431</v>
      </c>
      <c r="B122" s="27">
        <v>0.82</v>
      </c>
      <c r="C122" s="27">
        <f t="shared" si="16"/>
        <v>0.35179690075832493</v>
      </c>
      <c r="D122" s="27">
        <v>1.8406</v>
      </c>
      <c r="E122" s="27">
        <v>9.7406000000000006</v>
      </c>
      <c r="F122" s="35">
        <f t="shared" si="14"/>
        <v>2.546878057796409E-4</v>
      </c>
      <c r="G122" s="27">
        <f t="shared" si="15"/>
        <v>1.0002546878057796</v>
      </c>
      <c r="H122" s="27">
        <f t="shared" si="17"/>
        <v>0.35154221295254529</v>
      </c>
      <c r="I122" s="36">
        <f t="shared" si="18"/>
        <v>0.1235819274875727</v>
      </c>
      <c r="L122" s="27">
        <f t="shared" si="19"/>
        <v>3.2269382877408783</v>
      </c>
      <c r="N122" s="7">
        <f t="shared" si="20"/>
        <v>3.2269382877408783</v>
      </c>
      <c r="O122" s="7">
        <f t="shared" si="21"/>
        <v>2</v>
      </c>
      <c r="P122" s="7">
        <f t="shared" si="22"/>
        <v>3.2269382877408783</v>
      </c>
      <c r="Q122">
        <f t="shared" si="23"/>
        <v>2</v>
      </c>
      <c r="R122">
        <v>119</v>
      </c>
      <c r="S122">
        <f t="shared" si="24"/>
        <v>-0.48347107438016529</v>
      </c>
      <c r="T122">
        <f>SUM($S$4:S122)/R122</f>
        <v>1.7015070491006334E-3</v>
      </c>
      <c r="U122">
        <f t="shared" si="25"/>
        <v>3.1320002030778023E-5</v>
      </c>
      <c r="W122">
        <f t="shared" si="26"/>
        <v>-0.48347107438016529</v>
      </c>
      <c r="X122">
        <f>SUM($W$4:W122)/R122</f>
        <v>6.5976803944718307E-4</v>
      </c>
      <c r="Y122">
        <f t="shared" si="27"/>
        <v>4.7090881853855992E-6</v>
      </c>
    </row>
    <row r="123" spans="1:26" ht="16.5" thickBot="1" x14ac:dyDescent="0.3">
      <c r="A123" s="4">
        <v>42432</v>
      </c>
      <c r="B123">
        <v>1.1400000000000001</v>
      </c>
      <c r="C123">
        <f t="shared" si="16"/>
        <v>0.39024390243902463</v>
      </c>
      <c r="D123">
        <v>1.8336999999999999</v>
      </c>
      <c r="E123">
        <v>9.6869999999999994</v>
      </c>
      <c r="F123" s="15">
        <f t="shared" si="14"/>
        <v>2.533489895102381E-4</v>
      </c>
      <c r="G123">
        <f t="shared" si="15"/>
        <v>1.0002533489895102</v>
      </c>
      <c r="H123">
        <f t="shared" si="17"/>
        <v>0.38999055344951439</v>
      </c>
      <c r="I123" s="34">
        <f t="shared" si="18"/>
        <v>0.15209263177985854</v>
      </c>
      <c r="J123" s="7"/>
      <c r="K123" s="7"/>
      <c r="L123" s="7">
        <f t="shared" si="19"/>
        <v>3.5796022864994059</v>
      </c>
      <c r="M123" s="29" t="s">
        <v>62</v>
      </c>
      <c r="N123" s="11">
        <f>'[1]Market Adj Return'!$K$19</f>
        <v>0.59857383725218072</v>
      </c>
      <c r="O123" s="7">
        <f t="shared" si="21"/>
        <v>26</v>
      </c>
      <c r="P123" s="11">
        <f>'[1]Market Adj Return'!$K$20</f>
        <v>0.21191595808716635</v>
      </c>
      <c r="Q123">
        <f t="shared" si="23"/>
        <v>41</v>
      </c>
      <c r="R123">
        <v>120</v>
      </c>
      <c r="S123">
        <f t="shared" si="24"/>
        <v>-0.28512396694214875</v>
      </c>
      <c r="T123">
        <f>SUM($S$4:S123)/R123</f>
        <v>-6.8870523415977822E-4</v>
      </c>
      <c r="U123">
        <f t="shared" si="25"/>
        <v>5.1743443588262721E-6</v>
      </c>
      <c r="V123" s="7" t="s">
        <v>71</v>
      </c>
      <c r="W123">
        <f t="shared" si="26"/>
        <v>-0.16115702479338845</v>
      </c>
      <c r="X123">
        <f>SUM($W$4:W123)/R123</f>
        <v>-6.8870523415978061E-4</v>
      </c>
      <c r="Y123">
        <f t="shared" si="27"/>
        <v>5.1743443588263077E-6</v>
      </c>
      <c r="Z123" s="7" t="s">
        <v>71</v>
      </c>
    </row>
    <row r="124" spans="1:26" ht="15.75" x14ac:dyDescent="0.25">
      <c r="A124" s="4">
        <v>42433</v>
      </c>
      <c r="B124">
        <v>1.41</v>
      </c>
      <c r="C124">
        <f t="shared" si="16"/>
        <v>0.23684210526315769</v>
      </c>
      <c r="D124">
        <v>1.8740999999999999</v>
      </c>
      <c r="E124">
        <v>9.6580999999999992</v>
      </c>
      <c r="F124" s="15">
        <f t="shared" si="14"/>
        <v>2.5262685700067067E-4</v>
      </c>
      <c r="G124">
        <f t="shared" si="15"/>
        <v>1.0002526268570007</v>
      </c>
      <c r="H124">
        <f t="shared" si="17"/>
        <v>0.23658947840615702</v>
      </c>
      <c r="I124" s="34">
        <f t="shared" si="18"/>
        <v>5.5974581292497438E-2</v>
      </c>
      <c r="J124" s="7"/>
      <c r="K124" s="7"/>
      <c r="L124" s="7">
        <f t="shared" si="19"/>
        <v>2.1724888876945374</v>
      </c>
      <c r="M124" s="7"/>
      <c r="N124" s="7"/>
      <c r="O124" s="7"/>
      <c r="P124" s="7"/>
      <c r="U124">
        <f>SUM(U4:U123)</f>
        <v>0.21253917633804437</v>
      </c>
      <c r="V124">
        <f>SQRT(U124/R123)</f>
        <v>4.2085149433226873E-2</v>
      </c>
      <c r="Y124">
        <f>SUM(Y4:Y123)</f>
        <v>0.20311959977951355</v>
      </c>
      <c r="Z124">
        <f>SQRT(Y124/R123)</f>
        <v>4.114198988255121E-2</v>
      </c>
    </row>
    <row r="125" spans="1:26" ht="15.75" x14ac:dyDescent="0.25">
      <c r="A125" s="4">
        <v>42436</v>
      </c>
      <c r="B125">
        <v>2.17</v>
      </c>
      <c r="C125">
        <f t="shared" si="16"/>
        <v>0.53900709219858156</v>
      </c>
      <c r="D125">
        <v>1.9056999999999999</v>
      </c>
      <c r="E125">
        <v>9.7253000000000007</v>
      </c>
      <c r="F125" s="15">
        <f t="shared" si="14"/>
        <v>2.5430571019002812E-4</v>
      </c>
      <c r="G125">
        <f t="shared" si="15"/>
        <v>1.00025430571019</v>
      </c>
      <c r="H125">
        <f t="shared" si="17"/>
        <v>0.53875278648839153</v>
      </c>
      <c r="I125" s="34">
        <f t="shared" si="18"/>
        <v>0.29025456494900642</v>
      </c>
      <c r="J125" s="7"/>
      <c r="K125" s="7"/>
      <c r="L125" s="7">
        <f t="shared" si="19"/>
        <v>4.9441669879131833</v>
      </c>
      <c r="M125" s="7"/>
      <c r="N125" s="7"/>
      <c r="O125" s="7"/>
      <c r="P125" s="7"/>
    </row>
    <row r="126" spans="1:26" ht="15.75" x14ac:dyDescent="0.25">
      <c r="A126" s="4">
        <v>42437</v>
      </c>
      <c r="B126">
        <v>1.31</v>
      </c>
      <c r="C126">
        <f t="shared" si="16"/>
        <v>-0.39631336405529949</v>
      </c>
      <c r="D126">
        <v>1.8287</v>
      </c>
      <c r="E126">
        <v>9.7931000000000008</v>
      </c>
      <c r="F126" s="15">
        <f t="shared" si="14"/>
        <v>2.5599851430979648E-4</v>
      </c>
      <c r="G126">
        <f t="shared" si="15"/>
        <v>1.0002559985143098</v>
      </c>
      <c r="H126">
        <f t="shared" si="17"/>
        <v>-0.39656936256960928</v>
      </c>
      <c r="I126" s="34">
        <f t="shared" si="18"/>
        <v>0.15726725932886623</v>
      </c>
      <c r="J126" s="7"/>
      <c r="K126" s="7"/>
      <c r="L126" s="7">
        <f t="shared" si="19"/>
        <v>-3.6352758243654657</v>
      </c>
      <c r="M126" s="7"/>
      <c r="N126" s="7"/>
      <c r="O126" s="7"/>
      <c r="P126" s="7"/>
      <c r="S126" s="7" t="s">
        <v>68</v>
      </c>
      <c r="T126">
        <f>T123</f>
        <v>-6.8870523415977822E-4</v>
      </c>
      <c r="W126" s="7" t="s">
        <v>68</v>
      </c>
      <c r="X126">
        <f>X123</f>
        <v>-6.8870523415978061E-4</v>
      </c>
    </row>
    <row r="127" spans="1:26" ht="15.75" x14ac:dyDescent="0.25">
      <c r="A127" s="4">
        <v>42438</v>
      </c>
      <c r="B127">
        <v>1.32</v>
      </c>
      <c r="C127">
        <f t="shared" si="16"/>
        <v>7.6335877862595486E-3</v>
      </c>
      <c r="D127">
        <v>1.8759999999999999</v>
      </c>
      <c r="E127">
        <v>9.8123000000000005</v>
      </c>
      <c r="F127" s="15">
        <f t="shared" si="14"/>
        <v>2.5647770306091999E-4</v>
      </c>
      <c r="G127">
        <f t="shared" si="15"/>
        <v>1.0002564777030609</v>
      </c>
      <c r="H127">
        <f t="shared" si="17"/>
        <v>7.3771100831986286E-3</v>
      </c>
      <c r="I127" s="34">
        <f t="shared" si="18"/>
        <v>5.442175317963088E-5</v>
      </c>
      <c r="J127" s="7"/>
      <c r="K127" s="7"/>
      <c r="L127" s="7">
        <f t="shared" si="19"/>
        <v>7.0020846253089547E-2</v>
      </c>
      <c r="M127" s="7"/>
      <c r="N127" s="7"/>
      <c r="O127" s="7"/>
      <c r="P127" s="7"/>
      <c r="S127" s="7" t="s">
        <v>69</v>
      </c>
      <c r="T127">
        <f>U124</f>
        <v>0.21253917633804437</v>
      </c>
      <c r="W127" s="7" t="s">
        <v>69</v>
      </c>
      <c r="X127">
        <f>Y124</f>
        <v>0.20311959977951355</v>
      </c>
    </row>
    <row r="128" spans="1:26" ht="15.75" x14ac:dyDescent="0.25">
      <c r="A128" s="4">
        <v>42439</v>
      </c>
      <c r="B128">
        <v>1.23</v>
      </c>
      <c r="C128">
        <f t="shared" si="16"/>
        <v>-6.8181818181818232E-2</v>
      </c>
      <c r="D128">
        <v>1.9323000000000001</v>
      </c>
      <c r="E128">
        <v>9.8018999999999998</v>
      </c>
      <c r="F128" s="15">
        <f t="shared" si="14"/>
        <v>2.5621815286003269E-4</v>
      </c>
      <c r="G128">
        <f t="shared" si="15"/>
        <v>1.00025621815286</v>
      </c>
      <c r="H128">
        <f t="shared" si="17"/>
        <v>-6.8438036334678265E-2</v>
      </c>
      <c r="I128" s="34">
        <f t="shared" si="18"/>
        <v>4.6837648173467424E-3</v>
      </c>
      <c r="J128" s="7"/>
      <c r="K128" s="7"/>
      <c r="L128" s="7">
        <f t="shared" si="19"/>
        <v>-0.62541346766964068</v>
      </c>
      <c r="M128" s="7"/>
      <c r="N128" s="7"/>
      <c r="O128" s="7"/>
      <c r="P128" s="7"/>
      <c r="S128" s="7" t="s">
        <v>70</v>
      </c>
      <c r="T128">
        <f>V124</f>
        <v>4.2085149433226873E-2</v>
      </c>
      <c r="W128" s="7" t="s">
        <v>70</v>
      </c>
      <c r="X128">
        <f>Z124</f>
        <v>4.114198988255121E-2</v>
      </c>
    </row>
    <row r="129" spans="1:16" ht="15.75" x14ac:dyDescent="0.25">
      <c r="A129" s="4">
        <v>42440</v>
      </c>
      <c r="B129">
        <v>1.54</v>
      </c>
      <c r="C129">
        <f t="shared" si="16"/>
        <v>0.25203252032520329</v>
      </c>
      <c r="D129">
        <v>1.9839</v>
      </c>
      <c r="E129">
        <v>9.7341999999999995</v>
      </c>
      <c r="F129" s="15">
        <f t="shared" si="14"/>
        <v>2.5452798140856991E-4</v>
      </c>
      <c r="G129">
        <f t="shared" si="15"/>
        <v>1.0002545279814086</v>
      </c>
      <c r="H129">
        <f t="shared" si="17"/>
        <v>0.25177799234379472</v>
      </c>
      <c r="I129" s="34">
        <f t="shared" si="18"/>
        <v>6.339215742867195E-2</v>
      </c>
      <c r="J129" s="7"/>
      <c r="K129" s="7"/>
      <c r="L129" s="7">
        <f t="shared" si="19"/>
        <v>2.3118264766975321</v>
      </c>
      <c r="M129" s="7"/>
      <c r="N129" s="7"/>
      <c r="O129" s="7"/>
      <c r="P129" s="7"/>
    </row>
    <row r="130" spans="1:16" ht="15.75" x14ac:dyDescent="0.25">
      <c r="A130" s="4">
        <v>42443</v>
      </c>
      <c r="B130">
        <v>1.6600000000000001</v>
      </c>
      <c r="C130">
        <f t="shared" si="16"/>
        <v>7.792207792207799E-2</v>
      </c>
      <c r="D130">
        <v>1.9592000000000001</v>
      </c>
      <c r="E130">
        <v>9.7222000000000008</v>
      </c>
      <c r="F130" s="15">
        <f t="shared" si="14"/>
        <v>2.5422828565591082E-4</v>
      </c>
      <c r="G130">
        <f t="shared" si="15"/>
        <v>1.0002542282856559</v>
      </c>
      <c r="H130">
        <f t="shared" si="17"/>
        <v>7.7667849636422079E-2</v>
      </c>
      <c r="I130" s="34">
        <f t="shared" si="18"/>
        <v>6.0322948671458695E-3</v>
      </c>
      <c r="J130" s="7"/>
      <c r="K130" s="7"/>
      <c r="L130" s="7">
        <f t="shared" si="19"/>
        <v>0.71475824876530369</v>
      </c>
      <c r="M130" s="7"/>
      <c r="N130" s="7"/>
      <c r="O130" s="7"/>
      <c r="P130" s="7"/>
    </row>
    <row r="131" spans="1:16" ht="15.75" x14ac:dyDescent="0.25">
      <c r="A131" s="4">
        <v>42444</v>
      </c>
      <c r="B131">
        <v>1.69</v>
      </c>
      <c r="C131">
        <f t="shared" si="16"/>
        <v>1.8072289156626387E-2</v>
      </c>
      <c r="D131">
        <v>1.9699</v>
      </c>
      <c r="E131">
        <v>9.7213999999999992</v>
      </c>
      <c r="F131" s="15">
        <f t="shared" ref="F131:F194" si="28">(((E131/100)+1)^(1/365)-1)</f>
        <v>2.5420830477695944E-4</v>
      </c>
      <c r="G131">
        <f t="shared" si="15"/>
        <v>1.000254208304777</v>
      </c>
      <c r="H131">
        <f t="shared" si="17"/>
        <v>1.7818080851849428E-2</v>
      </c>
      <c r="I131" s="34">
        <f t="shared" si="18"/>
        <v>3.1748400524304323E-4</v>
      </c>
      <c r="J131" s="7"/>
      <c r="K131" s="7"/>
      <c r="L131" s="7">
        <f t="shared" si="19"/>
        <v>0.16577224444255415</v>
      </c>
      <c r="M131" s="7"/>
      <c r="N131" s="7"/>
      <c r="O131" s="7"/>
      <c r="P131" s="7"/>
    </row>
    <row r="132" spans="1:16" ht="15.75" x14ac:dyDescent="0.25">
      <c r="A132" s="4">
        <v>42445</v>
      </c>
      <c r="B132">
        <v>1.5899999999999999</v>
      </c>
      <c r="C132">
        <f t="shared" si="16"/>
        <v>-5.9171597633136147E-2</v>
      </c>
      <c r="D132">
        <v>1.9081000000000001</v>
      </c>
      <c r="E132">
        <v>9.6991999999999994</v>
      </c>
      <c r="F132" s="15">
        <f t="shared" si="28"/>
        <v>2.5365377742092576E-4</v>
      </c>
      <c r="G132">
        <f t="shared" ref="G132:G195" si="29">1+F132</f>
        <v>1.0002536537774209</v>
      </c>
      <c r="H132">
        <f t="shared" si="17"/>
        <v>-5.9425251410557073E-2</v>
      </c>
      <c r="I132" s="34">
        <f t="shared" si="18"/>
        <v>3.5313605052079153E-3</v>
      </c>
      <c r="J132" s="7"/>
      <c r="K132" s="7"/>
      <c r="L132" s="7">
        <f t="shared" si="19"/>
        <v>-0.54276513959495443</v>
      </c>
      <c r="M132" s="7"/>
      <c r="N132" s="7"/>
      <c r="O132" s="7"/>
    </row>
    <row r="133" spans="1:16" ht="15.75" x14ac:dyDescent="0.25">
      <c r="A133" s="4">
        <v>42446</v>
      </c>
      <c r="B133">
        <v>1.53</v>
      </c>
      <c r="C133">
        <f t="shared" ref="C133:C196" si="30">(B133-B132)/B132</f>
        <v>-3.7735849056603668E-2</v>
      </c>
      <c r="D133">
        <v>1.8957999999999999</v>
      </c>
      <c r="E133">
        <v>9.6675000000000004</v>
      </c>
      <c r="F133" s="15">
        <f t="shared" si="28"/>
        <v>2.5286175829553059E-4</v>
      </c>
      <c r="G133">
        <f t="shared" si="29"/>
        <v>1.0002528617582955</v>
      </c>
      <c r="H133">
        <f t="shared" ref="H133:H196" si="31">C133-F133</f>
        <v>-3.7988710814899199E-2</v>
      </c>
      <c r="I133" s="34">
        <f t="shared" ref="I133:I196" si="32">H133^2</f>
        <v>1.4431421493780394E-3</v>
      </c>
      <c r="J133" s="7"/>
      <c r="K133" s="7"/>
      <c r="L133" s="7">
        <f t="shared" ref="L133:L196" si="33">C133/$K$3</f>
        <v>-0.34614078713791308</v>
      </c>
      <c r="M133" s="7"/>
      <c r="N133" s="7"/>
    </row>
    <row r="134" spans="1:16" ht="15.75" x14ac:dyDescent="0.25">
      <c r="A134" s="4">
        <v>42447</v>
      </c>
      <c r="B134">
        <v>1.19</v>
      </c>
      <c r="C134">
        <f t="shared" si="30"/>
        <v>-0.22222222222222227</v>
      </c>
      <c r="D134">
        <v>1.8732</v>
      </c>
      <c r="E134">
        <v>9.6438000000000006</v>
      </c>
      <c r="F134" s="15">
        <f t="shared" si="28"/>
        <v>2.5226946864531641E-4</v>
      </c>
      <c r="G134">
        <f t="shared" si="29"/>
        <v>1.0002522694686453</v>
      </c>
      <c r="H134">
        <f t="shared" si="31"/>
        <v>-0.22247449169086758</v>
      </c>
      <c r="I134" s="34">
        <f t="shared" si="32"/>
        <v>4.9494899453109906E-2</v>
      </c>
      <c r="J134" s="7"/>
      <c r="K134" s="7"/>
      <c r="L134" s="7">
        <f t="shared" si="33"/>
        <v>-2.0383846353677164</v>
      </c>
      <c r="M134" s="7"/>
      <c r="N134" s="7"/>
    </row>
    <row r="135" spans="1:16" ht="15.75" x14ac:dyDescent="0.25">
      <c r="A135" s="4">
        <v>42450</v>
      </c>
      <c r="B135">
        <v>1.27</v>
      </c>
      <c r="C135">
        <f t="shared" si="30"/>
        <v>6.7226890756302587E-2</v>
      </c>
      <c r="D135">
        <v>1.9155</v>
      </c>
      <c r="E135">
        <v>9.6305999999999994</v>
      </c>
      <c r="F135" s="15">
        <f t="shared" si="28"/>
        <v>2.5193953044189143E-4</v>
      </c>
      <c r="G135">
        <f t="shared" si="29"/>
        <v>1.0002519395304419</v>
      </c>
      <c r="H135">
        <f t="shared" si="31"/>
        <v>6.6974951225860696E-2</v>
      </c>
      <c r="I135" s="34">
        <f t="shared" si="32"/>
        <v>4.4856440917064189E-3</v>
      </c>
      <c r="J135" s="7"/>
      <c r="K135" s="7"/>
      <c r="L135" s="7">
        <f t="shared" si="33"/>
        <v>0.61665417540536005</v>
      </c>
      <c r="M135" s="7"/>
      <c r="N135" s="7"/>
    </row>
    <row r="136" spans="1:16" ht="15.75" x14ac:dyDescent="0.25">
      <c r="A136" s="4">
        <v>42451</v>
      </c>
      <c r="B136">
        <v>1.18</v>
      </c>
      <c r="C136">
        <f t="shared" si="30"/>
        <v>-7.0866141732283533E-2</v>
      </c>
      <c r="D136">
        <v>1.9403000000000001</v>
      </c>
      <c r="E136">
        <v>9.6295999999999999</v>
      </c>
      <c r="F136" s="15">
        <f t="shared" si="28"/>
        <v>2.519145335091455E-4</v>
      </c>
      <c r="G136">
        <f t="shared" si="29"/>
        <v>1.0002519145335091</v>
      </c>
      <c r="H136">
        <f t="shared" si="31"/>
        <v>-7.1118056265792678E-2</v>
      </c>
      <c r="I136" s="34">
        <f t="shared" si="32"/>
        <v>5.0577779270244531E-3</v>
      </c>
      <c r="L136" s="7">
        <f t="shared" si="33"/>
        <v>-0.65003604513694946</v>
      </c>
    </row>
    <row r="137" spans="1:16" ht="15.75" x14ac:dyDescent="0.25">
      <c r="A137" s="4">
        <v>42452</v>
      </c>
      <c r="B137">
        <v>1</v>
      </c>
      <c r="C137">
        <f t="shared" si="30"/>
        <v>-0.15254237288135589</v>
      </c>
      <c r="D137">
        <v>1.8786</v>
      </c>
      <c r="E137">
        <v>9.6488999999999994</v>
      </c>
      <c r="F137" s="15">
        <f t="shared" si="28"/>
        <v>2.523969341605703E-4</v>
      </c>
      <c r="G137">
        <f t="shared" si="29"/>
        <v>1.0002523969341606</v>
      </c>
      <c r="H137">
        <f t="shared" si="31"/>
        <v>-0.15279476981551646</v>
      </c>
      <c r="I137" s="34">
        <f t="shared" si="32"/>
        <v>2.3346241682976658E-2</v>
      </c>
      <c r="L137" s="7">
        <f t="shared" si="33"/>
        <v>-1.3992301310574997</v>
      </c>
    </row>
    <row r="138" spans="1:16" ht="15.75" x14ac:dyDescent="0.25">
      <c r="A138" s="4">
        <v>42453</v>
      </c>
      <c r="B138">
        <v>1.03</v>
      </c>
      <c r="C138">
        <f t="shared" si="30"/>
        <v>3.0000000000000027E-2</v>
      </c>
      <c r="D138">
        <v>1.9</v>
      </c>
      <c r="E138">
        <v>9.6529000000000007</v>
      </c>
      <c r="F138" s="15">
        <f t="shared" si="28"/>
        <v>2.5249690297668437E-4</v>
      </c>
      <c r="G138">
        <f t="shared" si="29"/>
        <v>1.0002524969029767</v>
      </c>
      <c r="H138">
        <f t="shared" si="31"/>
        <v>2.9747503097023342E-2</v>
      </c>
      <c r="I138" s="34">
        <f t="shared" si="32"/>
        <v>8.8491394050741335E-4</v>
      </c>
      <c r="L138" s="7">
        <f t="shared" si="33"/>
        <v>0.2751819257746419</v>
      </c>
    </row>
    <row r="139" spans="1:16" ht="15.75" x14ac:dyDescent="0.25">
      <c r="A139" s="4">
        <v>42457</v>
      </c>
      <c r="B139">
        <v>0.96719999999999995</v>
      </c>
      <c r="C139">
        <f t="shared" si="30"/>
        <v>-6.0970873786407843E-2</v>
      </c>
      <c r="D139">
        <v>1.8860000000000001</v>
      </c>
      <c r="E139">
        <v>9.6549999999999994</v>
      </c>
      <c r="F139" s="15">
        <f t="shared" si="28"/>
        <v>2.5254938514929215E-4</v>
      </c>
      <c r="G139">
        <f t="shared" si="29"/>
        <v>1.0002525493851493</v>
      </c>
      <c r="H139">
        <f t="shared" si="31"/>
        <v>-6.1223423171557136E-2</v>
      </c>
      <c r="I139" s="34">
        <f t="shared" si="32"/>
        <v>3.7483075448435594E-3</v>
      </c>
      <c r="L139" s="7">
        <f t="shared" si="33"/>
        <v>-0.55926941549021092</v>
      </c>
    </row>
    <row r="140" spans="1:16" ht="15.75" x14ac:dyDescent="0.25">
      <c r="A140" s="4">
        <v>42458</v>
      </c>
      <c r="B140">
        <v>0.86370000000000002</v>
      </c>
      <c r="C140">
        <f t="shared" si="30"/>
        <v>-0.10700992555831258</v>
      </c>
      <c r="D140">
        <v>1.8035000000000001</v>
      </c>
      <c r="E140">
        <v>9.6253999999999991</v>
      </c>
      <c r="F140" s="15">
        <f t="shared" si="28"/>
        <v>2.5180954390835453E-4</v>
      </c>
      <c r="G140">
        <f t="shared" si="29"/>
        <v>1.0002518095439084</v>
      </c>
      <c r="H140">
        <f t="shared" si="31"/>
        <v>-0.10726173510222094</v>
      </c>
      <c r="I140" s="34">
        <f t="shared" si="32"/>
        <v>1.1505079817139016E-2</v>
      </c>
      <c r="L140" s="7">
        <f t="shared" si="33"/>
        <v>-0.98157324640458343</v>
      </c>
    </row>
    <row r="141" spans="1:16" ht="15.75" x14ac:dyDescent="0.25">
      <c r="A141" s="4">
        <v>42459</v>
      </c>
      <c r="B141">
        <v>0.85360000000000003</v>
      </c>
      <c r="C141">
        <f t="shared" si="30"/>
        <v>-1.1693875188144029E-2</v>
      </c>
      <c r="D141">
        <v>1.8228</v>
      </c>
      <c r="E141">
        <v>9.6190999999999995</v>
      </c>
      <c r="F141" s="15">
        <f t="shared" si="28"/>
        <v>2.5165205198574014E-4</v>
      </c>
      <c r="G141">
        <f t="shared" si="29"/>
        <v>1.0002516520519857</v>
      </c>
      <c r="H141">
        <f t="shared" si="31"/>
        <v>-1.1945527240129769E-2</v>
      </c>
      <c r="I141" s="34">
        <f t="shared" si="32"/>
        <v>1.4269562104468234E-4</v>
      </c>
      <c r="L141" s="7">
        <f t="shared" si="33"/>
        <v>-0.10726476980139248</v>
      </c>
    </row>
    <row r="142" spans="1:16" ht="15.75" x14ac:dyDescent="0.25">
      <c r="A142" s="4">
        <v>42460</v>
      </c>
      <c r="B142">
        <v>0.76829999999999998</v>
      </c>
      <c r="C142">
        <f t="shared" si="30"/>
        <v>-9.992970946579198E-2</v>
      </c>
      <c r="D142">
        <v>1.7686999999999999</v>
      </c>
      <c r="E142">
        <v>9.6257000000000001</v>
      </c>
      <c r="F142" s="15">
        <f t="shared" si="28"/>
        <v>2.5181704329857446E-4</v>
      </c>
      <c r="G142">
        <f t="shared" si="29"/>
        <v>1.0002518170432986</v>
      </c>
      <c r="H142">
        <f t="shared" si="31"/>
        <v>-0.10018152650909055</v>
      </c>
      <c r="I142" s="34">
        <f t="shared" si="32"/>
        <v>1.0036338253691613E-2</v>
      </c>
      <c r="L142" s="7">
        <f t="shared" si="33"/>
        <v>-0.91662832976323583</v>
      </c>
    </row>
    <row r="143" spans="1:16" ht="15.75" x14ac:dyDescent="0.25">
      <c r="A143" s="4">
        <v>42461</v>
      </c>
      <c r="B143">
        <v>0.77500000000000002</v>
      </c>
      <c r="C143">
        <f t="shared" si="30"/>
        <v>8.7205518677600409E-3</v>
      </c>
      <c r="D143">
        <v>1.7705</v>
      </c>
      <c r="E143">
        <v>9.6029</v>
      </c>
      <c r="F143" s="15">
        <f t="shared" si="28"/>
        <v>2.5124703130385839E-4</v>
      </c>
      <c r="G143">
        <f t="shared" si="29"/>
        <v>1.0002512470313039</v>
      </c>
      <c r="H143">
        <f t="shared" si="31"/>
        <v>8.4693048364561825E-3</v>
      </c>
      <c r="I143" s="34">
        <f t="shared" si="32"/>
        <v>7.1729124412820084E-5</v>
      </c>
      <c r="L143" s="7">
        <f t="shared" si="33"/>
        <v>7.9991275226261885E-2</v>
      </c>
    </row>
    <row r="144" spans="1:16" ht="15.75" x14ac:dyDescent="0.25">
      <c r="A144" s="4">
        <v>42464</v>
      </c>
      <c r="B144">
        <v>0.73040000000000005</v>
      </c>
      <c r="C144">
        <f t="shared" si="30"/>
        <v>-5.7548387096774158E-2</v>
      </c>
      <c r="D144">
        <v>1.7618</v>
      </c>
      <c r="E144">
        <v>9.5993999999999993</v>
      </c>
      <c r="F144" s="15">
        <f t="shared" si="28"/>
        <v>2.5115951899312705E-4</v>
      </c>
      <c r="G144">
        <f t="shared" si="29"/>
        <v>1.0002511595189931</v>
      </c>
      <c r="H144">
        <f t="shared" si="31"/>
        <v>-5.7799546615767285E-2</v>
      </c>
      <c r="I144" s="34">
        <f t="shared" si="32"/>
        <v>3.3407875889882553E-3</v>
      </c>
      <c r="L144" s="7">
        <f t="shared" si="33"/>
        <v>-0.52787586621716176</v>
      </c>
    </row>
    <row r="145" spans="1:12" ht="15.75" x14ac:dyDescent="0.25">
      <c r="A145" s="4">
        <v>42465</v>
      </c>
      <c r="B145">
        <v>0.66579999999999995</v>
      </c>
      <c r="C145">
        <f t="shared" si="30"/>
        <v>-8.8444687842278338E-2</v>
      </c>
      <c r="D145">
        <v>1.7201</v>
      </c>
      <c r="E145">
        <v>9.6488999999999994</v>
      </c>
      <c r="F145" s="15">
        <f t="shared" si="28"/>
        <v>2.523969341605703E-4</v>
      </c>
      <c r="G145">
        <f t="shared" si="29"/>
        <v>1.0002523969341606</v>
      </c>
      <c r="H145">
        <f t="shared" si="31"/>
        <v>-8.8697084776438909E-2</v>
      </c>
      <c r="I145" s="34">
        <f t="shared" si="32"/>
        <v>7.8671728478387909E-3</v>
      </c>
      <c r="L145" s="7">
        <f t="shared" si="33"/>
        <v>-0.81127931749917304</v>
      </c>
    </row>
    <row r="146" spans="1:12" ht="15.75" x14ac:dyDescent="0.25">
      <c r="A146" s="4">
        <v>42466</v>
      </c>
      <c r="B146">
        <v>0.73850000000000005</v>
      </c>
      <c r="C146">
        <f t="shared" si="30"/>
        <v>0.10919194953439487</v>
      </c>
      <c r="D146">
        <v>1.7549000000000001</v>
      </c>
      <c r="E146">
        <v>9.5945</v>
      </c>
      <c r="F146" s="15">
        <f t="shared" si="28"/>
        <v>2.5103699707584859E-4</v>
      </c>
      <c r="G146">
        <f t="shared" si="29"/>
        <v>1.0002510369970758</v>
      </c>
      <c r="H146">
        <f t="shared" si="31"/>
        <v>0.10894091253731902</v>
      </c>
      <c r="I146" s="34">
        <f t="shared" si="32"/>
        <v>1.1868122424463794E-2</v>
      </c>
      <c r="L146" s="7">
        <f t="shared" si="33"/>
        <v>1.0015883650654089</v>
      </c>
    </row>
    <row r="147" spans="1:12" ht="15.75" x14ac:dyDescent="0.25">
      <c r="A147" s="4">
        <v>42467</v>
      </c>
      <c r="B147">
        <v>0.69020000000000004</v>
      </c>
      <c r="C147">
        <f t="shared" si="30"/>
        <v>-6.5402843601895744E-2</v>
      </c>
      <c r="D147">
        <v>1.6888999999999998</v>
      </c>
      <c r="E147">
        <v>9.6379999999999999</v>
      </c>
      <c r="F147" s="15">
        <f t="shared" si="28"/>
        <v>2.5212450067746417E-4</v>
      </c>
      <c r="G147">
        <f t="shared" si="29"/>
        <v>1.0002521245006775</v>
      </c>
      <c r="H147">
        <f t="shared" si="31"/>
        <v>-6.5654968102573208E-2</v>
      </c>
      <c r="I147" s="34">
        <f t="shared" si="32"/>
        <v>4.310574836549905E-3</v>
      </c>
      <c r="L147" s="7">
        <f t="shared" si="33"/>
        <v>-0.5999226817835791</v>
      </c>
    </row>
    <row r="148" spans="1:12" ht="15.75" x14ac:dyDescent="0.25">
      <c r="A148" s="4">
        <v>42468</v>
      </c>
      <c r="B148">
        <v>0.76139999999999997</v>
      </c>
      <c r="C148">
        <f t="shared" si="30"/>
        <v>0.10315850478122272</v>
      </c>
      <c r="D148">
        <v>1.7166999999999999</v>
      </c>
      <c r="E148">
        <v>9.6385000000000005</v>
      </c>
      <c r="F148" s="15">
        <f t="shared" si="28"/>
        <v>2.5213699821735602E-4</v>
      </c>
      <c r="G148">
        <f t="shared" si="29"/>
        <v>1.0002521369982174</v>
      </c>
      <c r="H148">
        <f t="shared" si="31"/>
        <v>0.10290636778300537</v>
      </c>
      <c r="I148" s="34">
        <f t="shared" si="32"/>
        <v>1.0589720530291166E-2</v>
      </c>
      <c r="L148" s="7">
        <f t="shared" si="33"/>
        <v>0.94624520019098168</v>
      </c>
    </row>
    <row r="149" spans="1:12" ht="15.75" x14ac:dyDescent="0.25">
      <c r="A149" s="4">
        <v>42471</v>
      </c>
      <c r="B149">
        <v>0.95350000000000001</v>
      </c>
      <c r="C149">
        <f t="shared" si="30"/>
        <v>0.25229839768846868</v>
      </c>
      <c r="D149">
        <v>1.7254</v>
      </c>
      <c r="E149">
        <v>9.5801999999999996</v>
      </c>
      <c r="F149" s="15">
        <f t="shared" si="28"/>
        <v>2.5067940187550874E-4</v>
      </c>
      <c r="G149">
        <f t="shared" si="29"/>
        <v>1.0002506794018755</v>
      </c>
      <c r="H149">
        <f t="shared" si="31"/>
        <v>0.25204771828659317</v>
      </c>
      <c r="I149" s="34">
        <f t="shared" si="32"/>
        <v>6.3528052293477827E-2</v>
      </c>
      <c r="L149" s="7">
        <f t="shared" si="33"/>
        <v>2.3142652981923071</v>
      </c>
    </row>
    <row r="150" spans="1:12" ht="15.75" x14ac:dyDescent="0.25">
      <c r="A150" s="4">
        <v>42472</v>
      </c>
      <c r="B150">
        <v>1.1499999999999999</v>
      </c>
      <c r="C150">
        <f t="shared" si="30"/>
        <v>0.20608285264813833</v>
      </c>
      <c r="D150">
        <v>1.7761</v>
      </c>
      <c r="E150">
        <v>9.5440000000000005</v>
      </c>
      <c r="F150" s="15">
        <f t="shared" si="28"/>
        <v>2.4977395281866599E-4</v>
      </c>
      <c r="G150">
        <f t="shared" si="29"/>
        <v>1.0002497739528187</v>
      </c>
      <c r="H150">
        <f t="shared" si="31"/>
        <v>0.20583307869531967</v>
      </c>
      <c r="I150" s="34">
        <f t="shared" si="32"/>
        <v>4.2367256285193659E-2</v>
      </c>
      <c r="L150" s="7">
        <f t="shared" si="33"/>
        <v>1.8903425420282141</v>
      </c>
    </row>
    <row r="151" spans="1:12" ht="15.75" x14ac:dyDescent="0.25">
      <c r="A151" s="4">
        <v>42473</v>
      </c>
      <c r="B151">
        <v>1.1100000000000001</v>
      </c>
      <c r="C151">
        <f t="shared" si="30"/>
        <v>-3.4782608695652015E-2</v>
      </c>
      <c r="D151">
        <v>1.7639</v>
      </c>
      <c r="E151">
        <v>9.5025999999999993</v>
      </c>
      <c r="F151" s="15">
        <f t="shared" si="28"/>
        <v>2.4873807341529997E-4</v>
      </c>
      <c r="G151">
        <f t="shared" si="29"/>
        <v>1.0002487380734153</v>
      </c>
      <c r="H151">
        <f t="shared" si="31"/>
        <v>-3.5031346769067315E-2</v>
      </c>
      <c r="I151" s="34">
        <f t="shared" si="32"/>
        <v>1.227195256454643E-3</v>
      </c>
      <c r="L151" s="7">
        <f t="shared" si="33"/>
        <v>-0.31905150814451061</v>
      </c>
    </row>
    <row r="152" spans="1:12" ht="15.75" x14ac:dyDescent="0.25">
      <c r="A152" s="4">
        <v>42474</v>
      </c>
      <c r="B152">
        <v>1.04</v>
      </c>
      <c r="C152">
        <f t="shared" si="30"/>
        <v>-6.3063063063063113E-2</v>
      </c>
      <c r="D152">
        <v>1.7919</v>
      </c>
      <c r="E152">
        <v>9.4893000000000001</v>
      </c>
      <c r="F152" s="15">
        <f t="shared" si="28"/>
        <v>2.4840520801028276E-4</v>
      </c>
      <c r="G152">
        <f t="shared" si="29"/>
        <v>1.0002484052080103</v>
      </c>
      <c r="H152">
        <f t="shared" si="31"/>
        <v>-6.3311468271073396E-2</v>
      </c>
      <c r="I152" s="34">
        <f t="shared" si="32"/>
        <v>4.0083420146391335E-3</v>
      </c>
      <c r="L152" s="7">
        <f t="shared" si="33"/>
        <v>-0.57846050463137932</v>
      </c>
    </row>
    <row r="153" spans="1:12" ht="15.75" x14ac:dyDescent="0.25">
      <c r="A153" s="4">
        <v>42475</v>
      </c>
      <c r="B153">
        <v>1.1000000000000001</v>
      </c>
      <c r="C153">
        <f t="shared" si="30"/>
        <v>5.7692307692307744E-2</v>
      </c>
      <c r="D153">
        <v>1.7518</v>
      </c>
      <c r="E153">
        <v>9.4956999999999994</v>
      </c>
      <c r="F153" s="15">
        <f t="shared" si="28"/>
        <v>2.4856538887729762E-4</v>
      </c>
      <c r="G153">
        <f t="shared" si="29"/>
        <v>1.0002485653888773</v>
      </c>
      <c r="H153">
        <f t="shared" si="31"/>
        <v>5.7443742303430446E-2</v>
      </c>
      <c r="I153" s="34">
        <f t="shared" si="32"/>
        <v>3.2997835298229248E-3</v>
      </c>
      <c r="L153" s="7">
        <f t="shared" si="33"/>
        <v>0.52919601110508063</v>
      </c>
    </row>
    <row r="154" spans="1:12" ht="15.75" x14ac:dyDescent="0.25">
      <c r="A154" s="4">
        <v>42478</v>
      </c>
      <c r="B154">
        <v>1</v>
      </c>
      <c r="C154">
        <f t="shared" si="30"/>
        <v>-9.0909090909090981E-2</v>
      </c>
      <c r="D154">
        <v>1.7711000000000001</v>
      </c>
      <c r="E154">
        <v>9.4754000000000005</v>
      </c>
      <c r="F154" s="15">
        <f t="shared" si="28"/>
        <v>2.4805728302479402E-4</v>
      </c>
      <c r="G154">
        <f t="shared" si="29"/>
        <v>1.0002480572830248</v>
      </c>
      <c r="H154">
        <f t="shared" si="31"/>
        <v>-9.1157148192115775E-2</v>
      </c>
      <c r="I154" s="34">
        <f t="shared" si="32"/>
        <v>8.3096256665193564E-3</v>
      </c>
      <c r="L154" s="7">
        <f t="shared" si="33"/>
        <v>-0.83388462355952087</v>
      </c>
    </row>
    <row r="155" spans="1:12" ht="15.75" x14ac:dyDescent="0.25">
      <c r="A155" s="4">
        <v>42479</v>
      </c>
      <c r="B155">
        <v>1.0900000000000001</v>
      </c>
      <c r="C155">
        <f t="shared" si="30"/>
        <v>9.000000000000008E-2</v>
      </c>
      <c r="D155">
        <v>1.7850999999999999</v>
      </c>
      <c r="E155">
        <v>9.4419000000000004</v>
      </c>
      <c r="F155" s="15">
        <f t="shared" si="28"/>
        <v>2.4721857771425881E-4</v>
      </c>
      <c r="G155">
        <f t="shared" si="29"/>
        <v>1.0002472185777143</v>
      </c>
      <c r="H155">
        <f t="shared" si="31"/>
        <v>8.9752781422285821E-2</v>
      </c>
      <c r="I155" s="34">
        <f t="shared" si="32"/>
        <v>8.0555617730366149E-3</v>
      </c>
      <c r="L155" s="7">
        <f t="shared" si="33"/>
        <v>0.82554577732392576</v>
      </c>
    </row>
    <row r="156" spans="1:12" ht="15.75" x14ac:dyDescent="0.25">
      <c r="A156" s="4">
        <v>42480</v>
      </c>
      <c r="B156">
        <v>1.1100000000000001</v>
      </c>
      <c r="C156">
        <f t="shared" si="30"/>
        <v>1.8348623853211024E-2</v>
      </c>
      <c r="D156">
        <v>1.845</v>
      </c>
      <c r="E156">
        <v>9.4580000000000002</v>
      </c>
      <c r="F156" s="15">
        <f t="shared" si="28"/>
        <v>2.4762168893288639E-4</v>
      </c>
      <c r="G156">
        <f t="shared" si="29"/>
        <v>1.0002476216889329</v>
      </c>
      <c r="H156">
        <f t="shared" si="31"/>
        <v>1.8101002164278138E-2</v>
      </c>
      <c r="I156" s="34">
        <f t="shared" si="32"/>
        <v>3.276462793512018E-4</v>
      </c>
      <c r="L156" s="7">
        <f t="shared" si="33"/>
        <v>0.16830698824137119</v>
      </c>
    </row>
    <row r="157" spans="1:12" ht="15.75" x14ac:dyDescent="0.25">
      <c r="A157" s="4">
        <v>42481</v>
      </c>
      <c r="B157">
        <v>1.1200000000000001</v>
      </c>
      <c r="C157">
        <f t="shared" si="30"/>
        <v>9.0090090090090159E-3</v>
      </c>
      <c r="D157">
        <v>1.861</v>
      </c>
      <c r="E157">
        <v>9.5104000000000006</v>
      </c>
      <c r="F157" s="15">
        <f t="shared" si="28"/>
        <v>2.489332689572521E-4</v>
      </c>
      <c r="G157">
        <f t="shared" si="29"/>
        <v>1.0002489332689573</v>
      </c>
      <c r="H157">
        <f t="shared" si="31"/>
        <v>8.7600757400517638E-3</v>
      </c>
      <c r="I157" s="34">
        <f t="shared" si="32"/>
        <v>7.6738926971443462E-5</v>
      </c>
      <c r="L157" s="7">
        <f t="shared" si="33"/>
        <v>8.2637214947339901E-2</v>
      </c>
    </row>
    <row r="158" spans="1:12" ht="15.75" x14ac:dyDescent="0.25">
      <c r="A158" s="4">
        <v>42482</v>
      </c>
      <c r="B158">
        <v>1.1400000000000001</v>
      </c>
      <c r="C158">
        <f t="shared" si="30"/>
        <v>1.785714285714287E-2</v>
      </c>
      <c r="D158">
        <v>1.8877999999999999</v>
      </c>
      <c r="E158">
        <v>9.4959000000000007</v>
      </c>
      <c r="F158" s="15">
        <f t="shared" si="28"/>
        <v>2.4857039437886641E-4</v>
      </c>
      <c r="G158">
        <f t="shared" si="29"/>
        <v>1.0002485703943789</v>
      </c>
      <c r="H158">
        <f t="shared" si="31"/>
        <v>1.7608572462764004E-2</v>
      </c>
      <c r="I158" s="34">
        <f t="shared" si="32"/>
        <v>3.1006182417641075E-4</v>
      </c>
      <c r="L158" s="7">
        <f t="shared" si="33"/>
        <v>0.16379876534204874</v>
      </c>
    </row>
    <row r="159" spans="1:12" ht="15.75" x14ac:dyDescent="0.25">
      <c r="A159" s="4">
        <v>42485</v>
      </c>
      <c r="B159">
        <v>1.1000000000000001</v>
      </c>
      <c r="C159">
        <f t="shared" si="30"/>
        <v>-3.508771929824564E-2</v>
      </c>
      <c r="D159">
        <v>1.9127999999999998</v>
      </c>
      <c r="E159">
        <v>9.4892000000000003</v>
      </c>
      <c r="F159" s="15">
        <f t="shared" si="28"/>
        <v>2.4840270511017337E-4</v>
      </c>
      <c r="G159">
        <f t="shared" si="29"/>
        <v>1.0002484027051102</v>
      </c>
      <c r="H159">
        <f t="shared" si="31"/>
        <v>-3.5336122003355813E-2</v>
      </c>
      <c r="I159" s="34">
        <f t="shared" si="32"/>
        <v>1.2486415182360469E-3</v>
      </c>
      <c r="L159" s="7">
        <f t="shared" si="33"/>
        <v>-0.32185020558437644</v>
      </c>
    </row>
    <row r="160" spans="1:12" ht="15.75" x14ac:dyDescent="0.25">
      <c r="A160" s="4">
        <v>42486</v>
      </c>
      <c r="B160">
        <v>1.08</v>
      </c>
      <c r="C160">
        <f t="shared" si="30"/>
        <v>-1.8181818181818195E-2</v>
      </c>
      <c r="D160">
        <v>1.9271</v>
      </c>
      <c r="E160">
        <v>9.4634</v>
      </c>
      <c r="F160" s="15">
        <f t="shared" si="28"/>
        <v>2.4775688069578194E-4</v>
      </c>
      <c r="G160">
        <f t="shared" si="29"/>
        <v>1.0002477568806958</v>
      </c>
      <c r="H160">
        <f t="shared" si="31"/>
        <v>-1.8429575062513977E-2</v>
      </c>
      <c r="I160" s="34">
        <f t="shared" si="32"/>
        <v>3.3964923698483705E-4</v>
      </c>
      <c r="L160" s="7">
        <f t="shared" si="33"/>
        <v>-0.16677692471190417</v>
      </c>
    </row>
    <row r="161" spans="1:12" ht="15.75" x14ac:dyDescent="0.25">
      <c r="A161" s="4">
        <v>42487</v>
      </c>
      <c r="B161">
        <v>1.04</v>
      </c>
      <c r="C161">
        <f t="shared" si="30"/>
        <v>-3.703703703703707E-2</v>
      </c>
      <c r="D161">
        <v>1.8508</v>
      </c>
      <c r="E161">
        <v>9.3933</v>
      </c>
      <c r="F161" s="15">
        <f t="shared" si="28"/>
        <v>2.4600137386943111E-4</v>
      </c>
      <c r="G161">
        <f t="shared" si="29"/>
        <v>1.0002460013738694</v>
      </c>
      <c r="H161">
        <f t="shared" si="31"/>
        <v>-3.7283038410906501E-2</v>
      </c>
      <c r="I161" s="34">
        <f t="shared" si="32"/>
        <v>1.3900249531491296E-3</v>
      </c>
      <c r="L161" s="7">
        <f t="shared" si="33"/>
        <v>-0.33973077256128631</v>
      </c>
    </row>
    <row r="162" spans="1:12" ht="15.75" x14ac:dyDescent="0.25">
      <c r="A162" s="4">
        <v>42488</v>
      </c>
      <c r="B162">
        <v>0.97019999999999995</v>
      </c>
      <c r="C162">
        <f t="shared" si="30"/>
        <v>-6.7115384615384688E-2</v>
      </c>
      <c r="D162">
        <v>1.8243</v>
      </c>
      <c r="E162">
        <v>9.4239999999999995</v>
      </c>
      <c r="F162" s="15">
        <f t="shared" si="28"/>
        <v>2.4677032872810756E-4</v>
      </c>
      <c r="G162">
        <f t="shared" si="29"/>
        <v>1.0002467703287281</v>
      </c>
      <c r="H162">
        <f t="shared" si="31"/>
        <v>-6.7362154944112795E-2</v>
      </c>
      <c r="I162" s="34">
        <f t="shared" si="32"/>
        <v>4.5376599187146602E-3</v>
      </c>
      <c r="L162" s="7">
        <f t="shared" si="33"/>
        <v>-0.61563135958557724</v>
      </c>
    </row>
    <row r="163" spans="1:12" ht="15.75" x14ac:dyDescent="0.25">
      <c r="A163" s="4">
        <v>42489</v>
      </c>
      <c r="B163">
        <v>1.01</v>
      </c>
      <c r="C163">
        <f t="shared" si="30"/>
        <v>4.1022469593898228E-2</v>
      </c>
      <c r="D163">
        <v>1.8332999999999999</v>
      </c>
      <c r="E163">
        <v>9.4735999999999994</v>
      </c>
      <c r="F163" s="15">
        <f t="shared" si="28"/>
        <v>2.4801222476900087E-4</v>
      </c>
      <c r="G163">
        <f t="shared" si="29"/>
        <v>1.000248012224769</v>
      </c>
      <c r="H163">
        <f t="shared" si="31"/>
        <v>4.0774457369129227E-2</v>
      </c>
      <c r="I163" s="34">
        <f t="shared" si="32"/>
        <v>1.6625563737469368E-3</v>
      </c>
      <c r="L163" s="7">
        <f t="shared" si="33"/>
        <v>0.37628807276268655</v>
      </c>
    </row>
    <row r="164" spans="1:12" ht="15.75" x14ac:dyDescent="0.25">
      <c r="A164" s="4">
        <v>42492</v>
      </c>
      <c r="B164">
        <v>1.01</v>
      </c>
      <c r="C164">
        <f t="shared" si="30"/>
        <v>0</v>
      </c>
      <c r="D164">
        <v>1.8723000000000001</v>
      </c>
      <c r="E164">
        <v>9.49</v>
      </c>
      <c r="F164" s="15">
        <f t="shared" si="28"/>
        <v>2.484227282473217E-4</v>
      </c>
      <c r="G164">
        <f t="shared" si="29"/>
        <v>1.0002484227282473</v>
      </c>
      <c r="H164">
        <f t="shared" si="31"/>
        <v>-2.484227282473217E-4</v>
      </c>
      <c r="I164" s="34">
        <f t="shared" si="32"/>
        <v>6.1713851909842645E-8</v>
      </c>
      <c r="L164" s="7">
        <f t="shared" si="33"/>
        <v>0</v>
      </c>
    </row>
    <row r="165" spans="1:12" ht="15.75" x14ac:dyDescent="0.25">
      <c r="A165" s="4">
        <v>42493</v>
      </c>
      <c r="B165">
        <v>0.9375</v>
      </c>
      <c r="C165">
        <f t="shared" si="30"/>
        <v>-7.178217821782179E-2</v>
      </c>
      <c r="D165">
        <v>1.7963</v>
      </c>
      <c r="E165">
        <v>9.5214999999999996</v>
      </c>
      <c r="F165" s="15">
        <f t="shared" si="28"/>
        <v>2.4921102332498002E-4</v>
      </c>
      <c r="G165">
        <f t="shared" si="29"/>
        <v>1.000249211023325</v>
      </c>
      <c r="H165">
        <f t="shared" si="31"/>
        <v>-7.203138924114677E-2</v>
      </c>
      <c r="I165" s="34">
        <f t="shared" si="32"/>
        <v>5.1885210360095944E-3</v>
      </c>
      <c r="L165" s="7">
        <f t="shared" si="33"/>
        <v>-0.65843860127595788</v>
      </c>
    </row>
    <row r="166" spans="1:12" ht="15.75" x14ac:dyDescent="0.25">
      <c r="A166" s="4">
        <v>42494</v>
      </c>
      <c r="B166">
        <v>0.87</v>
      </c>
      <c r="C166">
        <f t="shared" si="30"/>
        <v>-7.2000000000000008E-2</v>
      </c>
      <c r="D166">
        <v>1.7751999999999999</v>
      </c>
      <c r="E166">
        <v>9.5252999999999997</v>
      </c>
      <c r="F166" s="15">
        <f t="shared" si="28"/>
        <v>2.4930610395546005E-4</v>
      </c>
      <c r="G166">
        <f t="shared" si="29"/>
        <v>1.0002493061039555</v>
      </c>
      <c r="H166">
        <f t="shared" si="31"/>
        <v>-7.2249306103955468E-2</v>
      </c>
      <c r="I166" s="34">
        <f t="shared" si="32"/>
        <v>5.2199622325030566E-3</v>
      </c>
      <c r="L166" s="7">
        <f t="shared" si="33"/>
        <v>-0.66043662185914009</v>
      </c>
    </row>
    <row r="167" spans="1:12" ht="15.75" x14ac:dyDescent="0.25">
      <c r="A167" s="4">
        <v>42495</v>
      </c>
      <c r="B167">
        <v>0.84</v>
      </c>
      <c r="C167">
        <f t="shared" si="30"/>
        <v>-3.4482758620689689E-2</v>
      </c>
      <c r="D167">
        <v>1.7452999999999999</v>
      </c>
      <c r="E167">
        <v>9.5158000000000005</v>
      </c>
      <c r="F167" s="15">
        <f t="shared" si="28"/>
        <v>2.4906839621041676E-4</v>
      </c>
      <c r="G167">
        <f t="shared" si="29"/>
        <v>1.0002490683962104</v>
      </c>
      <c r="H167">
        <f t="shared" si="31"/>
        <v>-3.4731827016900106E-2</v>
      </c>
      <c r="I167" s="34">
        <f t="shared" si="32"/>
        <v>1.2062998079318721E-3</v>
      </c>
      <c r="L167" s="7">
        <f t="shared" si="33"/>
        <v>-0.31630106410878384</v>
      </c>
    </row>
    <row r="168" spans="1:12" ht="15.75" x14ac:dyDescent="0.25">
      <c r="A168" s="4">
        <v>42496</v>
      </c>
      <c r="B168">
        <v>0.89129999999999998</v>
      </c>
      <c r="C168">
        <f t="shared" si="30"/>
        <v>6.1071428571428589E-2</v>
      </c>
      <c r="D168">
        <v>1.7789000000000001</v>
      </c>
      <c r="E168">
        <v>9.4887999999999995</v>
      </c>
      <c r="F168" s="15">
        <f t="shared" si="28"/>
        <v>2.4839269348664317E-4</v>
      </c>
      <c r="G168">
        <f t="shared" si="29"/>
        <v>1.0002483926934866</v>
      </c>
      <c r="H168">
        <f t="shared" si="31"/>
        <v>6.0823035877941946E-2</v>
      </c>
      <c r="I168" s="34">
        <f t="shared" si="32"/>
        <v>3.6994416934094131E-3</v>
      </c>
      <c r="L168" s="7">
        <f t="shared" si="33"/>
        <v>0.56019177746980642</v>
      </c>
    </row>
    <row r="169" spans="1:12" ht="15.75" x14ac:dyDescent="0.25">
      <c r="A169" s="4">
        <v>42499</v>
      </c>
      <c r="B169">
        <v>0.8</v>
      </c>
      <c r="C169">
        <f t="shared" si="30"/>
        <v>-0.10243464602266346</v>
      </c>
      <c r="D169">
        <v>1.7507000000000001</v>
      </c>
      <c r="E169">
        <v>9.4780999999999995</v>
      </c>
      <c r="F169" s="15">
        <f t="shared" si="28"/>
        <v>2.481248690233695E-4</v>
      </c>
      <c r="G169">
        <f t="shared" si="29"/>
        <v>1.0002481248690234</v>
      </c>
      <c r="H169">
        <f t="shared" si="31"/>
        <v>-0.10268277089168683</v>
      </c>
      <c r="I169" s="34">
        <f t="shared" si="32"/>
        <v>1.0543751437994648E-2</v>
      </c>
      <c r="L169" s="7">
        <f t="shared" si="33"/>
        <v>-0.93960543861867563</v>
      </c>
    </row>
    <row r="170" spans="1:12" ht="15.75" x14ac:dyDescent="0.25">
      <c r="A170" s="4">
        <v>42500</v>
      </c>
      <c r="B170">
        <v>0.73499999999999999</v>
      </c>
      <c r="C170">
        <f t="shared" si="30"/>
        <v>-8.1250000000000072E-2</v>
      </c>
      <c r="D170">
        <v>1.7612999999999999</v>
      </c>
      <c r="E170">
        <v>9.4285999999999994</v>
      </c>
      <c r="F170" s="15">
        <f t="shared" si="28"/>
        <v>2.4688552818608045E-4</v>
      </c>
      <c r="G170">
        <f t="shared" si="29"/>
        <v>1.0002468855281861</v>
      </c>
      <c r="H170">
        <f t="shared" si="31"/>
        <v>-8.1496885528186153E-2</v>
      </c>
      <c r="I170" s="34">
        <f t="shared" si="32"/>
        <v>6.6417423507942773E-3</v>
      </c>
      <c r="L170" s="7">
        <f t="shared" si="33"/>
        <v>-0.74528438230632188</v>
      </c>
    </row>
    <row r="171" spans="1:12" ht="15.75" x14ac:dyDescent="0.25">
      <c r="A171" s="4">
        <v>42501</v>
      </c>
      <c r="B171">
        <v>0.76</v>
      </c>
      <c r="C171">
        <f t="shared" si="30"/>
        <v>3.4013605442176902E-2</v>
      </c>
      <c r="D171">
        <v>1.7366999999999999</v>
      </c>
      <c r="E171">
        <v>9.4644999999999992</v>
      </c>
      <c r="F171" s="15">
        <f t="shared" si="28"/>
        <v>2.4778441894302006E-4</v>
      </c>
      <c r="G171">
        <f t="shared" si="29"/>
        <v>1.000247784418943</v>
      </c>
      <c r="H171">
        <f t="shared" si="31"/>
        <v>3.3765821023233882E-2</v>
      </c>
      <c r="I171" s="34">
        <f t="shared" si="32"/>
        <v>1.1401306693730631E-3</v>
      </c>
      <c r="L171" s="7">
        <f t="shared" si="33"/>
        <v>0.31199764827056908</v>
      </c>
    </row>
    <row r="172" spans="1:12" ht="15.75" x14ac:dyDescent="0.25">
      <c r="A172" s="4">
        <v>42502</v>
      </c>
      <c r="B172">
        <v>0.71540000000000004</v>
      </c>
      <c r="C172">
        <f t="shared" si="30"/>
        <v>-5.8684210526315755E-2</v>
      </c>
      <c r="D172">
        <v>1.7516</v>
      </c>
      <c r="E172">
        <v>9.4581999999999997</v>
      </c>
      <c r="F172" s="15">
        <f t="shared" si="28"/>
        <v>2.4762669615374655E-4</v>
      </c>
      <c r="G172">
        <f t="shared" si="29"/>
        <v>1.0002476266961537</v>
      </c>
      <c r="H172">
        <f t="shared" si="31"/>
        <v>-5.8931837222469502E-2</v>
      </c>
      <c r="I172" s="34">
        <f t="shared" si="32"/>
        <v>3.472961438415642E-3</v>
      </c>
      <c r="L172" s="7">
        <f t="shared" si="33"/>
        <v>-0.53829446883986898</v>
      </c>
    </row>
    <row r="173" spans="1:12" ht="15.75" x14ac:dyDescent="0.25">
      <c r="A173" s="4">
        <v>42503</v>
      </c>
      <c r="B173">
        <v>0.73140000000000005</v>
      </c>
      <c r="C173">
        <f t="shared" si="30"/>
        <v>2.2365110427732756E-2</v>
      </c>
      <c r="D173">
        <v>1.7000999999999999</v>
      </c>
      <c r="E173">
        <v>9.5114000000000001</v>
      </c>
      <c r="F173" s="15">
        <f t="shared" si="28"/>
        <v>2.4895829302384875E-4</v>
      </c>
      <c r="G173">
        <f t="shared" si="29"/>
        <v>1.0002489582930238</v>
      </c>
      <c r="H173">
        <f t="shared" si="31"/>
        <v>2.2116152134708907E-2</v>
      </c>
      <c r="I173" s="34">
        <f t="shared" si="32"/>
        <v>4.8912418524558934E-4</v>
      </c>
      <c r="L173" s="7">
        <f t="shared" si="33"/>
        <v>0.20514913858886732</v>
      </c>
    </row>
    <row r="174" spans="1:12" ht="15.75" x14ac:dyDescent="0.25">
      <c r="A174" s="4">
        <v>42506</v>
      </c>
      <c r="B174">
        <v>0.6552</v>
      </c>
      <c r="C174">
        <f t="shared" si="30"/>
        <v>-0.10418375717801483</v>
      </c>
      <c r="D174">
        <v>1.7532999999999999</v>
      </c>
      <c r="E174">
        <v>9.4962999999999997</v>
      </c>
      <c r="F174" s="15">
        <f t="shared" si="28"/>
        <v>2.4858040535491455E-4</v>
      </c>
      <c r="G174">
        <f t="shared" si="29"/>
        <v>1.0002485804053549</v>
      </c>
      <c r="H174">
        <f t="shared" si="31"/>
        <v>-0.10443233758336974</v>
      </c>
      <c r="I174" s="34">
        <f t="shared" si="32"/>
        <v>1.09061131331269E-2</v>
      </c>
      <c r="L174" s="7">
        <f t="shared" si="33"/>
        <v>-0.95564956448945892</v>
      </c>
    </row>
    <row r="175" spans="1:12" ht="15.75" x14ac:dyDescent="0.25">
      <c r="A175" s="4">
        <v>42507</v>
      </c>
      <c r="B175">
        <v>0.68079999999999996</v>
      </c>
      <c r="C175">
        <f t="shared" si="30"/>
        <v>3.9072039072039003E-2</v>
      </c>
      <c r="D175">
        <v>1.7723</v>
      </c>
      <c r="E175">
        <v>9.5393000000000008</v>
      </c>
      <c r="F175" s="15">
        <f t="shared" si="28"/>
        <v>2.4965637263041351E-4</v>
      </c>
      <c r="G175">
        <f t="shared" si="29"/>
        <v>1.0002496563726304</v>
      </c>
      <c r="H175">
        <f t="shared" si="31"/>
        <v>3.8822382699408589E-2</v>
      </c>
      <c r="I175" s="34">
        <f t="shared" si="32"/>
        <v>1.5071773984593393E-3</v>
      </c>
      <c r="L175" s="7">
        <f t="shared" si="33"/>
        <v>0.35839729852619118</v>
      </c>
    </row>
    <row r="176" spans="1:12" ht="15.75" x14ac:dyDescent="0.25">
      <c r="A176" s="4">
        <v>42508</v>
      </c>
      <c r="B176">
        <v>0.67230000000000001</v>
      </c>
      <c r="C176">
        <f t="shared" si="30"/>
        <v>-1.2485311398354806E-2</v>
      </c>
      <c r="D176">
        <v>1.8538000000000001</v>
      </c>
      <c r="E176">
        <v>9.5470000000000006</v>
      </c>
      <c r="F176" s="15">
        <f t="shared" si="28"/>
        <v>2.4984900137225985E-4</v>
      </c>
      <c r="G176">
        <f t="shared" si="29"/>
        <v>1.0002498490013723</v>
      </c>
      <c r="H176">
        <f t="shared" si="31"/>
        <v>-1.2735160399727066E-2</v>
      </c>
      <c r="I176" s="34">
        <f t="shared" si="32"/>
        <v>1.6218431040677646E-4</v>
      </c>
      <c r="L176" s="7">
        <f t="shared" si="33"/>
        <v>-0.11452440114984533</v>
      </c>
    </row>
    <row r="177" spans="1:12" ht="15.75" x14ac:dyDescent="0.25">
      <c r="A177" s="4">
        <v>42509</v>
      </c>
      <c r="B177">
        <v>0.60829999999999995</v>
      </c>
      <c r="C177">
        <f t="shared" si="30"/>
        <v>-9.5195597203629412E-2</v>
      </c>
      <c r="D177">
        <v>1.8487</v>
      </c>
      <c r="E177">
        <v>9.5595999999999997</v>
      </c>
      <c r="F177" s="15">
        <f t="shared" si="28"/>
        <v>2.501641829173451E-4</v>
      </c>
      <c r="G177">
        <f t="shared" si="29"/>
        <v>1.0002501641829173</v>
      </c>
      <c r="H177">
        <f t="shared" si="31"/>
        <v>-9.5445761386546757E-2</v>
      </c>
      <c r="I177" s="34">
        <f t="shared" si="32"/>
        <v>9.10989336665762E-3</v>
      </c>
      <c r="L177" s="7">
        <f t="shared" si="33"/>
        <v>-0.87320359212539456</v>
      </c>
    </row>
    <row r="178" spans="1:12" ht="15.75" x14ac:dyDescent="0.25">
      <c r="A178" s="4">
        <v>42510</v>
      </c>
      <c r="B178">
        <v>0.6</v>
      </c>
      <c r="C178">
        <f t="shared" si="30"/>
        <v>-1.3644583264836387E-2</v>
      </c>
      <c r="D178">
        <v>1.8384</v>
      </c>
      <c r="E178">
        <v>9.5379000000000005</v>
      </c>
      <c r="F178" s="15">
        <f t="shared" si="28"/>
        <v>2.4962134777184453E-4</v>
      </c>
      <c r="G178">
        <f t="shared" si="29"/>
        <v>1.0002496213477718</v>
      </c>
      <c r="H178">
        <f t="shared" si="31"/>
        <v>-1.3894204612608232E-2</v>
      </c>
      <c r="I178" s="34">
        <f t="shared" si="32"/>
        <v>1.9304892181702386E-4</v>
      </c>
      <c r="L178" s="7">
        <f t="shared" si="33"/>
        <v>-0.12515808997367081</v>
      </c>
    </row>
    <row r="179" spans="1:12" ht="15.75" x14ac:dyDescent="0.25">
      <c r="A179" s="4">
        <v>42513</v>
      </c>
      <c r="B179">
        <v>0.55220000000000002</v>
      </c>
      <c r="C179">
        <f t="shared" si="30"/>
        <v>-7.9666666666666594E-2</v>
      </c>
      <c r="D179">
        <v>1.835</v>
      </c>
      <c r="E179">
        <v>9.5592000000000006</v>
      </c>
      <c r="F179" s="15">
        <f t="shared" si="28"/>
        <v>2.5015417770957171E-4</v>
      </c>
      <c r="G179">
        <f t="shared" si="29"/>
        <v>1.0002501541777096</v>
      </c>
      <c r="H179">
        <f t="shared" si="31"/>
        <v>-7.9916820844376166E-2</v>
      </c>
      <c r="I179" s="34">
        <f t="shared" si="32"/>
        <v>6.3866982538721166E-3</v>
      </c>
      <c r="L179" s="7">
        <f t="shared" si="33"/>
        <v>-0.73076089177932557</v>
      </c>
    </row>
    <row r="180" spans="1:12" ht="15.75" x14ac:dyDescent="0.25">
      <c r="A180" s="4">
        <v>42514</v>
      </c>
      <c r="B180">
        <v>0.57269999999999999</v>
      </c>
      <c r="C180">
        <f t="shared" si="30"/>
        <v>3.7124230351321917E-2</v>
      </c>
      <c r="D180">
        <v>1.8629</v>
      </c>
      <c r="E180">
        <v>9.4677000000000007</v>
      </c>
      <c r="F180" s="15">
        <f t="shared" si="28"/>
        <v>2.4786452863900799E-4</v>
      </c>
      <c r="G180">
        <f t="shared" si="29"/>
        <v>1.000247864528639</v>
      </c>
      <c r="H180">
        <f t="shared" si="31"/>
        <v>3.6876365822682909E-2</v>
      </c>
      <c r="I180" s="34">
        <f t="shared" si="32"/>
        <v>1.3598663562883362E-3</v>
      </c>
      <c r="L180" s="7">
        <f t="shared" si="33"/>
        <v>0.34053057336593889</v>
      </c>
    </row>
    <row r="181" spans="1:12" ht="15.75" x14ac:dyDescent="0.25">
      <c r="A181" s="4">
        <v>42515</v>
      </c>
      <c r="B181">
        <v>0.65980000000000005</v>
      </c>
      <c r="C181">
        <f t="shared" si="30"/>
        <v>0.15208660729876039</v>
      </c>
      <c r="D181">
        <v>1.8664000000000001</v>
      </c>
      <c r="E181">
        <v>9.4141999999999992</v>
      </c>
      <c r="F181" s="15">
        <f t="shared" si="28"/>
        <v>2.4652488769083547E-4</v>
      </c>
      <c r="G181">
        <f t="shared" si="29"/>
        <v>1.0002465248876908</v>
      </c>
      <c r="H181">
        <f t="shared" si="31"/>
        <v>0.15184008241106955</v>
      </c>
      <c r="I181" s="34">
        <f t="shared" si="32"/>
        <v>2.3055410626600395E-2</v>
      </c>
      <c r="L181" s="7">
        <f t="shared" si="33"/>
        <v>1.3950495160334853</v>
      </c>
    </row>
    <row r="182" spans="1:12" ht="15.75" x14ac:dyDescent="0.25">
      <c r="A182" s="4">
        <v>42516</v>
      </c>
      <c r="B182">
        <v>0.79110000000000003</v>
      </c>
      <c r="C182">
        <f t="shared" si="30"/>
        <v>0.19899969687784172</v>
      </c>
      <c r="D182">
        <v>1.8282</v>
      </c>
      <c r="E182">
        <v>9.4054000000000002</v>
      </c>
      <c r="F182" s="15">
        <f t="shared" si="28"/>
        <v>2.4630447297480096E-4</v>
      </c>
      <c r="G182">
        <f t="shared" si="29"/>
        <v>1.0002463044729748</v>
      </c>
      <c r="H182">
        <f t="shared" si="31"/>
        <v>0.19875339240486692</v>
      </c>
      <c r="I182" s="34">
        <f t="shared" si="32"/>
        <v>3.9502910992443012E-2</v>
      </c>
      <c r="L182" s="7">
        <f t="shared" si="33"/>
        <v>1.8253706605138145</v>
      </c>
    </row>
    <row r="183" spans="1:12" ht="15.75" x14ac:dyDescent="0.25">
      <c r="A183" s="4">
        <v>42517</v>
      </c>
      <c r="B183">
        <v>0.72499999999999998</v>
      </c>
      <c r="C183">
        <f t="shared" si="30"/>
        <v>-8.3554544305397604E-2</v>
      </c>
      <c r="D183">
        <v>1.851</v>
      </c>
      <c r="E183">
        <v>9.3812999999999995</v>
      </c>
      <c r="F183" s="15">
        <f t="shared" si="28"/>
        <v>2.4570074669294506E-4</v>
      </c>
      <c r="G183">
        <f t="shared" si="29"/>
        <v>1.0002457007466929</v>
      </c>
      <c r="H183">
        <f t="shared" si="31"/>
        <v>-8.380024505209055E-2</v>
      </c>
      <c r="I183" s="34">
        <f t="shared" si="32"/>
        <v>7.022481070790427E-3</v>
      </c>
      <c r="L183" s="7">
        <f t="shared" si="33"/>
        <v>-0.76642334697273107</v>
      </c>
    </row>
    <row r="184" spans="1:12" ht="15.75" x14ac:dyDescent="0.25">
      <c r="A184" s="4">
        <v>42521</v>
      </c>
      <c r="B184">
        <v>0.74009999999999998</v>
      </c>
      <c r="C184">
        <f t="shared" si="30"/>
        <v>2.0827586206896554E-2</v>
      </c>
      <c r="D184">
        <v>1.8458000000000001</v>
      </c>
      <c r="E184">
        <v>9.3932000000000002</v>
      </c>
      <c r="F184" s="15">
        <f t="shared" si="28"/>
        <v>2.4599886877885169E-4</v>
      </c>
      <c r="G184">
        <f t="shared" si="29"/>
        <v>1.0002459988687789</v>
      </c>
      <c r="H184">
        <f t="shared" si="31"/>
        <v>2.0581587338117702E-2</v>
      </c>
      <c r="I184" s="34">
        <f t="shared" si="32"/>
        <v>4.2360173735656693E-4</v>
      </c>
      <c r="L184" s="7">
        <f t="shared" si="33"/>
        <v>0.19104584272170527</v>
      </c>
    </row>
    <row r="185" spans="1:12" ht="15.75" x14ac:dyDescent="0.25">
      <c r="A185" s="4">
        <v>42522</v>
      </c>
      <c r="B185">
        <v>0.76339999999999997</v>
      </c>
      <c r="C185">
        <f t="shared" si="30"/>
        <v>3.1482232130793118E-2</v>
      </c>
      <c r="D185">
        <v>1.8353999999999999</v>
      </c>
      <c r="E185">
        <v>9.3933999999999997</v>
      </c>
      <c r="F185" s="15">
        <f t="shared" si="28"/>
        <v>2.4600387895779008E-4</v>
      </c>
      <c r="G185">
        <f t="shared" si="29"/>
        <v>1.0002460038789578</v>
      </c>
      <c r="H185">
        <f t="shared" si="31"/>
        <v>3.1236228251835328E-2</v>
      </c>
      <c r="I185" s="34">
        <f t="shared" si="32"/>
        <v>9.7570195540075551E-4</v>
      </c>
      <c r="L185" s="7">
        <f t="shared" si="33"/>
        <v>0.28877804218119835</v>
      </c>
    </row>
    <row r="186" spans="1:12" ht="15.75" x14ac:dyDescent="0.25">
      <c r="A186" s="4">
        <v>42523</v>
      </c>
      <c r="B186">
        <v>0.78220000000000001</v>
      </c>
      <c r="C186">
        <f t="shared" si="30"/>
        <v>2.4626670159811421E-2</v>
      </c>
      <c r="D186">
        <v>1.7989000000000002</v>
      </c>
      <c r="E186">
        <v>9.3824000000000005</v>
      </c>
      <c r="F186" s="15">
        <f t="shared" si="28"/>
        <v>2.4572830555347203E-4</v>
      </c>
      <c r="G186">
        <f t="shared" si="29"/>
        <v>1.0002457283055535</v>
      </c>
      <c r="H186">
        <f t="shared" si="31"/>
        <v>2.4380941854257949E-2</v>
      </c>
      <c r="I186" s="34">
        <f t="shared" si="32"/>
        <v>5.9443032570070703E-4</v>
      </c>
      <c r="L186" s="7">
        <f t="shared" si="33"/>
        <v>0.22589381733312697</v>
      </c>
    </row>
    <row r="187" spans="1:12" ht="15.75" x14ac:dyDescent="0.25">
      <c r="A187" s="4">
        <v>42524</v>
      </c>
      <c r="B187">
        <v>0.75990000000000002</v>
      </c>
      <c r="C187">
        <f t="shared" si="30"/>
        <v>-2.8509332651495762E-2</v>
      </c>
      <c r="D187">
        <v>1.7004000000000001</v>
      </c>
      <c r="E187">
        <v>9.3874999999999993</v>
      </c>
      <c r="F187" s="15">
        <f t="shared" si="28"/>
        <v>2.4585607484062244E-4</v>
      </c>
      <c r="G187">
        <f t="shared" si="29"/>
        <v>1.0002458560748406</v>
      </c>
      <c r="H187">
        <f t="shared" si="31"/>
        <v>-2.8755188726336384E-2</v>
      </c>
      <c r="I187" s="34">
        <f t="shared" si="32"/>
        <v>8.2686087868722314E-4</v>
      </c>
      <c r="L187" s="7">
        <f t="shared" si="33"/>
        <v>-0.26150843538628249</v>
      </c>
    </row>
    <row r="188" spans="1:12" ht="15.75" x14ac:dyDescent="0.25">
      <c r="A188" s="4">
        <v>42527</v>
      </c>
      <c r="B188">
        <v>0.82189999999999996</v>
      </c>
      <c r="C188">
        <f t="shared" si="30"/>
        <v>8.1589682853006898E-2</v>
      </c>
      <c r="D188">
        <v>1.7366999999999999</v>
      </c>
      <c r="E188">
        <v>9.3839000000000006</v>
      </c>
      <c r="F188" s="15">
        <f t="shared" si="28"/>
        <v>2.4576588537228439E-4</v>
      </c>
      <c r="G188">
        <f t="shared" si="29"/>
        <v>1.0002457658853723</v>
      </c>
      <c r="H188">
        <f t="shared" si="31"/>
        <v>8.1343916967634614E-2</v>
      </c>
      <c r="I188" s="34">
        <f t="shared" si="32"/>
        <v>6.6168328276374347E-3</v>
      </c>
      <c r="L188" s="7">
        <f t="shared" si="33"/>
        <v>0.74840020169442334</v>
      </c>
    </row>
    <row r="189" spans="1:12" ht="15.75" x14ac:dyDescent="0.25">
      <c r="A189" s="4">
        <v>42528</v>
      </c>
      <c r="B189">
        <v>0.80300000000000005</v>
      </c>
      <c r="C189">
        <f t="shared" si="30"/>
        <v>-2.2995498235795008E-2</v>
      </c>
      <c r="D189">
        <v>1.7177</v>
      </c>
      <c r="E189">
        <v>9.3703000000000003</v>
      </c>
      <c r="F189" s="15">
        <f t="shared" si="28"/>
        <v>2.454251428862797E-4</v>
      </c>
      <c r="G189">
        <f t="shared" si="29"/>
        <v>1.0002454251428863</v>
      </c>
      <c r="H189">
        <f t="shared" si="31"/>
        <v>-2.3240923378681288E-2</v>
      </c>
      <c r="I189" s="34">
        <f t="shared" si="32"/>
        <v>5.4014051949373442E-4</v>
      </c>
      <c r="L189" s="7">
        <f t="shared" si="33"/>
        <v>-0.21093151628911486</v>
      </c>
    </row>
    <row r="190" spans="1:12" ht="15.75" x14ac:dyDescent="0.25">
      <c r="A190" s="4">
        <v>42529</v>
      </c>
      <c r="B190">
        <v>0.84489999999999998</v>
      </c>
      <c r="C190">
        <f t="shared" si="30"/>
        <v>5.2179327521793196E-2</v>
      </c>
      <c r="D190">
        <v>1.7021999999999999</v>
      </c>
      <c r="E190">
        <v>9.3521000000000001</v>
      </c>
      <c r="F190" s="15">
        <f t="shared" si="28"/>
        <v>2.4496908314941557E-4</v>
      </c>
      <c r="G190">
        <f t="shared" si="29"/>
        <v>1.0002449690831494</v>
      </c>
      <c r="H190">
        <f t="shared" si="31"/>
        <v>5.1934358438643781E-2</v>
      </c>
      <c r="I190" s="34">
        <f t="shared" si="32"/>
        <v>2.6971775864335305E-3</v>
      </c>
      <c r="L190" s="7">
        <f t="shared" si="33"/>
        <v>0.47862692776909377</v>
      </c>
    </row>
    <row r="191" spans="1:12" ht="15.75" x14ac:dyDescent="0.25">
      <c r="A191" s="4">
        <v>42530</v>
      </c>
      <c r="B191">
        <v>0.91400000000000003</v>
      </c>
      <c r="C191">
        <f t="shared" si="30"/>
        <v>8.1784826606699085E-2</v>
      </c>
      <c r="D191">
        <v>1.6867000000000001</v>
      </c>
      <c r="E191">
        <v>9.3236000000000008</v>
      </c>
      <c r="F191" s="15">
        <f t="shared" si="28"/>
        <v>2.4425477157241637E-4</v>
      </c>
      <c r="G191">
        <f t="shared" si="29"/>
        <v>1.0002442547715724</v>
      </c>
      <c r="H191">
        <f t="shared" si="31"/>
        <v>8.1540571835126668E-2</v>
      </c>
      <c r="I191" s="34">
        <f t="shared" si="32"/>
        <v>6.6488648551994529E-3</v>
      </c>
      <c r="L191" s="7">
        <f t="shared" si="33"/>
        <v>0.75019020282588689</v>
      </c>
    </row>
    <row r="192" spans="1:12" ht="15.75" x14ac:dyDescent="0.25">
      <c r="A192" s="4">
        <v>42531</v>
      </c>
      <c r="B192">
        <v>0.8538</v>
      </c>
      <c r="C192">
        <f t="shared" si="30"/>
        <v>-6.5864332603938758E-2</v>
      </c>
      <c r="D192">
        <v>1.6404000000000001</v>
      </c>
      <c r="E192">
        <v>9.3557000000000006</v>
      </c>
      <c r="F192" s="15">
        <f t="shared" si="28"/>
        <v>2.4505929877305377E-4</v>
      </c>
      <c r="G192">
        <f t="shared" si="29"/>
        <v>1.0002450592987731</v>
      </c>
      <c r="H192">
        <f t="shared" si="31"/>
        <v>-6.6109391902711812E-2</v>
      </c>
      <c r="I192" s="34">
        <f t="shared" si="32"/>
        <v>4.3704516977463382E-3</v>
      </c>
      <c r="L192" s="7">
        <f t="shared" si="33"/>
        <v>-0.60415579619377957</v>
      </c>
    </row>
    <row r="193" spans="1:12" ht="15.75" x14ac:dyDescent="0.25">
      <c r="A193" s="4">
        <v>42534</v>
      </c>
      <c r="B193">
        <v>0.82950000000000002</v>
      </c>
      <c r="C193">
        <f t="shared" si="30"/>
        <v>-2.8460997891777921E-2</v>
      </c>
      <c r="D193">
        <v>1.6095999999999999</v>
      </c>
      <c r="E193">
        <v>9.3658000000000001</v>
      </c>
      <c r="F193" s="15">
        <f t="shared" si="28"/>
        <v>2.4531238790692633E-4</v>
      </c>
      <c r="G193">
        <f t="shared" si="29"/>
        <v>1.0002453123879069</v>
      </c>
      <c r="H193">
        <f t="shared" si="31"/>
        <v>-2.8706310279684847E-2</v>
      </c>
      <c r="I193" s="34">
        <f t="shared" si="32"/>
        <v>8.2405224987353997E-4</v>
      </c>
      <c r="L193" s="7">
        <f t="shared" si="33"/>
        <v>-0.2610650736442488</v>
      </c>
    </row>
    <row r="194" spans="1:12" ht="15.75" x14ac:dyDescent="0.25">
      <c r="A194" s="4">
        <v>42535</v>
      </c>
      <c r="B194">
        <v>0.80220000000000002</v>
      </c>
      <c r="C194">
        <f t="shared" si="30"/>
        <v>-3.2911392405063279E-2</v>
      </c>
      <c r="D194">
        <v>1.613</v>
      </c>
      <c r="E194">
        <v>9.3811</v>
      </c>
      <c r="F194" s="15">
        <f t="shared" si="28"/>
        <v>2.4569573596133765E-4</v>
      </c>
      <c r="G194">
        <f t="shared" si="29"/>
        <v>1.0002456957359613</v>
      </c>
      <c r="H194">
        <f t="shared" si="31"/>
        <v>-3.3157088141024617E-2</v>
      </c>
      <c r="I194" s="34">
        <f t="shared" si="32"/>
        <v>1.0993924939916753E-3</v>
      </c>
      <c r="L194" s="7">
        <f t="shared" si="33"/>
        <v>-0.30188734473167428</v>
      </c>
    </row>
    <row r="195" spans="1:12" ht="15.75" x14ac:dyDescent="0.25">
      <c r="A195" s="4">
        <v>42536</v>
      </c>
      <c r="B195">
        <v>0.84860000000000002</v>
      </c>
      <c r="C195">
        <f t="shared" si="30"/>
        <v>5.7840937422089247E-2</v>
      </c>
      <c r="D195">
        <v>1.5720000000000001</v>
      </c>
      <c r="E195">
        <v>9.4040999999999997</v>
      </c>
      <c r="F195" s="15">
        <f t="shared" ref="F195:F243" si="34">(((E195/100)+1)^(1/365)-1)</f>
        <v>2.4627191021098227E-4</v>
      </c>
      <c r="G195">
        <f t="shared" si="29"/>
        <v>1.000246271910211</v>
      </c>
      <c r="H195">
        <f t="shared" si="31"/>
        <v>5.7594665511878265E-2</v>
      </c>
      <c r="I195" s="34">
        <f t="shared" si="32"/>
        <v>3.3171454954251398E-3</v>
      </c>
      <c r="L195" s="7">
        <f t="shared" si="33"/>
        <v>0.53055935161403522</v>
      </c>
    </row>
    <row r="196" spans="1:12" ht="15.75" x14ac:dyDescent="0.25">
      <c r="A196" s="4">
        <v>42537</v>
      </c>
      <c r="B196">
        <v>0.80030000000000001</v>
      </c>
      <c r="C196">
        <f t="shared" si="30"/>
        <v>-5.6917275512609014E-2</v>
      </c>
      <c r="D196">
        <v>1.5788</v>
      </c>
      <c r="E196">
        <v>9.3867999999999991</v>
      </c>
      <c r="F196" s="15">
        <f t="shared" si="34"/>
        <v>2.4583853823156865E-4</v>
      </c>
      <c r="G196">
        <f t="shared" ref="G196:G243" si="35">1+F196</f>
        <v>1.0002458385382316</v>
      </c>
      <c r="H196">
        <f t="shared" si="31"/>
        <v>-5.7163114050840583E-2</v>
      </c>
      <c r="I196" s="34">
        <f t="shared" si="32"/>
        <v>3.267621607989408E-3</v>
      </c>
      <c r="L196" s="7">
        <f t="shared" si="33"/>
        <v>-0.52208684951352013</v>
      </c>
    </row>
    <row r="197" spans="1:12" ht="15.75" x14ac:dyDescent="0.25">
      <c r="A197" s="4">
        <v>42538</v>
      </c>
      <c r="B197">
        <v>0.82169999999999999</v>
      </c>
      <c r="C197">
        <f t="shared" ref="C197:C243" si="36">(B197-B196)/B196</f>
        <v>2.6739972510308602E-2</v>
      </c>
      <c r="D197">
        <v>1.6078000000000001</v>
      </c>
      <c r="E197">
        <v>9.3932000000000002</v>
      </c>
      <c r="F197" s="15">
        <f t="shared" si="34"/>
        <v>2.4599886877885169E-4</v>
      </c>
      <c r="G197">
        <f t="shared" si="35"/>
        <v>1.0002459988687789</v>
      </c>
      <c r="H197">
        <f t="shared" ref="H197:H243" si="37">C197-F197</f>
        <v>2.649397364152975E-2</v>
      </c>
      <c r="I197" s="34">
        <f t="shared" ref="I197:I243" si="38">H197^2</f>
        <v>7.0193063931807311E-4</v>
      </c>
      <c r="L197" s="7">
        <f t="shared" ref="L197:L243" si="39">C197/$K$3</f>
        <v>0.24527857101825667</v>
      </c>
    </row>
    <row r="198" spans="1:12" ht="15.75" x14ac:dyDescent="0.25">
      <c r="A198" s="4">
        <v>42541</v>
      </c>
      <c r="B198">
        <v>0.8</v>
      </c>
      <c r="C198">
        <f t="shared" si="36"/>
        <v>-2.6408664962881759E-2</v>
      </c>
      <c r="D198">
        <v>1.6886000000000001</v>
      </c>
      <c r="E198">
        <v>9.3604000000000003</v>
      </c>
      <c r="F198" s="15">
        <f t="shared" si="34"/>
        <v>2.4517707582427661E-4</v>
      </c>
      <c r="G198">
        <f t="shared" si="35"/>
        <v>1.0002451770758243</v>
      </c>
      <c r="H198">
        <f t="shared" si="37"/>
        <v>-2.6653842038706035E-2</v>
      </c>
      <c r="I198" s="34">
        <f t="shared" si="38"/>
        <v>7.1042729542429312E-4</v>
      </c>
      <c r="L198" s="7">
        <f t="shared" si="39"/>
        <v>-0.24223957605410362</v>
      </c>
    </row>
    <row r="199" spans="1:12" ht="15.75" x14ac:dyDescent="0.25">
      <c r="A199" s="4">
        <v>42542</v>
      </c>
      <c r="B199">
        <v>0.76270000000000004</v>
      </c>
      <c r="C199">
        <f t="shared" si="36"/>
        <v>-4.6625E-2</v>
      </c>
      <c r="D199">
        <v>1.7059</v>
      </c>
      <c r="E199">
        <v>9.3422999999999998</v>
      </c>
      <c r="F199" s="15">
        <f t="shared" si="34"/>
        <v>2.4472348116755249E-4</v>
      </c>
      <c r="G199">
        <f t="shared" si="35"/>
        <v>1.0002447234811676</v>
      </c>
      <c r="H199">
        <f t="shared" si="37"/>
        <v>-4.6869723481167552E-2</v>
      </c>
      <c r="I199" s="34">
        <f t="shared" si="38"/>
        <v>2.1967709792011089E-3</v>
      </c>
      <c r="L199" s="7">
        <f t="shared" si="39"/>
        <v>-0.42767857630808892</v>
      </c>
    </row>
    <row r="200" spans="1:12" ht="15.75" x14ac:dyDescent="0.25">
      <c r="A200" s="4">
        <v>42543</v>
      </c>
      <c r="B200">
        <v>0.8</v>
      </c>
      <c r="C200">
        <f t="shared" si="36"/>
        <v>4.8905205192080761E-2</v>
      </c>
      <c r="D200">
        <v>1.6852</v>
      </c>
      <c r="E200">
        <v>9.3613</v>
      </c>
      <c r="F200" s="15">
        <f t="shared" si="34"/>
        <v>2.4519962830060749E-4</v>
      </c>
      <c r="G200">
        <f t="shared" si="35"/>
        <v>1.0002451996283006</v>
      </c>
      <c r="H200">
        <f t="shared" si="37"/>
        <v>4.8660005563780154E-2</v>
      </c>
      <c r="I200" s="34">
        <f t="shared" si="38"/>
        <v>2.3677961414671155E-3</v>
      </c>
      <c r="L200" s="7">
        <f t="shared" si="39"/>
        <v>0.44859428483869296</v>
      </c>
    </row>
    <row r="201" spans="1:12" ht="15.75" x14ac:dyDescent="0.25">
      <c r="A201" s="4">
        <v>42544</v>
      </c>
      <c r="B201">
        <v>0.81630000000000003</v>
      </c>
      <c r="C201">
        <f t="shared" si="36"/>
        <v>2.0374999999999976E-2</v>
      </c>
      <c r="D201">
        <v>1.7458</v>
      </c>
      <c r="E201">
        <v>9.3138000000000005</v>
      </c>
      <c r="F201" s="15">
        <f t="shared" si="34"/>
        <v>2.4400910573607604E-4</v>
      </c>
      <c r="G201">
        <f t="shared" si="35"/>
        <v>1.0002440091057361</v>
      </c>
      <c r="H201">
        <f t="shared" si="37"/>
        <v>2.01309908942639E-2</v>
      </c>
      <c r="I201" s="34">
        <f t="shared" si="38"/>
        <v>4.0525679438493608E-4</v>
      </c>
      <c r="L201" s="7">
        <f t="shared" si="39"/>
        <v>0.18689439125527726</v>
      </c>
    </row>
    <row r="202" spans="1:12" ht="15.75" x14ac:dyDescent="0.25">
      <c r="A202" s="4">
        <v>42545</v>
      </c>
      <c r="B202">
        <v>0.75</v>
      </c>
      <c r="C202">
        <f t="shared" si="36"/>
        <v>-8.1220139654538795E-2</v>
      </c>
      <c r="D202">
        <v>1.5598999999999998</v>
      </c>
      <c r="E202">
        <v>9.4140999999999995</v>
      </c>
      <c r="F202" s="15">
        <f t="shared" si="34"/>
        <v>2.4652238307742991E-4</v>
      </c>
      <c r="G202">
        <f t="shared" si="35"/>
        <v>1.0002465223830774</v>
      </c>
      <c r="H202">
        <f t="shared" si="37"/>
        <v>-8.1466662037616225E-2</v>
      </c>
      <c r="I202" s="34">
        <f t="shared" si="38"/>
        <v>6.6368170235511807E-3</v>
      </c>
      <c r="L202" s="7">
        <f t="shared" si="39"/>
        <v>-0.74501048139404413</v>
      </c>
    </row>
    <row r="203" spans="1:12" ht="15.75" x14ac:dyDescent="0.25">
      <c r="A203" s="4">
        <v>42548</v>
      </c>
      <c r="B203">
        <v>0.71630000000000005</v>
      </c>
      <c r="C203">
        <f t="shared" si="36"/>
        <v>-4.493333333333327E-2</v>
      </c>
      <c r="D203">
        <v>1.4377</v>
      </c>
      <c r="E203">
        <v>9.5195000000000007</v>
      </c>
      <c r="F203" s="15">
        <f t="shared" si="34"/>
        <v>2.4916097956650951E-4</v>
      </c>
      <c r="G203">
        <f t="shared" si="35"/>
        <v>1.0002491609795665</v>
      </c>
      <c r="H203">
        <f t="shared" si="37"/>
        <v>-4.5182494312899779E-2</v>
      </c>
      <c r="I203" s="34">
        <f t="shared" si="38"/>
        <v>2.0414577923352209E-3</v>
      </c>
      <c r="L203" s="7">
        <f t="shared" si="39"/>
        <v>-0.41216137327135161</v>
      </c>
    </row>
    <row r="204" spans="1:12" ht="15.75" x14ac:dyDescent="0.25">
      <c r="A204" s="4">
        <v>42549</v>
      </c>
      <c r="B204">
        <v>0.72399999999999998</v>
      </c>
      <c r="C204">
        <f t="shared" si="36"/>
        <v>1.0749685885801939E-2</v>
      </c>
      <c r="D204">
        <v>1.4663999999999999</v>
      </c>
      <c r="E204">
        <v>9.4581</v>
      </c>
      <c r="F204" s="15">
        <f t="shared" si="34"/>
        <v>2.4762419254442669E-4</v>
      </c>
      <c r="G204">
        <f t="shared" si="35"/>
        <v>1.0002476241925444</v>
      </c>
      <c r="H204">
        <f t="shared" si="37"/>
        <v>1.0502061693257512E-2</v>
      </c>
      <c r="I204" s="34">
        <f t="shared" si="38"/>
        <v>1.1029329980898685E-4</v>
      </c>
      <c r="L204" s="7">
        <f t="shared" si="39"/>
        <v>9.8603975450915413E-2</v>
      </c>
    </row>
    <row r="205" spans="1:12" ht="15.75" x14ac:dyDescent="0.25">
      <c r="A205" s="4">
        <v>42550</v>
      </c>
      <c r="B205">
        <v>0.71840000000000004</v>
      </c>
      <c r="C205">
        <f t="shared" si="36"/>
        <v>-7.7348066298341695E-3</v>
      </c>
      <c r="D205">
        <v>1.5154999999999998</v>
      </c>
      <c r="E205">
        <v>9.3857999999999997</v>
      </c>
      <c r="F205" s="15">
        <f t="shared" si="34"/>
        <v>2.4581348573837758E-4</v>
      </c>
      <c r="G205">
        <f t="shared" si="35"/>
        <v>1.0002458134857384</v>
      </c>
      <c r="H205">
        <f t="shared" si="37"/>
        <v>-7.9806201155725471E-3</v>
      </c>
      <c r="I205" s="34">
        <f t="shared" si="38"/>
        <v>6.3690297429081169E-5</v>
      </c>
      <c r="L205" s="7">
        <f t="shared" si="39"/>
        <v>-7.0949299463074419E-2</v>
      </c>
    </row>
    <row r="206" spans="1:12" ht="15.75" x14ac:dyDescent="0.25">
      <c r="A206" s="4">
        <v>42551</v>
      </c>
      <c r="B206">
        <v>0.66049999999999998</v>
      </c>
      <c r="C206">
        <f t="shared" si="36"/>
        <v>-8.0595768374164892E-2</v>
      </c>
      <c r="D206">
        <v>1.4697</v>
      </c>
      <c r="E206">
        <v>9.3078000000000003</v>
      </c>
      <c r="F206" s="15">
        <f t="shared" si="34"/>
        <v>2.4385868724108306E-4</v>
      </c>
      <c r="G206">
        <f t="shared" si="35"/>
        <v>1.0002438586872411</v>
      </c>
      <c r="H206">
        <f t="shared" si="37"/>
        <v>-8.0839627061405975E-2</v>
      </c>
      <c r="I206" s="34">
        <f t="shared" si="38"/>
        <v>6.5350453034272015E-3</v>
      </c>
      <c r="L206" s="7">
        <f t="shared" si="39"/>
        <v>-0.73928329168298856</v>
      </c>
    </row>
    <row r="207" spans="1:12" ht="15.75" x14ac:dyDescent="0.25">
      <c r="A207" s="4">
        <v>42552</v>
      </c>
      <c r="B207">
        <v>0.70930000000000004</v>
      </c>
      <c r="C207">
        <f t="shared" si="36"/>
        <v>7.3883421650265055E-2</v>
      </c>
      <c r="D207">
        <v>1.4440999999999999</v>
      </c>
      <c r="E207">
        <v>9.2975999999999992</v>
      </c>
      <c r="F207" s="15">
        <f t="shared" si="34"/>
        <v>2.4360295690128986E-4</v>
      </c>
      <c r="G207">
        <f t="shared" si="35"/>
        <v>1.0002436029569013</v>
      </c>
      <c r="H207">
        <f t="shared" si="37"/>
        <v>7.3639818693363765E-2</v>
      </c>
      <c r="I207" s="34">
        <f t="shared" si="38"/>
        <v>5.4228228971914877E-3</v>
      </c>
      <c r="L207" s="7">
        <f t="shared" si="39"/>
        <v>0.67771274175132634</v>
      </c>
    </row>
    <row r="208" spans="1:12" ht="15.75" x14ac:dyDescent="0.25">
      <c r="A208" s="4">
        <v>42556</v>
      </c>
      <c r="B208">
        <v>0.6694</v>
      </c>
      <c r="C208">
        <f t="shared" si="36"/>
        <v>-5.6252643451290066E-2</v>
      </c>
      <c r="D208">
        <v>1.375</v>
      </c>
      <c r="E208">
        <v>9.3173999999999992</v>
      </c>
      <c r="F208" s="15">
        <f t="shared" si="34"/>
        <v>2.4409935288116635E-4</v>
      </c>
      <c r="G208">
        <f t="shared" si="35"/>
        <v>1.0002440993528812</v>
      </c>
      <c r="H208">
        <f t="shared" si="37"/>
        <v>-5.6496742804171232E-2</v>
      </c>
      <c r="I208" s="34">
        <f t="shared" si="38"/>
        <v>3.1918819474806739E-3</v>
      </c>
      <c r="L208" s="7">
        <f t="shared" si="39"/>
        <v>-0.51599035849467623</v>
      </c>
    </row>
    <row r="209" spans="1:12" ht="15.75" x14ac:dyDescent="0.25">
      <c r="A209" s="4">
        <v>42557</v>
      </c>
      <c r="B209">
        <v>0.66</v>
      </c>
      <c r="C209">
        <f t="shared" si="36"/>
        <v>-1.40424260531819E-2</v>
      </c>
      <c r="D209">
        <v>1.3682000000000001</v>
      </c>
      <c r="E209">
        <v>9.2883999999999993</v>
      </c>
      <c r="F209" s="15">
        <f t="shared" si="34"/>
        <v>2.4337227774795522E-4</v>
      </c>
      <c r="G209">
        <f t="shared" si="35"/>
        <v>1.000243372277748</v>
      </c>
      <c r="H209">
        <f t="shared" si="37"/>
        <v>-1.4285798330929855E-2</v>
      </c>
      <c r="I209" s="34">
        <f t="shared" si="38"/>
        <v>2.0408403395199824E-4</v>
      </c>
      <c r="L209" s="7">
        <f t="shared" si="39"/>
        <v>-0.12880739479541986</v>
      </c>
    </row>
    <row r="210" spans="1:12" ht="15.75" x14ac:dyDescent="0.25">
      <c r="A210" s="4">
        <v>42558</v>
      </c>
      <c r="B210">
        <v>0.65</v>
      </c>
      <c r="C210">
        <f t="shared" si="36"/>
        <v>-1.5151515151515164E-2</v>
      </c>
      <c r="D210">
        <v>1.385</v>
      </c>
      <c r="E210">
        <v>9.2897999999999996</v>
      </c>
      <c r="F210" s="15">
        <f t="shared" si="34"/>
        <v>2.4340738234673864E-4</v>
      </c>
      <c r="G210">
        <f t="shared" si="35"/>
        <v>1.0002434073823467</v>
      </c>
      <c r="H210">
        <f t="shared" si="37"/>
        <v>-1.5394922533861903E-2</v>
      </c>
      <c r="I210" s="34">
        <f t="shared" si="38"/>
        <v>2.3700363982360898E-4</v>
      </c>
      <c r="L210" s="7">
        <f t="shared" si="39"/>
        <v>-0.13898077059325348</v>
      </c>
    </row>
    <row r="211" spans="1:12" ht="15.75" x14ac:dyDescent="0.25">
      <c r="A211" s="4">
        <v>42559</v>
      </c>
      <c r="B211">
        <v>0.66090000000000004</v>
      </c>
      <c r="C211">
        <f t="shared" si="36"/>
        <v>1.67692307692308E-2</v>
      </c>
      <c r="D211">
        <v>1.3578999999999999</v>
      </c>
      <c r="E211">
        <v>9.2227999999999994</v>
      </c>
      <c r="F211" s="15">
        <f t="shared" si="34"/>
        <v>2.4172687352819189E-4</v>
      </c>
      <c r="G211">
        <f t="shared" si="35"/>
        <v>1.0002417268735282</v>
      </c>
      <c r="H211">
        <f t="shared" si="37"/>
        <v>1.6527503895702608E-2</v>
      </c>
      <c r="I211" s="34">
        <f t="shared" si="38"/>
        <v>2.7315838502246488E-4</v>
      </c>
      <c r="L211" s="7">
        <f t="shared" si="39"/>
        <v>0.15381964056121025</v>
      </c>
    </row>
    <row r="212" spans="1:12" ht="15.75" x14ac:dyDescent="0.25">
      <c r="A212" s="4">
        <v>42562</v>
      </c>
      <c r="B212">
        <v>0.63090000000000002</v>
      </c>
      <c r="C212">
        <f t="shared" si="36"/>
        <v>-4.5392646391284652E-2</v>
      </c>
      <c r="D212">
        <v>1.4302999999999999</v>
      </c>
      <c r="E212">
        <v>9.2844999999999995</v>
      </c>
      <c r="F212" s="15">
        <f t="shared" si="34"/>
        <v>2.4327448400129903E-4</v>
      </c>
      <c r="G212">
        <f t="shared" si="35"/>
        <v>1.0002432744840013</v>
      </c>
      <c r="H212">
        <f t="shared" si="37"/>
        <v>-4.5635920875285951E-2</v>
      </c>
      <c r="I212" s="34">
        <f t="shared" si="38"/>
        <v>2.0826372741353603E-3</v>
      </c>
      <c r="L212" s="7">
        <f t="shared" si="39"/>
        <v>-0.41637452833203498</v>
      </c>
    </row>
    <row r="213" spans="1:12" ht="15.75" x14ac:dyDescent="0.25">
      <c r="A213" s="4">
        <v>42563</v>
      </c>
      <c r="B213">
        <v>0.65600000000000003</v>
      </c>
      <c r="C213">
        <f t="shared" si="36"/>
        <v>3.9784434934220972E-2</v>
      </c>
      <c r="D213">
        <v>1.51</v>
      </c>
      <c r="E213">
        <v>9.2727000000000004</v>
      </c>
      <c r="F213" s="15">
        <f t="shared" si="34"/>
        <v>2.4297857403232648E-4</v>
      </c>
      <c r="G213">
        <f t="shared" si="35"/>
        <v>1.0002429785740323</v>
      </c>
      <c r="H213">
        <f t="shared" si="37"/>
        <v>3.9541456360188645E-2</v>
      </c>
      <c r="I213" s="34">
        <f t="shared" si="38"/>
        <v>1.563526771084703E-3</v>
      </c>
      <c r="L213" s="7">
        <f t="shared" si="39"/>
        <v>0.3649319140351619</v>
      </c>
    </row>
    <row r="214" spans="1:12" ht="15.75" x14ac:dyDescent="0.25">
      <c r="A214" s="4">
        <v>42564</v>
      </c>
      <c r="B214">
        <v>0.65180000000000005</v>
      </c>
      <c r="C214">
        <f t="shared" si="36"/>
        <v>-6.4024390243902158E-3</v>
      </c>
      <c r="D214">
        <v>1.4742999999999999</v>
      </c>
      <c r="E214">
        <v>9.2149000000000001</v>
      </c>
      <c r="F214" s="15">
        <f t="shared" si="34"/>
        <v>2.415286562298391E-4</v>
      </c>
      <c r="G214">
        <f t="shared" si="35"/>
        <v>1.0002415286562298</v>
      </c>
      <c r="H214">
        <f t="shared" si="37"/>
        <v>-6.6439676806200549E-3</v>
      </c>
      <c r="I214" s="34">
        <f t="shared" si="38"/>
        <v>4.4142306541123829E-5</v>
      </c>
      <c r="L214" s="7">
        <f t="shared" si="39"/>
        <v>-5.8727850012880584E-2</v>
      </c>
    </row>
    <row r="215" spans="1:12" ht="15.75" x14ac:dyDescent="0.25">
      <c r="A215" s="4">
        <v>42565</v>
      </c>
      <c r="B215">
        <v>0.64590000000000003</v>
      </c>
      <c r="C215">
        <f t="shared" si="36"/>
        <v>-9.0518563976680205E-3</v>
      </c>
      <c r="D215">
        <v>1.5356000000000001</v>
      </c>
      <c r="E215">
        <v>9.1925000000000008</v>
      </c>
      <c r="F215" s="15">
        <f t="shared" si="34"/>
        <v>2.4096654461125411E-4</v>
      </c>
      <c r="G215">
        <f t="shared" si="35"/>
        <v>1.0002409665446113</v>
      </c>
      <c r="H215">
        <f t="shared" si="37"/>
        <v>-9.2928229422792746E-3</v>
      </c>
      <c r="I215" s="34">
        <f t="shared" si="38"/>
        <v>8.6356558236552034E-5</v>
      </c>
      <c r="L215" s="7">
        <f t="shared" si="39"/>
        <v>-8.3030242511526547E-2</v>
      </c>
    </row>
    <row r="216" spans="1:12" ht="15.75" x14ac:dyDescent="0.25">
      <c r="A216" s="4">
        <v>42566</v>
      </c>
      <c r="B216">
        <v>0.64600000000000002</v>
      </c>
      <c r="C216">
        <f t="shared" si="36"/>
        <v>1.5482272797644989E-4</v>
      </c>
      <c r="D216">
        <v>1.5508999999999999</v>
      </c>
      <c r="E216">
        <v>9.1815999999999995</v>
      </c>
      <c r="F216" s="15">
        <f t="shared" si="34"/>
        <v>2.4069297548723334E-4</v>
      </c>
      <c r="G216">
        <f t="shared" si="35"/>
        <v>1.0002406929754872</v>
      </c>
      <c r="H216">
        <f t="shared" si="37"/>
        <v>-8.5870247510783451E-5</v>
      </c>
      <c r="I216" s="34">
        <f t="shared" si="38"/>
        <v>7.3736994075632115E-9</v>
      </c>
      <c r="L216" s="7">
        <f t="shared" si="39"/>
        <v>1.4201472146080992E-3</v>
      </c>
    </row>
    <row r="217" spans="1:12" ht="15.75" x14ac:dyDescent="0.25">
      <c r="A217" s="4">
        <v>42569</v>
      </c>
      <c r="B217">
        <v>0.66979999999999995</v>
      </c>
      <c r="C217">
        <f t="shared" si="36"/>
        <v>3.6842105263157787E-2</v>
      </c>
      <c r="D217">
        <v>1.5817999999999999</v>
      </c>
      <c r="E217">
        <v>9.1454000000000004</v>
      </c>
      <c r="F217" s="15">
        <f t="shared" si="34"/>
        <v>2.3978422934511912E-4</v>
      </c>
      <c r="G217">
        <f t="shared" si="35"/>
        <v>1.0002397842293451</v>
      </c>
      <c r="H217">
        <f t="shared" si="37"/>
        <v>3.6602321033812668E-2</v>
      </c>
      <c r="I217" s="34">
        <f t="shared" si="38"/>
        <v>1.3397299050622853E-3</v>
      </c>
      <c r="L217" s="7">
        <f t="shared" si="39"/>
        <v>0.33794271586359403</v>
      </c>
    </row>
    <row r="218" spans="1:12" ht="15.75" x14ac:dyDescent="0.25">
      <c r="A218" s="4">
        <v>42570</v>
      </c>
      <c r="B218">
        <v>0.66790000000000005</v>
      </c>
      <c r="C218">
        <f t="shared" si="36"/>
        <v>-2.8366676619885067E-3</v>
      </c>
      <c r="D218">
        <v>1.5526</v>
      </c>
      <c r="E218">
        <v>9.1315000000000008</v>
      </c>
      <c r="F218" s="15">
        <f t="shared" si="34"/>
        <v>2.3943521104130561E-4</v>
      </c>
      <c r="G218">
        <f t="shared" si="35"/>
        <v>1.0002394352110413</v>
      </c>
      <c r="H218">
        <f t="shared" si="37"/>
        <v>-3.0761028730298123E-3</v>
      </c>
      <c r="I218" s="34">
        <f t="shared" si="38"/>
        <v>9.4624088854622659E-6</v>
      </c>
      <c r="L218" s="7">
        <f t="shared" si="39"/>
        <v>-2.6019989000288252E-2</v>
      </c>
    </row>
    <row r="219" spans="1:12" ht="15.75" x14ac:dyDescent="0.25">
      <c r="A219" s="4">
        <v>42571</v>
      </c>
      <c r="B219">
        <v>0.70030000000000003</v>
      </c>
      <c r="C219">
        <f t="shared" si="36"/>
        <v>4.8510256026351221E-2</v>
      </c>
      <c r="D219">
        <v>1.5800999999999998</v>
      </c>
      <c r="E219">
        <v>9.1210000000000004</v>
      </c>
      <c r="F219" s="15">
        <f t="shared" si="34"/>
        <v>2.3917153472696739E-4</v>
      </c>
      <c r="G219">
        <f t="shared" si="35"/>
        <v>1.000239171534727</v>
      </c>
      <c r="H219">
        <f t="shared" si="37"/>
        <v>4.8271084491624254E-2</v>
      </c>
      <c r="I219" s="34">
        <f t="shared" si="38"/>
        <v>2.3300975979975275E-3</v>
      </c>
      <c r="L219" s="7">
        <f t="shared" si="39"/>
        <v>0.44497152243840821</v>
      </c>
    </row>
    <row r="220" spans="1:12" ht="15.75" x14ac:dyDescent="0.25">
      <c r="A220" s="4">
        <v>42572</v>
      </c>
      <c r="B220">
        <v>0.67900000000000005</v>
      </c>
      <c r="C220">
        <f t="shared" si="36"/>
        <v>-3.0415536198771933E-2</v>
      </c>
      <c r="D220">
        <v>1.556</v>
      </c>
      <c r="E220">
        <v>9.1776999999999997</v>
      </c>
      <c r="F220" s="15">
        <f t="shared" si="34"/>
        <v>2.4059508634066695E-4</v>
      </c>
      <c r="G220">
        <f t="shared" si="35"/>
        <v>1.0002405950863407</v>
      </c>
      <c r="H220">
        <f t="shared" si="37"/>
        <v>-3.06561312851126E-2</v>
      </c>
      <c r="I220" s="34">
        <f t="shared" si="38"/>
        <v>9.3979838537005948E-4</v>
      </c>
      <c r="L220" s="7">
        <f t="shared" si="39"/>
        <v>-0.27899352748821282</v>
      </c>
    </row>
    <row r="221" spans="1:12" ht="15.75" x14ac:dyDescent="0.25">
      <c r="A221" s="4">
        <v>42573</v>
      </c>
      <c r="B221">
        <v>0.65400000000000003</v>
      </c>
      <c r="C221">
        <f t="shared" si="36"/>
        <v>-3.6818851251840971E-2</v>
      </c>
      <c r="D221">
        <v>1.5663</v>
      </c>
      <c r="E221">
        <v>9.1327999999999996</v>
      </c>
      <c r="F221" s="15">
        <f t="shared" si="34"/>
        <v>2.3946785492001688E-4</v>
      </c>
      <c r="G221">
        <f t="shared" si="35"/>
        <v>1.00023946785492</v>
      </c>
      <c r="H221">
        <f t="shared" si="37"/>
        <v>-3.7058319106760988E-2</v>
      </c>
      <c r="I221" s="34">
        <f t="shared" si="38"/>
        <v>1.3733190150185266E-3</v>
      </c>
      <c r="L221" s="7">
        <f t="shared" si="39"/>
        <v>-0.33772941307638915</v>
      </c>
    </row>
    <row r="222" spans="1:12" ht="15.75" x14ac:dyDescent="0.25">
      <c r="A222" s="4">
        <v>42576</v>
      </c>
      <c r="B222">
        <v>0.59399999999999997</v>
      </c>
      <c r="C222">
        <f t="shared" si="36"/>
        <v>-9.174311926605512E-2</v>
      </c>
      <c r="D222">
        <v>1.5731000000000002</v>
      </c>
      <c r="E222">
        <v>9.1539000000000001</v>
      </c>
      <c r="F222" s="15">
        <f t="shared" si="34"/>
        <v>2.3999763596371793E-4</v>
      </c>
      <c r="G222">
        <f t="shared" si="35"/>
        <v>1.0002399976359637</v>
      </c>
      <c r="H222">
        <f t="shared" si="37"/>
        <v>-9.1983116902018838E-2</v>
      </c>
      <c r="I222" s="34">
        <f t="shared" si="38"/>
        <v>8.4608937950104643E-3</v>
      </c>
      <c r="L222" s="7">
        <f t="shared" si="39"/>
        <v>-0.8415349412068559</v>
      </c>
    </row>
    <row r="223" spans="1:12" ht="15.75" x14ac:dyDescent="0.25">
      <c r="A223" s="4">
        <v>42577</v>
      </c>
      <c r="B223">
        <v>0.65610000000000002</v>
      </c>
      <c r="C223">
        <f t="shared" si="36"/>
        <v>0.10454545454545462</v>
      </c>
      <c r="D223">
        <v>1.5611000000000002</v>
      </c>
      <c r="E223">
        <v>9.1428999999999991</v>
      </c>
      <c r="F223" s="15">
        <f t="shared" si="34"/>
        <v>2.3972145953821133E-4</v>
      </c>
      <c r="G223">
        <f t="shared" si="35"/>
        <v>1.0002397214595382</v>
      </c>
      <c r="H223">
        <f t="shared" si="37"/>
        <v>0.10430573308591641</v>
      </c>
      <c r="I223" s="34">
        <f t="shared" si="38"/>
        <v>1.0879685954590438E-2</v>
      </c>
      <c r="L223" s="7">
        <f t="shared" si="39"/>
        <v>0.95896731709344896</v>
      </c>
    </row>
    <row r="224" spans="1:12" ht="15.75" x14ac:dyDescent="0.25">
      <c r="A224" s="4">
        <v>42578</v>
      </c>
      <c r="B224">
        <v>0.62609999999999999</v>
      </c>
      <c r="C224">
        <f t="shared" si="36"/>
        <v>-4.5724737082761813E-2</v>
      </c>
      <c r="D224">
        <v>1.4976</v>
      </c>
      <c r="E224">
        <v>9.1475000000000009</v>
      </c>
      <c r="F224" s="15">
        <f t="shared" si="34"/>
        <v>2.3983695487461709E-4</v>
      </c>
      <c r="G224">
        <f t="shared" si="35"/>
        <v>1.0002398369548746</v>
      </c>
      <c r="H224">
        <f t="shared" si="37"/>
        <v>-4.596457403763643E-2</v>
      </c>
      <c r="I224" s="34">
        <f t="shared" si="38"/>
        <v>2.1127420664613611E-3</v>
      </c>
      <c r="L224" s="7">
        <f t="shared" si="39"/>
        <v>-0.41942070686578553</v>
      </c>
    </row>
    <row r="225" spans="1:12" ht="15.75" x14ac:dyDescent="0.25">
      <c r="A225" s="4">
        <v>42579</v>
      </c>
      <c r="B225">
        <v>0.64</v>
      </c>
      <c r="C225">
        <f t="shared" si="36"/>
        <v>2.220092636958956E-2</v>
      </c>
      <c r="D225">
        <v>1.5044</v>
      </c>
      <c r="E225">
        <v>9.1533999999999995</v>
      </c>
      <c r="F225" s="15">
        <f t="shared" si="34"/>
        <v>2.3998508309208688E-4</v>
      </c>
      <c r="G225">
        <f t="shared" si="35"/>
        <v>1.0002399850830921</v>
      </c>
      <c r="H225">
        <f t="shared" si="37"/>
        <v>2.1960941286497473E-2</v>
      </c>
      <c r="I225" s="34">
        <f t="shared" si="38"/>
        <v>4.8228294218898926E-4</v>
      </c>
      <c r="L225" s="7">
        <f t="shared" si="39"/>
        <v>0.20364312241215599</v>
      </c>
    </row>
    <row r="226" spans="1:12" ht="15.75" x14ac:dyDescent="0.25">
      <c r="A226" s="4">
        <v>42580</v>
      </c>
      <c r="B226">
        <v>0.64839999999999998</v>
      </c>
      <c r="C226">
        <f t="shared" si="36"/>
        <v>1.3124999999999942E-2</v>
      </c>
      <c r="D226">
        <v>1.4531000000000001</v>
      </c>
      <c r="E226">
        <v>9.1183999999999994</v>
      </c>
      <c r="F226" s="15">
        <f t="shared" si="34"/>
        <v>2.3910623954082055E-4</v>
      </c>
      <c r="G226">
        <f t="shared" si="35"/>
        <v>1.0002391062395408</v>
      </c>
      <c r="H226">
        <f t="shared" si="37"/>
        <v>1.2885893760459122E-2</v>
      </c>
      <c r="I226" s="34">
        <f t="shared" si="38"/>
        <v>1.6604625800583934E-4</v>
      </c>
      <c r="L226" s="7">
        <f t="shared" si="39"/>
        <v>0.1203920925264052</v>
      </c>
    </row>
    <row r="227" spans="1:12" ht="15.75" x14ac:dyDescent="0.25">
      <c r="A227" s="4">
        <v>42583</v>
      </c>
      <c r="B227">
        <v>0.65</v>
      </c>
      <c r="C227">
        <f t="shared" si="36"/>
        <v>2.4676125848242534E-3</v>
      </c>
      <c r="D227">
        <v>1.5213999999999999</v>
      </c>
      <c r="E227">
        <v>9.0931999999999995</v>
      </c>
      <c r="F227" s="15">
        <f t="shared" si="34"/>
        <v>2.384732980977855E-4</v>
      </c>
      <c r="G227">
        <f t="shared" si="35"/>
        <v>1.0002384732980978</v>
      </c>
      <c r="H227">
        <f t="shared" si="37"/>
        <v>2.2291392867264679E-3</v>
      </c>
      <c r="I227" s="34">
        <f t="shared" si="38"/>
        <v>4.9690619596273856E-6</v>
      </c>
      <c r="L227" s="7">
        <f t="shared" si="39"/>
        <v>2.2634746105255978E-2</v>
      </c>
    </row>
    <row r="228" spans="1:12" ht="15.75" x14ac:dyDescent="0.25">
      <c r="A228" s="4">
        <v>42584</v>
      </c>
      <c r="B228">
        <v>0.65</v>
      </c>
      <c r="C228">
        <f t="shared" si="36"/>
        <v>0</v>
      </c>
      <c r="D228">
        <v>1.5558000000000001</v>
      </c>
      <c r="E228">
        <v>9.1205999999999996</v>
      </c>
      <c r="F228" s="15">
        <f t="shared" si="34"/>
        <v>2.3916148941482973E-4</v>
      </c>
      <c r="G228">
        <f t="shared" si="35"/>
        <v>1.0002391614894148</v>
      </c>
      <c r="H228">
        <f t="shared" si="37"/>
        <v>-2.3916148941482973E-4</v>
      </c>
      <c r="I228" s="34">
        <f t="shared" si="38"/>
        <v>5.7198218019119714E-8</v>
      </c>
      <c r="L228" s="7">
        <f t="shared" si="39"/>
        <v>0</v>
      </c>
    </row>
    <row r="229" spans="1:12" ht="15.75" x14ac:dyDescent="0.25">
      <c r="A229" s="4">
        <v>42585</v>
      </c>
      <c r="B229">
        <v>0.61280000000000001</v>
      </c>
      <c r="C229">
        <f t="shared" si="36"/>
        <v>-5.7230769230769245E-2</v>
      </c>
      <c r="D229">
        <v>1.542</v>
      </c>
      <c r="E229">
        <v>9.1319999999999997</v>
      </c>
      <c r="F229" s="15">
        <f t="shared" si="34"/>
        <v>2.3944776642514931E-4</v>
      </c>
      <c r="G229">
        <f t="shared" si="35"/>
        <v>1.0002394477664251</v>
      </c>
      <c r="H229">
        <f t="shared" si="37"/>
        <v>-5.7470216997194394E-2</v>
      </c>
      <c r="I229" s="34">
        <f t="shared" si="38"/>
        <v>3.3028258417046115E-3</v>
      </c>
      <c r="L229" s="7">
        <f t="shared" si="39"/>
        <v>-0.52496244301623962</v>
      </c>
    </row>
    <row r="230" spans="1:12" ht="15.75" x14ac:dyDescent="0.25">
      <c r="A230" s="4">
        <v>42586</v>
      </c>
      <c r="B230">
        <v>0.6</v>
      </c>
      <c r="C230">
        <f t="shared" si="36"/>
        <v>-2.0887728459530082E-2</v>
      </c>
      <c r="D230">
        <v>1.5007999999999999</v>
      </c>
      <c r="E230">
        <v>9.1257999999999999</v>
      </c>
      <c r="F230" s="15">
        <f t="shared" si="34"/>
        <v>2.3929207561002031E-4</v>
      </c>
      <c r="G230">
        <f t="shared" si="35"/>
        <v>1.00023929207561</v>
      </c>
      <c r="H230">
        <f t="shared" si="37"/>
        <v>-2.1127020535140102E-2</v>
      </c>
      <c r="I230" s="34">
        <f t="shared" si="38"/>
        <v>4.4635099669223155E-4</v>
      </c>
      <c r="L230" s="7">
        <f t="shared" si="39"/>
        <v>-0.19159751141837592</v>
      </c>
    </row>
    <row r="231" spans="1:12" ht="15.75" x14ac:dyDescent="0.25">
      <c r="A231" s="4">
        <v>42587</v>
      </c>
      <c r="B231">
        <v>0.59850000000000003</v>
      </c>
      <c r="C231">
        <f t="shared" si="36"/>
        <v>-2.4999999999999098E-3</v>
      </c>
      <c r="D231">
        <v>1.5885</v>
      </c>
      <c r="E231">
        <v>9.0888000000000009</v>
      </c>
      <c r="F231" s="15">
        <f t="shared" si="34"/>
        <v>2.3836276956101798E-4</v>
      </c>
      <c r="G231">
        <f t="shared" si="35"/>
        <v>1.000238362769561</v>
      </c>
      <c r="H231">
        <f t="shared" si="37"/>
        <v>-2.7383627695609278E-3</v>
      </c>
      <c r="I231" s="34">
        <f t="shared" si="38"/>
        <v>7.4986306577173948E-6</v>
      </c>
      <c r="L231" s="7">
        <f t="shared" si="39"/>
        <v>-2.293182714788598E-2</v>
      </c>
    </row>
    <row r="232" spans="1:12" ht="15.75" x14ac:dyDescent="0.25">
      <c r="A232" s="4">
        <v>42590</v>
      </c>
      <c r="B232">
        <v>0.59189999999999998</v>
      </c>
      <c r="C232">
        <f t="shared" si="36"/>
        <v>-1.1027568922305848E-2</v>
      </c>
      <c r="D232">
        <v>1.5920000000000001</v>
      </c>
      <c r="E232">
        <v>9.0937000000000001</v>
      </c>
      <c r="F232" s="15">
        <f t="shared" si="34"/>
        <v>2.3848585787744625E-4</v>
      </c>
      <c r="G232">
        <f t="shared" si="35"/>
        <v>1.0002384858578774</v>
      </c>
      <c r="H232">
        <f t="shared" si="37"/>
        <v>-1.1266054780183294E-2</v>
      </c>
      <c r="I232" s="34">
        <f t="shared" si="38"/>
        <v>1.2692399031009085E-4</v>
      </c>
      <c r="L232" s="7">
        <f t="shared" si="39"/>
        <v>-0.10115292175509044</v>
      </c>
    </row>
    <row r="233" spans="1:12" ht="15.75" x14ac:dyDescent="0.25">
      <c r="A233" s="4">
        <v>42591</v>
      </c>
      <c r="B233">
        <v>0.57869999999999999</v>
      </c>
      <c r="C233">
        <f t="shared" si="36"/>
        <v>-2.230106436898123E-2</v>
      </c>
      <c r="D233">
        <v>1.5470000000000002</v>
      </c>
      <c r="E233">
        <v>9.0922999999999998</v>
      </c>
      <c r="F233" s="15">
        <f t="shared" si="34"/>
        <v>2.3845069034966748E-4</v>
      </c>
      <c r="G233">
        <f t="shared" si="35"/>
        <v>1.0002384506903497</v>
      </c>
      <c r="H233">
        <f t="shared" si="37"/>
        <v>-2.2539515059330897E-2</v>
      </c>
      <c r="I233" s="34">
        <f t="shared" si="38"/>
        <v>5.080297391098043E-4</v>
      </c>
      <c r="L233" s="7">
        <f t="shared" si="39"/>
        <v>-0.20456166132934997</v>
      </c>
    </row>
    <row r="234" spans="1:12" ht="15.75" x14ac:dyDescent="0.25">
      <c r="A234" s="4">
        <v>42592</v>
      </c>
      <c r="B234">
        <v>0.56999999999999995</v>
      </c>
      <c r="C234">
        <f t="shared" si="36"/>
        <v>-1.5033696215655852E-2</v>
      </c>
      <c r="D234">
        <v>1.5074000000000001</v>
      </c>
      <c r="E234">
        <v>9.0939999999999994</v>
      </c>
      <c r="F234" s="15">
        <f t="shared" si="34"/>
        <v>2.3849339371784239E-4</v>
      </c>
      <c r="G234">
        <f t="shared" si="35"/>
        <v>1.0002384933937178</v>
      </c>
      <c r="H234">
        <f t="shared" si="37"/>
        <v>-1.5272189609373694E-2</v>
      </c>
      <c r="I234" s="34">
        <f t="shared" si="38"/>
        <v>2.3323977546466182E-4</v>
      </c>
      <c r="L234" s="7">
        <f t="shared" si="39"/>
        <v>-0.13790004920450399</v>
      </c>
    </row>
    <row r="235" spans="1:12" ht="15.75" x14ac:dyDescent="0.25">
      <c r="A235" s="4">
        <v>42593</v>
      </c>
      <c r="B235">
        <v>0.56079999999999997</v>
      </c>
      <c r="C235">
        <f t="shared" si="36"/>
        <v>-1.6140350877192958E-2</v>
      </c>
      <c r="D235">
        <v>1.5592999999999999</v>
      </c>
      <c r="E235">
        <v>9.0793999999999997</v>
      </c>
      <c r="F235" s="15">
        <f t="shared" si="34"/>
        <v>2.3812662551914165E-4</v>
      </c>
      <c r="G235">
        <f t="shared" si="35"/>
        <v>1.0002381266255191</v>
      </c>
      <c r="H235">
        <f t="shared" si="37"/>
        <v>-1.63784775027121E-2</v>
      </c>
      <c r="I235" s="34">
        <f t="shared" si="38"/>
        <v>2.6825452530684641E-4</v>
      </c>
      <c r="L235" s="7">
        <f t="shared" si="39"/>
        <v>-0.14805109456881285</v>
      </c>
    </row>
    <row r="236" spans="1:12" ht="15.75" x14ac:dyDescent="0.25">
      <c r="A236" s="4">
        <v>42594</v>
      </c>
      <c r="B236">
        <v>0.56999999999999995</v>
      </c>
      <c r="C236">
        <f t="shared" si="36"/>
        <v>1.6405135520684712E-2</v>
      </c>
      <c r="D236">
        <v>1.5135000000000001</v>
      </c>
      <c r="E236">
        <v>9.1094000000000008</v>
      </c>
      <c r="F236" s="15">
        <f t="shared" si="34"/>
        <v>2.3888020576112723E-4</v>
      </c>
      <c r="G236">
        <f t="shared" si="35"/>
        <v>1.0002388802057611</v>
      </c>
      <c r="H236">
        <f t="shared" si="37"/>
        <v>1.6166255314923585E-2</v>
      </c>
      <c r="I236" s="34">
        <f t="shared" si="38"/>
        <v>2.6134781090729502E-4</v>
      </c>
      <c r="L236" s="7">
        <f t="shared" si="39"/>
        <v>0.15047989283919994</v>
      </c>
    </row>
    <row r="237" spans="1:12" ht="15.75" x14ac:dyDescent="0.25">
      <c r="A237" s="4">
        <v>42597</v>
      </c>
      <c r="B237">
        <v>0.61870000000000003</v>
      </c>
      <c r="C237">
        <f t="shared" si="36"/>
        <v>8.5438596491228216E-2</v>
      </c>
      <c r="D237">
        <v>1.5575999999999999</v>
      </c>
      <c r="E237">
        <v>9.1056000000000008</v>
      </c>
      <c r="F237" s="15">
        <f t="shared" si="34"/>
        <v>2.3878476369354473E-4</v>
      </c>
      <c r="G237">
        <f t="shared" si="35"/>
        <v>1.0002387847636935</v>
      </c>
      <c r="H237">
        <f t="shared" si="37"/>
        <v>8.5199811727534672E-2</v>
      </c>
      <c r="I237" s="34">
        <f t="shared" si="38"/>
        <v>7.259007918407355E-3</v>
      </c>
      <c r="L237" s="7">
        <f t="shared" si="39"/>
        <v>0.78370525059795748</v>
      </c>
    </row>
    <row r="238" spans="1:12" ht="15.75" x14ac:dyDescent="0.25">
      <c r="A238" s="4">
        <v>42598</v>
      </c>
      <c r="B238">
        <v>0.61</v>
      </c>
      <c r="C238">
        <f t="shared" si="36"/>
        <v>-1.4061742363019299E-2</v>
      </c>
      <c r="D238">
        <v>1.5746</v>
      </c>
      <c r="E238">
        <v>9.1153999999999993</v>
      </c>
      <c r="F238" s="15">
        <f t="shared" si="34"/>
        <v>2.3903089701349245E-4</v>
      </c>
      <c r="G238">
        <f t="shared" si="35"/>
        <v>1.0002390308970135</v>
      </c>
      <c r="H238">
        <f t="shared" si="37"/>
        <v>-1.4300773260032791E-2</v>
      </c>
      <c r="I238" s="34">
        <f t="shared" si="38"/>
        <v>2.0451211583486891E-4</v>
      </c>
      <c r="L238" s="7">
        <f t="shared" si="39"/>
        <v>-0.12898457810675037</v>
      </c>
    </row>
    <row r="239" spans="1:12" ht="15.75" x14ac:dyDescent="0.25">
      <c r="A239" s="4">
        <v>42599</v>
      </c>
      <c r="B239">
        <v>0.60899999999999999</v>
      </c>
      <c r="C239">
        <f t="shared" si="36"/>
        <v>-1.6393442622950835E-3</v>
      </c>
      <c r="D239">
        <v>1.5491000000000001</v>
      </c>
      <c r="E239">
        <v>9.0801999999999996</v>
      </c>
      <c r="F239" s="15">
        <f t="shared" si="34"/>
        <v>2.381467236742818E-4</v>
      </c>
      <c r="G239">
        <f t="shared" si="35"/>
        <v>1.0002381467236743</v>
      </c>
      <c r="H239">
        <f t="shared" si="37"/>
        <v>-1.8774909859693653E-3</v>
      </c>
      <c r="I239" s="34">
        <f t="shared" si="38"/>
        <v>3.5249724023962193E-6</v>
      </c>
      <c r="L239" s="7">
        <f t="shared" si="39"/>
        <v>-1.5037263703532346E-2</v>
      </c>
    </row>
    <row r="240" spans="1:12" ht="15.75" x14ac:dyDescent="0.25">
      <c r="A240" s="4">
        <v>42600</v>
      </c>
      <c r="B240">
        <v>0.61609999999999998</v>
      </c>
      <c r="C240">
        <f t="shared" si="36"/>
        <v>1.1658456486042685E-2</v>
      </c>
      <c r="D240">
        <v>1.5356000000000001</v>
      </c>
      <c r="E240">
        <v>9.0690000000000008</v>
      </c>
      <c r="F240" s="15">
        <f t="shared" si="34"/>
        <v>2.3786533612191185E-4</v>
      </c>
      <c r="G240">
        <f t="shared" si="35"/>
        <v>1.0002378653361219</v>
      </c>
      <c r="H240">
        <f t="shared" si="37"/>
        <v>1.1420591149920773E-2</v>
      </c>
      <c r="I240" s="34">
        <f t="shared" si="38"/>
        <v>1.3042990221364867E-4</v>
      </c>
      <c r="L240" s="7">
        <f t="shared" si="39"/>
        <v>0.10693988357963626</v>
      </c>
    </row>
    <row r="241" spans="1:12" ht="15.75" x14ac:dyDescent="0.25">
      <c r="A241" s="4">
        <v>42601</v>
      </c>
      <c r="B241">
        <v>0.62260000000000004</v>
      </c>
      <c r="C241">
        <f t="shared" si="36"/>
        <v>1.0550235351404093E-2</v>
      </c>
      <c r="D241">
        <v>1.5781000000000001</v>
      </c>
      <c r="E241">
        <v>9.0805000000000007</v>
      </c>
      <c r="F241" s="15">
        <f t="shared" si="34"/>
        <v>2.381542604448228E-4</v>
      </c>
      <c r="G241">
        <f t="shared" si="35"/>
        <v>1.0002381542604448</v>
      </c>
      <c r="H241">
        <f t="shared" si="37"/>
        <v>1.031208109095927E-2</v>
      </c>
      <c r="I241" s="34">
        <f t="shared" si="38"/>
        <v>1.0633901642651973E-4</v>
      </c>
      <c r="L241" s="7">
        <f t="shared" si="39"/>
        <v>9.6774469379169392E-2</v>
      </c>
    </row>
    <row r="242" spans="1:12" ht="15.75" x14ac:dyDescent="0.25">
      <c r="A242" s="4">
        <v>42604</v>
      </c>
      <c r="B242">
        <v>0.6</v>
      </c>
      <c r="C242">
        <f t="shared" si="36"/>
        <v>-3.6299389656280219E-2</v>
      </c>
      <c r="D242">
        <v>1.5424</v>
      </c>
      <c r="E242">
        <v>9.1072000000000006</v>
      </c>
      <c r="F242" s="15">
        <f t="shared" si="34"/>
        <v>2.3882495023141992E-4</v>
      </c>
      <c r="G242">
        <f t="shared" si="35"/>
        <v>1.0002388249502314</v>
      </c>
      <c r="H242">
        <f t="shared" si="37"/>
        <v>-3.6538214606511639E-2</v>
      </c>
      <c r="I242" s="34">
        <f t="shared" si="38"/>
        <v>1.3350411266315006E-3</v>
      </c>
      <c r="L242" s="7">
        <f t="shared" si="39"/>
        <v>-0.33296453166864332</v>
      </c>
    </row>
    <row r="243" spans="1:12" ht="15.75" x14ac:dyDescent="0.25">
      <c r="A243" s="4">
        <v>42605</v>
      </c>
      <c r="B243">
        <v>0.6</v>
      </c>
      <c r="C243">
        <f t="shared" si="36"/>
        <v>0</v>
      </c>
      <c r="D243">
        <v>1.5457999999999998</v>
      </c>
      <c r="E243">
        <v>9.1029</v>
      </c>
      <c r="F243" s="15">
        <f t="shared" si="34"/>
        <v>2.3871694757859885E-4</v>
      </c>
      <c r="G243">
        <f t="shared" si="35"/>
        <v>1.0002387169475786</v>
      </c>
      <c r="H243">
        <f t="shared" si="37"/>
        <v>-2.3871694757859885E-4</v>
      </c>
      <c r="I243" s="34">
        <f t="shared" si="38"/>
        <v>5.6985781061243511E-8</v>
      </c>
      <c r="L243" s="7">
        <f t="shared" si="39"/>
        <v>0</v>
      </c>
    </row>
    <row r="244" spans="1:12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I1" workbookViewId="0">
      <selection activeCell="M25" sqref="M25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2" max="12" width="10.7109375" style="33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7" ht="15.75" thickBot="1" x14ac:dyDescent="0.3">
      <c r="A1" t="s">
        <v>34</v>
      </c>
      <c r="Q1" s="22"/>
    </row>
    <row r="2" spans="1:27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65</v>
      </c>
      <c r="H2" t="s">
        <v>66</v>
      </c>
      <c r="I2" t="s">
        <v>35</v>
      </c>
      <c r="J2" t="s">
        <v>36</v>
      </c>
      <c r="K2" t="s">
        <v>64</v>
      </c>
      <c r="L2" s="34" t="s">
        <v>63</v>
      </c>
      <c r="M2" s="5" t="s">
        <v>46</v>
      </c>
      <c r="N2" s="7">
        <f>SUM(L4:L122)/(COUNT(F4:F122)-2)</f>
        <v>1.1887440199413429E-2</v>
      </c>
      <c r="O2" s="11"/>
      <c r="P2" s="5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17" t="s">
        <v>41</v>
      </c>
      <c r="V2" s="18" t="s">
        <v>42</v>
      </c>
      <c r="W2" s="7" t="s">
        <v>26</v>
      </c>
      <c r="Z2">
        <f>SUM(T3:T8)</f>
        <v>0.70571532535232595</v>
      </c>
    </row>
    <row r="3" spans="1:27" ht="15.75" x14ac:dyDescent="0.25">
      <c r="A3" s="4">
        <v>42257</v>
      </c>
      <c r="B3">
        <v>2.69</v>
      </c>
      <c r="C3">
        <v>0</v>
      </c>
      <c r="D3">
        <v>1.9597</v>
      </c>
      <c r="E3">
        <v>2.222</v>
      </c>
      <c r="F3">
        <v>9.7805999999999997</v>
      </c>
      <c r="G3">
        <f>E3+F3</f>
        <v>12.002599999999999</v>
      </c>
      <c r="H3">
        <f>E3+D3*(G3-E3)</f>
        <v>21.389041819999999</v>
      </c>
      <c r="I3" s="15">
        <f>(((H3/100)+1)^(1/365)-1)</f>
        <v>5.3118328403600756E-4</v>
      </c>
      <c r="J3">
        <f>1+I3</f>
        <v>1.000531183284036</v>
      </c>
      <c r="L3" s="34"/>
      <c r="M3" s="19" t="s">
        <v>47</v>
      </c>
      <c r="N3" s="7">
        <f>SQRT(N2)</f>
        <v>0.10902953819682733</v>
      </c>
      <c r="O3" s="7"/>
      <c r="P3" s="9">
        <v>42432</v>
      </c>
      <c r="Q3" s="7">
        <v>1.1400000000000001</v>
      </c>
      <c r="R3" s="7">
        <v>0.39024390243902463</v>
      </c>
      <c r="S3" s="7">
        <f t="shared" ref="S3:S8" si="0">1+R3</f>
        <v>1.3902439024390247</v>
      </c>
      <c r="T3" s="7">
        <f t="shared" ref="T3:T8" si="1">R3-I123</f>
        <v>0.38967695107552214</v>
      </c>
      <c r="W3" s="7" t="s">
        <v>27</v>
      </c>
      <c r="Z3">
        <f>PRODUCT(U3:U8)-PRODUCT(L123:L128)</f>
        <v>-9.0578679567991573E-11</v>
      </c>
      <c r="AA3">
        <f>1+I3</f>
        <v>1.000531183284036</v>
      </c>
    </row>
    <row r="4" spans="1:27" ht="15.75" x14ac:dyDescent="0.25">
      <c r="A4" s="4">
        <v>42258</v>
      </c>
      <c r="B4">
        <v>2.5</v>
      </c>
      <c r="C4">
        <f>(B4-B3)/B3</f>
        <v>-7.0631970260223026E-2</v>
      </c>
      <c r="D4">
        <v>1.9500999999999999</v>
      </c>
      <c r="E4">
        <v>2.1882999999999999</v>
      </c>
      <c r="F4">
        <v>9.6817999999999991</v>
      </c>
      <c r="G4">
        <f t="shared" ref="G4:G67" si="2">E4+F4</f>
        <v>11.870099999999999</v>
      </c>
      <c r="H4">
        <f t="shared" ref="H4:H67" si="3">E4+D4*(G4-E4)</f>
        <v>21.068778179999995</v>
      </c>
      <c r="I4" s="15">
        <f t="shared" ref="I4:I67" si="4">(((H4/100)+1)^(1/365)-1)</f>
        <v>5.2394162821078893E-4</v>
      </c>
      <c r="J4">
        <f t="shared" ref="J4:J67" si="5">1+I4</f>
        <v>1.0005239416282108</v>
      </c>
      <c r="K4">
        <f>C4-I4</f>
        <v>-7.1155911888433815E-2</v>
      </c>
      <c r="L4" s="34">
        <f>K4^2</f>
        <v>5.0631637966745569E-3</v>
      </c>
      <c r="M4" s="19" t="s">
        <v>48</v>
      </c>
      <c r="N4" s="7">
        <f>Z2</f>
        <v>0.70571532535232595</v>
      </c>
      <c r="O4" s="7"/>
      <c r="P4" s="9">
        <v>42433</v>
      </c>
      <c r="Q4" s="7">
        <v>1.41</v>
      </c>
      <c r="R4" s="7">
        <v>0.23684210526315769</v>
      </c>
      <c r="S4" s="7">
        <f t="shared" si="0"/>
        <v>1.2368421052631577</v>
      </c>
      <c r="T4" s="7">
        <f t="shared" si="1"/>
        <v>0.23627221694920214</v>
      </c>
      <c r="W4" s="7" t="s">
        <v>29</v>
      </c>
      <c r="Z4">
        <f>Z2/6</f>
        <v>0.11761922089205433</v>
      </c>
    </row>
    <row r="5" spans="1:27" ht="15.75" x14ac:dyDescent="0.25">
      <c r="A5" s="4">
        <v>42261</v>
      </c>
      <c r="B5">
        <v>2.34</v>
      </c>
      <c r="C5">
        <f t="shared" ref="C5:C68" si="6">(B5-B4)/B4</f>
        <v>-6.4000000000000057E-2</v>
      </c>
      <c r="D5">
        <v>1.9616</v>
      </c>
      <c r="E5">
        <v>2.1831</v>
      </c>
      <c r="F5">
        <v>9.7218999999999998</v>
      </c>
      <c r="G5">
        <f t="shared" si="2"/>
        <v>11.904999999999999</v>
      </c>
      <c r="H5">
        <f t="shared" si="3"/>
        <v>21.253579039999998</v>
      </c>
      <c r="I5" s="15">
        <f t="shared" si="4"/>
        <v>5.2812258915935217E-4</v>
      </c>
      <c r="J5">
        <f t="shared" si="5"/>
        <v>1.0005281225891594</v>
      </c>
      <c r="K5">
        <f t="shared" ref="K5:K68" si="7">C5-I5</f>
        <v>-6.4528122589159409E-2</v>
      </c>
      <c r="L5" s="34">
        <f t="shared" ref="L5:L68" si="8">K5^2</f>
        <v>4.1638786048815851E-3</v>
      </c>
      <c r="M5" s="19" t="s">
        <v>49</v>
      </c>
      <c r="N5" s="7">
        <f>Z12</f>
        <v>0.22164021639115755</v>
      </c>
      <c r="O5" s="7"/>
      <c r="P5" s="9">
        <v>42436</v>
      </c>
      <c r="Q5" s="7">
        <v>2.17</v>
      </c>
      <c r="R5" s="7">
        <v>0.53900709219858156</v>
      </c>
      <c r="S5" s="7">
        <f t="shared" si="0"/>
        <v>1.5390070921985815</v>
      </c>
      <c r="T5" s="7">
        <f t="shared" si="1"/>
        <v>0.53843105096536814</v>
      </c>
      <c r="W5" s="11" t="s">
        <v>30</v>
      </c>
      <c r="Z5">
        <f>Z3/6</f>
        <v>-1.5096446594665262E-11</v>
      </c>
    </row>
    <row r="6" spans="1:27" ht="15.75" x14ac:dyDescent="0.25">
      <c r="A6" s="4">
        <v>42262</v>
      </c>
      <c r="B6">
        <v>2.33</v>
      </c>
      <c r="C6">
        <f t="shared" si="6"/>
        <v>-4.2735042735041829E-3</v>
      </c>
      <c r="D6">
        <v>1.9518</v>
      </c>
      <c r="E6">
        <v>2.2867000000000002</v>
      </c>
      <c r="F6">
        <v>9.6042000000000005</v>
      </c>
      <c r="G6">
        <f t="shared" si="2"/>
        <v>11.8909</v>
      </c>
      <c r="H6">
        <f t="shared" si="3"/>
        <v>21.032177560000001</v>
      </c>
      <c r="I6" s="15">
        <f t="shared" si="4"/>
        <v>5.2311281554695555E-4</v>
      </c>
      <c r="J6">
        <f t="shared" si="5"/>
        <v>1.000523112815547</v>
      </c>
      <c r="K6">
        <f t="shared" si="7"/>
        <v>-4.7966170890511384E-3</v>
      </c>
      <c r="L6" s="34">
        <f t="shared" si="8"/>
        <v>2.3007535498977418E-5</v>
      </c>
      <c r="M6" s="19" t="s">
        <v>50</v>
      </c>
      <c r="N6" s="7">
        <f>SQRT(N2*6)</f>
        <v>0.26706673547351528</v>
      </c>
      <c r="O6" s="7"/>
      <c r="P6" s="9">
        <v>42437</v>
      </c>
      <c r="Q6" s="7">
        <v>1.31</v>
      </c>
      <c r="R6" s="7">
        <v>-0.39631336405529949</v>
      </c>
      <c r="S6" s="7">
        <f t="shared" si="0"/>
        <v>0.60368663594470051</v>
      </c>
      <c r="T6" s="7">
        <f t="shared" si="1"/>
        <v>-0.39691289593452239</v>
      </c>
      <c r="W6" s="11" t="s">
        <v>37</v>
      </c>
      <c r="Z6">
        <f>SUM(W3:W8)/6</f>
        <v>0</v>
      </c>
    </row>
    <row r="7" spans="1:27" ht="15.75" x14ac:dyDescent="0.25">
      <c r="A7" s="4">
        <v>42263</v>
      </c>
      <c r="B7">
        <v>2.64</v>
      </c>
      <c r="C7">
        <f t="shared" si="6"/>
        <v>0.13304721030042921</v>
      </c>
      <c r="D7">
        <v>1.9823</v>
      </c>
      <c r="E7">
        <v>2.294</v>
      </c>
      <c r="F7">
        <v>9.5228999999999999</v>
      </c>
      <c r="G7">
        <f t="shared" si="2"/>
        <v>11.8169</v>
      </c>
      <c r="H7">
        <f t="shared" si="3"/>
        <v>21.17124467</v>
      </c>
      <c r="I7" s="15">
        <f t="shared" si="4"/>
        <v>5.2626063012262136E-4</v>
      </c>
      <c r="J7">
        <f t="shared" si="5"/>
        <v>1.0005262606301226</v>
      </c>
      <c r="K7">
        <f t="shared" si="7"/>
        <v>0.13252094967030659</v>
      </c>
      <c r="L7" s="34">
        <f t="shared" si="8"/>
        <v>1.7561802101519933E-2</v>
      </c>
      <c r="M7" s="19" t="s">
        <v>51</v>
      </c>
      <c r="N7" s="7">
        <f>SQRT(N2*121)</f>
        <v>1.1993249201651006</v>
      </c>
      <c r="O7" s="7"/>
      <c r="P7" s="9">
        <v>42438</v>
      </c>
      <c r="Q7" s="7">
        <v>1.32</v>
      </c>
      <c r="R7" s="7">
        <v>7.6335877862595486E-3</v>
      </c>
      <c r="S7" s="7">
        <f t="shared" si="0"/>
        <v>1.0076335877862594</v>
      </c>
      <c r="T7" s="7">
        <f t="shared" si="1"/>
        <v>7.0320592807581123E-3</v>
      </c>
      <c r="W7" s="11" t="s">
        <v>38</v>
      </c>
      <c r="Z7">
        <f>SQRT(Z6)</f>
        <v>0</v>
      </c>
    </row>
    <row r="8" spans="1:27" ht="16.5" thickBot="1" x14ac:dyDescent="0.3">
      <c r="A8" s="4">
        <v>42264</v>
      </c>
      <c r="B8">
        <v>2.62</v>
      </c>
      <c r="C8">
        <f t="shared" si="6"/>
        <v>-7.575757575757582E-3</v>
      </c>
      <c r="D8">
        <v>1.9782</v>
      </c>
      <c r="E8">
        <v>2.1903000000000001</v>
      </c>
      <c r="F8">
        <v>9.5274999999999999</v>
      </c>
      <c r="G8">
        <f t="shared" si="2"/>
        <v>11.7178</v>
      </c>
      <c r="H8">
        <f t="shared" si="3"/>
        <v>21.0376005</v>
      </c>
      <c r="I8" s="15">
        <f t="shared" si="4"/>
        <v>5.2323563255418648E-4</v>
      </c>
      <c r="J8">
        <f t="shared" si="5"/>
        <v>1.0005232356325542</v>
      </c>
      <c r="K8">
        <f t="shared" si="7"/>
        <v>-8.0989932083117694E-3</v>
      </c>
      <c r="L8" s="34">
        <f t="shared" si="8"/>
        <v>6.5593690988280165E-5</v>
      </c>
      <c r="M8" s="19" t="s">
        <v>52</v>
      </c>
      <c r="N8" s="7">
        <f>N4/N6</f>
        <v>2.6424680861174155</v>
      </c>
      <c r="O8" s="7"/>
      <c r="P8" s="12">
        <v>42439</v>
      </c>
      <c r="Q8" s="13">
        <v>1.23</v>
      </c>
      <c r="R8" s="13">
        <v>-6.8181818181818232E-2</v>
      </c>
      <c r="S8" s="13">
        <f t="shared" si="0"/>
        <v>0.93181818181818177</v>
      </c>
      <c r="T8" s="7">
        <f t="shared" si="1"/>
        <v>-6.8784056984002029E-2</v>
      </c>
      <c r="W8" s="11" t="s">
        <v>39</v>
      </c>
      <c r="Z8">
        <f>SUM(X3:X8)/6</f>
        <v>0</v>
      </c>
    </row>
    <row r="9" spans="1:27" ht="16.5" thickBot="1" x14ac:dyDescent="0.3">
      <c r="A9" s="4">
        <v>42265</v>
      </c>
      <c r="B9">
        <v>2.5300000000000002</v>
      </c>
      <c r="C9">
        <f t="shared" si="6"/>
        <v>-3.4351145038167885E-2</v>
      </c>
      <c r="D9">
        <v>1.9715</v>
      </c>
      <c r="E9">
        <v>2.1335999999999999</v>
      </c>
      <c r="F9">
        <v>9.5728000000000009</v>
      </c>
      <c r="G9">
        <f t="shared" si="2"/>
        <v>11.7064</v>
      </c>
      <c r="H9">
        <f t="shared" si="3"/>
        <v>21.006375200000004</v>
      </c>
      <c r="I9" s="15">
        <f t="shared" si="4"/>
        <v>5.2252837678179453E-4</v>
      </c>
      <c r="J9">
        <f t="shared" si="5"/>
        <v>1.0005225283767818</v>
      </c>
      <c r="K9">
        <f t="shared" si="7"/>
        <v>-3.487367341494968E-2</v>
      </c>
      <c r="L9" s="34">
        <f t="shared" si="8"/>
        <v>1.216173097452568E-3</v>
      </c>
      <c r="M9" s="20" t="s">
        <v>53</v>
      </c>
      <c r="N9" s="7">
        <f>N5/N7</f>
        <v>0.18480414495235059</v>
      </c>
      <c r="O9" s="7"/>
      <c r="T9" s="7"/>
      <c r="W9" s="11" t="s">
        <v>40</v>
      </c>
      <c r="Z9">
        <f>SQRT(Z8)</f>
        <v>0</v>
      </c>
    </row>
    <row r="10" spans="1:27" ht="15.75" x14ac:dyDescent="0.25">
      <c r="A10" s="4">
        <v>42268</v>
      </c>
      <c r="B10">
        <v>2.42</v>
      </c>
      <c r="C10">
        <f t="shared" si="6"/>
        <v>-4.3478260869565341E-2</v>
      </c>
      <c r="D10">
        <v>1.9769999999999999</v>
      </c>
      <c r="E10">
        <v>2.2012</v>
      </c>
      <c r="F10">
        <v>9.5913000000000004</v>
      </c>
      <c r="G10">
        <f t="shared" si="2"/>
        <v>11.7925</v>
      </c>
      <c r="H10">
        <f t="shared" si="3"/>
        <v>21.163200100000001</v>
      </c>
      <c r="I10" s="15">
        <f t="shared" si="4"/>
        <v>5.2607863771481078E-4</v>
      </c>
      <c r="J10">
        <f t="shared" si="5"/>
        <v>1.0005260786377148</v>
      </c>
      <c r="K10">
        <f t="shared" si="7"/>
        <v>-4.4004339507280152E-2</v>
      </c>
      <c r="L10" s="34">
        <f t="shared" si="8"/>
        <v>1.9363818954719768E-3</v>
      </c>
      <c r="M10" s="7"/>
      <c r="N10" s="7"/>
      <c r="O10" s="7"/>
      <c r="P10" s="5" t="s">
        <v>31</v>
      </c>
      <c r="Q10" s="6" t="s">
        <v>22</v>
      </c>
      <c r="R10" s="6" t="s">
        <v>23</v>
      </c>
      <c r="S10" s="6" t="s">
        <v>24</v>
      </c>
      <c r="T10" s="6" t="s">
        <v>25</v>
      </c>
      <c r="U10" s="17" t="s">
        <v>41</v>
      </c>
      <c r="V10" s="18" t="s">
        <v>42</v>
      </c>
    </row>
    <row r="11" spans="1:27" ht="15.75" x14ac:dyDescent="0.25">
      <c r="A11" s="4">
        <v>42269</v>
      </c>
      <c r="B11">
        <v>2.3199999999999998</v>
      </c>
      <c r="C11">
        <f t="shared" si="6"/>
        <v>-4.1322314049586813E-2</v>
      </c>
      <c r="D11">
        <v>1.9819</v>
      </c>
      <c r="E11">
        <v>2.1337000000000002</v>
      </c>
      <c r="F11">
        <v>9.6486999999999998</v>
      </c>
      <c r="G11">
        <f t="shared" si="2"/>
        <v>11.782399999999999</v>
      </c>
      <c r="H11">
        <f t="shared" si="3"/>
        <v>21.256458529999996</v>
      </c>
      <c r="I11" s="15">
        <f t="shared" si="4"/>
        <v>5.2818768485929368E-4</v>
      </c>
      <c r="J11">
        <f t="shared" si="5"/>
        <v>1.0005281876848593</v>
      </c>
      <c r="K11">
        <f t="shared" si="7"/>
        <v>-4.1850501734446106E-2</v>
      </c>
      <c r="L11" s="34">
        <f t="shared" si="8"/>
        <v>1.7514644954248766E-3</v>
      </c>
      <c r="M11" s="7"/>
      <c r="N11" s="7"/>
      <c r="O11" s="7"/>
      <c r="P11" s="9">
        <v>42432</v>
      </c>
      <c r="Q11" s="7">
        <v>1.1400000000000001</v>
      </c>
      <c r="R11" s="7">
        <v>0.39024390243902463</v>
      </c>
      <c r="S11" s="7">
        <f>1+R11</f>
        <v>1.3902439024390247</v>
      </c>
      <c r="T11" s="7">
        <f t="shared" ref="T11:T74" si="9">R11-I131</f>
        <v>0.38962472227225897</v>
      </c>
    </row>
    <row r="12" spans="1:27" ht="15.75" x14ac:dyDescent="0.25">
      <c r="A12" s="4">
        <v>42270</v>
      </c>
      <c r="B12">
        <v>2.16</v>
      </c>
      <c r="C12">
        <f t="shared" si="6"/>
        <v>-6.8965517241379184E-2</v>
      </c>
      <c r="D12">
        <v>1.9863</v>
      </c>
      <c r="E12">
        <v>2.1497000000000002</v>
      </c>
      <c r="F12">
        <v>9.6641999999999992</v>
      </c>
      <c r="G12">
        <f t="shared" si="2"/>
        <v>11.8139</v>
      </c>
      <c r="H12">
        <f t="shared" si="3"/>
        <v>21.34570046</v>
      </c>
      <c r="I12" s="15">
        <f t="shared" si="4"/>
        <v>5.3020438444706386E-4</v>
      </c>
      <c r="J12">
        <f t="shared" si="5"/>
        <v>1.0005302043844471</v>
      </c>
      <c r="K12">
        <f t="shared" si="7"/>
        <v>-6.9495721625826248E-2</v>
      </c>
      <c r="L12" s="34">
        <f t="shared" si="8"/>
        <v>4.829655324294334E-3</v>
      </c>
      <c r="M12" s="7"/>
      <c r="N12" s="7"/>
      <c r="O12" s="7"/>
      <c r="P12" s="9">
        <v>42433</v>
      </c>
      <c r="Q12" s="7">
        <v>1.41</v>
      </c>
      <c r="R12" s="7">
        <v>0.23684210526315769</v>
      </c>
      <c r="S12" s="7">
        <f t="shared" ref="S12:S75" si="10">1+R12</f>
        <v>1.2368421052631577</v>
      </c>
      <c r="T12" s="7">
        <f t="shared" si="9"/>
        <v>0.23622739950094335</v>
      </c>
      <c r="W12" s="7" t="s">
        <v>26</v>
      </c>
      <c r="Z12">
        <f>SUM(T11:T131)</f>
        <v>0.22164021639115755</v>
      </c>
    </row>
    <row r="13" spans="1:27" ht="15.75" x14ac:dyDescent="0.25">
      <c r="A13" s="4">
        <v>42271</v>
      </c>
      <c r="B13">
        <v>2.17</v>
      </c>
      <c r="C13">
        <f t="shared" si="6"/>
        <v>4.6296296296295305E-3</v>
      </c>
      <c r="D13">
        <v>1.984</v>
      </c>
      <c r="E13">
        <v>2.1265999999999998</v>
      </c>
      <c r="F13">
        <v>9.6738</v>
      </c>
      <c r="G13">
        <f t="shared" si="2"/>
        <v>11.8004</v>
      </c>
      <c r="H13">
        <f t="shared" si="3"/>
        <v>21.319419199999999</v>
      </c>
      <c r="I13" s="15">
        <f t="shared" si="4"/>
        <v>5.2961063114942419E-4</v>
      </c>
      <c r="J13">
        <f t="shared" si="5"/>
        <v>1.0005296106311494</v>
      </c>
      <c r="K13">
        <f t="shared" si="7"/>
        <v>4.1000189984801063E-3</v>
      </c>
      <c r="L13" s="34">
        <f t="shared" si="8"/>
        <v>1.6810155787897814E-5</v>
      </c>
      <c r="M13" s="7"/>
      <c r="N13" s="7"/>
      <c r="O13" s="7"/>
      <c r="P13" s="9">
        <v>42436</v>
      </c>
      <c r="Q13" s="7">
        <v>2.17</v>
      </c>
      <c r="R13" s="7">
        <v>0.53900709219858156</v>
      </c>
      <c r="S13" s="7">
        <f t="shared" si="10"/>
        <v>1.5390070921985815</v>
      </c>
      <c r="T13" s="7">
        <f t="shared" si="9"/>
        <v>0.53839597369090042</v>
      </c>
      <c r="W13" s="7" t="s">
        <v>27</v>
      </c>
      <c r="Z13">
        <f>PRODUCT(U11:U131)-PRODUCT(L123:L243)</f>
        <v>0</v>
      </c>
    </row>
    <row r="14" spans="1:27" ht="15.75" x14ac:dyDescent="0.25">
      <c r="A14" s="4">
        <v>42272</v>
      </c>
      <c r="B14">
        <v>2.19</v>
      </c>
      <c r="C14">
        <f t="shared" si="6"/>
        <v>9.2165898617511607E-3</v>
      </c>
      <c r="D14">
        <v>1.9828999999999999</v>
      </c>
      <c r="E14">
        <v>2.1623000000000001</v>
      </c>
      <c r="F14">
        <v>9.6707999999999998</v>
      </c>
      <c r="G14">
        <f t="shared" si="2"/>
        <v>11.8331</v>
      </c>
      <c r="H14">
        <f t="shared" si="3"/>
        <v>21.338529319999999</v>
      </c>
      <c r="I14" s="15">
        <f t="shared" si="4"/>
        <v>5.3004238484577471E-4</v>
      </c>
      <c r="J14">
        <f t="shared" si="5"/>
        <v>1.0005300423848458</v>
      </c>
      <c r="K14">
        <f t="shared" si="7"/>
        <v>8.686547476905386E-3</v>
      </c>
      <c r="L14" s="34">
        <f t="shared" si="8"/>
        <v>7.5456107068531332E-5</v>
      </c>
      <c r="M14" s="7"/>
      <c r="N14" s="7"/>
      <c r="O14" s="7"/>
      <c r="P14" s="9">
        <v>42437</v>
      </c>
      <c r="Q14" s="7">
        <v>1.31</v>
      </c>
      <c r="R14" s="7">
        <v>-0.39631336405529949</v>
      </c>
      <c r="S14" s="7">
        <f t="shared" si="10"/>
        <v>0.60368663594470051</v>
      </c>
      <c r="T14" s="7">
        <f t="shared" si="9"/>
        <v>-0.39691734214713648</v>
      </c>
      <c r="W14" s="7" t="s">
        <v>29</v>
      </c>
      <c r="Z14">
        <f>Z12/121</f>
        <v>1.8317373255467566E-3</v>
      </c>
    </row>
    <row r="15" spans="1:27" ht="15.75" x14ac:dyDescent="0.25">
      <c r="A15" s="4">
        <v>42275</v>
      </c>
      <c r="B15">
        <v>2.0299999999999998</v>
      </c>
      <c r="C15">
        <f t="shared" si="6"/>
        <v>-7.3059360730593673E-2</v>
      </c>
      <c r="D15">
        <v>2.0013999999999998</v>
      </c>
      <c r="E15">
        <v>2.0949</v>
      </c>
      <c r="F15">
        <v>9.7843</v>
      </c>
      <c r="G15">
        <f t="shared" si="2"/>
        <v>11.879200000000001</v>
      </c>
      <c r="H15">
        <f t="shared" si="3"/>
        <v>21.677198020000002</v>
      </c>
      <c r="I15" s="15">
        <f t="shared" si="4"/>
        <v>5.376826755594255E-4</v>
      </c>
      <c r="J15">
        <f t="shared" si="5"/>
        <v>1.0005376826755594</v>
      </c>
      <c r="K15">
        <f t="shared" si="7"/>
        <v>-7.3597043406153098E-2</v>
      </c>
      <c r="L15" s="34">
        <f t="shared" si="8"/>
        <v>5.4165247981271831E-3</v>
      </c>
      <c r="M15" s="7"/>
      <c r="N15" s="7"/>
      <c r="O15" s="7"/>
      <c r="P15" s="9">
        <v>42438</v>
      </c>
      <c r="Q15" s="7">
        <v>1.32</v>
      </c>
      <c r="R15" s="7">
        <v>7.6335877862595486E-3</v>
      </c>
      <c r="S15" s="7">
        <f t="shared" si="10"/>
        <v>1.0076335877862594</v>
      </c>
      <c r="T15" s="7">
        <f t="shared" si="9"/>
        <v>7.0281583946548648E-3</v>
      </c>
      <c r="W15" s="11" t="s">
        <v>30</v>
      </c>
      <c r="Z15">
        <f>Z13/121</f>
        <v>0</v>
      </c>
    </row>
    <row r="16" spans="1:27" ht="15.75" x14ac:dyDescent="0.25">
      <c r="A16" s="4">
        <v>42276</v>
      </c>
      <c r="B16">
        <v>2.0299999999999998</v>
      </c>
      <c r="C16">
        <f t="shared" si="6"/>
        <v>0</v>
      </c>
      <c r="D16">
        <v>2.0013999999999998</v>
      </c>
      <c r="E16">
        <v>2.0508000000000002</v>
      </c>
      <c r="F16">
        <v>9.7726000000000006</v>
      </c>
      <c r="G16">
        <f t="shared" si="2"/>
        <v>11.823400000000001</v>
      </c>
      <c r="H16">
        <f t="shared" si="3"/>
        <v>21.609681639999998</v>
      </c>
      <c r="I16" s="15">
        <f t="shared" si="4"/>
        <v>5.3616121491639745E-4</v>
      </c>
      <c r="J16">
        <f t="shared" si="5"/>
        <v>1.0005361612149164</v>
      </c>
      <c r="K16">
        <f t="shared" si="7"/>
        <v>-5.3616121491639745E-4</v>
      </c>
      <c r="L16" s="34">
        <f t="shared" si="8"/>
        <v>2.8746884838062735E-7</v>
      </c>
      <c r="M16" s="7"/>
      <c r="N16" s="7"/>
      <c r="O16" s="7"/>
      <c r="P16" s="9">
        <v>42439</v>
      </c>
      <c r="Q16" s="7">
        <v>1.23</v>
      </c>
      <c r="R16" s="7">
        <v>-6.8181818181818232E-2</v>
      </c>
      <c r="S16" s="7">
        <f t="shared" si="10"/>
        <v>0.93181818181818177</v>
      </c>
      <c r="T16" s="7">
        <f t="shared" si="9"/>
        <v>-6.8788735020216429E-2</v>
      </c>
      <c r="W16" s="11" t="s">
        <v>37</v>
      </c>
      <c r="Z16">
        <f>SUM(W11:W131)/121</f>
        <v>0</v>
      </c>
    </row>
    <row r="17" spans="1:26" ht="15.75" x14ac:dyDescent="0.25">
      <c r="A17" s="4">
        <v>42277</v>
      </c>
      <c r="B17">
        <v>2.0699999999999998</v>
      </c>
      <c r="C17">
        <f t="shared" si="6"/>
        <v>1.9704433497536967E-2</v>
      </c>
      <c r="D17">
        <v>1.9935</v>
      </c>
      <c r="E17">
        <v>2.0367999999999999</v>
      </c>
      <c r="F17">
        <v>9.6963000000000008</v>
      </c>
      <c r="G17">
        <f t="shared" si="2"/>
        <v>11.7331</v>
      </c>
      <c r="H17">
        <f t="shared" si="3"/>
        <v>21.366374050000001</v>
      </c>
      <c r="I17" s="15">
        <f t="shared" si="4"/>
        <v>5.3067135764428564E-4</v>
      </c>
      <c r="J17">
        <f t="shared" si="5"/>
        <v>1.0005306713576443</v>
      </c>
      <c r="K17">
        <f t="shared" si="7"/>
        <v>1.9173762139892681E-2</v>
      </c>
      <c r="L17" s="34">
        <f t="shared" si="8"/>
        <v>3.6763315459718198E-4</v>
      </c>
      <c r="M17" s="7"/>
      <c r="N17" s="7"/>
      <c r="O17" s="7"/>
      <c r="P17" s="9">
        <v>42440</v>
      </c>
      <c r="Q17" s="7">
        <v>1.54</v>
      </c>
      <c r="R17" s="7">
        <v>0.25203252032520329</v>
      </c>
      <c r="S17" s="7">
        <f t="shared" si="10"/>
        <v>1.2520325203252032</v>
      </c>
      <c r="T17" s="7">
        <f t="shared" si="9"/>
        <v>0.25142141995461798</v>
      </c>
      <c r="W17" s="11" t="s">
        <v>38</v>
      </c>
      <c r="Z17">
        <f>SQRT(Z16)</f>
        <v>0</v>
      </c>
    </row>
    <row r="18" spans="1:26" ht="15.75" x14ac:dyDescent="0.25">
      <c r="A18" s="4">
        <v>42278</v>
      </c>
      <c r="B18">
        <v>2.17</v>
      </c>
      <c r="C18">
        <f t="shared" si="6"/>
        <v>4.8309178743961401E-2</v>
      </c>
      <c r="D18">
        <v>1.9962</v>
      </c>
      <c r="E18">
        <v>2.0367999999999999</v>
      </c>
      <c r="F18">
        <v>9.6281999999999996</v>
      </c>
      <c r="G18">
        <f t="shared" si="2"/>
        <v>11.664999999999999</v>
      </c>
      <c r="H18">
        <f t="shared" si="3"/>
        <v>21.256612839999999</v>
      </c>
      <c r="I18" s="15">
        <f t="shared" si="4"/>
        <v>5.2819117325220155E-4</v>
      </c>
      <c r="J18">
        <f t="shared" si="5"/>
        <v>1.0005281911732522</v>
      </c>
      <c r="K18">
        <f t="shared" si="7"/>
        <v>4.7780987570709199E-2</v>
      </c>
      <c r="L18" s="34">
        <f t="shared" si="8"/>
        <v>2.2830227732322668E-3</v>
      </c>
      <c r="M18" s="7"/>
      <c r="N18" s="7"/>
      <c r="O18" s="7"/>
      <c r="P18" s="9">
        <v>42443</v>
      </c>
      <c r="Q18" s="7">
        <v>1.6600000000000001</v>
      </c>
      <c r="R18" s="7">
        <v>7.792207792207799E-2</v>
      </c>
      <c r="S18" s="7">
        <f t="shared" si="10"/>
        <v>1.0779220779220779</v>
      </c>
      <c r="T18" s="7">
        <f t="shared" si="9"/>
        <v>7.7310404010922748E-2</v>
      </c>
      <c r="W18" s="11" t="s">
        <v>39</v>
      </c>
      <c r="Z18">
        <f>SUM(X11:X131)/121</f>
        <v>0</v>
      </c>
    </row>
    <row r="19" spans="1:26" ht="15.75" x14ac:dyDescent="0.25">
      <c r="A19" s="4">
        <v>42279</v>
      </c>
      <c r="B19">
        <v>2.48</v>
      </c>
      <c r="C19">
        <f t="shared" si="6"/>
        <v>0.14285714285714288</v>
      </c>
      <c r="D19">
        <v>2.0442999999999998</v>
      </c>
      <c r="E19">
        <v>1.9929000000000001</v>
      </c>
      <c r="F19">
        <v>9.5782000000000007</v>
      </c>
      <c r="G19">
        <f t="shared" si="2"/>
        <v>11.571100000000001</v>
      </c>
      <c r="H19">
        <f t="shared" si="3"/>
        <v>21.573614259999999</v>
      </c>
      <c r="I19" s="15">
        <f t="shared" si="4"/>
        <v>5.3534810248168085E-4</v>
      </c>
      <c r="J19">
        <f t="shared" si="5"/>
        <v>1.0005353481024817</v>
      </c>
      <c r="K19">
        <f t="shared" si="7"/>
        <v>0.1423217947546612</v>
      </c>
      <c r="L19" s="34">
        <f t="shared" si="8"/>
        <v>2.0255493262187906E-2</v>
      </c>
      <c r="M19" s="7"/>
      <c r="N19" s="7"/>
      <c r="O19" s="7"/>
      <c r="P19" s="9">
        <v>42444</v>
      </c>
      <c r="Q19" s="7">
        <v>1.69</v>
      </c>
      <c r="R19" s="7">
        <v>1.8072289156626387E-2</v>
      </c>
      <c r="S19" s="7">
        <f t="shared" si="10"/>
        <v>1.0180722891566263</v>
      </c>
      <c r="T19" s="7">
        <f t="shared" si="9"/>
        <v>1.7460579120852738E-2</v>
      </c>
      <c r="W19" s="11" t="s">
        <v>40</v>
      </c>
      <c r="Z19">
        <f>SQRT(Z18)</f>
        <v>0</v>
      </c>
    </row>
    <row r="20" spans="1:26" ht="15.75" x14ac:dyDescent="0.25">
      <c r="A20" s="4">
        <v>42282</v>
      </c>
      <c r="B20">
        <v>2.64</v>
      </c>
      <c r="C20">
        <f t="shared" si="6"/>
        <v>6.4516129032258118E-2</v>
      </c>
      <c r="D20">
        <v>2.0598000000000001</v>
      </c>
      <c r="E20">
        <v>2.0562</v>
      </c>
      <c r="F20">
        <v>9.4962999999999997</v>
      </c>
      <c r="G20">
        <f t="shared" si="2"/>
        <v>11.5525</v>
      </c>
      <c r="H20">
        <f t="shared" si="3"/>
        <v>21.616678740000001</v>
      </c>
      <c r="I20" s="15">
        <f t="shared" si="4"/>
        <v>5.363189315121808E-4</v>
      </c>
      <c r="J20">
        <f t="shared" si="5"/>
        <v>1.0005363189315122</v>
      </c>
      <c r="K20">
        <f t="shared" si="7"/>
        <v>6.3979810100745937E-2</v>
      </c>
      <c r="L20" s="34">
        <f t="shared" si="8"/>
        <v>4.0934161005275116E-3</v>
      </c>
      <c r="M20" s="7"/>
      <c r="N20" s="7"/>
      <c r="O20" s="7"/>
      <c r="P20" s="9">
        <v>42445</v>
      </c>
      <c r="Q20" s="7">
        <v>1.5899999999999999</v>
      </c>
      <c r="R20" s="7">
        <v>-5.9171597633136147E-2</v>
      </c>
      <c r="S20" s="7">
        <f t="shared" si="10"/>
        <v>0.94082840236686383</v>
      </c>
      <c r="T20" s="7">
        <f t="shared" si="9"/>
        <v>-5.9773234151751148E-2</v>
      </c>
    </row>
    <row r="21" spans="1:26" ht="15.75" x14ac:dyDescent="0.25">
      <c r="A21" s="4">
        <v>42283</v>
      </c>
      <c r="B21">
        <v>3.12</v>
      </c>
      <c r="C21">
        <f t="shared" si="6"/>
        <v>0.1818181818181818</v>
      </c>
      <c r="D21">
        <v>2.0375999999999999</v>
      </c>
      <c r="E21">
        <v>2.0314999999999999</v>
      </c>
      <c r="F21">
        <v>9.4918999999999993</v>
      </c>
      <c r="G21">
        <f t="shared" si="2"/>
        <v>11.523399999999999</v>
      </c>
      <c r="H21">
        <f t="shared" si="3"/>
        <v>21.372195439999999</v>
      </c>
      <c r="I21" s="15">
        <f t="shared" si="4"/>
        <v>5.3080283636619541E-4</v>
      </c>
      <c r="J21">
        <f t="shared" si="5"/>
        <v>1.0005308028363662</v>
      </c>
      <c r="K21">
        <f t="shared" si="7"/>
        <v>0.1812873789818156</v>
      </c>
      <c r="L21" s="34">
        <f t="shared" si="8"/>
        <v>3.2865113778096436E-2</v>
      </c>
      <c r="M21" s="7"/>
      <c r="N21" s="7"/>
      <c r="O21" s="7"/>
      <c r="P21" s="9">
        <v>42446</v>
      </c>
      <c r="Q21" s="7">
        <v>1.53</v>
      </c>
      <c r="R21" s="7">
        <v>-3.7735849056603668E-2</v>
      </c>
      <c r="S21" s="7">
        <f t="shared" si="10"/>
        <v>0.96226415094339635</v>
      </c>
      <c r="T21" s="7">
        <f t="shared" si="9"/>
        <v>-3.8337201584886973E-2</v>
      </c>
    </row>
    <row r="22" spans="1:26" ht="15.75" x14ac:dyDescent="0.25">
      <c r="A22" s="4">
        <v>42284</v>
      </c>
      <c r="B22">
        <v>3.19</v>
      </c>
      <c r="C22">
        <f t="shared" si="6"/>
        <v>2.2435897435897384E-2</v>
      </c>
      <c r="D22">
        <v>2.0396999999999998</v>
      </c>
      <c r="E22">
        <v>2.0668000000000002</v>
      </c>
      <c r="F22">
        <v>9.4591999999999992</v>
      </c>
      <c r="G22">
        <f t="shared" si="2"/>
        <v>11.526</v>
      </c>
      <c r="H22">
        <f t="shared" si="3"/>
        <v>21.360730239999999</v>
      </c>
      <c r="I22" s="15">
        <f t="shared" si="4"/>
        <v>5.3054388364248695E-4</v>
      </c>
      <c r="J22">
        <f t="shared" si="5"/>
        <v>1.0005305438836425</v>
      </c>
      <c r="K22">
        <f t="shared" si="7"/>
        <v>2.1905353552254897E-2</v>
      </c>
      <c r="L22" s="34">
        <f t="shared" si="8"/>
        <v>4.7984451424928622E-4</v>
      </c>
      <c r="M22" s="7"/>
      <c r="N22" s="7"/>
      <c r="O22" s="7"/>
      <c r="P22" s="9">
        <v>42447</v>
      </c>
      <c r="Q22" s="7">
        <v>1.19</v>
      </c>
      <c r="R22" s="7">
        <v>-0.22222222222222227</v>
      </c>
      <c r="S22" s="7">
        <f t="shared" si="10"/>
        <v>0.77777777777777768</v>
      </c>
      <c r="T22" s="7">
        <f t="shared" si="9"/>
        <v>-0.22282378635155714</v>
      </c>
    </row>
    <row r="23" spans="1:26" ht="15.75" x14ac:dyDescent="0.25">
      <c r="A23" s="4">
        <v>42285</v>
      </c>
      <c r="B23">
        <v>3.1</v>
      </c>
      <c r="C23">
        <f t="shared" si="6"/>
        <v>-2.8213166144200583E-2</v>
      </c>
      <c r="D23">
        <v>2.0303</v>
      </c>
      <c r="E23">
        <v>2.1040000000000001</v>
      </c>
      <c r="F23">
        <v>9.4025999999999996</v>
      </c>
      <c r="G23">
        <f t="shared" si="2"/>
        <v>11.506599999999999</v>
      </c>
      <c r="H23">
        <f t="shared" si="3"/>
        <v>21.194098779999997</v>
      </c>
      <c r="I23" s="15">
        <f t="shared" si="4"/>
        <v>5.2677759320607365E-4</v>
      </c>
      <c r="J23">
        <f t="shared" si="5"/>
        <v>1.0005267775932061</v>
      </c>
      <c r="K23">
        <f t="shared" si="7"/>
        <v>-2.8739943737406657E-2</v>
      </c>
      <c r="L23" s="34">
        <f t="shared" si="8"/>
        <v>8.2598436602930017E-4</v>
      </c>
      <c r="M23" s="7"/>
      <c r="N23" s="7"/>
      <c r="O23" s="7"/>
      <c r="P23" s="9">
        <v>42450</v>
      </c>
      <c r="Q23" s="7">
        <v>1.27</v>
      </c>
      <c r="R23" s="7">
        <v>6.7226890756302587E-2</v>
      </c>
      <c r="S23" s="7">
        <f t="shared" si="10"/>
        <v>1.0672268907563025</v>
      </c>
      <c r="T23" s="7">
        <f t="shared" si="9"/>
        <v>6.6626770829159104E-2</v>
      </c>
    </row>
    <row r="24" spans="1:26" ht="15.75" x14ac:dyDescent="0.25">
      <c r="A24" s="4">
        <v>42286</v>
      </c>
      <c r="B24">
        <v>2.95</v>
      </c>
      <c r="C24">
        <f t="shared" si="6"/>
        <v>-4.8387096774193519E-2</v>
      </c>
      <c r="D24">
        <v>2.0299</v>
      </c>
      <c r="E24">
        <v>2.0880999999999998</v>
      </c>
      <c r="F24">
        <v>9.3792000000000009</v>
      </c>
      <c r="G24">
        <f t="shared" si="2"/>
        <v>11.467300000000002</v>
      </c>
      <c r="H24">
        <f t="shared" si="3"/>
        <v>21.126938080000002</v>
      </c>
      <c r="I24" s="15">
        <f t="shared" si="4"/>
        <v>5.2525813197235038E-4</v>
      </c>
      <c r="J24">
        <f t="shared" si="5"/>
        <v>1.0005252581319724</v>
      </c>
      <c r="K24">
        <f t="shared" si="7"/>
        <v>-4.891235490616587E-2</v>
      </c>
      <c r="L24" s="34">
        <f t="shared" si="8"/>
        <v>2.3924184624667284E-3</v>
      </c>
      <c r="M24" s="7"/>
      <c r="N24" s="7"/>
      <c r="O24" s="7"/>
      <c r="P24" s="9">
        <v>42451</v>
      </c>
      <c r="Q24" s="7">
        <v>1.18</v>
      </c>
      <c r="R24" s="7">
        <v>-7.0866141732283533E-2</v>
      </c>
      <c r="S24" s="7">
        <f t="shared" si="10"/>
        <v>0.92913385826771644</v>
      </c>
      <c r="T24" s="7">
        <f t="shared" si="9"/>
        <v>-7.1467578687180983E-2</v>
      </c>
    </row>
    <row r="25" spans="1:26" ht="15.75" x14ac:dyDescent="0.25">
      <c r="A25" s="4">
        <v>42289</v>
      </c>
      <c r="B25">
        <v>2.7</v>
      </c>
      <c r="C25">
        <f t="shared" si="6"/>
        <v>-8.4745762711864403E-2</v>
      </c>
      <c r="D25">
        <v>2.0286</v>
      </c>
      <c r="E25">
        <v>2.0880999999999998</v>
      </c>
      <c r="F25">
        <v>9.3475000000000001</v>
      </c>
      <c r="G25">
        <f t="shared" si="2"/>
        <v>11.435600000000001</v>
      </c>
      <c r="H25">
        <f t="shared" si="3"/>
        <v>21.050438500000002</v>
      </c>
      <c r="I25" s="15">
        <f t="shared" si="4"/>
        <v>5.2352636159302968E-4</v>
      </c>
      <c r="J25">
        <f t="shared" si="5"/>
        <v>1.000523526361593</v>
      </c>
      <c r="K25">
        <f t="shared" si="7"/>
        <v>-8.5269289073457433E-2</v>
      </c>
      <c r="L25" s="34">
        <f t="shared" si="8"/>
        <v>7.2708516590928472E-3</v>
      </c>
      <c r="M25" s="7"/>
      <c r="N25" s="7"/>
      <c r="O25" s="7"/>
      <c r="P25" s="9">
        <v>42452</v>
      </c>
      <c r="Q25" s="7">
        <v>1</v>
      </c>
      <c r="R25" s="7">
        <v>-0.15254237288135589</v>
      </c>
      <c r="S25" s="7">
        <f t="shared" si="10"/>
        <v>0.84745762711864414</v>
      </c>
      <c r="T25" s="7">
        <f t="shared" si="9"/>
        <v>-0.15314872262235149</v>
      </c>
    </row>
    <row r="26" spans="1:26" ht="15.75" x14ac:dyDescent="0.25">
      <c r="A26" s="4">
        <v>42290</v>
      </c>
      <c r="B26">
        <v>2.52</v>
      </c>
      <c r="C26">
        <f t="shared" si="6"/>
        <v>-6.6666666666666721E-2</v>
      </c>
      <c r="D26">
        <v>2.0390000000000001</v>
      </c>
      <c r="E26">
        <v>2.0438999999999998</v>
      </c>
      <c r="F26">
        <v>9.3893000000000004</v>
      </c>
      <c r="G26">
        <f t="shared" si="2"/>
        <v>11.433199999999999</v>
      </c>
      <c r="H26">
        <f t="shared" si="3"/>
        <v>21.188682700000001</v>
      </c>
      <c r="I26" s="15">
        <f t="shared" si="4"/>
        <v>5.2665508952842721E-4</v>
      </c>
      <c r="J26">
        <f t="shared" si="5"/>
        <v>1.0005266550895284</v>
      </c>
      <c r="K26">
        <f t="shared" si="7"/>
        <v>-6.7193321756195148E-2</v>
      </c>
      <c r="L26" s="34">
        <f t="shared" si="8"/>
        <v>4.5149424886315685E-3</v>
      </c>
      <c r="M26" s="7"/>
      <c r="N26" s="7"/>
      <c r="O26" s="7"/>
      <c r="P26" s="9">
        <v>42453</v>
      </c>
      <c r="Q26" s="7">
        <v>1.03</v>
      </c>
      <c r="R26" s="7">
        <v>3.0000000000000027E-2</v>
      </c>
      <c r="S26" s="7">
        <f t="shared" si="10"/>
        <v>1.03</v>
      </c>
      <c r="T26" s="7">
        <f t="shared" si="9"/>
        <v>2.9391166657303458E-2</v>
      </c>
    </row>
    <row r="27" spans="1:26" ht="15.75" x14ac:dyDescent="0.25">
      <c r="A27" s="4">
        <v>42291</v>
      </c>
      <c r="B27">
        <v>2.52</v>
      </c>
      <c r="C27">
        <f t="shared" si="6"/>
        <v>0</v>
      </c>
      <c r="D27">
        <v>2.0369999999999999</v>
      </c>
      <c r="E27">
        <v>1.9718</v>
      </c>
      <c r="F27">
        <v>9.4246999999999996</v>
      </c>
      <c r="G27">
        <f t="shared" si="2"/>
        <v>11.3965</v>
      </c>
      <c r="H27">
        <f t="shared" si="3"/>
        <v>21.169913899999997</v>
      </c>
      <c r="I27" s="15">
        <f t="shared" si="4"/>
        <v>5.2623052492806188E-4</v>
      </c>
      <c r="J27">
        <f t="shared" si="5"/>
        <v>1.0005262305249281</v>
      </c>
      <c r="K27">
        <f t="shared" si="7"/>
        <v>-5.2623052492806188E-4</v>
      </c>
      <c r="L27" s="34">
        <f t="shared" si="8"/>
        <v>2.7691856536606356E-7</v>
      </c>
      <c r="M27" s="7"/>
      <c r="N27" s="7"/>
      <c r="O27" s="7"/>
      <c r="P27" s="9">
        <v>42457</v>
      </c>
      <c r="Q27" s="7">
        <v>0.96719999999999995</v>
      </c>
      <c r="R27" s="7">
        <v>-6.0970873786407843E-2</v>
      </c>
      <c r="S27" s="7">
        <f t="shared" si="10"/>
        <v>0.93902912621359214</v>
      </c>
      <c r="T27" s="7">
        <f t="shared" si="9"/>
        <v>-6.1582589238848608E-2</v>
      </c>
    </row>
    <row r="28" spans="1:26" ht="15.75" x14ac:dyDescent="0.25">
      <c r="A28" s="4">
        <v>42292</v>
      </c>
      <c r="B28">
        <v>2.7</v>
      </c>
      <c r="C28">
        <f t="shared" si="6"/>
        <v>7.1428571428571494E-2</v>
      </c>
      <c r="D28">
        <v>2.0556000000000001</v>
      </c>
      <c r="E28">
        <v>2.0175000000000001</v>
      </c>
      <c r="F28">
        <v>9.3559000000000001</v>
      </c>
      <c r="G28">
        <f t="shared" si="2"/>
        <v>11.3734</v>
      </c>
      <c r="H28">
        <f t="shared" si="3"/>
        <v>21.249488040000003</v>
      </c>
      <c r="I28" s="15">
        <f t="shared" si="4"/>
        <v>5.2803010259339089E-4</v>
      </c>
      <c r="J28">
        <f t="shared" si="5"/>
        <v>1.0005280301025934</v>
      </c>
      <c r="K28">
        <f t="shared" si="7"/>
        <v>7.0900541325978103E-2</v>
      </c>
      <c r="L28" s="34">
        <f t="shared" si="8"/>
        <v>5.0268867603167292E-3</v>
      </c>
      <c r="M28" s="7"/>
      <c r="N28" s="7"/>
      <c r="O28" s="7"/>
      <c r="P28" s="9">
        <v>42458</v>
      </c>
      <c r="Q28" s="7">
        <v>0.86370000000000002</v>
      </c>
      <c r="R28" s="7">
        <v>-0.10700992555831258</v>
      </c>
      <c r="S28" s="7">
        <f t="shared" si="10"/>
        <v>0.89299007444168743</v>
      </c>
      <c r="T28" s="7">
        <f t="shared" si="9"/>
        <v>-0.10762286875189388</v>
      </c>
    </row>
    <row r="29" spans="1:26" ht="15.75" x14ac:dyDescent="0.25">
      <c r="A29" s="4">
        <v>42293</v>
      </c>
      <c r="B29">
        <v>2.73</v>
      </c>
      <c r="C29">
        <f t="shared" si="6"/>
        <v>1.1111111111111039E-2</v>
      </c>
      <c r="D29">
        <v>2.0442</v>
      </c>
      <c r="E29">
        <v>2.0333999999999999</v>
      </c>
      <c r="F29">
        <v>9.3609000000000009</v>
      </c>
      <c r="G29">
        <f t="shared" si="2"/>
        <v>11.394300000000001</v>
      </c>
      <c r="H29">
        <f t="shared" si="3"/>
        <v>21.168951780000004</v>
      </c>
      <c r="I29" s="15">
        <f t="shared" si="4"/>
        <v>5.2620875927122945E-4</v>
      </c>
      <c r="J29">
        <f t="shared" si="5"/>
        <v>1.0005262087592712</v>
      </c>
      <c r="K29">
        <f t="shared" si="7"/>
        <v>1.0584902351839809E-2</v>
      </c>
      <c r="L29" s="34">
        <f t="shared" si="8"/>
        <v>1.1204015779798393E-4</v>
      </c>
      <c r="M29" s="7"/>
      <c r="N29" s="7"/>
      <c r="O29" s="7"/>
      <c r="P29" s="9">
        <v>42459</v>
      </c>
      <c r="Q29" s="7">
        <v>0.85360000000000003</v>
      </c>
      <c r="R29" s="7">
        <v>-1.1693875188144029E-2</v>
      </c>
      <c r="S29" s="7">
        <f t="shared" si="10"/>
        <v>0.98830612481185598</v>
      </c>
      <c r="T29" s="7">
        <f t="shared" si="9"/>
        <v>-1.2308973648899832E-2</v>
      </c>
    </row>
    <row r="30" spans="1:26" ht="15.75" x14ac:dyDescent="0.25">
      <c r="A30" s="4">
        <v>42296</v>
      </c>
      <c r="B30">
        <v>2.59</v>
      </c>
      <c r="C30">
        <f t="shared" si="6"/>
        <v>-5.1282051282051329E-2</v>
      </c>
      <c r="D30">
        <v>2.0386000000000002</v>
      </c>
      <c r="E30">
        <v>2.0228000000000002</v>
      </c>
      <c r="F30">
        <v>9.3887</v>
      </c>
      <c r="G30">
        <f t="shared" si="2"/>
        <v>11.4115</v>
      </c>
      <c r="H30">
        <f t="shared" si="3"/>
        <v>21.162603820000001</v>
      </c>
      <c r="I30" s="15">
        <f t="shared" si="4"/>
        <v>5.2606514758513079E-4</v>
      </c>
      <c r="J30">
        <f t="shared" si="5"/>
        <v>1.0005260651475851</v>
      </c>
      <c r="K30">
        <f t="shared" si="7"/>
        <v>-5.180811642963646E-2</v>
      </c>
      <c r="L30" s="34">
        <f t="shared" si="8"/>
        <v>2.6840809279867674E-3</v>
      </c>
      <c r="M30" s="7"/>
      <c r="N30" s="7"/>
      <c r="O30" s="7"/>
      <c r="P30" s="9">
        <v>42460</v>
      </c>
      <c r="Q30" s="7">
        <v>0.76829999999999998</v>
      </c>
      <c r="R30" s="7">
        <v>-9.992970946579198E-2</v>
      </c>
      <c r="S30" s="7">
        <f t="shared" si="10"/>
        <v>0.90007029053420806</v>
      </c>
      <c r="T30" s="7">
        <f t="shared" si="9"/>
        <v>-0.10055289282685169</v>
      </c>
    </row>
    <row r="31" spans="1:26" ht="15.75" x14ac:dyDescent="0.25">
      <c r="A31" s="4">
        <v>42297</v>
      </c>
      <c r="B31">
        <v>2.7199999999999998</v>
      </c>
      <c r="C31">
        <f t="shared" si="6"/>
        <v>5.0193050193050155E-2</v>
      </c>
      <c r="D31">
        <v>2.0356000000000001</v>
      </c>
      <c r="E31">
        <v>2.0670000000000002</v>
      </c>
      <c r="F31">
        <v>9.3926999999999996</v>
      </c>
      <c r="G31">
        <f t="shared" si="2"/>
        <v>11.4597</v>
      </c>
      <c r="H31">
        <f t="shared" si="3"/>
        <v>21.186780120000002</v>
      </c>
      <c r="I31" s="15">
        <f t="shared" si="4"/>
        <v>5.2661205470161399E-4</v>
      </c>
      <c r="J31">
        <f t="shared" si="5"/>
        <v>1.0005266120547016</v>
      </c>
      <c r="K31">
        <f t="shared" si="7"/>
        <v>4.9666438138348541E-2</v>
      </c>
      <c r="L31" s="34">
        <f t="shared" si="8"/>
        <v>2.4667550773504027E-3</v>
      </c>
      <c r="M31" s="7"/>
      <c r="N31" s="7"/>
      <c r="O31" s="7"/>
      <c r="P31" s="9">
        <v>42461</v>
      </c>
      <c r="Q31" s="7">
        <v>0.77500000000000002</v>
      </c>
      <c r="R31" s="7">
        <v>8.7205518677600409E-3</v>
      </c>
      <c r="S31" s="7">
        <f t="shared" si="10"/>
        <v>1.00872055186776</v>
      </c>
      <c r="T31" s="7">
        <f t="shared" si="9"/>
        <v>8.1026712819163745E-3</v>
      </c>
    </row>
    <row r="32" spans="1:26" ht="15.75" x14ac:dyDescent="0.25">
      <c r="A32" s="4">
        <v>42298</v>
      </c>
      <c r="B32">
        <v>2.48</v>
      </c>
      <c r="C32">
        <f t="shared" si="6"/>
        <v>-8.8235294117646981E-2</v>
      </c>
      <c r="D32">
        <v>2.0488</v>
      </c>
      <c r="E32">
        <v>2.0228000000000002</v>
      </c>
      <c r="F32">
        <v>9.407</v>
      </c>
      <c r="G32">
        <f t="shared" si="2"/>
        <v>11.4298</v>
      </c>
      <c r="H32">
        <f t="shared" si="3"/>
        <v>21.295861599999999</v>
      </c>
      <c r="I32" s="15">
        <f t="shared" si="4"/>
        <v>5.2907830248094534E-4</v>
      </c>
      <c r="J32">
        <f t="shared" si="5"/>
        <v>1.0005290783024809</v>
      </c>
      <c r="K32">
        <f t="shared" si="7"/>
        <v>-8.8764372420127927E-2</v>
      </c>
      <c r="L32" s="34">
        <f t="shared" si="8"/>
        <v>7.8791138111391681E-3</v>
      </c>
      <c r="M32" s="7"/>
      <c r="N32" s="7"/>
      <c r="O32" s="7"/>
      <c r="P32" s="9">
        <v>42464</v>
      </c>
      <c r="Q32" s="7">
        <v>0.73040000000000005</v>
      </c>
      <c r="R32" s="7">
        <v>-5.7548387096774158E-2</v>
      </c>
      <c r="S32" s="7">
        <f t="shared" si="10"/>
        <v>0.94245161290322588</v>
      </c>
      <c r="T32" s="7">
        <f t="shared" si="9"/>
        <v>-5.8166201406340913E-2</v>
      </c>
    </row>
    <row r="33" spans="1:20" ht="15.75" x14ac:dyDescent="0.25">
      <c r="A33" s="4">
        <v>42299</v>
      </c>
      <c r="B33">
        <v>2.4</v>
      </c>
      <c r="C33">
        <f t="shared" si="6"/>
        <v>-3.2258064516129059E-2</v>
      </c>
      <c r="D33">
        <v>2.0251000000000001</v>
      </c>
      <c r="E33">
        <v>2.0263</v>
      </c>
      <c r="F33">
        <v>9.3343000000000007</v>
      </c>
      <c r="G33">
        <f t="shared" si="2"/>
        <v>11.360600000000002</v>
      </c>
      <c r="H33">
        <f t="shared" si="3"/>
        <v>20.929190930000004</v>
      </c>
      <c r="I33" s="15">
        <f t="shared" si="4"/>
        <v>5.2077936505212641E-4</v>
      </c>
      <c r="J33">
        <f t="shared" si="5"/>
        <v>1.0005207793650521</v>
      </c>
      <c r="K33">
        <f t="shared" si="7"/>
        <v>-3.2778843881181186E-2</v>
      </c>
      <c r="L33" s="34">
        <f t="shared" si="8"/>
        <v>1.0744526061868492E-3</v>
      </c>
      <c r="M33" s="7"/>
      <c r="N33" s="7"/>
      <c r="O33" s="7"/>
      <c r="P33" s="9">
        <v>42465</v>
      </c>
      <c r="Q33" s="7">
        <v>0.66579999999999995</v>
      </c>
      <c r="R33" s="7">
        <v>-8.8444687842278338E-2</v>
      </c>
      <c r="S33" s="7">
        <f t="shared" si="10"/>
        <v>0.91155531215772168</v>
      </c>
      <c r="T33" s="7">
        <f t="shared" si="9"/>
        <v>-8.9061597291694064E-2</v>
      </c>
    </row>
    <row r="34" spans="1:20" ht="15.75" x14ac:dyDescent="0.25">
      <c r="A34" s="4">
        <v>42300</v>
      </c>
      <c r="B34">
        <v>2.2800000000000002</v>
      </c>
      <c r="C34">
        <f t="shared" si="6"/>
        <v>-4.9999999999999864E-2</v>
      </c>
      <c r="D34">
        <v>1.9965000000000002</v>
      </c>
      <c r="E34">
        <v>2.0865999999999998</v>
      </c>
      <c r="F34">
        <v>9.3175000000000008</v>
      </c>
      <c r="G34">
        <f t="shared" si="2"/>
        <v>11.4041</v>
      </c>
      <c r="H34">
        <f t="shared" si="3"/>
        <v>20.68898875</v>
      </c>
      <c r="I34" s="15">
        <f t="shared" si="4"/>
        <v>5.1532920142971506E-4</v>
      </c>
      <c r="J34">
        <f t="shared" si="5"/>
        <v>1.0005153292014297</v>
      </c>
      <c r="K34">
        <f t="shared" si="7"/>
        <v>-5.0515329201429579E-2</v>
      </c>
      <c r="L34" s="34">
        <f t="shared" si="8"/>
        <v>2.5517984843288041E-3</v>
      </c>
      <c r="M34" s="7"/>
      <c r="N34" s="7"/>
      <c r="O34" s="7"/>
      <c r="P34" s="9">
        <v>42466</v>
      </c>
      <c r="Q34" s="7">
        <v>0.73850000000000005</v>
      </c>
      <c r="R34" s="7">
        <v>0.10919194953439487</v>
      </c>
      <c r="S34" s="7">
        <f t="shared" si="10"/>
        <v>1.1091919495343949</v>
      </c>
      <c r="T34" s="7">
        <f t="shared" si="9"/>
        <v>0.10857916292102016</v>
      </c>
    </row>
    <row r="35" spans="1:20" ht="15.75" x14ac:dyDescent="0.25">
      <c r="A35" s="4">
        <v>42303</v>
      </c>
      <c r="B35">
        <v>2.1</v>
      </c>
      <c r="C35">
        <f t="shared" si="6"/>
        <v>-7.8947368421052697E-2</v>
      </c>
      <c r="D35">
        <v>1.9990999999999999</v>
      </c>
      <c r="E35">
        <v>2.0564</v>
      </c>
      <c r="F35">
        <v>9.3518000000000008</v>
      </c>
      <c r="G35">
        <f t="shared" si="2"/>
        <v>11.408200000000001</v>
      </c>
      <c r="H35">
        <f t="shared" si="3"/>
        <v>20.75158338</v>
      </c>
      <c r="I35" s="15">
        <f t="shared" si="4"/>
        <v>5.1675050884392171E-4</v>
      </c>
      <c r="J35">
        <f t="shared" si="5"/>
        <v>1.0005167505088439</v>
      </c>
      <c r="K35">
        <f t="shared" si="7"/>
        <v>-7.9464118929896618E-2</v>
      </c>
      <c r="L35" s="34">
        <f t="shared" si="8"/>
        <v>6.314546197304754E-3</v>
      </c>
      <c r="M35" s="7"/>
      <c r="N35" s="7"/>
      <c r="O35" s="7"/>
      <c r="P35" s="9">
        <v>42467</v>
      </c>
      <c r="Q35" s="7">
        <v>0.69020000000000004</v>
      </c>
      <c r="R35" s="7">
        <v>-6.5402843601895744E-2</v>
      </c>
      <c r="S35" s="7">
        <f t="shared" si="10"/>
        <v>0.93459715639810426</v>
      </c>
      <c r="T35" s="7">
        <f t="shared" si="9"/>
        <v>-6.6015353576076685E-2</v>
      </c>
    </row>
    <row r="36" spans="1:20" ht="15.75" x14ac:dyDescent="0.25">
      <c r="A36" s="4">
        <v>42304</v>
      </c>
      <c r="B36">
        <v>2.0499999999999998</v>
      </c>
      <c r="C36">
        <f t="shared" si="6"/>
        <v>-2.3809523809523937E-2</v>
      </c>
      <c r="D36">
        <v>2.0004</v>
      </c>
      <c r="E36">
        <v>2.0369999999999999</v>
      </c>
      <c r="F36">
        <v>9.2766000000000002</v>
      </c>
      <c r="G36">
        <f t="shared" si="2"/>
        <v>11.313600000000001</v>
      </c>
      <c r="H36">
        <f t="shared" si="3"/>
        <v>20.593910640000004</v>
      </c>
      <c r="I36" s="15">
        <f t="shared" si="4"/>
        <v>5.1316889962271794E-4</v>
      </c>
      <c r="J36">
        <f t="shared" si="5"/>
        <v>1.0005131688996227</v>
      </c>
      <c r="K36">
        <f t="shared" si="7"/>
        <v>-2.4322692709146655E-2</v>
      </c>
      <c r="L36" s="34">
        <f t="shared" si="8"/>
        <v>5.915933806235758E-4</v>
      </c>
      <c r="M36" s="7"/>
      <c r="N36" s="7"/>
      <c r="O36" s="7"/>
      <c r="P36" s="9">
        <v>42468</v>
      </c>
      <c r="Q36" s="7">
        <v>0.76139999999999997</v>
      </c>
      <c r="R36" s="7">
        <v>0.10315850478122272</v>
      </c>
      <c r="S36" s="7">
        <f t="shared" si="10"/>
        <v>1.1031585047812227</v>
      </c>
      <c r="T36" s="7">
        <f t="shared" si="9"/>
        <v>0.10254377151927678</v>
      </c>
    </row>
    <row r="37" spans="1:20" ht="15.75" x14ac:dyDescent="0.25">
      <c r="A37" s="4">
        <v>42305</v>
      </c>
      <c r="B37">
        <v>2.2200000000000002</v>
      </c>
      <c r="C37">
        <f t="shared" si="6"/>
        <v>8.2926829268292868E-2</v>
      </c>
      <c r="D37">
        <v>2.0215999999999998</v>
      </c>
      <c r="E37">
        <v>2.1009000000000002</v>
      </c>
      <c r="F37">
        <v>9.2527000000000008</v>
      </c>
      <c r="G37">
        <f t="shared" si="2"/>
        <v>11.3536</v>
      </c>
      <c r="H37">
        <f t="shared" si="3"/>
        <v>20.806158319999998</v>
      </c>
      <c r="I37" s="15">
        <f t="shared" si="4"/>
        <v>5.1798911740497111E-4</v>
      </c>
      <c r="J37">
        <f t="shared" si="5"/>
        <v>1.000517989117405</v>
      </c>
      <c r="K37">
        <f t="shared" si="7"/>
        <v>8.2408840150887896E-2</v>
      </c>
      <c r="L37" s="34">
        <f t="shared" si="8"/>
        <v>6.7912169350145928E-3</v>
      </c>
      <c r="M37" s="7"/>
      <c r="N37" s="7"/>
      <c r="O37" s="7"/>
      <c r="P37" s="9">
        <v>42471</v>
      </c>
      <c r="Q37" s="7">
        <v>0.95350000000000001</v>
      </c>
      <c r="R37" s="7">
        <v>0.25229839768846868</v>
      </c>
      <c r="S37" s="7">
        <f t="shared" si="10"/>
        <v>1.2522983976884687</v>
      </c>
      <c r="T37" s="7">
        <f t="shared" si="9"/>
        <v>0.25168117468906409</v>
      </c>
    </row>
    <row r="38" spans="1:20" ht="15.75" x14ac:dyDescent="0.25">
      <c r="A38" s="4">
        <v>42306</v>
      </c>
      <c r="B38">
        <v>2.19</v>
      </c>
      <c r="C38">
        <f t="shared" si="6"/>
        <v>-1.3513513513513624E-2</v>
      </c>
      <c r="D38">
        <v>2.0211000000000001</v>
      </c>
      <c r="E38">
        <v>2.1724999999999999</v>
      </c>
      <c r="F38">
        <v>9.2386999999999997</v>
      </c>
      <c r="G38">
        <f t="shared" si="2"/>
        <v>11.411199999999999</v>
      </c>
      <c r="H38">
        <f t="shared" si="3"/>
        <v>20.844836569999998</v>
      </c>
      <c r="I38" s="15">
        <f t="shared" si="4"/>
        <v>5.1886660392930217E-4</v>
      </c>
      <c r="J38">
        <f t="shared" si="5"/>
        <v>1.0005188666039293</v>
      </c>
      <c r="K38">
        <f t="shared" si="7"/>
        <v>-1.4032380117442926E-2</v>
      </c>
      <c r="L38" s="34">
        <f t="shared" si="8"/>
        <v>1.9690769176040755E-4</v>
      </c>
      <c r="M38" s="7"/>
      <c r="N38" s="7"/>
      <c r="O38" s="7"/>
      <c r="P38" s="9">
        <v>42472</v>
      </c>
      <c r="Q38" s="7">
        <v>1.1499999999999999</v>
      </c>
      <c r="R38" s="7">
        <v>0.20608285264813833</v>
      </c>
      <c r="S38" s="7">
        <f t="shared" si="10"/>
        <v>1.2060828526481384</v>
      </c>
      <c r="T38" s="7">
        <f t="shared" si="9"/>
        <v>0.20546563682819788</v>
      </c>
    </row>
    <row r="39" spans="1:20" ht="15.75" x14ac:dyDescent="0.25">
      <c r="A39" s="4">
        <v>42307</v>
      </c>
      <c r="B39">
        <v>2.2599999999999998</v>
      </c>
      <c r="C39">
        <f t="shared" si="6"/>
        <v>3.1963470319634632E-2</v>
      </c>
      <c r="D39">
        <v>2.0123000000000002</v>
      </c>
      <c r="E39">
        <v>2.1421000000000001</v>
      </c>
      <c r="F39">
        <v>9.2590000000000003</v>
      </c>
      <c r="G39">
        <f t="shared" si="2"/>
        <v>11.4011</v>
      </c>
      <c r="H39">
        <f t="shared" si="3"/>
        <v>20.773985700000001</v>
      </c>
      <c r="I39" s="15">
        <f t="shared" si="4"/>
        <v>5.1725900946664183E-4</v>
      </c>
      <c r="J39">
        <f t="shared" si="5"/>
        <v>1.0005172590094666</v>
      </c>
      <c r="K39">
        <f t="shared" si="7"/>
        <v>3.144621131016799E-2</v>
      </c>
      <c r="L39" s="34">
        <f t="shared" si="8"/>
        <v>9.8886420576373732E-4</v>
      </c>
      <c r="M39" s="7"/>
      <c r="N39" s="7"/>
      <c r="O39" s="7"/>
      <c r="P39" s="9">
        <v>42473</v>
      </c>
      <c r="Q39" s="7">
        <v>1.1100000000000001</v>
      </c>
      <c r="R39" s="7">
        <v>-3.4782608695652015E-2</v>
      </c>
      <c r="S39" s="7">
        <f t="shared" si="10"/>
        <v>0.96521739130434803</v>
      </c>
      <c r="T39" s="7">
        <f t="shared" si="9"/>
        <v>-3.5400176886004428E-2</v>
      </c>
    </row>
    <row r="40" spans="1:20" ht="15.75" x14ac:dyDescent="0.25">
      <c r="A40" s="4">
        <v>42310</v>
      </c>
      <c r="B40">
        <v>2.52</v>
      </c>
      <c r="C40">
        <f t="shared" si="6"/>
        <v>0.11504424778761073</v>
      </c>
      <c r="D40">
        <v>2.0398999999999998</v>
      </c>
      <c r="E40">
        <v>2.1709000000000001</v>
      </c>
      <c r="F40">
        <v>9.2248999999999999</v>
      </c>
      <c r="G40">
        <f t="shared" si="2"/>
        <v>11.395799999999999</v>
      </c>
      <c r="H40">
        <f t="shared" si="3"/>
        <v>20.988773509999998</v>
      </c>
      <c r="I40" s="15">
        <f t="shared" si="4"/>
        <v>5.2212961674658054E-4</v>
      </c>
      <c r="J40">
        <f t="shared" si="5"/>
        <v>1.0005221296167466</v>
      </c>
      <c r="K40">
        <f t="shared" si="7"/>
        <v>0.11452211817086415</v>
      </c>
      <c r="L40" s="34">
        <f t="shared" si="8"/>
        <v>1.3115315550341372E-2</v>
      </c>
      <c r="M40" s="7"/>
      <c r="N40" s="7"/>
      <c r="O40" s="7"/>
      <c r="P40" s="9">
        <v>42474</v>
      </c>
      <c r="Q40" s="7">
        <v>1.04</v>
      </c>
      <c r="R40" s="7">
        <v>-6.3063063063063113E-2</v>
      </c>
      <c r="S40" s="7">
        <f t="shared" si="10"/>
        <v>0.93693693693693691</v>
      </c>
      <c r="T40" s="7">
        <f t="shared" si="9"/>
        <v>-6.3679947557171906E-2</v>
      </c>
    </row>
    <row r="41" spans="1:20" ht="15.75" x14ac:dyDescent="0.25">
      <c r="A41" s="4">
        <v>42311</v>
      </c>
      <c r="B41">
        <v>2.52</v>
      </c>
      <c r="C41">
        <f t="shared" si="6"/>
        <v>0</v>
      </c>
      <c r="D41">
        <v>2.0398000000000001</v>
      </c>
      <c r="E41">
        <v>2.2105000000000001</v>
      </c>
      <c r="F41">
        <v>9.2333999999999996</v>
      </c>
      <c r="G41">
        <f t="shared" si="2"/>
        <v>11.443899999999999</v>
      </c>
      <c r="H41">
        <f t="shared" si="3"/>
        <v>21.04478932</v>
      </c>
      <c r="I41" s="15">
        <f t="shared" si="4"/>
        <v>5.2339843418724996E-4</v>
      </c>
      <c r="J41">
        <f t="shared" si="5"/>
        <v>1.0005233984341872</v>
      </c>
      <c r="K41">
        <f t="shared" si="7"/>
        <v>-5.2339843418724996E-4</v>
      </c>
      <c r="L41" s="34">
        <f t="shared" si="8"/>
        <v>2.7394592090966501E-7</v>
      </c>
      <c r="M41" s="7"/>
      <c r="N41" s="7"/>
      <c r="O41" s="7"/>
      <c r="P41" s="9">
        <v>42475</v>
      </c>
      <c r="Q41" s="7">
        <v>1.1000000000000001</v>
      </c>
      <c r="R41" s="7">
        <v>5.7692307692307744E-2</v>
      </c>
      <c r="S41" s="7">
        <f t="shared" si="10"/>
        <v>1.0576923076923077</v>
      </c>
      <c r="T41" s="7">
        <f t="shared" si="9"/>
        <v>5.7081147129143507E-2</v>
      </c>
    </row>
    <row r="42" spans="1:20" ht="15.75" x14ac:dyDescent="0.25">
      <c r="A42" s="4">
        <v>42312</v>
      </c>
      <c r="B42">
        <v>2.6</v>
      </c>
      <c r="C42">
        <f t="shared" si="6"/>
        <v>3.1746031746031772E-2</v>
      </c>
      <c r="D42">
        <v>2.0348999999999999</v>
      </c>
      <c r="E42">
        <v>2.2250000000000001</v>
      </c>
      <c r="F42">
        <v>9.2637</v>
      </c>
      <c r="G42">
        <f t="shared" si="2"/>
        <v>11.4887</v>
      </c>
      <c r="H42">
        <f t="shared" si="3"/>
        <v>21.075703130000001</v>
      </c>
      <c r="I42" s="15">
        <f t="shared" si="4"/>
        <v>5.2409841400757884E-4</v>
      </c>
      <c r="J42">
        <f t="shared" si="5"/>
        <v>1.0005240984140076</v>
      </c>
      <c r="K42">
        <f t="shared" si="7"/>
        <v>3.1221933332024193E-2</v>
      </c>
      <c r="L42" s="34">
        <f t="shared" si="8"/>
        <v>9.7480912098936337E-4</v>
      </c>
      <c r="M42" s="7"/>
      <c r="N42" s="7"/>
      <c r="O42" s="7"/>
      <c r="P42" s="9">
        <v>42478</v>
      </c>
      <c r="Q42" s="7">
        <v>1</v>
      </c>
      <c r="R42" s="7">
        <v>-9.0909090909090981E-2</v>
      </c>
      <c r="S42" s="7">
        <f t="shared" si="10"/>
        <v>0.90909090909090906</v>
      </c>
      <c r="T42" s="7">
        <f t="shared" si="9"/>
        <v>-9.1523311178285535E-2</v>
      </c>
    </row>
    <row r="43" spans="1:20" ht="15.75" x14ac:dyDescent="0.25">
      <c r="A43" s="4">
        <v>42313</v>
      </c>
      <c r="B43">
        <v>2.5</v>
      </c>
      <c r="C43">
        <f t="shared" si="6"/>
        <v>-3.8461538461538491E-2</v>
      </c>
      <c r="D43">
        <v>2.0329000000000002</v>
      </c>
      <c r="E43">
        <v>2.2323</v>
      </c>
      <c r="F43">
        <v>9.2740000000000009</v>
      </c>
      <c r="G43">
        <f t="shared" si="2"/>
        <v>11.506300000000001</v>
      </c>
      <c r="H43">
        <f t="shared" si="3"/>
        <v>21.085414600000004</v>
      </c>
      <c r="I43" s="15">
        <f t="shared" si="4"/>
        <v>5.2431827353638383E-4</v>
      </c>
      <c r="J43">
        <f t="shared" si="5"/>
        <v>1.0005243182735364</v>
      </c>
      <c r="K43">
        <f t="shared" si="7"/>
        <v>-3.8985856735074875E-2</v>
      </c>
      <c r="L43" s="34">
        <f t="shared" si="8"/>
        <v>1.519897025367783E-3</v>
      </c>
      <c r="M43" s="7"/>
      <c r="N43" s="7"/>
      <c r="O43" s="7"/>
      <c r="P43" s="9">
        <v>42479</v>
      </c>
      <c r="Q43" s="7">
        <v>1.0900000000000001</v>
      </c>
      <c r="R43" s="7">
        <v>9.000000000000008E-2</v>
      </c>
      <c r="S43" s="7">
        <f t="shared" si="10"/>
        <v>1.0900000000000001</v>
      </c>
      <c r="T43" s="7">
        <f t="shared" si="9"/>
        <v>8.9384805704628922E-2</v>
      </c>
    </row>
    <row r="44" spans="1:20" ht="15.75" x14ac:dyDescent="0.25">
      <c r="A44" s="4">
        <v>42314</v>
      </c>
      <c r="B44">
        <v>2.46</v>
      </c>
      <c r="C44">
        <f t="shared" si="6"/>
        <v>-1.6000000000000014E-2</v>
      </c>
      <c r="D44">
        <v>2.0457999999999998</v>
      </c>
      <c r="E44">
        <v>2.3252000000000002</v>
      </c>
      <c r="F44">
        <v>9.3039000000000005</v>
      </c>
      <c r="G44">
        <f t="shared" si="2"/>
        <v>11.629100000000001</v>
      </c>
      <c r="H44">
        <f t="shared" si="3"/>
        <v>21.359118619999997</v>
      </c>
      <c r="I44" s="15">
        <f t="shared" si="4"/>
        <v>5.3050748167726702E-4</v>
      </c>
      <c r="J44">
        <f t="shared" si="5"/>
        <v>1.0005305074816773</v>
      </c>
      <c r="K44">
        <f t="shared" si="7"/>
        <v>-1.6530507481677281E-2</v>
      </c>
      <c r="L44" s="34">
        <f t="shared" si="8"/>
        <v>2.7325767760178859E-4</v>
      </c>
      <c r="M44" s="7"/>
      <c r="N44" s="7"/>
      <c r="O44" s="7"/>
      <c r="P44" s="9">
        <v>42480</v>
      </c>
      <c r="Q44" s="7">
        <v>1.1100000000000001</v>
      </c>
      <c r="R44" s="7">
        <v>1.8348623853211024E-2</v>
      </c>
      <c r="S44" s="7">
        <f t="shared" si="10"/>
        <v>1.0183486238532111</v>
      </c>
      <c r="T44" s="7">
        <f t="shared" si="9"/>
        <v>1.7732272907597837E-2</v>
      </c>
    </row>
    <row r="45" spans="1:20" ht="15.75" x14ac:dyDescent="0.25">
      <c r="A45" s="4">
        <v>42317</v>
      </c>
      <c r="B45">
        <v>2.4699999999999998</v>
      </c>
      <c r="C45">
        <f t="shared" si="6"/>
        <v>4.0650406504064178E-3</v>
      </c>
      <c r="D45">
        <v>2.0467</v>
      </c>
      <c r="E45">
        <v>2.3435999999999999</v>
      </c>
      <c r="F45">
        <v>9.3978000000000002</v>
      </c>
      <c r="G45">
        <f t="shared" si="2"/>
        <v>11.741400000000001</v>
      </c>
      <c r="H45">
        <f t="shared" si="3"/>
        <v>21.578077259999997</v>
      </c>
      <c r="I45" s="15">
        <f t="shared" si="4"/>
        <v>5.354487305604394E-4</v>
      </c>
      <c r="J45">
        <f t="shared" si="5"/>
        <v>1.0005354487305604</v>
      </c>
      <c r="K45">
        <f t="shared" si="7"/>
        <v>3.5295919198459784E-3</v>
      </c>
      <c r="L45" s="34">
        <f t="shared" si="8"/>
        <v>1.2458019120642019E-5</v>
      </c>
      <c r="M45" s="7"/>
      <c r="N45" s="7"/>
      <c r="O45" s="7"/>
      <c r="P45" s="9">
        <v>42481</v>
      </c>
      <c r="Q45" s="7">
        <v>1.1200000000000001</v>
      </c>
      <c r="R45" s="7">
        <v>9.0090090090090159E-3</v>
      </c>
      <c r="S45" s="7">
        <f t="shared" si="10"/>
        <v>1.0090090090090089</v>
      </c>
      <c r="T45" s="7">
        <f t="shared" si="9"/>
        <v>8.3904166191731567E-3</v>
      </c>
    </row>
    <row r="46" spans="1:20" ht="15.75" x14ac:dyDescent="0.25">
      <c r="A46" s="4">
        <v>42318</v>
      </c>
      <c r="B46">
        <v>2.3199999999999998</v>
      </c>
      <c r="C46">
        <f t="shared" si="6"/>
        <v>-6.0728744939271224E-2</v>
      </c>
      <c r="D46">
        <v>2.0447000000000002</v>
      </c>
      <c r="E46">
        <v>2.3418999999999999</v>
      </c>
      <c r="F46">
        <v>9.3999000000000006</v>
      </c>
      <c r="G46">
        <f t="shared" si="2"/>
        <v>11.741800000000001</v>
      </c>
      <c r="H46">
        <f t="shared" si="3"/>
        <v>21.561875530000005</v>
      </c>
      <c r="I46" s="15">
        <f t="shared" si="4"/>
        <v>5.3508340959629308E-4</v>
      </c>
      <c r="J46">
        <f t="shared" si="5"/>
        <v>1.0005350834095963</v>
      </c>
      <c r="K46">
        <f t="shared" si="7"/>
        <v>-6.1263828348867518E-2</v>
      </c>
      <c r="L46" s="34">
        <f t="shared" si="8"/>
        <v>3.7532566639595032E-3</v>
      </c>
      <c r="M46" s="7"/>
      <c r="N46" s="7"/>
      <c r="O46" s="7"/>
      <c r="P46" s="9">
        <v>42482</v>
      </c>
      <c r="Q46" s="7">
        <v>1.1400000000000001</v>
      </c>
      <c r="R46" s="7">
        <v>1.785714285714287E-2</v>
      </c>
      <c r="S46" s="7">
        <f t="shared" si="10"/>
        <v>1.0178571428571428</v>
      </c>
      <c r="T46" s="7">
        <f t="shared" si="9"/>
        <v>1.7237119252284293E-2</v>
      </c>
    </row>
    <row r="47" spans="1:20" ht="15.75" x14ac:dyDescent="0.25">
      <c r="A47" s="4">
        <v>42319</v>
      </c>
      <c r="B47">
        <v>2.1800000000000002</v>
      </c>
      <c r="C47">
        <f t="shared" si="6"/>
        <v>-6.034482758620676E-2</v>
      </c>
      <c r="D47">
        <v>2.0499999999999998</v>
      </c>
      <c r="E47">
        <v>2.3300999999999998</v>
      </c>
      <c r="F47">
        <v>9.4212000000000007</v>
      </c>
      <c r="G47">
        <f t="shared" si="2"/>
        <v>11.751300000000001</v>
      </c>
      <c r="H47">
        <f t="shared" si="3"/>
        <v>21.643560000000001</v>
      </c>
      <c r="I47" s="15">
        <f t="shared" si="4"/>
        <v>5.3692475849898003E-4</v>
      </c>
      <c r="J47">
        <f t="shared" si="5"/>
        <v>1.000536924758499</v>
      </c>
      <c r="K47">
        <f t="shared" si="7"/>
        <v>-6.088175234470574E-2</v>
      </c>
      <c r="L47" s="34">
        <f t="shared" si="8"/>
        <v>3.7065877685620828E-3</v>
      </c>
      <c r="M47" s="7"/>
      <c r="N47" s="7"/>
      <c r="O47" s="7"/>
      <c r="P47" s="9">
        <v>42485</v>
      </c>
      <c r="Q47" s="7">
        <v>1.1000000000000001</v>
      </c>
      <c r="R47" s="7">
        <v>-3.508771929824564E-2</v>
      </c>
      <c r="S47" s="7">
        <f t="shared" si="10"/>
        <v>0.96491228070175439</v>
      </c>
      <c r="T47" s="7">
        <f t="shared" si="9"/>
        <v>-3.5706636494452187E-2</v>
      </c>
    </row>
    <row r="48" spans="1:20" ht="15.75" x14ac:dyDescent="0.25">
      <c r="A48" s="4">
        <v>42320</v>
      </c>
      <c r="B48">
        <v>2.09</v>
      </c>
      <c r="C48">
        <f t="shared" si="6"/>
        <v>-4.1284403669724905E-2</v>
      </c>
      <c r="D48">
        <v>2.0506000000000002</v>
      </c>
      <c r="E48">
        <v>2.3115999999999999</v>
      </c>
      <c r="F48">
        <v>9.4832999999999998</v>
      </c>
      <c r="G48">
        <f t="shared" si="2"/>
        <v>11.7949</v>
      </c>
      <c r="H48">
        <f t="shared" si="3"/>
        <v>21.758054980000001</v>
      </c>
      <c r="I48" s="15">
        <f t="shared" si="4"/>
        <v>5.3950365453081517E-4</v>
      </c>
      <c r="J48">
        <f t="shared" si="5"/>
        <v>1.0005395036545308</v>
      </c>
      <c r="K48">
        <f t="shared" si="7"/>
        <v>-4.182390732425572E-2</v>
      </c>
      <c r="L48" s="34">
        <f t="shared" si="8"/>
        <v>1.7492392238679312E-3</v>
      </c>
      <c r="M48" s="7"/>
      <c r="N48" s="7"/>
      <c r="O48" s="7"/>
      <c r="P48" s="9">
        <v>42486</v>
      </c>
      <c r="Q48" s="7">
        <v>1.08</v>
      </c>
      <c r="R48" s="7">
        <v>-1.8181818181818195E-2</v>
      </c>
      <c r="S48" s="7">
        <f t="shared" si="10"/>
        <v>0.98181818181818181</v>
      </c>
      <c r="T48" s="7">
        <f t="shared" si="9"/>
        <v>-1.8801334396806875E-2</v>
      </c>
    </row>
    <row r="49" spans="1:20" ht="15.75" x14ac:dyDescent="0.25">
      <c r="A49" s="4">
        <v>42321</v>
      </c>
      <c r="B49">
        <v>2.0699999999999998</v>
      </c>
      <c r="C49">
        <f t="shared" si="6"/>
        <v>-9.5693779904306303E-3</v>
      </c>
      <c r="D49">
        <v>2.0371999999999999</v>
      </c>
      <c r="E49">
        <v>2.2658</v>
      </c>
      <c r="F49">
        <v>9.4993999999999996</v>
      </c>
      <c r="G49">
        <f t="shared" si="2"/>
        <v>11.7652</v>
      </c>
      <c r="H49">
        <f t="shared" si="3"/>
        <v>21.617977679999996</v>
      </c>
      <c r="I49" s="15">
        <f t="shared" si="4"/>
        <v>5.3634820898817992E-4</v>
      </c>
      <c r="J49">
        <f t="shared" si="5"/>
        <v>1.0005363482089882</v>
      </c>
      <c r="K49">
        <f t="shared" si="7"/>
        <v>-1.010572619941881E-2</v>
      </c>
      <c r="L49" s="34">
        <f t="shared" si="8"/>
        <v>1.0212570201761975E-4</v>
      </c>
      <c r="M49" s="7"/>
      <c r="N49" s="7"/>
      <c r="O49" s="7"/>
      <c r="P49" s="9">
        <v>42487</v>
      </c>
      <c r="Q49" s="7">
        <v>1.04</v>
      </c>
      <c r="R49" s="7">
        <v>-3.703703703703707E-2</v>
      </c>
      <c r="S49" s="7">
        <f t="shared" si="10"/>
        <v>0.96296296296296291</v>
      </c>
      <c r="T49" s="7">
        <f t="shared" si="9"/>
        <v>-3.765570721178544E-2</v>
      </c>
    </row>
    <row r="50" spans="1:20" ht="15.75" x14ac:dyDescent="0.25">
      <c r="A50" s="4">
        <v>42324</v>
      </c>
      <c r="B50">
        <v>2.2599999999999998</v>
      </c>
      <c r="C50">
        <f t="shared" si="6"/>
        <v>9.1787439613526547E-2</v>
      </c>
      <c r="D50">
        <v>2.0638000000000001</v>
      </c>
      <c r="E50">
        <v>2.2675999999999998</v>
      </c>
      <c r="F50">
        <v>9.4093</v>
      </c>
      <c r="G50">
        <f t="shared" si="2"/>
        <v>11.6769</v>
      </c>
      <c r="H50">
        <f t="shared" si="3"/>
        <v>21.686513339999998</v>
      </c>
      <c r="I50" s="15">
        <f t="shared" si="4"/>
        <v>5.3789252730473969E-4</v>
      </c>
      <c r="J50">
        <f t="shared" si="5"/>
        <v>1.0005378925273047</v>
      </c>
      <c r="K50">
        <f t="shared" si="7"/>
        <v>9.1249547086221808E-2</v>
      </c>
      <c r="L50" s="34">
        <f t="shared" si="8"/>
        <v>8.3264798434406102E-3</v>
      </c>
      <c r="M50" s="7"/>
      <c r="N50" s="7"/>
      <c r="O50" s="7"/>
      <c r="P50" s="9">
        <v>42488</v>
      </c>
      <c r="Q50" s="7">
        <v>0.97019999999999995</v>
      </c>
      <c r="R50" s="7">
        <v>-6.7115384615384688E-2</v>
      </c>
      <c r="S50" s="7">
        <f t="shared" si="10"/>
        <v>0.93288461538461531</v>
      </c>
      <c r="T50" s="7">
        <f t="shared" si="9"/>
        <v>-6.7725351093385955E-2</v>
      </c>
    </row>
    <row r="51" spans="1:20" ht="15.75" x14ac:dyDescent="0.25">
      <c r="A51" s="4">
        <v>42325</v>
      </c>
      <c r="B51">
        <v>2.11</v>
      </c>
      <c r="C51">
        <f t="shared" si="6"/>
        <v>-6.6371681415929168E-2</v>
      </c>
      <c r="D51">
        <v>2.0667</v>
      </c>
      <c r="E51">
        <v>2.2658</v>
      </c>
      <c r="F51">
        <v>9.4235000000000007</v>
      </c>
      <c r="G51">
        <f t="shared" si="2"/>
        <v>11.689300000000001</v>
      </c>
      <c r="H51">
        <f t="shared" si="3"/>
        <v>21.741347449999999</v>
      </c>
      <c r="I51" s="15">
        <f t="shared" si="4"/>
        <v>5.3912748324624893E-4</v>
      </c>
      <c r="J51">
        <f t="shared" si="5"/>
        <v>1.0005391274832462</v>
      </c>
      <c r="K51">
        <f t="shared" si="7"/>
        <v>-6.6910808899175417E-2</v>
      </c>
      <c r="L51" s="34">
        <f t="shared" si="8"/>
        <v>4.4770563475419719E-3</v>
      </c>
      <c r="M51" s="7"/>
      <c r="N51" s="7"/>
      <c r="O51" s="7"/>
      <c r="P51" s="9">
        <v>42489</v>
      </c>
      <c r="Q51" s="7">
        <v>1.01</v>
      </c>
      <c r="R51" s="7">
        <v>4.1022469593898228E-2</v>
      </c>
      <c r="S51" s="7">
        <f t="shared" si="10"/>
        <v>1.0410224695938983</v>
      </c>
      <c r="T51" s="7">
        <f t="shared" si="9"/>
        <v>4.0414119208230473E-2</v>
      </c>
    </row>
    <row r="52" spans="1:20" ht="15.75" x14ac:dyDescent="0.25">
      <c r="A52" s="4">
        <v>42326</v>
      </c>
      <c r="B52">
        <v>2.13</v>
      </c>
      <c r="C52">
        <f t="shared" si="6"/>
        <v>9.4786729857819999E-3</v>
      </c>
      <c r="D52">
        <v>2.0575000000000001</v>
      </c>
      <c r="E52">
        <v>2.2728000000000002</v>
      </c>
      <c r="F52">
        <v>9.3636999999999997</v>
      </c>
      <c r="G52">
        <f t="shared" si="2"/>
        <v>11.6365</v>
      </c>
      <c r="H52">
        <f t="shared" si="3"/>
        <v>21.538612750000002</v>
      </c>
      <c r="I52" s="15">
        <f t="shared" si="4"/>
        <v>5.3455878925867673E-4</v>
      </c>
      <c r="J52">
        <f t="shared" si="5"/>
        <v>1.0005345587892587</v>
      </c>
      <c r="K52">
        <f t="shared" si="7"/>
        <v>8.9441141965233232E-3</v>
      </c>
      <c r="L52" s="34">
        <f t="shared" si="8"/>
        <v>7.9997178760450046E-5</v>
      </c>
      <c r="M52" s="7"/>
      <c r="N52" s="7"/>
      <c r="O52" s="7"/>
      <c r="P52" s="9">
        <v>42492</v>
      </c>
      <c r="Q52" s="7">
        <v>1.01</v>
      </c>
      <c r="R52" s="7">
        <v>0</v>
      </c>
      <c r="S52" s="7">
        <f t="shared" si="10"/>
        <v>1</v>
      </c>
      <c r="T52" s="7">
        <f t="shared" si="9"/>
        <v>-6.0844349616573368E-4</v>
      </c>
    </row>
    <row r="53" spans="1:20" ht="15.75" x14ac:dyDescent="0.25">
      <c r="A53" s="4">
        <v>42327</v>
      </c>
      <c r="B53">
        <v>2.08</v>
      </c>
      <c r="C53">
        <f t="shared" si="6"/>
        <v>-2.3474178403755788E-2</v>
      </c>
      <c r="D53">
        <v>2.0565000000000002</v>
      </c>
      <c r="E53">
        <v>2.2482000000000002</v>
      </c>
      <c r="F53">
        <v>9.3679000000000006</v>
      </c>
      <c r="G53">
        <f t="shared" si="2"/>
        <v>11.616100000000001</v>
      </c>
      <c r="H53">
        <f t="shared" si="3"/>
        <v>21.513286350000005</v>
      </c>
      <c r="I53" s="15">
        <f t="shared" si="4"/>
        <v>5.3398751645983289E-4</v>
      </c>
      <c r="J53">
        <f t="shared" si="5"/>
        <v>1.0005339875164598</v>
      </c>
      <c r="K53">
        <f t="shared" si="7"/>
        <v>-2.400816592021562E-2</v>
      </c>
      <c r="L53" s="34">
        <f t="shared" si="8"/>
        <v>5.7639203085260271E-4</v>
      </c>
      <c r="M53" s="7"/>
      <c r="N53" s="7"/>
      <c r="O53" s="7"/>
      <c r="P53" s="9">
        <v>42493</v>
      </c>
      <c r="Q53" s="7">
        <v>0.9375</v>
      </c>
      <c r="R53" s="7">
        <v>-7.178217821782179E-2</v>
      </c>
      <c r="S53" s="7">
        <f t="shared" si="10"/>
        <v>0.92821782178217815</v>
      </c>
      <c r="T53" s="7">
        <f t="shared" si="9"/>
        <v>-7.2390277205288844E-2</v>
      </c>
    </row>
    <row r="54" spans="1:20" ht="15.75" x14ac:dyDescent="0.25">
      <c r="A54" s="4">
        <v>42328</v>
      </c>
      <c r="B54">
        <v>1.9</v>
      </c>
      <c r="C54">
        <f t="shared" si="6"/>
        <v>-8.6538461538461606E-2</v>
      </c>
      <c r="D54">
        <v>2.0499999999999998</v>
      </c>
      <c r="E54">
        <v>2.2622999999999998</v>
      </c>
      <c r="F54">
        <v>9.3569999999999993</v>
      </c>
      <c r="G54">
        <f t="shared" si="2"/>
        <v>11.619299999999999</v>
      </c>
      <c r="H54">
        <f t="shared" si="3"/>
        <v>21.444149999999997</v>
      </c>
      <c r="I54" s="15">
        <f t="shared" si="4"/>
        <v>5.324274435285492E-4</v>
      </c>
      <c r="J54">
        <f t="shared" si="5"/>
        <v>1.0005324274435285</v>
      </c>
      <c r="K54">
        <f t="shared" si="7"/>
        <v>-8.7070888981990155E-2</v>
      </c>
      <c r="L54" s="34">
        <f t="shared" si="8"/>
        <v>7.5813397081140547E-3</v>
      </c>
      <c r="M54" s="7"/>
      <c r="N54" s="7"/>
      <c r="O54" s="7"/>
      <c r="P54" s="9">
        <v>42494</v>
      </c>
      <c r="Q54" s="7">
        <v>0.87</v>
      </c>
      <c r="R54" s="7">
        <v>-7.2000000000000008E-2</v>
      </c>
      <c r="S54" s="7">
        <f t="shared" si="10"/>
        <v>0.92799999999999994</v>
      </c>
      <c r="T54" s="7">
        <f t="shared" si="9"/>
        <v>-7.2603284736253826E-2</v>
      </c>
    </row>
    <row r="55" spans="1:20" ht="15.75" x14ac:dyDescent="0.25">
      <c r="A55" s="4">
        <v>42331</v>
      </c>
      <c r="B55">
        <v>1.51</v>
      </c>
      <c r="C55">
        <f t="shared" si="6"/>
        <v>-0.20526315789473681</v>
      </c>
      <c r="D55">
        <v>2.0457000000000001</v>
      </c>
      <c r="E55">
        <v>2.2376999999999998</v>
      </c>
      <c r="F55">
        <v>9.3551000000000002</v>
      </c>
      <c r="G55">
        <f t="shared" si="2"/>
        <v>11.5928</v>
      </c>
      <c r="H55">
        <f t="shared" si="3"/>
        <v>21.375428070000002</v>
      </c>
      <c r="I55" s="15">
        <f t="shared" si="4"/>
        <v>5.3087584405875354E-4</v>
      </c>
      <c r="J55">
        <f t="shared" si="5"/>
        <v>1.0005308758440588</v>
      </c>
      <c r="K55">
        <f t="shared" si="7"/>
        <v>-0.20579403373879557</v>
      </c>
      <c r="L55" s="34">
        <f t="shared" si="8"/>
        <v>4.2351184322484525E-2</v>
      </c>
      <c r="M55" s="7"/>
      <c r="N55" s="7"/>
      <c r="O55" s="7"/>
      <c r="P55" s="9">
        <v>42495</v>
      </c>
      <c r="Q55" s="7">
        <v>0.84</v>
      </c>
      <c r="R55" s="7">
        <v>-3.4482758620689689E-2</v>
      </c>
      <c r="S55" s="7">
        <f t="shared" si="10"/>
        <v>0.96551724137931028</v>
      </c>
      <c r="T55" s="7">
        <f t="shared" si="9"/>
        <v>-3.5085822604988125E-2</v>
      </c>
    </row>
    <row r="56" spans="1:20" ht="15.75" x14ac:dyDescent="0.25">
      <c r="A56" s="4">
        <v>42332</v>
      </c>
      <c r="B56">
        <v>1.75</v>
      </c>
      <c r="C56">
        <f t="shared" si="6"/>
        <v>0.15894039735099338</v>
      </c>
      <c r="D56">
        <v>2.0499000000000001</v>
      </c>
      <c r="E56">
        <v>2.2376999999999998</v>
      </c>
      <c r="F56">
        <v>9.3489000000000004</v>
      </c>
      <c r="G56">
        <f t="shared" si="2"/>
        <v>11.586600000000001</v>
      </c>
      <c r="H56">
        <f t="shared" si="3"/>
        <v>21.402010110000003</v>
      </c>
      <c r="I56" s="15">
        <f t="shared" si="4"/>
        <v>5.3147611558235219E-4</v>
      </c>
      <c r="J56">
        <f t="shared" si="5"/>
        <v>1.0005314761155824</v>
      </c>
      <c r="K56">
        <f t="shared" si="7"/>
        <v>0.15840892123541103</v>
      </c>
      <c r="L56" s="34">
        <f t="shared" si="8"/>
        <v>2.5093386326966657E-2</v>
      </c>
      <c r="M56" s="7"/>
      <c r="N56" s="7"/>
      <c r="O56" s="7"/>
      <c r="P56" s="9">
        <v>42496</v>
      </c>
      <c r="Q56" s="7">
        <v>0.89129999999999998</v>
      </c>
      <c r="R56" s="7">
        <v>6.1071428571428589E-2</v>
      </c>
      <c r="S56" s="7">
        <f t="shared" si="10"/>
        <v>1.0610714285714287</v>
      </c>
      <c r="T56" s="7">
        <f t="shared" si="9"/>
        <v>6.0466166944292223E-2</v>
      </c>
    </row>
    <row r="57" spans="1:20" ht="15.75" x14ac:dyDescent="0.25">
      <c r="A57" s="4">
        <v>42333</v>
      </c>
      <c r="B57">
        <v>1.6099999999999999</v>
      </c>
      <c r="C57">
        <f t="shared" si="6"/>
        <v>-8.0000000000000071E-2</v>
      </c>
      <c r="D57">
        <v>2.0508000000000002</v>
      </c>
      <c r="E57">
        <v>2.2341000000000002</v>
      </c>
      <c r="F57">
        <v>9.3369</v>
      </c>
      <c r="G57">
        <f t="shared" si="2"/>
        <v>11.571</v>
      </c>
      <c r="H57">
        <f t="shared" si="3"/>
        <v>21.382214520000002</v>
      </c>
      <c r="I57" s="15">
        <f t="shared" si="4"/>
        <v>5.3102910708702211E-4</v>
      </c>
      <c r="J57">
        <f t="shared" si="5"/>
        <v>1.000531029107087</v>
      </c>
      <c r="K57">
        <f t="shared" si="7"/>
        <v>-8.0531029107087093E-2</v>
      </c>
      <c r="L57" s="34">
        <f t="shared" si="8"/>
        <v>6.4852466490465084E-3</v>
      </c>
      <c r="M57" s="7"/>
      <c r="N57" s="7"/>
      <c r="O57" s="7"/>
      <c r="P57" s="9">
        <v>42499</v>
      </c>
      <c r="Q57" s="7">
        <v>0.8</v>
      </c>
      <c r="R57" s="7">
        <v>-0.10243464602266346</v>
      </c>
      <c r="S57" s="7">
        <f t="shared" si="10"/>
        <v>0.8975653539773365</v>
      </c>
      <c r="T57" s="7">
        <f t="shared" si="9"/>
        <v>-0.10304209690250495</v>
      </c>
    </row>
    <row r="58" spans="1:20" ht="15.75" x14ac:dyDescent="0.25">
      <c r="A58" s="4">
        <v>42335</v>
      </c>
      <c r="B58">
        <v>1.51</v>
      </c>
      <c r="C58">
        <f t="shared" si="6"/>
        <v>-6.2111801242235948E-2</v>
      </c>
      <c r="D58">
        <v>2.0539000000000001</v>
      </c>
      <c r="E58">
        <v>2.2201</v>
      </c>
      <c r="F58">
        <v>9.3325999999999993</v>
      </c>
      <c r="G58">
        <f t="shared" si="2"/>
        <v>11.5527</v>
      </c>
      <c r="H58">
        <f t="shared" si="3"/>
        <v>21.388327139999998</v>
      </c>
      <c r="I58" s="15">
        <f t="shared" si="4"/>
        <v>5.3116714523815389E-4</v>
      </c>
      <c r="J58">
        <f t="shared" si="5"/>
        <v>1.0005311671452382</v>
      </c>
      <c r="K58">
        <f t="shared" si="7"/>
        <v>-6.2642968387474102E-2</v>
      </c>
      <c r="L58" s="34">
        <f t="shared" si="8"/>
        <v>3.9241414883940794E-3</v>
      </c>
      <c r="M58" s="7"/>
      <c r="N58" s="7"/>
      <c r="O58" s="7"/>
      <c r="P58" s="9">
        <v>42500</v>
      </c>
      <c r="Q58" s="7">
        <v>0.73499999999999999</v>
      </c>
      <c r="R58" s="7">
        <v>-8.1250000000000072E-2</v>
      </c>
      <c r="S58" s="7">
        <f t="shared" si="10"/>
        <v>0.91874999999999996</v>
      </c>
      <c r="T58" s="7">
        <f t="shared" si="9"/>
        <v>-8.1855261799910012E-2</v>
      </c>
    </row>
    <row r="59" spans="1:20" ht="15.75" x14ac:dyDescent="0.25">
      <c r="A59" s="4">
        <v>42338</v>
      </c>
      <c r="B59">
        <v>1.37</v>
      </c>
      <c r="C59">
        <f t="shared" si="6"/>
        <v>-9.2715231788079402E-2</v>
      </c>
      <c r="D59">
        <v>2.0684</v>
      </c>
      <c r="E59">
        <v>2.206</v>
      </c>
      <c r="F59">
        <v>9.3489000000000004</v>
      </c>
      <c r="G59">
        <f t="shared" si="2"/>
        <v>11.5549</v>
      </c>
      <c r="H59">
        <f t="shared" si="3"/>
        <v>21.54326476</v>
      </c>
      <c r="I59" s="15">
        <f t="shared" si="4"/>
        <v>5.3466370902288674E-4</v>
      </c>
      <c r="J59">
        <f t="shared" si="5"/>
        <v>1.0005346637090229</v>
      </c>
      <c r="K59">
        <f t="shared" si="7"/>
        <v>-9.3249895497102289E-2</v>
      </c>
      <c r="L59" s="34">
        <f t="shared" si="8"/>
        <v>8.6955430102204981E-3</v>
      </c>
      <c r="M59" s="7"/>
      <c r="N59" s="7"/>
      <c r="O59" s="7"/>
      <c r="P59" s="9">
        <v>42501</v>
      </c>
      <c r="Q59" s="7">
        <v>0.76</v>
      </c>
      <c r="R59" s="7">
        <v>3.4013605442176902E-2</v>
      </c>
      <c r="S59" s="7">
        <f t="shared" si="10"/>
        <v>1.0340136054421769</v>
      </c>
      <c r="T59" s="7">
        <f t="shared" si="9"/>
        <v>3.3405468865229208E-2</v>
      </c>
    </row>
    <row r="60" spans="1:20" ht="15.75" x14ac:dyDescent="0.25">
      <c r="A60" s="4">
        <v>42339</v>
      </c>
      <c r="B60">
        <v>1.1299999999999999</v>
      </c>
      <c r="C60">
        <f t="shared" si="6"/>
        <v>-0.17518248175182496</v>
      </c>
      <c r="D60">
        <v>2.0110999999999999</v>
      </c>
      <c r="E60">
        <v>2.1431</v>
      </c>
      <c r="F60">
        <v>9.2889999999999997</v>
      </c>
      <c r="G60">
        <f t="shared" si="2"/>
        <v>11.4321</v>
      </c>
      <c r="H60">
        <f t="shared" si="3"/>
        <v>20.824207899999998</v>
      </c>
      <c r="I60" s="15">
        <f t="shared" si="4"/>
        <v>5.1839863985136958E-4</v>
      </c>
      <c r="J60">
        <f t="shared" si="5"/>
        <v>1.0005183986398514</v>
      </c>
      <c r="K60">
        <f t="shared" si="7"/>
        <v>-0.17570088039167633</v>
      </c>
      <c r="L60" s="34">
        <f t="shared" si="8"/>
        <v>3.0870799370410155E-2</v>
      </c>
      <c r="M60" s="7"/>
      <c r="N60" s="7"/>
      <c r="O60" s="7"/>
      <c r="P60" s="9">
        <v>42502</v>
      </c>
      <c r="Q60" s="7">
        <v>0.71540000000000004</v>
      </c>
      <c r="R60" s="7">
        <v>-5.8684210526315755E-2</v>
      </c>
      <c r="S60" s="7">
        <f t="shared" si="10"/>
        <v>0.94131578947368422</v>
      </c>
      <c r="T60" s="7">
        <f t="shared" si="9"/>
        <v>-5.9288765560908979E-2</v>
      </c>
    </row>
    <row r="61" spans="1:20" ht="15.75" x14ac:dyDescent="0.25">
      <c r="A61" s="4">
        <v>42340</v>
      </c>
      <c r="B61">
        <v>1.1499999999999999</v>
      </c>
      <c r="C61">
        <f t="shared" si="6"/>
        <v>1.7699115044247805E-2</v>
      </c>
      <c r="D61">
        <v>1.9965999999999999</v>
      </c>
      <c r="E61">
        <v>2.1797</v>
      </c>
      <c r="F61">
        <v>9.3279999999999994</v>
      </c>
      <c r="G61">
        <f t="shared" si="2"/>
        <v>11.5077</v>
      </c>
      <c r="H61">
        <f t="shared" si="3"/>
        <v>20.803984799999999</v>
      </c>
      <c r="I61" s="15">
        <f t="shared" si="4"/>
        <v>5.1793979883218988E-4</v>
      </c>
      <c r="J61">
        <f t="shared" si="5"/>
        <v>1.0005179397988322</v>
      </c>
      <c r="K61">
        <f t="shared" si="7"/>
        <v>1.7181175245415615E-2</v>
      </c>
      <c r="L61" s="34">
        <f t="shared" si="8"/>
        <v>2.9519278281368231E-4</v>
      </c>
      <c r="M61" s="7"/>
      <c r="N61" s="7"/>
      <c r="O61" s="7"/>
      <c r="P61" s="9">
        <v>42503</v>
      </c>
      <c r="Q61" s="7">
        <v>0.73140000000000005</v>
      </c>
      <c r="R61" s="7">
        <v>2.2365110427732756E-2</v>
      </c>
      <c r="S61" s="7">
        <f t="shared" si="10"/>
        <v>1.0223651104277327</v>
      </c>
      <c r="T61" s="7">
        <f t="shared" si="9"/>
        <v>2.1758615578777282E-2</v>
      </c>
    </row>
    <row r="62" spans="1:20" ht="15.75" x14ac:dyDescent="0.25">
      <c r="A62" s="4">
        <v>42341</v>
      </c>
      <c r="B62">
        <v>1.21</v>
      </c>
      <c r="C62">
        <f t="shared" si="6"/>
        <v>5.2173913043478314E-2</v>
      </c>
      <c r="D62">
        <v>1.9590999999999998</v>
      </c>
      <c r="E62">
        <v>2.3136000000000001</v>
      </c>
      <c r="F62">
        <v>9.3937000000000008</v>
      </c>
      <c r="G62">
        <f t="shared" si="2"/>
        <v>11.7073</v>
      </c>
      <c r="H62">
        <f t="shared" si="3"/>
        <v>20.716797669999998</v>
      </c>
      <c r="I62" s="15">
        <f t="shared" si="4"/>
        <v>5.1596073648751961E-4</v>
      </c>
      <c r="J62">
        <f t="shared" si="5"/>
        <v>1.0005159607364875</v>
      </c>
      <c r="K62">
        <f t="shared" si="7"/>
        <v>5.1657952306990794E-2</v>
      </c>
      <c r="L62" s="34">
        <f t="shared" si="8"/>
        <v>2.6685440365513354E-3</v>
      </c>
      <c r="M62" s="7"/>
      <c r="N62" s="7"/>
      <c r="O62" s="7"/>
      <c r="P62" s="9">
        <v>42506</v>
      </c>
      <c r="Q62" s="7">
        <v>0.6552</v>
      </c>
      <c r="R62" s="7">
        <v>-0.10418375717801483</v>
      </c>
      <c r="S62" s="7">
        <f t="shared" si="10"/>
        <v>0.89581624282198513</v>
      </c>
      <c r="T62" s="7">
        <f t="shared" si="9"/>
        <v>-0.10478850779718592</v>
      </c>
    </row>
    <row r="63" spans="1:20" ht="15.75" x14ac:dyDescent="0.25">
      <c r="A63" s="4">
        <v>42342</v>
      </c>
      <c r="B63">
        <v>1.07</v>
      </c>
      <c r="C63">
        <f t="shared" si="6"/>
        <v>-0.1157024793388429</v>
      </c>
      <c r="D63">
        <v>1.8736999999999999</v>
      </c>
      <c r="E63">
        <v>2.2692999999999999</v>
      </c>
      <c r="F63">
        <v>9.3116000000000003</v>
      </c>
      <c r="G63">
        <f t="shared" si="2"/>
        <v>11.5809</v>
      </c>
      <c r="H63">
        <f t="shared" si="3"/>
        <v>19.716444920000001</v>
      </c>
      <c r="I63" s="15">
        <f t="shared" si="4"/>
        <v>4.9315115249282115E-4</v>
      </c>
      <c r="J63">
        <f t="shared" si="5"/>
        <v>1.0004931511524928</v>
      </c>
      <c r="K63">
        <f t="shared" si="7"/>
        <v>-0.11619563049133572</v>
      </c>
      <c r="L63" s="34">
        <f t="shared" si="8"/>
        <v>1.3501424545279027E-2</v>
      </c>
      <c r="M63" s="7"/>
      <c r="N63" s="7"/>
      <c r="O63" s="7"/>
      <c r="P63" s="9">
        <v>42507</v>
      </c>
      <c r="Q63" s="7">
        <v>0.68079999999999996</v>
      </c>
      <c r="R63" s="7">
        <v>3.9072039072039003E-2</v>
      </c>
      <c r="S63" s="7">
        <f t="shared" si="10"/>
        <v>1.0390720390720389</v>
      </c>
      <c r="T63" s="7">
        <f t="shared" si="9"/>
        <v>3.8469912036266443E-2</v>
      </c>
    </row>
    <row r="64" spans="1:20" ht="15.75" x14ac:dyDescent="0.25">
      <c r="A64" s="4">
        <v>42345</v>
      </c>
      <c r="B64">
        <v>1.03</v>
      </c>
      <c r="C64">
        <f t="shared" si="6"/>
        <v>-3.738317757009349E-2</v>
      </c>
      <c r="D64">
        <v>1.8839999999999999</v>
      </c>
      <c r="E64">
        <v>2.2288000000000001</v>
      </c>
      <c r="F64">
        <v>9.3333999999999993</v>
      </c>
      <c r="G64">
        <f t="shared" si="2"/>
        <v>11.562199999999999</v>
      </c>
      <c r="H64">
        <f t="shared" si="3"/>
        <v>19.812925599999996</v>
      </c>
      <c r="I64" s="15">
        <f t="shared" si="4"/>
        <v>4.953593267194023E-4</v>
      </c>
      <c r="J64">
        <f t="shared" si="5"/>
        <v>1.0004953593267194</v>
      </c>
      <c r="K64">
        <f t="shared" si="7"/>
        <v>-3.7878536896812892E-2</v>
      </c>
      <c r="L64" s="34">
        <f t="shared" si="8"/>
        <v>1.4347835574432157E-3</v>
      </c>
      <c r="M64" s="7"/>
      <c r="N64" s="7"/>
      <c r="O64" s="7"/>
      <c r="P64" s="9">
        <v>42508</v>
      </c>
      <c r="Q64" s="7">
        <v>0.67230000000000001</v>
      </c>
      <c r="R64" s="7">
        <v>-1.2485311398354806E-2</v>
      </c>
      <c r="S64" s="7">
        <f t="shared" si="10"/>
        <v>0.98751468860164515</v>
      </c>
      <c r="T64" s="7">
        <f t="shared" si="9"/>
        <v>-1.3087937523064655E-2</v>
      </c>
    </row>
    <row r="65" spans="1:20" ht="15.75" x14ac:dyDescent="0.25">
      <c r="A65" s="4">
        <v>42346</v>
      </c>
      <c r="B65">
        <v>0.99</v>
      </c>
      <c r="C65">
        <f t="shared" si="6"/>
        <v>-3.8834951456310711E-2</v>
      </c>
      <c r="D65">
        <v>1.8881000000000001</v>
      </c>
      <c r="E65">
        <v>2.2181999999999999</v>
      </c>
      <c r="F65">
        <v>9.3653999999999993</v>
      </c>
      <c r="G65">
        <f t="shared" si="2"/>
        <v>11.583599999999999</v>
      </c>
      <c r="H65">
        <f t="shared" si="3"/>
        <v>19.901011739999998</v>
      </c>
      <c r="I65" s="15">
        <f t="shared" si="4"/>
        <v>4.9737382527581531E-4</v>
      </c>
      <c r="J65">
        <f t="shared" si="5"/>
        <v>1.0004973738252758</v>
      </c>
      <c r="K65">
        <f t="shared" si="7"/>
        <v>-3.9332325281586526E-2</v>
      </c>
      <c r="L65" s="34">
        <f t="shared" si="8"/>
        <v>1.5470318120565307E-3</v>
      </c>
      <c r="M65" s="7"/>
      <c r="N65" s="7"/>
      <c r="O65" s="7"/>
      <c r="P65" s="9">
        <v>42509</v>
      </c>
      <c r="Q65" s="7">
        <v>0.60829999999999995</v>
      </c>
      <c r="R65" s="7">
        <v>-9.5195597203629412E-2</v>
      </c>
      <c r="S65" s="7">
        <f t="shared" si="10"/>
        <v>0.90480440279637064</v>
      </c>
      <c r="T65" s="7">
        <f t="shared" si="9"/>
        <v>-9.5798149833499713E-2</v>
      </c>
    </row>
    <row r="66" spans="1:20" ht="15.75" x14ac:dyDescent="0.25">
      <c r="A66" s="4">
        <v>42347</v>
      </c>
      <c r="B66">
        <v>1.03</v>
      </c>
      <c r="C66">
        <f t="shared" si="6"/>
        <v>4.0404040404040442E-2</v>
      </c>
      <c r="D66">
        <v>1.8746</v>
      </c>
      <c r="E66">
        <v>2.2164000000000001</v>
      </c>
      <c r="F66">
        <v>9.4077000000000002</v>
      </c>
      <c r="G66">
        <f t="shared" si="2"/>
        <v>11.6241</v>
      </c>
      <c r="H66">
        <f t="shared" si="3"/>
        <v>19.852074420000001</v>
      </c>
      <c r="I66" s="15">
        <f t="shared" si="4"/>
        <v>4.9625482853099534E-4</v>
      </c>
      <c r="J66">
        <f t="shared" si="5"/>
        <v>1.000496254828531</v>
      </c>
      <c r="K66">
        <f t="shared" si="7"/>
        <v>3.9907785575509447E-2</v>
      </c>
      <c r="L66" s="34">
        <f t="shared" si="8"/>
        <v>1.5926313495408398E-3</v>
      </c>
      <c r="M66" s="7"/>
      <c r="N66" s="7"/>
      <c r="O66" s="7"/>
      <c r="P66" s="9">
        <v>42510</v>
      </c>
      <c r="Q66" s="7">
        <v>0.6</v>
      </c>
      <c r="R66" s="7">
        <v>-1.3644583264836387E-2</v>
      </c>
      <c r="S66" s="7">
        <f t="shared" si="10"/>
        <v>0.98635541673516358</v>
      </c>
      <c r="T66" s="7">
        <f t="shared" si="9"/>
        <v>-1.4246035256060021E-2</v>
      </c>
    </row>
    <row r="67" spans="1:20" ht="15.75" x14ac:dyDescent="0.25">
      <c r="A67" s="4">
        <v>42348</v>
      </c>
      <c r="B67">
        <v>1.05</v>
      </c>
      <c r="C67">
        <f t="shared" si="6"/>
        <v>1.9417475728155355E-2</v>
      </c>
      <c r="D67">
        <v>1.8746</v>
      </c>
      <c r="E67">
        <v>2.2305000000000001</v>
      </c>
      <c r="F67">
        <v>9.4085000000000001</v>
      </c>
      <c r="G67">
        <f t="shared" si="2"/>
        <v>11.638999999999999</v>
      </c>
      <c r="H67">
        <f t="shared" si="3"/>
        <v>19.867674099999999</v>
      </c>
      <c r="I67" s="15">
        <f t="shared" si="4"/>
        <v>4.9661157900016129E-4</v>
      </c>
      <c r="J67">
        <f t="shared" si="5"/>
        <v>1.0004966115790002</v>
      </c>
      <c r="K67">
        <f t="shared" si="7"/>
        <v>1.8920864149155194E-2</v>
      </c>
      <c r="L67" s="34">
        <f t="shared" si="8"/>
        <v>3.5799910015078633E-4</v>
      </c>
      <c r="M67" s="7"/>
      <c r="N67" s="7"/>
      <c r="O67" s="7"/>
      <c r="P67" s="9">
        <v>42513</v>
      </c>
      <c r="Q67" s="7">
        <v>0.55220000000000002</v>
      </c>
      <c r="R67" s="7">
        <v>-7.9666666666666594E-2</v>
      </c>
      <c r="S67" s="7">
        <f t="shared" si="10"/>
        <v>0.92033333333333345</v>
      </c>
      <c r="T67" s="7">
        <f t="shared" si="9"/>
        <v>-8.0266449392941738E-2</v>
      </c>
    </row>
    <row r="68" spans="1:20" ht="15.75" x14ac:dyDescent="0.25">
      <c r="A68" s="4">
        <v>42349</v>
      </c>
      <c r="B68">
        <v>0.9778</v>
      </c>
      <c r="C68">
        <f t="shared" si="6"/>
        <v>-6.8761904761904802E-2</v>
      </c>
      <c r="D68">
        <v>1.8993</v>
      </c>
      <c r="E68">
        <v>2.1269999999999998</v>
      </c>
      <c r="F68">
        <v>9.4837000000000007</v>
      </c>
      <c r="G68">
        <f t="shared" ref="G68:G131" si="11">E68+F68</f>
        <v>11.610700000000001</v>
      </c>
      <c r="H68">
        <f t="shared" ref="H68:H131" si="12">E68+D68*(G68-E68)</f>
        <v>20.139391410000002</v>
      </c>
      <c r="I68" s="15">
        <f t="shared" ref="I68:I131" si="13">(((H68/100)+1)^(1/365)-1)</f>
        <v>5.0281809051355708E-4</v>
      </c>
      <c r="J68">
        <f t="shared" ref="J68:J131" si="14">1+I68</f>
        <v>1.0005028180905136</v>
      </c>
      <c r="K68">
        <f t="shared" si="7"/>
        <v>-6.9264722852418359E-2</v>
      </c>
      <c r="L68" s="34">
        <f t="shared" si="8"/>
        <v>4.7976018318223257E-3</v>
      </c>
      <c r="M68" s="7"/>
      <c r="N68" s="7"/>
      <c r="O68" s="7"/>
      <c r="P68" s="9">
        <v>42514</v>
      </c>
      <c r="Q68" s="7">
        <v>0.57269999999999999</v>
      </c>
      <c r="R68" s="7">
        <v>3.7124230351321917E-2</v>
      </c>
      <c r="S68" s="7">
        <f t="shared" si="10"/>
        <v>1.037124230351322</v>
      </c>
      <c r="T68" s="7">
        <f t="shared" si="9"/>
        <v>3.6521485807651431E-2</v>
      </c>
    </row>
    <row r="69" spans="1:20" ht="15.75" x14ac:dyDescent="0.25">
      <c r="A69" s="4">
        <v>42352</v>
      </c>
      <c r="B69">
        <v>0.92</v>
      </c>
      <c r="C69">
        <f t="shared" ref="C69:C132" si="15">(B69-B68)/B68</f>
        <v>-5.9112292902433999E-2</v>
      </c>
      <c r="D69">
        <v>1.8949</v>
      </c>
      <c r="E69">
        <v>2.2217000000000002</v>
      </c>
      <c r="F69">
        <v>9.4649999999999999</v>
      </c>
      <c r="G69">
        <f t="shared" si="11"/>
        <v>11.6867</v>
      </c>
      <c r="H69">
        <f t="shared" si="12"/>
        <v>20.156928499999999</v>
      </c>
      <c r="I69" s="15">
        <f t="shared" si="13"/>
        <v>5.0321818811349672E-4</v>
      </c>
      <c r="J69">
        <f t="shared" si="14"/>
        <v>1.0005032181881135</v>
      </c>
      <c r="K69">
        <f t="shared" ref="K69:K132" si="16">C69-I69</f>
        <v>-5.9615511090547496E-2</v>
      </c>
      <c r="L69" s="34">
        <f t="shared" ref="L69:L132" si="17">K69^2</f>
        <v>3.5540091625871914E-3</v>
      </c>
      <c r="M69" s="7"/>
      <c r="N69" s="7"/>
      <c r="O69" s="7"/>
      <c r="P69" s="9">
        <v>42515</v>
      </c>
      <c r="Q69" s="7">
        <v>0.65980000000000005</v>
      </c>
      <c r="R69" s="7">
        <v>0.15208660729876039</v>
      </c>
      <c r="S69" s="7">
        <f t="shared" si="10"/>
        <v>1.1520866072987603</v>
      </c>
      <c r="T69" s="7">
        <f t="shared" si="9"/>
        <v>0.15148511316818097</v>
      </c>
    </row>
    <row r="70" spans="1:20" ht="15.75" x14ac:dyDescent="0.25">
      <c r="A70" s="4">
        <v>42353</v>
      </c>
      <c r="B70">
        <v>1.05</v>
      </c>
      <c r="C70">
        <f t="shared" si="15"/>
        <v>0.14130434782608695</v>
      </c>
      <c r="D70">
        <v>1.9312</v>
      </c>
      <c r="E70">
        <v>2.2658</v>
      </c>
      <c r="F70">
        <v>9.4153000000000002</v>
      </c>
      <c r="G70">
        <f t="shared" si="11"/>
        <v>11.681100000000001</v>
      </c>
      <c r="H70">
        <f t="shared" si="12"/>
        <v>20.44862736</v>
      </c>
      <c r="I70" s="15">
        <f t="shared" si="13"/>
        <v>5.0986458630641884E-4</v>
      </c>
      <c r="J70">
        <f t="shared" si="14"/>
        <v>1.0005098645863064</v>
      </c>
      <c r="K70">
        <f t="shared" si="16"/>
        <v>0.14079448323978053</v>
      </c>
      <c r="L70" s="34">
        <f t="shared" si="17"/>
        <v>1.982308651075684E-2</v>
      </c>
      <c r="M70" s="7"/>
      <c r="N70" s="7"/>
      <c r="O70" s="7"/>
      <c r="P70" s="9">
        <v>42516</v>
      </c>
      <c r="Q70" s="7">
        <v>0.79110000000000003</v>
      </c>
      <c r="R70" s="7">
        <v>0.19899969687784172</v>
      </c>
      <c r="S70" s="7">
        <f t="shared" si="10"/>
        <v>1.1989996968778418</v>
      </c>
      <c r="T70" s="7">
        <f t="shared" si="9"/>
        <v>0.19839879934627871</v>
      </c>
    </row>
    <row r="71" spans="1:20" ht="15.75" x14ac:dyDescent="0.25">
      <c r="A71" s="4">
        <v>42354</v>
      </c>
      <c r="B71">
        <v>1</v>
      </c>
      <c r="C71">
        <f t="shared" si="15"/>
        <v>-4.7619047619047658E-2</v>
      </c>
      <c r="D71">
        <v>1.9035</v>
      </c>
      <c r="E71">
        <v>2.2959999999999998</v>
      </c>
      <c r="F71">
        <v>9.3544999999999998</v>
      </c>
      <c r="G71">
        <f t="shared" si="11"/>
        <v>11.650499999999999</v>
      </c>
      <c r="H71">
        <f t="shared" si="12"/>
        <v>20.102290749999998</v>
      </c>
      <c r="I71" s="15">
        <f t="shared" si="13"/>
        <v>5.0197147047681412E-4</v>
      </c>
      <c r="J71">
        <f t="shared" si="14"/>
        <v>1.0005019714704768</v>
      </c>
      <c r="K71">
        <f t="shared" si="16"/>
        <v>-4.8121019089524472E-2</v>
      </c>
      <c r="L71" s="34">
        <f t="shared" si="17"/>
        <v>2.3156324782143784E-3</v>
      </c>
      <c r="M71" s="7"/>
      <c r="N71" s="7"/>
      <c r="O71" s="7"/>
      <c r="P71" s="9">
        <v>42517</v>
      </c>
      <c r="Q71" s="7">
        <v>0.72499999999999998</v>
      </c>
      <c r="R71" s="7">
        <v>-8.3554544305397604E-2</v>
      </c>
      <c r="S71" s="7">
        <f t="shared" si="10"/>
        <v>0.91644545569460245</v>
      </c>
      <c r="T71" s="7">
        <f t="shared" si="9"/>
        <v>-8.4152726998247218E-2</v>
      </c>
    </row>
    <row r="72" spans="1:20" ht="15.75" x14ac:dyDescent="0.25">
      <c r="A72" s="4">
        <v>42355</v>
      </c>
      <c r="B72">
        <v>1.06</v>
      </c>
      <c r="C72">
        <f t="shared" si="15"/>
        <v>6.0000000000000053E-2</v>
      </c>
      <c r="D72">
        <v>1.8646</v>
      </c>
      <c r="E72">
        <v>2.2233999999999998</v>
      </c>
      <c r="F72">
        <v>9.4087999999999994</v>
      </c>
      <c r="G72">
        <f t="shared" si="11"/>
        <v>11.632199999999999</v>
      </c>
      <c r="H72">
        <f t="shared" si="12"/>
        <v>19.76704848</v>
      </c>
      <c r="I72" s="15">
        <f t="shared" si="13"/>
        <v>4.9430954834916996E-4</v>
      </c>
      <c r="J72">
        <f t="shared" si="14"/>
        <v>1.0004943095483492</v>
      </c>
      <c r="K72">
        <f t="shared" si="16"/>
        <v>5.9505690451650883E-2</v>
      </c>
      <c r="L72" s="34">
        <f t="shared" si="17"/>
        <v>3.540927196127695E-3</v>
      </c>
      <c r="M72" s="7"/>
      <c r="N72" s="7"/>
      <c r="O72" s="7"/>
      <c r="P72" s="9">
        <v>42521</v>
      </c>
      <c r="Q72" s="7">
        <v>0.74009999999999998</v>
      </c>
      <c r="R72" s="7">
        <v>2.0827586206896554E-2</v>
      </c>
      <c r="S72" s="7">
        <f t="shared" si="10"/>
        <v>1.0208275862068965</v>
      </c>
      <c r="T72" s="7">
        <f t="shared" si="9"/>
        <v>2.0226846651718412E-2</v>
      </c>
    </row>
    <row r="73" spans="1:20" ht="15.75" x14ac:dyDescent="0.25">
      <c r="A73" s="4">
        <v>42356</v>
      </c>
      <c r="B73">
        <v>1.1499999999999999</v>
      </c>
      <c r="C73">
        <f t="shared" si="15"/>
        <v>8.4905660377358347E-2</v>
      </c>
      <c r="D73">
        <v>1.8223</v>
      </c>
      <c r="E73">
        <v>2.2040000000000002</v>
      </c>
      <c r="F73">
        <v>9.4928000000000008</v>
      </c>
      <c r="G73">
        <f t="shared" si="11"/>
        <v>11.696800000000001</v>
      </c>
      <c r="H73">
        <f t="shared" si="12"/>
        <v>19.502729440000003</v>
      </c>
      <c r="I73" s="15">
        <f t="shared" si="13"/>
        <v>4.8825347372316585E-4</v>
      </c>
      <c r="J73">
        <f t="shared" si="14"/>
        <v>1.0004882534737232</v>
      </c>
      <c r="K73">
        <f t="shared" si="16"/>
        <v>8.4417406903635181E-2</v>
      </c>
      <c r="L73" s="34">
        <f t="shared" si="17"/>
        <v>7.1262985883339125E-3</v>
      </c>
      <c r="M73" s="7"/>
      <c r="N73" s="7"/>
      <c r="O73" s="7"/>
      <c r="P73" s="9">
        <v>42522</v>
      </c>
      <c r="Q73" s="7">
        <v>0.76339999999999997</v>
      </c>
      <c r="R73" s="7">
        <v>3.1482232130793118E-2</v>
      </c>
      <c r="S73" s="7">
        <f t="shared" si="10"/>
        <v>1.031482232130793</v>
      </c>
      <c r="T73" s="7">
        <f t="shared" si="9"/>
        <v>3.08804313352938E-2</v>
      </c>
    </row>
    <row r="74" spans="1:20" ht="15.75" x14ac:dyDescent="0.25">
      <c r="A74" s="4">
        <v>42359</v>
      </c>
      <c r="B74">
        <v>1.1499999999999999</v>
      </c>
      <c r="C74">
        <f t="shared" si="15"/>
        <v>0</v>
      </c>
      <c r="D74">
        <v>1.8149999999999999</v>
      </c>
      <c r="E74">
        <v>2.1917</v>
      </c>
      <c r="F74">
        <v>9.4673999999999996</v>
      </c>
      <c r="G74">
        <f t="shared" si="11"/>
        <v>11.659099999999999</v>
      </c>
      <c r="H74">
        <f t="shared" si="12"/>
        <v>19.375030999999996</v>
      </c>
      <c r="I74" s="15">
        <f t="shared" si="13"/>
        <v>4.8532286118296852E-4</v>
      </c>
      <c r="J74">
        <f t="shared" si="14"/>
        <v>1.000485322861183</v>
      </c>
      <c r="K74">
        <f t="shared" si="16"/>
        <v>-4.8532286118296852E-4</v>
      </c>
      <c r="L74" s="34">
        <f t="shared" si="17"/>
        <v>2.3553827958682292E-7</v>
      </c>
      <c r="M74" s="7"/>
      <c r="N74" s="7"/>
      <c r="O74" s="7"/>
      <c r="P74" s="9">
        <v>42523</v>
      </c>
      <c r="Q74" s="7">
        <v>0.78220000000000001</v>
      </c>
      <c r="R74" s="7">
        <v>2.4626670159811421E-2</v>
      </c>
      <c r="S74" s="7">
        <f t="shared" si="10"/>
        <v>1.0246266701598115</v>
      </c>
      <c r="T74" s="7">
        <f t="shared" si="9"/>
        <v>2.4023660053404467E-2</v>
      </c>
    </row>
    <row r="75" spans="1:20" ht="15.75" x14ac:dyDescent="0.25">
      <c r="A75" s="4">
        <v>42360</v>
      </c>
      <c r="B75">
        <v>1.06</v>
      </c>
      <c r="C75">
        <f t="shared" si="15"/>
        <v>-7.8260869565217273E-2</v>
      </c>
      <c r="D75">
        <v>1.794</v>
      </c>
      <c r="E75">
        <v>2.2357</v>
      </c>
      <c r="F75">
        <v>9.4206000000000003</v>
      </c>
      <c r="G75">
        <f t="shared" si="11"/>
        <v>11.6563</v>
      </c>
      <c r="H75">
        <f t="shared" si="12"/>
        <v>19.136256400000001</v>
      </c>
      <c r="I75" s="15">
        <f t="shared" si="13"/>
        <v>4.7983471088164364E-4</v>
      </c>
      <c r="J75">
        <f t="shared" si="14"/>
        <v>1.0004798347108816</v>
      </c>
      <c r="K75">
        <f t="shared" si="16"/>
        <v>-7.8740704276098916E-2</v>
      </c>
      <c r="L75" s="34">
        <f t="shared" si="17"/>
        <v>6.2000985098960622E-3</v>
      </c>
      <c r="M75" s="7"/>
      <c r="N75" s="7"/>
      <c r="O75" s="7"/>
      <c r="P75" s="9">
        <v>42524</v>
      </c>
      <c r="Q75" s="7">
        <v>0.75990000000000002</v>
      </c>
      <c r="R75" s="7">
        <v>-2.8509332651495762E-2</v>
      </c>
      <c r="S75" s="7">
        <f t="shared" si="10"/>
        <v>0.9714906673485042</v>
      </c>
      <c r="T75" s="7">
        <f t="shared" ref="T75:T131" si="18">R75-I195</f>
        <v>-2.9112019209192447E-2</v>
      </c>
    </row>
    <row r="76" spans="1:20" ht="15.75" x14ac:dyDescent="0.25">
      <c r="A76" s="4">
        <v>42361</v>
      </c>
      <c r="B76">
        <v>1.06</v>
      </c>
      <c r="C76">
        <f t="shared" si="15"/>
        <v>0</v>
      </c>
      <c r="D76">
        <v>1.7882</v>
      </c>
      <c r="E76">
        <v>2.2534000000000001</v>
      </c>
      <c r="F76">
        <v>9.3605999999999998</v>
      </c>
      <c r="G76">
        <f t="shared" si="11"/>
        <v>11.614000000000001</v>
      </c>
      <c r="H76">
        <f t="shared" si="12"/>
        <v>18.992024920000002</v>
      </c>
      <c r="I76" s="15">
        <f t="shared" si="13"/>
        <v>4.7651428427131215E-4</v>
      </c>
      <c r="J76">
        <f t="shared" si="14"/>
        <v>1.0004765142842713</v>
      </c>
      <c r="K76">
        <f t="shared" si="16"/>
        <v>-4.7651428427131215E-4</v>
      </c>
      <c r="L76" s="34">
        <f t="shared" si="17"/>
        <v>2.2706586311460089E-7</v>
      </c>
      <c r="M76" s="7"/>
      <c r="N76" s="7"/>
      <c r="O76" s="7"/>
      <c r="P76" s="9">
        <v>42527</v>
      </c>
      <c r="Q76" s="7">
        <v>0.82189999999999996</v>
      </c>
      <c r="R76" s="7">
        <v>8.1589682853006898E-2</v>
      </c>
      <c r="S76" s="7">
        <f t="shared" ref="S76:S131" si="19">1+R76</f>
        <v>1.0815896828530069</v>
      </c>
      <c r="T76" s="7">
        <f t="shared" si="18"/>
        <v>8.0988667203577738E-2</v>
      </c>
    </row>
    <row r="77" spans="1:20" ht="15.75" x14ac:dyDescent="0.25">
      <c r="A77" s="4">
        <v>42362</v>
      </c>
      <c r="B77">
        <v>1.03</v>
      </c>
      <c r="C77">
        <f t="shared" si="15"/>
        <v>-2.8301886792452855E-2</v>
      </c>
      <c r="D77">
        <v>1.7892000000000001</v>
      </c>
      <c r="E77">
        <v>2.2410000000000001</v>
      </c>
      <c r="F77">
        <v>9.3620000000000001</v>
      </c>
      <c r="G77">
        <f t="shared" si="11"/>
        <v>11.603</v>
      </c>
      <c r="H77">
        <f t="shared" si="12"/>
        <v>18.9914904</v>
      </c>
      <c r="I77" s="15">
        <f t="shared" si="13"/>
        <v>4.7650197134974093E-4</v>
      </c>
      <c r="J77">
        <f t="shared" si="14"/>
        <v>1.0004765019713497</v>
      </c>
      <c r="K77">
        <f t="shared" si="16"/>
        <v>-2.8778388763802596E-2</v>
      </c>
      <c r="L77" s="34">
        <f t="shared" si="17"/>
        <v>8.2819565984055946E-4</v>
      </c>
      <c r="M77" s="7"/>
      <c r="N77" s="7"/>
      <c r="O77" s="7"/>
      <c r="P77" s="9">
        <v>42528</v>
      </c>
      <c r="Q77" s="7">
        <v>0.80300000000000005</v>
      </c>
      <c r="R77" s="7">
        <v>-2.2995498235795008E-2</v>
      </c>
      <c r="S77" s="7">
        <f t="shared" si="19"/>
        <v>0.97700450176420495</v>
      </c>
      <c r="T77" s="7">
        <f t="shared" si="18"/>
        <v>-2.3596938321230953E-2</v>
      </c>
    </row>
    <row r="78" spans="1:20" ht="15.75" x14ac:dyDescent="0.25">
      <c r="A78" s="4">
        <v>42366</v>
      </c>
      <c r="B78">
        <v>0.92200000000000004</v>
      </c>
      <c r="C78">
        <f t="shared" si="15"/>
        <v>-0.10485436893203882</v>
      </c>
      <c r="D78">
        <v>1.7999000000000001</v>
      </c>
      <c r="E78">
        <v>2.2303999999999999</v>
      </c>
      <c r="F78">
        <v>9.3787000000000003</v>
      </c>
      <c r="G78">
        <f t="shared" si="11"/>
        <v>11.6091</v>
      </c>
      <c r="H78">
        <f t="shared" si="12"/>
        <v>19.111122130000002</v>
      </c>
      <c r="I78" s="15">
        <f t="shared" si="13"/>
        <v>4.7925637053336523E-4</v>
      </c>
      <c r="J78">
        <f t="shared" si="14"/>
        <v>1.0004792563705334</v>
      </c>
      <c r="K78">
        <f t="shared" si="16"/>
        <v>-0.10533362530257219</v>
      </c>
      <c r="L78" s="34">
        <f t="shared" si="17"/>
        <v>1.1095172619382676E-2</v>
      </c>
      <c r="M78" s="7"/>
      <c r="N78" s="7"/>
      <c r="O78" s="7"/>
      <c r="P78" s="9">
        <v>42529</v>
      </c>
      <c r="Q78" s="7">
        <v>0.84489999999999998</v>
      </c>
      <c r="R78" s="7">
        <v>5.2179327521793196E-2</v>
      </c>
      <c r="S78" s="7">
        <f t="shared" si="19"/>
        <v>1.0521793275217932</v>
      </c>
      <c r="T78" s="7">
        <f t="shared" si="18"/>
        <v>5.1578613383562268E-2</v>
      </c>
    </row>
    <row r="79" spans="1:20" ht="15.75" x14ac:dyDescent="0.25">
      <c r="A79" s="4">
        <v>42367</v>
      </c>
      <c r="B79">
        <v>1.06</v>
      </c>
      <c r="C79">
        <f t="shared" si="15"/>
        <v>0.14967462039045554</v>
      </c>
      <c r="D79">
        <v>1.8382000000000001</v>
      </c>
      <c r="E79">
        <v>2.3050000000000002</v>
      </c>
      <c r="F79">
        <v>9.3414000000000001</v>
      </c>
      <c r="G79">
        <f t="shared" si="11"/>
        <v>11.6464</v>
      </c>
      <c r="H79">
        <f t="shared" si="12"/>
        <v>19.476361480000001</v>
      </c>
      <c r="I79" s="15">
        <f t="shared" si="13"/>
        <v>4.8764859874106392E-4</v>
      </c>
      <c r="J79">
        <f t="shared" si="14"/>
        <v>1.0004876485987411</v>
      </c>
      <c r="K79">
        <f t="shared" si="16"/>
        <v>0.14918697179171447</v>
      </c>
      <c r="L79" s="34">
        <f t="shared" si="17"/>
        <v>2.2256752552381812E-2</v>
      </c>
      <c r="M79" s="7"/>
      <c r="N79" s="7"/>
      <c r="O79" s="7"/>
      <c r="P79" s="9">
        <v>42530</v>
      </c>
      <c r="Q79" s="7">
        <v>0.91400000000000003</v>
      </c>
      <c r="R79" s="7">
        <v>8.1784826606699085E-2</v>
      </c>
      <c r="S79" s="7">
        <f t="shared" si="19"/>
        <v>1.0817848266066992</v>
      </c>
      <c r="T79" s="7">
        <f t="shared" si="18"/>
        <v>8.1185341009691131E-2</v>
      </c>
    </row>
    <row r="80" spans="1:20" ht="15.75" x14ac:dyDescent="0.25">
      <c r="A80" s="4">
        <v>42368</v>
      </c>
      <c r="B80">
        <v>0.94099999999999995</v>
      </c>
      <c r="C80">
        <f t="shared" si="15"/>
        <v>-0.11226415094339633</v>
      </c>
      <c r="D80">
        <v>1.8574000000000002</v>
      </c>
      <c r="E80">
        <v>2.2942999999999998</v>
      </c>
      <c r="F80">
        <v>9.3696000000000002</v>
      </c>
      <c r="G80">
        <f t="shared" si="11"/>
        <v>11.6639</v>
      </c>
      <c r="H80">
        <f t="shared" si="12"/>
        <v>19.69739504</v>
      </c>
      <c r="I80" s="15">
        <f t="shared" si="13"/>
        <v>4.9271494396729842E-4</v>
      </c>
      <c r="J80">
        <f t="shared" si="14"/>
        <v>1.0004927149439673</v>
      </c>
      <c r="K80">
        <f t="shared" si="16"/>
        <v>-0.11275686588736362</v>
      </c>
      <c r="L80" s="34">
        <f t="shared" si="17"/>
        <v>1.2714110804740907E-2</v>
      </c>
      <c r="M80" s="7"/>
      <c r="N80" s="7"/>
      <c r="O80" s="7"/>
      <c r="P80" s="9">
        <v>42531</v>
      </c>
      <c r="Q80" s="7">
        <v>0.8538</v>
      </c>
      <c r="R80" s="7">
        <v>-6.5864332603938758E-2</v>
      </c>
      <c r="S80" s="7">
        <f t="shared" si="19"/>
        <v>0.93413566739606124</v>
      </c>
      <c r="T80" s="7">
        <f t="shared" si="18"/>
        <v>-6.6463886313368192E-2</v>
      </c>
    </row>
    <row r="81" spans="1:20" ht="15.75" x14ac:dyDescent="0.25">
      <c r="A81" s="4">
        <v>42369</v>
      </c>
      <c r="B81">
        <v>1.05</v>
      </c>
      <c r="C81">
        <f t="shared" si="15"/>
        <v>0.11583421891604687</v>
      </c>
      <c r="D81">
        <v>1.8205</v>
      </c>
      <c r="E81">
        <v>2.2694000000000001</v>
      </c>
      <c r="F81">
        <v>9.4065999999999992</v>
      </c>
      <c r="G81">
        <f t="shared" si="11"/>
        <v>11.675999999999998</v>
      </c>
      <c r="H81">
        <f t="shared" si="12"/>
        <v>19.394115299999996</v>
      </c>
      <c r="I81" s="15">
        <f t="shared" si="13"/>
        <v>4.8576103455055808E-4</v>
      </c>
      <c r="J81">
        <f t="shared" si="14"/>
        <v>1.0004857610345506</v>
      </c>
      <c r="K81">
        <f t="shared" si="16"/>
        <v>0.11534845788149631</v>
      </c>
      <c r="L81" s="34">
        <f t="shared" si="17"/>
        <v>1.3305266735639329E-2</v>
      </c>
      <c r="M81" s="7"/>
      <c r="N81" s="7"/>
      <c r="O81" s="7"/>
      <c r="P81" s="9">
        <v>42534</v>
      </c>
      <c r="Q81" s="7">
        <v>0.82950000000000002</v>
      </c>
      <c r="R81" s="7">
        <v>-2.8460997891777921E-2</v>
      </c>
      <c r="S81" s="7">
        <f t="shared" si="19"/>
        <v>0.97153900210822208</v>
      </c>
      <c r="T81" s="7">
        <f t="shared" si="18"/>
        <v>-2.9058766547449658E-2</v>
      </c>
    </row>
    <row r="82" spans="1:20" ht="15.75" x14ac:dyDescent="0.25">
      <c r="A82" s="4">
        <v>42373</v>
      </c>
      <c r="B82">
        <v>1.01</v>
      </c>
      <c r="C82">
        <f t="shared" si="15"/>
        <v>-3.8095238095238126E-2</v>
      </c>
      <c r="D82">
        <v>1.8183</v>
      </c>
      <c r="E82">
        <v>2.2427999999999999</v>
      </c>
      <c r="F82">
        <v>10.039199999999999</v>
      </c>
      <c r="G82">
        <f t="shared" si="11"/>
        <v>12.282</v>
      </c>
      <c r="H82">
        <f t="shared" si="12"/>
        <v>20.497077360000002</v>
      </c>
      <c r="I82" s="15">
        <f t="shared" si="13"/>
        <v>5.1096697143027114E-4</v>
      </c>
      <c r="J82">
        <f t="shared" si="14"/>
        <v>1.0005109669714303</v>
      </c>
      <c r="K82">
        <f t="shared" si="16"/>
        <v>-3.8606205066668398E-2</v>
      </c>
      <c r="L82" s="34">
        <f t="shared" si="17"/>
        <v>1.4904390696496527E-3</v>
      </c>
      <c r="M82" s="7"/>
      <c r="N82" s="7"/>
      <c r="O82" s="7"/>
      <c r="P82" s="9">
        <v>42535</v>
      </c>
      <c r="Q82" s="7">
        <v>0.80220000000000002</v>
      </c>
      <c r="R82" s="7">
        <v>-3.2911392405063279E-2</v>
      </c>
      <c r="S82" s="7">
        <f t="shared" si="19"/>
        <v>0.96708860759493676</v>
      </c>
      <c r="T82" s="7">
        <f t="shared" si="18"/>
        <v>-3.3507549869827881E-2</v>
      </c>
    </row>
    <row r="83" spans="1:20" ht="15.75" x14ac:dyDescent="0.25">
      <c r="A83" s="4">
        <v>42374</v>
      </c>
      <c r="B83">
        <v>0.95499999999999996</v>
      </c>
      <c r="C83">
        <f t="shared" si="15"/>
        <v>-5.4455445544554504E-2</v>
      </c>
      <c r="D83">
        <v>1.8157999999999999</v>
      </c>
      <c r="E83">
        <v>2.2357</v>
      </c>
      <c r="F83">
        <v>10.0403</v>
      </c>
      <c r="G83">
        <f t="shared" si="11"/>
        <v>12.276</v>
      </c>
      <c r="H83">
        <f t="shared" si="12"/>
        <v>20.46687674</v>
      </c>
      <c r="I83" s="15">
        <f t="shared" si="13"/>
        <v>5.1027986721075003E-4</v>
      </c>
      <c r="J83">
        <f t="shared" si="14"/>
        <v>1.0005102798672108</v>
      </c>
      <c r="K83">
        <f t="shared" si="16"/>
        <v>-5.4965725411765254E-2</v>
      </c>
      <c r="L83" s="34">
        <f t="shared" si="17"/>
        <v>3.0212309700415768E-3</v>
      </c>
      <c r="M83" s="7"/>
      <c r="N83" s="7"/>
      <c r="O83" s="7"/>
      <c r="P83" s="9">
        <v>42536</v>
      </c>
      <c r="Q83" s="7">
        <v>0.84860000000000002</v>
      </c>
      <c r="R83" s="7">
        <v>5.7840937422089247E-2</v>
      </c>
      <c r="S83" s="7">
        <f t="shared" si="19"/>
        <v>1.0578409374220892</v>
      </c>
      <c r="T83" s="7">
        <f t="shared" si="18"/>
        <v>5.724253262307484E-2</v>
      </c>
    </row>
    <row r="84" spans="1:20" ht="15.75" x14ac:dyDescent="0.25">
      <c r="A84" s="4">
        <v>42375</v>
      </c>
      <c r="B84">
        <v>0.87190000000000001</v>
      </c>
      <c r="C84">
        <f t="shared" si="15"/>
        <v>-8.7015706806282678E-2</v>
      </c>
      <c r="D84">
        <v>1.8367</v>
      </c>
      <c r="E84">
        <v>2.1701999999999999</v>
      </c>
      <c r="F84">
        <v>10.0847</v>
      </c>
      <c r="G84">
        <f t="shared" si="11"/>
        <v>12.254899999999999</v>
      </c>
      <c r="H84">
        <f t="shared" si="12"/>
        <v>20.692768490000002</v>
      </c>
      <c r="I84" s="15">
        <f t="shared" si="13"/>
        <v>5.1541504709673447E-4</v>
      </c>
      <c r="J84">
        <f t="shared" si="14"/>
        <v>1.0005154150470967</v>
      </c>
      <c r="K84">
        <f t="shared" si="16"/>
        <v>-8.7531121853379412E-2</v>
      </c>
      <c r="L84" s="34">
        <f t="shared" si="17"/>
        <v>7.6616972929111548E-3</v>
      </c>
      <c r="M84" s="7"/>
      <c r="N84" s="7"/>
      <c r="O84" s="7"/>
      <c r="P84" s="9">
        <v>42537</v>
      </c>
      <c r="Q84" s="7">
        <v>0.80030000000000001</v>
      </c>
      <c r="R84" s="7">
        <v>-5.6917275512609014E-2</v>
      </c>
      <c r="S84" s="7">
        <f t="shared" si="19"/>
        <v>0.94308272448739094</v>
      </c>
      <c r="T84" s="7">
        <f t="shared" si="18"/>
        <v>-5.7510626385406563E-2</v>
      </c>
    </row>
    <row r="85" spans="1:20" ht="15.75" x14ac:dyDescent="0.25">
      <c r="A85" s="4">
        <v>42376</v>
      </c>
      <c r="B85">
        <v>0.94130000000000003</v>
      </c>
      <c r="C85">
        <f t="shared" si="15"/>
        <v>7.9596283977520374E-2</v>
      </c>
      <c r="D85">
        <v>1.7585999999999999</v>
      </c>
      <c r="E85">
        <v>2.1455000000000002</v>
      </c>
      <c r="F85">
        <v>10.1744</v>
      </c>
      <c r="G85">
        <f t="shared" si="11"/>
        <v>12.319900000000001</v>
      </c>
      <c r="H85">
        <f t="shared" si="12"/>
        <v>20.038199839999997</v>
      </c>
      <c r="I85" s="15">
        <f t="shared" si="13"/>
        <v>5.0050833070014455E-4</v>
      </c>
      <c r="J85">
        <f t="shared" si="14"/>
        <v>1.0005005083307001</v>
      </c>
      <c r="K85">
        <f t="shared" si="16"/>
        <v>7.9095775646820229E-2</v>
      </c>
      <c r="L85" s="34">
        <f t="shared" si="17"/>
        <v>6.2561417251721201E-3</v>
      </c>
      <c r="M85" s="7"/>
      <c r="N85" s="7"/>
      <c r="O85" s="7"/>
      <c r="P85" s="9">
        <v>42538</v>
      </c>
      <c r="Q85" s="7">
        <v>0.82169999999999999</v>
      </c>
      <c r="R85" s="7">
        <v>2.6739972510308602E-2</v>
      </c>
      <c r="S85" s="7">
        <f t="shared" si="19"/>
        <v>1.0267399725103086</v>
      </c>
      <c r="T85" s="7">
        <f t="shared" si="18"/>
        <v>2.6153003259696855E-2</v>
      </c>
    </row>
    <row r="86" spans="1:20" ht="15.75" x14ac:dyDescent="0.25">
      <c r="A86" s="4">
        <v>42377</v>
      </c>
      <c r="B86">
        <v>1.01</v>
      </c>
      <c r="C86">
        <f t="shared" si="15"/>
        <v>7.2984170827578854E-2</v>
      </c>
      <c r="D86">
        <v>1.7305000000000001</v>
      </c>
      <c r="E86">
        <v>2.1156000000000001</v>
      </c>
      <c r="F86">
        <v>10.210699999999999</v>
      </c>
      <c r="G86">
        <f t="shared" si="11"/>
        <v>12.3263</v>
      </c>
      <c r="H86">
        <f t="shared" si="12"/>
        <v>19.785216350000002</v>
      </c>
      <c r="I86" s="15">
        <f t="shared" si="13"/>
        <v>4.9472532067373898E-4</v>
      </c>
      <c r="J86">
        <f t="shared" si="14"/>
        <v>1.0004947253206737</v>
      </c>
      <c r="K86">
        <f t="shared" si="16"/>
        <v>7.2489445506905115E-2</v>
      </c>
      <c r="L86" s="34">
        <f t="shared" si="17"/>
        <v>5.2547197098985659E-3</v>
      </c>
      <c r="M86" s="7"/>
      <c r="N86" s="7"/>
      <c r="O86" s="7"/>
      <c r="P86" s="9">
        <v>42541</v>
      </c>
      <c r="Q86" s="7">
        <v>0.8</v>
      </c>
      <c r="R86" s="7">
        <v>-2.6408664962881759E-2</v>
      </c>
      <c r="S86" s="7">
        <f t="shared" si="19"/>
        <v>0.97359133503711826</v>
      </c>
      <c r="T86" s="7">
        <f t="shared" si="18"/>
        <v>-2.6983622378015007E-2</v>
      </c>
    </row>
    <row r="87" spans="1:20" ht="15.75" x14ac:dyDescent="0.25">
      <c r="A87" s="4">
        <v>42380</v>
      </c>
      <c r="B87">
        <v>0.80530000000000002</v>
      </c>
      <c r="C87">
        <f t="shared" si="15"/>
        <v>-0.20267326732673266</v>
      </c>
      <c r="D87">
        <v>1.7221</v>
      </c>
      <c r="E87">
        <v>2.1753999999999998</v>
      </c>
      <c r="F87">
        <v>10.196400000000001</v>
      </c>
      <c r="G87">
        <f t="shared" si="11"/>
        <v>12.3718</v>
      </c>
      <c r="H87">
        <f t="shared" si="12"/>
        <v>19.73462044</v>
      </c>
      <c r="I87" s="15">
        <f t="shared" si="13"/>
        <v>4.9356727519844767E-4</v>
      </c>
      <c r="J87">
        <f t="shared" si="14"/>
        <v>1.0004935672751984</v>
      </c>
      <c r="K87">
        <f t="shared" si="16"/>
        <v>-0.20316683460193111</v>
      </c>
      <c r="L87" s="34">
        <f t="shared" si="17"/>
        <v>4.1276762682168427E-2</v>
      </c>
      <c r="M87" s="7"/>
      <c r="N87" s="7"/>
      <c r="O87" s="7"/>
      <c r="P87" s="9">
        <v>42542</v>
      </c>
      <c r="Q87" s="7">
        <v>0.76270000000000004</v>
      </c>
      <c r="R87" s="7">
        <v>-4.6625E-2</v>
      </c>
      <c r="S87" s="7">
        <f t="shared" si="19"/>
        <v>0.95337499999999997</v>
      </c>
      <c r="T87" s="7">
        <f t="shared" si="18"/>
        <v>-4.7200219528072601E-2</v>
      </c>
    </row>
    <row r="88" spans="1:20" ht="15.75" x14ac:dyDescent="0.25">
      <c r="A88" s="4">
        <v>42381</v>
      </c>
      <c r="B88">
        <v>0.74629999999999996</v>
      </c>
      <c r="C88">
        <f t="shared" si="15"/>
        <v>-7.3264621880044761E-2</v>
      </c>
      <c r="D88">
        <v>1.7055</v>
      </c>
      <c r="E88">
        <v>2.1032000000000002</v>
      </c>
      <c r="F88">
        <v>10.147</v>
      </c>
      <c r="G88">
        <f t="shared" si="11"/>
        <v>12.2502</v>
      </c>
      <c r="H88">
        <f t="shared" si="12"/>
        <v>19.408908499999999</v>
      </c>
      <c r="I88" s="15">
        <f t="shared" si="13"/>
        <v>4.8610063669562997E-4</v>
      </c>
      <c r="J88">
        <f t="shared" si="14"/>
        <v>1.0004861006366956</v>
      </c>
      <c r="K88">
        <f t="shared" si="16"/>
        <v>-7.3750722516740391E-2</v>
      </c>
      <c r="L88" s="34">
        <f t="shared" si="17"/>
        <v>5.4391690717412377E-3</v>
      </c>
      <c r="M88" s="7"/>
      <c r="N88" s="7"/>
      <c r="O88" s="7"/>
      <c r="P88" s="9">
        <v>42543</v>
      </c>
      <c r="Q88" s="7">
        <v>0.8</v>
      </c>
      <c r="R88" s="7">
        <v>4.8905205192080761E-2</v>
      </c>
      <c r="S88" s="7">
        <f t="shared" si="19"/>
        <v>1.0489052051920809</v>
      </c>
      <c r="T88" s="7">
        <f t="shared" si="18"/>
        <v>4.8330318703233913E-2</v>
      </c>
    </row>
    <row r="89" spans="1:20" ht="15.75" x14ac:dyDescent="0.25">
      <c r="A89" s="4">
        <v>42382</v>
      </c>
      <c r="B89">
        <v>0.66420000000000001</v>
      </c>
      <c r="C89">
        <f t="shared" si="15"/>
        <v>-0.11000937960605649</v>
      </c>
      <c r="D89">
        <v>1.7464</v>
      </c>
      <c r="E89">
        <v>2.0926999999999998</v>
      </c>
      <c r="F89">
        <v>10.239100000000001</v>
      </c>
      <c r="G89">
        <f t="shared" si="11"/>
        <v>12.331800000000001</v>
      </c>
      <c r="H89">
        <f t="shared" si="12"/>
        <v>19.97426424</v>
      </c>
      <c r="I89" s="15">
        <f t="shared" si="13"/>
        <v>4.9904796007838037E-4</v>
      </c>
      <c r="J89">
        <f t="shared" si="14"/>
        <v>1.0004990479600784</v>
      </c>
      <c r="K89">
        <f t="shared" si="16"/>
        <v>-0.11050842756613487</v>
      </c>
      <c r="L89" s="34">
        <f t="shared" si="17"/>
        <v>1.2212112563139676E-2</v>
      </c>
      <c r="M89" s="7"/>
      <c r="N89" s="7"/>
      <c r="O89" s="7"/>
      <c r="P89" s="9">
        <v>42544</v>
      </c>
      <c r="Q89" s="7">
        <v>0.81630000000000003</v>
      </c>
      <c r="R89" s="7">
        <v>2.0374999999999976E-2</v>
      </c>
      <c r="S89" s="7">
        <f t="shared" si="19"/>
        <v>1.020375</v>
      </c>
      <c r="T89" s="7">
        <f t="shared" si="18"/>
        <v>1.9802363041727833E-2</v>
      </c>
    </row>
    <row r="90" spans="1:20" ht="15.75" x14ac:dyDescent="0.25">
      <c r="A90" s="4">
        <v>42383</v>
      </c>
      <c r="B90">
        <v>0.84650000000000003</v>
      </c>
      <c r="C90">
        <f t="shared" si="15"/>
        <v>0.27446552243300215</v>
      </c>
      <c r="D90">
        <v>1.8454000000000002</v>
      </c>
      <c r="E90">
        <v>2.0874000000000001</v>
      </c>
      <c r="F90">
        <v>10.1648</v>
      </c>
      <c r="G90">
        <f t="shared" si="11"/>
        <v>12.2522</v>
      </c>
      <c r="H90">
        <f t="shared" si="12"/>
        <v>20.845521919999999</v>
      </c>
      <c r="I90" s="15">
        <f t="shared" si="13"/>
        <v>5.188821498163243E-4</v>
      </c>
      <c r="J90">
        <f t="shared" si="14"/>
        <v>1.0005188821498163</v>
      </c>
      <c r="K90">
        <f t="shared" si="16"/>
        <v>0.27394664028318583</v>
      </c>
      <c r="L90" s="34">
        <f t="shared" si="17"/>
        <v>7.5046761722445218E-2</v>
      </c>
      <c r="M90" s="7"/>
      <c r="N90" s="7"/>
      <c r="O90" s="7"/>
      <c r="P90" s="9">
        <v>42545</v>
      </c>
      <c r="Q90" s="7">
        <v>0.75</v>
      </c>
      <c r="R90" s="7">
        <v>-8.1220139654538795E-2</v>
      </c>
      <c r="S90" s="7">
        <f t="shared" si="19"/>
        <v>0.91877986034546122</v>
      </c>
      <c r="T90" s="7">
        <f t="shared" si="18"/>
        <v>-8.1793264918477507E-2</v>
      </c>
    </row>
    <row r="91" spans="1:20" ht="15.75" x14ac:dyDescent="0.25">
      <c r="A91" s="4">
        <v>42384</v>
      </c>
      <c r="B91">
        <v>0.71760000000000002</v>
      </c>
      <c r="C91">
        <f t="shared" si="15"/>
        <v>-0.15227406969875962</v>
      </c>
      <c r="D91">
        <v>1.8991</v>
      </c>
      <c r="E91">
        <v>2.0347</v>
      </c>
      <c r="F91">
        <v>10.2118</v>
      </c>
      <c r="G91">
        <f t="shared" si="11"/>
        <v>12.246500000000001</v>
      </c>
      <c r="H91">
        <f t="shared" si="12"/>
        <v>21.427929380000002</v>
      </c>
      <c r="I91" s="15">
        <f t="shared" si="13"/>
        <v>5.3206129433625016E-4</v>
      </c>
      <c r="J91">
        <f t="shared" si="14"/>
        <v>1.0005320612943363</v>
      </c>
      <c r="K91">
        <f t="shared" si="16"/>
        <v>-0.15280613099309587</v>
      </c>
      <c r="L91" s="34">
        <f t="shared" si="17"/>
        <v>2.3349713669079175E-2</v>
      </c>
      <c r="M91" s="7"/>
      <c r="N91" s="7"/>
      <c r="O91" s="7"/>
      <c r="P91" s="9">
        <v>42548</v>
      </c>
      <c r="Q91" s="7">
        <v>0.71630000000000005</v>
      </c>
      <c r="R91" s="7">
        <v>-4.493333333333327E-2</v>
      </c>
      <c r="S91" s="7">
        <f t="shared" si="19"/>
        <v>0.95506666666666673</v>
      </c>
      <c r="T91" s="7">
        <f t="shared" si="18"/>
        <v>-4.5501542746896328E-2</v>
      </c>
    </row>
    <row r="92" spans="1:20" ht="15.75" x14ac:dyDescent="0.25">
      <c r="A92" s="4">
        <v>42388</v>
      </c>
      <c r="B92">
        <v>0.57110000000000005</v>
      </c>
      <c r="C92">
        <f t="shared" si="15"/>
        <v>-0.20415273132664433</v>
      </c>
      <c r="D92">
        <v>1.8953</v>
      </c>
      <c r="E92">
        <v>2.0556000000000001</v>
      </c>
      <c r="F92">
        <v>10.206</v>
      </c>
      <c r="G92">
        <f t="shared" si="11"/>
        <v>12.2616</v>
      </c>
      <c r="H92">
        <f t="shared" si="12"/>
        <v>21.399031799999996</v>
      </c>
      <c r="I92" s="15">
        <f t="shared" si="13"/>
        <v>5.3140886636637852E-4</v>
      </c>
      <c r="J92">
        <f t="shared" si="14"/>
        <v>1.0005314088663664</v>
      </c>
      <c r="K92">
        <f t="shared" si="16"/>
        <v>-0.20468414019301071</v>
      </c>
      <c r="L92" s="34">
        <f t="shared" si="17"/>
        <v>4.1895597246552063E-2</v>
      </c>
      <c r="M92" s="7"/>
      <c r="N92" s="7"/>
      <c r="O92" s="7"/>
      <c r="P92" s="9">
        <v>42549</v>
      </c>
      <c r="Q92" s="7">
        <v>0.72399999999999998</v>
      </c>
      <c r="R92" s="7">
        <v>1.0749685885801939E-2</v>
      </c>
      <c r="S92" s="7">
        <f t="shared" si="19"/>
        <v>1.0107496858858018</v>
      </c>
      <c r="T92" s="7">
        <f t="shared" si="18"/>
        <v>1.0177771953315482E-2</v>
      </c>
    </row>
    <row r="93" spans="1:20" ht="15.75" x14ac:dyDescent="0.25">
      <c r="A93" s="4">
        <v>42389</v>
      </c>
      <c r="B93">
        <v>0.82750000000000001</v>
      </c>
      <c r="C93">
        <f t="shared" si="15"/>
        <v>0.44895815093678854</v>
      </c>
      <c r="D93">
        <v>1.7519</v>
      </c>
      <c r="E93">
        <v>1.9824000000000002</v>
      </c>
      <c r="F93">
        <v>10.257</v>
      </c>
      <c r="G93">
        <f t="shared" si="11"/>
        <v>12.2394</v>
      </c>
      <c r="H93">
        <f t="shared" si="12"/>
        <v>19.951638299999999</v>
      </c>
      <c r="I93" s="15">
        <f t="shared" si="13"/>
        <v>4.9853096882701564E-4</v>
      </c>
      <c r="J93">
        <f t="shared" si="14"/>
        <v>1.000498530968827</v>
      </c>
      <c r="K93">
        <f t="shared" si="16"/>
        <v>0.44845961996796152</v>
      </c>
      <c r="L93" s="34">
        <f t="shared" si="17"/>
        <v>0.20111603074180848</v>
      </c>
      <c r="M93" s="7"/>
      <c r="N93" s="7"/>
      <c r="O93" s="7"/>
      <c r="P93" s="9">
        <v>42550</v>
      </c>
      <c r="Q93" s="7">
        <v>0.71840000000000004</v>
      </c>
      <c r="R93" s="7">
        <v>-7.7348066298341695E-3</v>
      </c>
      <c r="S93" s="7">
        <f t="shared" si="19"/>
        <v>0.99226519337016583</v>
      </c>
      <c r="T93" s="7">
        <f t="shared" si="18"/>
        <v>-8.3090530851166484E-3</v>
      </c>
    </row>
    <row r="94" spans="1:20" ht="15.75" x14ac:dyDescent="0.25">
      <c r="A94" s="4">
        <v>42390</v>
      </c>
      <c r="B94">
        <v>0.75</v>
      </c>
      <c r="C94">
        <f t="shared" si="15"/>
        <v>-9.3655589123867081E-2</v>
      </c>
      <c r="D94">
        <v>1.7389999999999999</v>
      </c>
      <c r="E94">
        <v>2.0310999999999999</v>
      </c>
      <c r="F94">
        <v>10.2189</v>
      </c>
      <c r="G94">
        <f t="shared" si="11"/>
        <v>12.25</v>
      </c>
      <c r="H94">
        <f t="shared" si="12"/>
        <v>19.801767099999996</v>
      </c>
      <c r="I94" s="15">
        <f t="shared" si="13"/>
        <v>4.9510403041530537E-4</v>
      </c>
      <c r="J94">
        <f t="shared" si="14"/>
        <v>1.0004951040304153</v>
      </c>
      <c r="K94">
        <f t="shared" si="16"/>
        <v>-9.4150693154282386E-2</v>
      </c>
      <c r="L94" s="34">
        <f t="shared" si="17"/>
        <v>8.8643530214318356E-3</v>
      </c>
      <c r="M94" s="7"/>
      <c r="N94" s="7"/>
      <c r="O94" s="7"/>
      <c r="P94" s="9">
        <v>42551</v>
      </c>
      <c r="Q94" s="7">
        <v>0.66049999999999998</v>
      </c>
      <c r="R94" s="7">
        <v>-8.0595768374164892E-2</v>
      </c>
      <c r="S94" s="7">
        <f t="shared" si="19"/>
        <v>0.91940423162583507</v>
      </c>
      <c r="T94" s="7">
        <f t="shared" si="18"/>
        <v>-8.1166197522951136E-2</v>
      </c>
    </row>
    <row r="95" spans="1:20" ht="15.75" x14ac:dyDescent="0.25">
      <c r="A95" s="4">
        <v>42391</v>
      </c>
      <c r="B95">
        <v>0.77649999999999997</v>
      </c>
      <c r="C95">
        <f t="shared" si="15"/>
        <v>3.5333333333333293E-2</v>
      </c>
      <c r="D95">
        <v>1.7412000000000001</v>
      </c>
      <c r="E95">
        <v>2.0518999999999998</v>
      </c>
      <c r="F95">
        <v>10.1525</v>
      </c>
      <c r="G95">
        <f t="shared" si="11"/>
        <v>12.2044</v>
      </c>
      <c r="H95">
        <f t="shared" si="12"/>
        <v>19.729433</v>
      </c>
      <c r="I95" s="15">
        <f t="shared" si="13"/>
        <v>4.9344851684640645E-4</v>
      </c>
      <c r="J95">
        <f t="shared" si="14"/>
        <v>1.0004934485168464</v>
      </c>
      <c r="K95">
        <f t="shared" si="16"/>
        <v>3.4839884816486887E-2</v>
      </c>
      <c r="L95" s="34">
        <f t="shared" si="17"/>
        <v>1.2138175740260735E-3</v>
      </c>
      <c r="M95" s="7"/>
      <c r="N95" s="7"/>
      <c r="O95" s="7"/>
      <c r="P95" s="9">
        <v>42552</v>
      </c>
      <c r="Q95" s="7">
        <v>0.70930000000000004</v>
      </c>
      <c r="R95" s="7">
        <v>7.3883421650265055E-2</v>
      </c>
      <c r="S95" s="7">
        <f t="shared" si="19"/>
        <v>1.0738834216502651</v>
      </c>
      <c r="T95" s="7">
        <f t="shared" si="18"/>
        <v>7.3313230018963157E-2</v>
      </c>
    </row>
    <row r="96" spans="1:20" ht="15.75" x14ac:dyDescent="0.25">
      <c r="A96" s="4">
        <v>42394</v>
      </c>
      <c r="B96">
        <v>0.55500000000000005</v>
      </c>
      <c r="C96">
        <f t="shared" si="15"/>
        <v>-0.28525434642627162</v>
      </c>
      <c r="D96">
        <v>1.8622000000000001</v>
      </c>
      <c r="E96">
        <v>2.0011999999999999</v>
      </c>
      <c r="F96">
        <v>10.0328</v>
      </c>
      <c r="G96">
        <f t="shared" si="11"/>
        <v>12.033999999999999</v>
      </c>
      <c r="H96">
        <f t="shared" si="12"/>
        <v>20.684280159999997</v>
      </c>
      <c r="I96" s="15">
        <f t="shared" si="13"/>
        <v>5.1522225591904558E-4</v>
      </c>
      <c r="J96">
        <f t="shared" si="14"/>
        <v>1.000515222255919</v>
      </c>
      <c r="K96">
        <f t="shared" si="16"/>
        <v>-0.28576956868219067</v>
      </c>
      <c r="L96" s="34">
        <f t="shared" si="17"/>
        <v>8.1664246384805295E-2</v>
      </c>
      <c r="M96" s="7"/>
      <c r="N96" s="7"/>
      <c r="O96" s="7"/>
      <c r="P96" s="9">
        <v>42556</v>
      </c>
      <c r="Q96" s="7">
        <v>0.6694</v>
      </c>
      <c r="R96" s="7">
        <v>-5.6252643451290066E-2</v>
      </c>
      <c r="S96" s="7">
        <f t="shared" si="19"/>
        <v>0.94374735654870989</v>
      </c>
      <c r="T96" s="7">
        <f t="shared" si="18"/>
        <v>-5.6822299001101209E-2</v>
      </c>
    </row>
    <row r="97" spans="1:20" ht="15.75" x14ac:dyDescent="0.25">
      <c r="A97" s="4">
        <v>42395</v>
      </c>
      <c r="B97">
        <v>0.66590000000000005</v>
      </c>
      <c r="C97">
        <f t="shared" si="15"/>
        <v>0.19981981981981981</v>
      </c>
      <c r="D97">
        <v>1.9256</v>
      </c>
      <c r="E97">
        <v>1.9942</v>
      </c>
      <c r="F97">
        <v>10.055999999999999</v>
      </c>
      <c r="G97">
        <f t="shared" si="11"/>
        <v>12.050199999999998</v>
      </c>
      <c r="H97">
        <f t="shared" si="12"/>
        <v>21.358033599999999</v>
      </c>
      <c r="I97" s="15">
        <f t="shared" si="13"/>
        <v>5.3048297385416276E-4</v>
      </c>
      <c r="J97">
        <f t="shared" si="14"/>
        <v>1.0005304829738542</v>
      </c>
      <c r="K97">
        <f t="shared" si="16"/>
        <v>0.19928933684596564</v>
      </c>
      <c r="L97" s="34">
        <f t="shared" si="17"/>
        <v>3.9716239780504758E-2</v>
      </c>
      <c r="M97" s="7"/>
      <c r="N97" s="7"/>
      <c r="O97" s="7"/>
      <c r="P97" s="9">
        <v>42557</v>
      </c>
      <c r="Q97" s="7">
        <v>0.66</v>
      </c>
      <c r="R97" s="7">
        <v>-1.40424260531819E-2</v>
      </c>
      <c r="S97" s="7">
        <f t="shared" si="19"/>
        <v>0.98595757394681804</v>
      </c>
      <c r="T97" s="7">
        <f t="shared" si="18"/>
        <v>-1.4611060459133129E-2</v>
      </c>
    </row>
    <row r="98" spans="1:20" ht="15.75" x14ac:dyDescent="0.25">
      <c r="A98" s="4">
        <v>42396</v>
      </c>
      <c r="B98">
        <v>0.69579999999999997</v>
      </c>
      <c r="C98">
        <f t="shared" si="15"/>
        <v>4.4901636882414664E-2</v>
      </c>
      <c r="D98">
        <v>1.9058999999999999</v>
      </c>
      <c r="E98">
        <v>1.9992999999999999</v>
      </c>
      <c r="F98">
        <v>10.1462</v>
      </c>
      <c r="G98">
        <f t="shared" si="11"/>
        <v>12.1455</v>
      </c>
      <c r="H98">
        <f t="shared" si="12"/>
        <v>21.336942579999999</v>
      </c>
      <c r="I98" s="15">
        <f t="shared" si="13"/>
        <v>5.3000653831403177E-4</v>
      </c>
      <c r="J98">
        <f t="shared" si="14"/>
        <v>1.000530006538314</v>
      </c>
      <c r="K98">
        <f t="shared" si="16"/>
        <v>4.4371630344100632E-2</v>
      </c>
      <c r="L98" s="34">
        <f t="shared" si="17"/>
        <v>1.9688415793935122E-3</v>
      </c>
      <c r="M98" s="7"/>
      <c r="N98" s="7"/>
      <c r="O98" s="7"/>
      <c r="P98" s="9">
        <v>42558</v>
      </c>
      <c r="Q98" s="7">
        <v>0.65</v>
      </c>
      <c r="R98" s="7">
        <v>-1.5151515151515164E-2</v>
      </c>
      <c r="S98" s="7">
        <f t="shared" si="19"/>
        <v>0.98484848484848486</v>
      </c>
      <c r="T98" s="7">
        <f t="shared" si="18"/>
        <v>-1.5718751238554624E-2</v>
      </c>
    </row>
    <row r="99" spans="1:20" ht="15.75" x14ac:dyDescent="0.25">
      <c r="A99" s="4">
        <v>42397</v>
      </c>
      <c r="B99">
        <v>0.72970000000000002</v>
      </c>
      <c r="C99">
        <f t="shared" si="15"/>
        <v>4.8720896809428059E-2</v>
      </c>
      <c r="D99">
        <v>1.9093</v>
      </c>
      <c r="E99">
        <v>1.9784000000000002</v>
      </c>
      <c r="F99">
        <v>10.066000000000001</v>
      </c>
      <c r="G99">
        <f t="shared" si="11"/>
        <v>12.044400000000001</v>
      </c>
      <c r="H99">
        <f t="shared" si="12"/>
        <v>21.197413800000003</v>
      </c>
      <c r="I99" s="15">
        <f t="shared" si="13"/>
        <v>5.2685257133666674E-4</v>
      </c>
      <c r="J99">
        <f t="shared" si="14"/>
        <v>1.0005268525713367</v>
      </c>
      <c r="K99">
        <f t="shared" si="16"/>
        <v>4.8194044238091392E-2</v>
      </c>
      <c r="L99" s="34">
        <f t="shared" si="17"/>
        <v>2.3226659000231101E-3</v>
      </c>
      <c r="M99" s="7"/>
      <c r="N99" s="7"/>
      <c r="O99" s="7"/>
      <c r="P99" s="9">
        <v>42559</v>
      </c>
      <c r="Q99" s="7">
        <v>0.66090000000000004</v>
      </c>
      <c r="R99" s="7">
        <v>1.67692307692308E-2</v>
      </c>
      <c r="S99" s="7">
        <f t="shared" si="19"/>
        <v>1.0167692307692309</v>
      </c>
      <c r="T99" s="7">
        <f t="shared" si="18"/>
        <v>1.6201138645356591E-2</v>
      </c>
    </row>
    <row r="100" spans="1:20" ht="15.75" x14ac:dyDescent="0.25">
      <c r="A100" s="4">
        <v>42398</v>
      </c>
      <c r="B100">
        <v>0.74319999999999997</v>
      </c>
      <c r="C100">
        <f t="shared" si="15"/>
        <v>1.8500753734411342E-2</v>
      </c>
      <c r="D100">
        <v>1.8987000000000001</v>
      </c>
      <c r="E100">
        <v>1.9209000000000001</v>
      </c>
      <c r="F100">
        <v>9.8673999999999999</v>
      </c>
      <c r="G100">
        <f t="shared" si="11"/>
        <v>11.7883</v>
      </c>
      <c r="H100">
        <f t="shared" si="12"/>
        <v>20.656132379999999</v>
      </c>
      <c r="I100" s="15">
        <f t="shared" si="13"/>
        <v>5.1458285273864313E-4</v>
      </c>
      <c r="J100">
        <f t="shared" si="14"/>
        <v>1.0005145828527386</v>
      </c>
      <c r="K100">
        <f t="shared" si="16"/>
        <v>1.7986170881672699E-2</v>
      </c>
      <c r="L100" s="34">
        <f t="shared" si="17"/>
        <v>3.2350234298473087E-4</v>
      </c>
      <c r="M100" s="7"/>
      <c r="N100" s="7"/>
      <c r="O100" s="7"/>
      <c r="P100" s="9">
        <v>42562</v>
      </c>
      <c r="Q100" s="7">
        <v>0.63090000000000002</v>
      </c>
      <c r="R100" s="7">
        <v>-4.5392646391284652E-2</v>
      </c>
      <c r="S100" s="7">
        <f t="shared" si="19"/>
        <v>0.9546073536087154</v>
      </c>
      <c r="T100" s="7">
        <f t="shared" si="18"/>
        <v>-4.5963498899123156E-2</v>
      </c>
    </row>
    <row r="101" spans="1:20" ht="15.75" x14ac:dyDescent="0.25">
      <c r="A101" s="4">
        <v>42401</v>
      </c>
      <c r="B101">
        <v>0.67579999999999996</v>
      </c>
      <c r="C101">
        <f t="shared" si="15"/>
        <v>-9.0688912809472569E-2</v>
      </c>
      <c r="D101">
        <v>1.9266999999999999</v>
      </c>
      <c r="E101">
        <v>1.9485999999999999</v>
      </c>
      <c r="F101">
        <v>9.8507999999999996</v>
      </c>
      <c r="G101">
        <f t="shared" si="11"/>
        <v>11.799399999999999</v>
      </c>
      <c r="H101">
        <f t="shared" si="12"/>
        <v>20.928136359999996</v>
      </c>
      <c r="I101" s="15">
        <f t="shared" si="13"/>
        <v>5.2075546056662425E-4</v>
      </c>
      <c r="J101">
        <f t="shared" si="14"/>
        <v>1.0005207554605666</v>
      </c>
      <c r="K101">
        <f t="shared" si="16"/>
        <v>-9.1209668270039193E-2</v>
      </c>
      <c r="L101" s="34">
        <f t="shared" si="17"/>
        <v>8.3192035859305947E-3</v>
      </c>
      <c r="M101" s="7"/>
      <c r="N101" s="7"/>
      <c r="O101" s="7"/>
      <c r="P101" s="9">
        <v>42563</v>
      </c>
      <c r="Q101" s="7">
        <v>0.65600000000000003</v>
      </c>
      <c r="R101" s="7">
        <v>3.9784434934220972E-2</v>
      </c>
      <c r="S101" s="7">
        <f t="shared" si="19"/>
        <v>1.0397844349342209</v>
      </c>
      <c r="T101" s="7">
        <f t="shared" si="18"/>
        <v>3.9216866198414316E-2</v>
      </c>
    </row>
    <row r="102" spans="1:20" ht="15.75" x14ac:dyDescent="0.25">
      <c r="A102" s="4">
        <v>42402</v>
      </c>
      <c r="B102">
        <v>0.55489999999999995</v>
      </c>
      <c r="C102">
        <f t="shared" si="15"/>
        <v>-0.17889908256880735</v>
      </c>
      <c r="D102">
        <v>1.9925999999999999</v>
      </c>
      <c r="E102">
        <v>1.8448</v>
      </c>
      <c r="F102">
        <v>10.0032</v>
      </c>
      <c r="G102">
        <f t="shared" si="11"/>
        <v>11.847999999999999</v>
      </c>
      <c r="H102">
        <f t="shared" si="12"/>
        <v>21.777176319999999</v>
      </c>
      <c r="I102" s="15">
        <f t="shared" si="13"/>
        <v>5.3993410976382883E-4</v>
      </c>
      <c r="J102">
        <f t="shared" si="14"/>
        <v>1.0005399341097638</v>
      </c>
      <c r="K102">
        <f t="shared" si="16"/>
        <v>-0.17943901667857118</v>
      </c>
      <c r="L102" s="34">
        <f t="shared" si="17"/>
        <v>3.2198360706572546E-2</v>
      </c>
      <c r="M102" s="7"/>
      <c r="N102" s="7"/>
      <c r="O102" s="7"/>
      <c r="P102" s="9">
        <v>42564</v>
      </c>
      <c r="Q102" s="7">
        <v>0.65180000000000005</v>
      </c>
      <c r="R102" s="7">
        <v>-6.4024390243902158E-3</v>
      </c>
      <c r="S102" s="7">
        <f t="shared" si="19"/>
        <v>0.99359756097560981</v>
      </c>
      <c r="T102" s="7">
        <f t="shared" si="18"/>
        <v>-6.9725473810507083E-3</v>
      </c>
    </row>
    <row r="103" spans="1:20" ht="15.75" x14ac:dyDescent="0.25">
      <c r="A103" s="4">
        <v>42403</v>
      </c>
      <c r="B103">
        <v>0.62009999999999998</v>
      </c>
      <c r="C103">
        <f t="shared" si="15"/>
        <v>0.11749864840511812</v>
      </c>
      <c r="D103">
        <v>2.0062000000000002</v>
      </c>
      <c r="E103">
        <v>1.8860999999999999</v>
      </c>
      <c r="F103">
        <v>9.9941999999999993</v>
      </c>
      <c r="G103">
        <f t="shared" si="11"/>
        <v>11.880299999999998</v>
      </c>
      <c r="H103">
        <f t="shared" si="12"/>
        <v>21.936464040000001</v>
      </c>
      <c r="I103" s="15">
        <f t="shared" si="13"/>
        <v>5.4351734117852324E-4</v>
      </c>
      <c r="J103">
        <f t="shared" si="14"/>
        <v>1.0005435173411785</v>
      </c>
      <c r="K103">
        <f t="shared" si="16"/>
        <v>0.11695513106393959</v>
      </c>
      <c r="L103" s="34">
        <f t="shared" si="17"/>
        <v>1.3678502682183288E-2</v>
      </c>
      <c r="M103" s="7"/>
      <c r="N103" s="7"/>
      <c r="O103" s="7"/>
      <c r="P103" s="9">
        <v>42565</v>
      </c>
      <c r="Q103" s="7">
        <v>0.64590000000000003</v>
      </c>
      <c r="R103" s="7">
        <v>-9.0518563976680205E-3</v>
      </c>
      <c r="S103" s="7">
        <f t="shared" si="19"/>
        <v>0.99094814360233197</v>
      </c>
      <c r="T103" s="7">
        <f t="shared" si="18"/>
        <v>-9.6211615691417091E-3</v>
      </c>
    </row>
    <row r="104" spans="1:20" ht="15.75" x14ac:dyDescent="0.25">
      <c r="A104" s="4">
        <v>42404</v>
      </c>
      <c r="B104">
        <v>0.58209999999999995</v>
      </c>
      <c r="C104">
        <f t="shared" si="15"/>
        <v>-6.1280438638929263E-2</v>
      </c>
      <c r="D104">
        <v>2.0023</v>
      </c>
      <c r="E104">
        <v>1.8395000000000001</v>
      </c>
      <c r="F104">
        <v>9.9702999999999999</v>
      </c>
      <c r="G104">
        <f t="shared" si="11"/>
        <v>11.809799999999999</v>
      </c>
      <c r="H104">
        <f t="shared" si="12"/>
        <v>21.803031689999997</v>
      </c>
      <c r="I104" s="15">
        <f t="shared" si="13"/>
        <v>5.4051605276095316E-4</v>
      </c>
      <c r="J104">
        <f t="shared" si="14"/>
        <v>1.000540516052761</v>
      </c>
      <c r="K104">
        <f t="shared" si="16"/>
        <v>-6.1820954691690216E-2</v>
      </c>
      <c r="L104" s="34">
        <f t="shared" si="17"/>
        <v>3.8218304389920146E-3</v>
      </c>
      <c r="M104" s="7"/>
      <c r="N104" s="7"/>
      <c r="O104" s="7"/>
      <c r="P104" s="9">
        <v>42566</v>
      </c>
      <c r="Q104" s="7">
        <v>0.64600000000000002</v>
      </c>
      <c r="R104" s="7">
        <v>1.5482272797644989E-4</v>
      </c>
      <c r="S104" s="7">
        <f t="shared" si="19"/>
        <v>1.0001548227279764</v>
      </c>
      <c r="T104" s="7">
        <f t="shared" si="18"/>
        <v>-4.1357415639992659E-4</v>
      </c>
    </row>
    <row r="105" spans="1:20" ht="15.75" x14ac:dyDescent="0.25">
      <c r="A105" s="4">
        <v>42405</v>
      </c>
      <c r="B105">
        <v>0.54</v>
      </c>
      <c r="C105">
        <f t="shared" si="15"/>
        <v>-7.2324342896409419E-2</v>
      </c>
      <c r="D105">
        <v>2.0150999999999999</v>
      </c>
      <c r="E105">
        <v>1.8357000000000001</v>
      </c>
      <c r="F105">
        <v>10.0228</v>
      </c>
      <c r="G105">
        <f t="shared" si="11"/>
        <v>11.858499999999999</v>
      </c>
      <c r="H105">
        <f t="shared" si="12"/>
        <v>22.03264428</v>
      </c>
      <c r="I105" s="15">
        <f t="shared" si="13"/>
        <v>5.4567868880162074E-4</v>
      </c>
      <c r="J105">
        <f t="shared" si="14"/>
        <v>1.0005456786888016</v>
      </c>
      <c r="K105">
        <f t="shared" si="16"/>
        <v>-7.2870021585211039E-2</v>
      </c>
      <c r="L105" s="34">
        <f t="shared" si="17"/>
        <v>5.3100400458291229E-3</v>
      </c>
      <c r="M105" s="7"/>
      <c r="N105" s="7"/>
      <c r="O105" s="7"/>
      <c r="P105" s="9">
        <v>42569</v>
      </c>
      <c r="Q105" s="7">
        <v>0.66979999999999995</v>
      </c>
      <c r="R105" s="7">
        <v>3.6842105263157787E-2</v>
      </c>
      <c r="S105" s="7">
        <f t="shared" si="19"/>
        <v>1.0368421052631578</v>
      </c>
      <c r="T105" s="7">
        <f t="shared" si="18"/>
        <v>3.6273104547695612E-2</v>
      </c>
    </row>
    <row r="106" spans="1:20" ht="15.75" x14ac:dyDescent="0.25">
      <c r="A106" s="4">
        <v>42408</v>
      </c>
      <c r="B106">
        <v>0.53659999999999997</v>
      </c>
      <c r="C106">
        <f t="shared" si="15"/>
        <v>-6.2962962962964247E-3</v>
      </c>
      <c r="D106">
        <v>2.0217999999999998</v>
      </c>
      <c r="E106">
        <v>1.7483</v>
      </c>
      <c r="F106">
        <v>10.072100000000001</v>
      </c>
      <c r="G106">
        <f t="shared" si="11"/>
        <v>11.820400000000001</v>
      </c>
      <c r="H106">
        <f t="shared" si="12"/>
        <v>22.112071780000001</v>
      </c>
      <c r="I106" s="15">
        <f t="shared" si="13"/>
        <v>5.4746229107816013E-4</v>
      </c>
      <c r="J106">
        <f t="shared" si="14"/>
        <v>1.0005474622910782</v>
      </c>
      <c r="K106">
        <f t="shared" si="16"/>
        <v>-6.8437585873745849E-3</v>
      </c>
      <c r="L106" s="34">
        <f t="shared" si="17"/>
        <v>4.6837031602263374E-5</v>
      </c>
      <c r="M106" s="7"/>
      <c r="N106" s="7"/>
      <c r="O106" s="7"/>
      <c r="P106" s="9">
        <v>42570</v>
      </c>
      <c r="Q106" s="7">
        <v>0.66790000000000005</v>
      </c>
      <c r="R106" s="7">
        <v>-2.8366676619885067E-3</v>
      </c>
      <c r="S106" s="7">
        <f t="shared" si="19"/>
        <v>0.99716333233801147</v>
      </c>
      <c r="T106" s="7">
        <f t="shared" si="18"/>
        <v>-3.4031342860575131E-3</v>
      </c>
    </row>
    <row r="107" spans="1:20" ht="15.75" x14ac:dyDescent="0.25">
      <c r="A107" s="4">
        <v>42409</v>
      </c>
      <c r="B107">
        <v>0.54800000000000004</v>
      </c>
      <c r="C107">
        <f t="shared" si="15"/>
        <v>2.1244875139769061E-2</v>
      </c>
      <c r="D107">
        <v>2.0213000000000001</v>
      </c>
      <c r="E107">
        <v>1.726</v>
      </c>
      <c r="F107">
        <v>10.0581</v>
      </c>
      <c r="G107">
        <f t="shared" si="11"/>
        <v>11.784099999999999</v>
      </c>
      <c r="H107">
        <f t="shared" si="12"/>
        <v>22.05643753</v>
      </c>
      <c r="I107" s="15">
        <f t="shared" si="13"/>
        <v>5.4621310496294484E-4</v>
      </c>
      <c r="J107">
        <f t="shared" si="14"/>
        <v>1.0005462131049629</v>
      </c>
      <c r="K107">
        <f t="shared" si="16"/>
        <v>2.0698662034806116E-2</v>
      </c>
      <c r="L107" s="34">
        <f t="shared" si="17"/>
        <v>4.2843461003112408E-4</v>
      </c>
      <c r="M107" s="7"/>
      <c r="N107" s="7"/>
      <c r="O107" s="7"/>
      <c r="P107" s="9">
        <v>42571</v>
      </c>
      <c r="Q107" s="7">
        <v>0.70030000000000003</v>
      </c>
      <c r="R107" s="7">
        <v>4.8510256026351221E-2</v>
      </c>
      <c r="S107" s="7">
        <f t="shared" si="19"/>
        <v>1.0485102560263513</v>
      </c>
      <c r="T107" s="7">
        <f t="shared" si="18"/>
        <v>4.7941059252844358E-2</v>
      </c>
    </row>
    <row r="108" spans="1:20" ht="15.75" x14ac:dyDescent="0.25">
      <c r="A108" s="4">
        <v>42410</v>
      </c>
      <c r="B108">
        <v>0.5675</v>
      </c>
      <c r="C108">
        <f t="shared" si="15"/>
        <v>3.5583941605839345E-2</v>
      </c>
      <c r="D108">
        <v>2.0209999999999999</v>
      </c>
      <c r="E108">
        <v>1.6680999999999999</v>
      </c>
      <c r="F108">
        <v>10.050700000000001</v>
      </c>
      <c r="G108">
        <f t="shared" si="11"/>
        <v>11.718800000000002</v>
      </c>
      <c r="H108">
        <f t="shared" si="12"/>
        <v>21.980564700000002</v>
      </c>
      <c r="I108" s="15">
        <f t="shared" si="13"/>
        <v>5.4450857543253406E-4</v>
      </c>
      <c r="J108">
        <f t="shared" si="14"/>
        <v>1.0005445085754325</v>
      </c>
      <c r="K108">
        <f t="shared" si="16"/>
        <v>3.5039433030406811E-2</v>
      </c>
      <c r="L108" s="34">
        <f t="shared" si="17"/>
        <v>1.2277618670923638E-3</v>
      </c>
      <c r="M108" s="7"/>
      <c r="N108" s="7"/>
      <c r="O108" s="7"/>
      <c r="P108" s="9">
        <v>42572</v>
      </c>
      <c r="Q108" s="7">
        <v>0.67900000000000005</v>
      </c>
      <c r="R108" s="7">
        <v>-3.0415536198771933E-2</v>
      </c>
      <c r="S108" s="7">
        <f t="shared" si="19"/>
        <v>0.96958446380122809</v>
      </c>
      <c r="T108" s="7">
        <f t="shared" si="18"/>
        <v>-3.0985788138348871E-2</v>
      </c>
    </row>
    <row r="109" spans="1:20" ht="15.75" x14ac:dyDescent="0.25">
      <c r="A109" s="4">
        <v>42411</v>
      </c>
      <c r="B109">
        <v>0.60960000000000003</v>
      </c>
      <c r="C109">
        <f t="shared" si="15"/>
        <v>7.4185022026431763E-2</v>
      </c>
      <c r="D109">
        <v>1.9910000000000001</v>
      </c>
      <c r="E109">
        <v>1.659</v>
      </c>
      <c r="F109">
        <v>10.0928</v>
      </c>
      <c r="G109">
        <f t="shared" si="11"/>
        <v>11.751800000000001</v>
      </c>
      <c r="H109">
        <f t="shared" si="12"/>
        <v>21.753764800000003</v>
      </c>
      <c r="I109" s="15">
        <f t="shared" si="13"/>
        <v>5.3940706572030983E-4</v>
      </c>
      <c r="J109">
        <f t="shared" si="14"/>
        <v>1.0005394070657203</v>
      </c>
      <c r="K109">
        <f t="shared" si="16"/>
        <v>7.3645614960711453E-2</v>
      </c>
      <c r="L109" s="34">
        <f t="shared" si="17"/>
        <v>5.4236766029413666E-3</v>
      </c>
      <c r="M109" s="7"/>
      <c r="N109" s="7"/>
      <c r="O109" s="7"/>
      <c r="P109" s="9">
        <v>42573</v>
      </c>
      <c r="Q109" s="7">
        <v>0.65400000000000003</v>
      </c>
      <c r="R109" s="7">
        <v>-3.6818851251840971E-2</v>
      </c>
      <c r="S109" s="7">
        <f t="shared" si="19"/>
        <v>0.96318114874815908</v>
      </c>
      <c r="T109" s="7">
        <f t="shared" si="18"/>
        <v>-3.7388562738118018E-2</v>
      </c>
    </row>
    <row r="110" spans="1:20" ht="15.75" x14ac:dyDescent="0.25">
      <c r="A110" s="4">
        <v>42412</v>
      </c>
      <c r="B110">
        <v>0.63180000000000003</v>
      </c>
      <c r="C110">
        <f t="shared" si="15"/>
        <v>3.641732283464566E-2</v>
      </c>
      <c r="D110">
        <v>1.992</v>
      </c>
      <c r="E110">
        <v>1.7481</v>
      </c>
      <c r="F110">
        <v>10.0406</v>
      </c>
      <c r="G110">
        <f t="shared" si="11"/>
        <v>11.788699999999999</v>
      </c>
      <c r="H110">
        <f t="shared" si="12"/>
        <v>21.748975199999997</v>
      </c>
      <c r="I110" s="15">
        <f t="shared" si="13"/>
        <v>5.3929922899298433E-4</v>
      </c>
      <c r="J110">
        <f t="shared" si="14"/>
        <v>1.000539299228993</v>
      </c>
      <c r="K110">
        <f t="shared" si="16"/>
        <v>3.5878023605652676E-2</v>
      </c>
      <c r="L110" s="34">
        <f t="shared" si="17"/>
        <v>1.2872325778477706E-3</v>
      </c>
      <c r="M110" s="7"/>
      <c r="N110" s="7"/>
      <c r="O110" s="7"/>
      <c r="P110" s="9">
        <v>42576</v>
      </c>
      <c r="Q110" s="7">
        <v>0.59399999999999997</v>
      </c>
      <c r="R110" s="7">
        <v>-9.174311926605512E-2</v>
      </c>
      <c r="S110" s="7">
        <f t="shared" si="19"/>
        <v>0.90825688073394484</v>
      </c>
      <c r="T110" s="7">
        <f t="shared" si="18"/>
        <v>-9.2311587026263811E-2</v>
      </c>
    </row>
    <row r="111" spans="1:20" ht="15.75" x14ac:dyDescent="0.25">
      <c r="A111" s="4">
        <v>42416</v>
      </c>
      <c r="B111">
        <v>0.6653</v>
      </c>
      <c r="C111">
        <f t="shared" si="15"/>
        <v>5.3023108578664088E-2</v>
      </c>
      <c r="D111">
        <v>1.9997</v>
      </c>
      <c r="E111">
        <v>1.7723</v>
      </c>
      <c r="F111">
        <v>9.9839000000000002</v>
      </c>
      <c r="G111">
        <f t="shared" si="11"/>
        <v>11.7562</v>
      </c>
      <c r="H111">
        <f t="shared" si="12"/>
        <v>21.737104830000003</v>
      </c>
      <c r="I111" s="15">
        <f t="shared" si="13"/>
        <v>5.3903195214366484E-4</v>
      </c>
      <c r="J111">
        <f t="shared" si="14"/>
        <v>1.0005390319521437</v>
      </c>
      <c r="K111">
        <f t="shared" si="16"/>
        <v>5.2484076626520423E-2</v>
      </c>
      <c r="L111" s="34">
        <f t="shared" si="17"/>
        <v>2.7545782993384674E-3</v>
      </c>
      <c r="M111" s="7"/>
      <c r="N111" s="7"/>
      <c r="O111" s="7"/>
      <c r="P111" s="9">
        <v>42577</v>
      </c>
      <c r="Q111" s="7">
        <v>0.65610000000000002</v>
      </c>
      <c r="R111" s="7">
        <v>0.10454545454545462</v>
      </c>
      <c r="S111" s="7">
        <f t="shared" si="19"/>
        <v>1.1045454545454547</v>
      </c>
      <c r="T111" s="7">
        <f t="shared" si="18"/>
        <v>0.10397780983187478</v>
      </c>
    </row>
    <row r="112" spans="1:20" ht="15.75" x14ac:dyDescent="0.25">
      <c r="A112" s="4">
        <v>42417</v>
      </c>
      <c r="B112">
        <v>0.71789999999999998</v>
      </c>
      <c r="C112">
        <f t="shared" si="15"/>
        <v>7.9062077258379646E-2</v>
      </c>
      <c r="D112">
        <v>2.0200999999999998</v>
      </c>
      <c r="E112">
        <v>1.819</v>
      </c>
      <c r="F112">
        <v>9.9054000000000002</v>
      </c>
      <c r="G112">
        <f t="shared" si="11"/>
        <v>11.724399999999999</v>
      </c>
      <c r="H112">
        <f t="shared" si="12"/>
        <v>21.828898539999997</v>
      </c>
      <c r="I112" s="15">
        <f t="shared" si="13"/>
        <v>5.4109813088465408E-4</v>
      </c>
      <c r="J112">
        <f t="shared" si="14"/>
        <v>1.0005410981308847</v>
      </c>
      <c r="K112">
        <f t="shared" si="16"/>
        <v>7.8520979127494991E-2</v>
      </c>
      <c r="L112" s="34">
        <f t="shared" si="17"/>
        <v>6.1655441631405039E-3</v>
      </c>
      <c r="M112" s="7"/>
      <c r="N112" s="7"/>
      <c r="O112" s="7"/>
      <c r="P112" s="9">
        <v>42578</v>
      </c>
      <c r="Q112" s="7">
        <v>0.62609999999999999</v>
      </c>
      <c r="R112" s="7">
        <v>-4.5724737082761813E-2</v>
      </c>
      <c r="S112" s="7">
        <f t="shared" si="19"/>
        <v>0.95427526291723819</v>
      </c>
      <c r="T112" s="7">
        <f t="shared" si="18"/>
        <v>-4.6290730775026878E-2</v>
      </c>
    </row>
    <row r="113" spans="1:20" ht="15.75" x14ac:dyDescent="0.25">
      <c r="A113" s="4">
        <v>42418</v>
      </c>
      <c r="B113">
        <v>0.51939999999999997</v>
      </c>
      <c r="C113">
        <f t="shared" si="15"/>
        <v>-0.27650090541858202</v>
      </c>
      <c r="D113">
        <v>2.0508999999999999</v>
      </c>
      <c r="E113">
        <v>1.7396</v>
      </c>
      <c r="F113">
        <v>9.8940000000000001</v>
      </c>
      <c r="G113">
        <f t="shared" si="11"/>
        <v>11.633599999999999</v>
      </c>
      <c r="H113">
        <f t="shared" si="12"/>
        <v>22.031204599999999</v>
      </c>
      <c r="I113" s="15">
        <f t="shared" si="13"/>
        <v>5.456463490587371E-4</v>
      </c>
      <c r="J113">
        <f t="shared" si="14"/>
        <v>1.0005456463490587</v>
      </c>
      <c r="K113">
        <f t="shared" si="16"/>
        <v>-0.27704655176764076</v>
      </c>
      <c r="L113" s="34">
        <f t="shared" si="17"/>
        <v>7.6754791846340056E-2</v>
      </c>
      <c r="M113" s="7"/>
      <c r="N113" s="7"/>
      <c r="O113" s="7"/>
      <c r="P113" s="9">
        <v>42579</v>
      </c>
      <c r="Q113" s="7">
        <v>0.64</v>
      </c>
      <c r="R113" s="7">
        <v>2.220092636958956E-2</v>
      </c>
      <c r="S113" s="7">
        <f t="shared" si="19"/>
        <v>1.0222009263695895</v>
      </c>
      <c r="T113" s="7">
        <f t="shared" si="18"/>
        <v>2.1636618080423355E-2</v>
      </c>
    </row>
    <row r="114" spans="1:20" ht="15.75" x14ac:dyDescent="0.25">
      <c r="A114" s="4">
        <v>42419</v>
      </c>
      <c r="B114">
        <v>0.56130000000000002</v>
      </c>
      <c r="C114">
        <f t="shared" si="15"/>
        <v>8.0670003850596944E-2</v>
      </c>
      <c r="D114">
        <v>2.0512999999999999</v>
      </c>
      <c r="E114">
        <v>1.7448999999999999</v>
      </c>
      <c r="F114">
        <v>9.8934999999999995</v>
      </c>
      <c r="G114">
        <f t="shared" si="11"/>
        <v>11.638399999999999</v>
      </c>
      <c r="H114">
        <f t="shared" si="12"/>
        <v>22.039436549999998</v>
      </c>
      <c r="I114" s="15">
        <f t="shared" si="13"/>
        <v>5.4583125942553323E-4</v>
      </c>
      <c r="J114">
        <f t="shared" si="14"/>
        <v>1.0005458312594255</v>
      </c>
      <c r="K114">
        <f t="shared" si="16"/>
        <v>8.0124172591171411E-2</v>
      </c>
      <c r="L114" s="34">
        <f t="shared" si="17"/>
        <v>6.4198830334198237E-3</v>
      </c>
      <c r="M114" s="7"/>
      <c r="N114" s="7"/>
      <c r="O114" s="7"/>
      <c r="P114" s="9">
        <v>42580</v>
      </c>
      <c r="Q114" s="7">
        <v>0.64839999999999998</v>
      </c>
      <c r="R114" s="7">
        <v>1.3124999999999942E-2</v>
      </c>
      <c r="S114" s="7">
        <f t="shared" si="19"/>
        <v>1.0131250000000001</v>
      </c>
      <c r="T114" s="7">
        <f t="shared" si="18"/>
        <v>1.2561425537346183E-2</v>
      </c>
    </row>
    <row r="115" spans="1:20" ht="15.75" x14ac:dyDescent="0.25">
      <c r="A115" s="4">
        <v>42422</v>
      </c>
      <c r="B115">
        <v>0.66</v>
      </c>
      <c r="C115">
        <f t="shared" si="15"/>
        <v>0.17584179583110637</v>
      </c>
      <c r="D115">
        <v>2.0971000000000002</v>
      </c>
      <c r="E115">
        <v>1.7518</v>
      </c>
      <c r="F115">
        <v>9.9993999999999996</v>
      </c>
      <c r="G115">
        <f t="shared" si="11"/>
        <v>11.751199999999999</v>
      </c>
      <c r="H115">
        <f t="shared" si="12"/>
        <v>22.721541739999999</v>
      </c>
      <c r="I115" s="15">
        <f t="shared" si="13"/>
        <v>5.6111000615777229E-4</v>
      </c>
      <c r="J115">
        <f t="shared" si="14"/>
        <v>1.0005611100061578</v>
      </c>
      <c r="K115">
        <f t="shared" si="16"/>
        <v>0.1752806858249486</v>
      </c>
      <c r="L115" s="34">
        <f t="shared" si="17"/>
        <v>3.0723318823264338E-2</v>
      </c>
      <c r="M115" s="7"/>
      <c r="N115" s="7"/>
      <c r="O115" s="7"/>
      <c r="P115" s="9">
        <v>42583</v>
      </c>
      <c r="Q115" s="7">
        <v>0.65</v>
      </c>
      <c r="R115" s="7">
        <v>2.4676125848242534E-3</v>
      </c>
      <c r="S115" s="7">
        <f t="shared" si="19"/>
        <v>1.0024676125848242</v>
      </c>
      <c r="T115" s="7">
        <f t="shared" si="18"/>
        <v>1.9041302068974484E-3</v>
      </c>
    </row>
    <row r="116" spans="1:20" ht="15.75" x14ac:dyDescent="0.25">
      <c r="A116" s="4">
        <v>42423</v>
      </c>
      <c r="B116">
        <v>0.5595</v>
      </c>
      <c r="C116">
        <f t="shared" si="15"/>
        <v>-0.15227272727272731</v>
      </c>
      <c r="D116">
        <v>2.1343000000000001</v>
      </c>
      <c r="E116">
        <v>1.7225000000000001</v>
      </c>
      <c r="F116">
        <v>9.9373000000000005</v>
      </c>
      <c r="G116">
        <f t="shared" si="11"/>
        <v>11.659800000000001</v>
      </c>
      <c r="H116">
        <f t="shared" si="12"/>
        <v>22.931679390000003</v>
      </c>
      <c r="I116" s="15">
        <f t="shared" si="13"/>
        <v>5.6579990290694937E-4</v>
      </c>
      <c r="J116">
        <f t="shared" si="14"/>
        <v>1.0005657999029069</v>
      </c>
      <c r="K116">
        <f t="shared" si="16"/>
        <v>-0.15283852717563426</v>
      </c>
      <c r="L116" s="34">
        <f t="shared" si="17"/>
        <v>2.3359615389217093E-2</v>
      </c>
      <c r="M116" s="7"/>
      <c r="N116" s="7"/>
      <c r="O116" s="7"/>
      <c r="P116" s="9">
        <v>42584</v>
      </c>
      <c r="Q116" s="7">
        <v>0.65</v>
      </c>
      <c r="R116" s="7">
        <v>0</v>
      </c>
      <c r="S116" s="7">
        <f t="shared" si="19"/>
        <v>1</v>
      </c>
      <c r="T116" s="7">
        <f t="shared" si="18"/>
        <v>-5.6354068172503879E-4</v>
      </c>
    </row>
    <row r="117" spans="1:20" ht="15.75" x14ac:dyDescent="0.25">
      <c r="A117" s="4">
        <v>42424</v>
      </c>
      <c r="B117">
        <v>0.64249999999999996</v>
      </c>
      <c r="C117">
        <f t="shared" si="15"/>
        <v>0.14834673815907054</v>
      </c>
      <c r="D117">
        <v>2.1494</v>
      </c>
      <c r="E117">
        <v>1.7484</v>
      </c>
      <c r="F117">
        <v>9.8519000000000005</v>
      </c>
      <c r="G117">
        <f t="shared" si="11"/>
        <v>11.600300000000001</v>
      </c>
      <c r="H117">
        <f t="shared" si="12"/>
        <v>22.92407386</v>
      </c>
      <c r="I117" s="15">
        <f t="shared" si="13"/>
        <v>5.6563030056033803E-4</v>
      </c>
      <c r="J117">
        <f t="shared" si="14"/>
        <v>1.0005656303005603</v>
      </c>
      <c r="K117">
        <f t="shared" si="16"/>
        <v>0.1477811078585102</v>
      </c>
      <c r="L117" s="34">
        <f t="shared" si="17"/>
        <v>2.1839255839888626E-2</v>
      </c>
      <c r="M117" s="7"/>
      <c r="N117" s="7"/>
      <c r="O117" s="7"/>
      <c r="P117" s="9">
        <v>42585</v>
      </c>
      <c r="Q117" s="7">
        <v>0.61280000000000001</v>
      </c>
      <c r="R117" s="7">
        <v>-5.7230769230769245E-2</v>
      </c>
      <c r="S117" s="7">
        <f t="shared" si="19"/>
        <v>0.9427692307692308</v>
      </c>
      <c r="T117" s="7">
        <f t="shared" si="18"/>
        <v>-5.7797694718760222E-2</v>
      </c>
    </row>
    <row r="118" spans="1:20" ht="15.75" x14ac:dyDescent="0.25">
      <c r="A118" s="4">
        <v>42425</v>
      </c>
      <c r="B118">
        <v>0.59940000000000004</v>
      </c>
      <c r="C118">
        <f t="shared" si="15"/>
        <v>-6.7081712062256688E-2</v>
      </c>
      <c r="D118">
        <v>2.1259000000000001</v>
      </c>
      <c r="E118">
        <v>1.7157</v>
      </c>
      <c r="F118">
        <v>9.8271999999999995</v>
      </c>
      <c r="G118">
        <f t="shared" si="11"/>
        <v>11.542899999999999</v>
      </c>
      <c r="H118">
        <f t="shared" si="12"/>
        <v>22.607344480000002</v>
      </c>
      <c r="I118" s="15">
        <f t="shared" si="13"/>
        <v>5.5855796764547883E-4</v>
      </c>
      <c r="J118">
        <f t="shared" si="14"/>
        <v>1.0005585579676455</v>
      </c>
      <c r="K118">
        <f t="shared" si="16"/>
        <v>-6.7640270029902166E-2</v>
      </c>
      <c r="L118" s="34">
        <f t="shared" si="17"/>
        <v>4.575206129718081E-3</v>
      </c>
      <c r="M118" s="7"/>
      <c r="N118" s="7"/>
      <c r="O118" s="7"/>
      <c r="P118" s="9">
        <v>42586</v>
      </c>
      <c r="Q118" s="7">
        <v>0.6</v>
      </c>
      <c r="R118" s="7">
        <v>-2.0887728459530082E-2</v>
      </c>
      <c r="S118" s="7">
        <f t="shared" si="19"/>
        <v>0.97911227154046987</v>
      </c>
      <c r="T118" s="7">
        <f t="shared" si="18"/>
        <v>-2.1456480885383163E-2</v>
      </c>
    </row>
    <row r="119" spans="1:20" ht="15.75" x14ac:dyDescent="0.25">
      <c r="A119" s="4">
        <v>42426</v>
      </c>
      <c r="B119">
        <v>0.65</v>
      </c>
      <c r="C119">
        <f t="shared" si="15"/>
        <v>8.4417751084417708E-2</v>
      </c>
      <c r="D119">
        <v>2.1212</v>
      </c>
      <c r="E119">
        <v>1.7623</v>
      </c>
      <c r="F119">
        <v>9.8553999999999995</v>
      </c>
      <c r="G119">
        <f t="shared" si="11"/>
        <v>11.617699999999999</v>
      </c>
      <c r="H119">
        <f t="shared" si="12"/>
        <v>22.667574479999999</v>
      </c>
      <c r="I119" s="15">
        <f t="shared" si="13"/>
        <v>5.5990426088614598E-4</v>
      </c>
      <c r="J119">
        <f t="shared" si="14"/>
        <v>1.0005599042608861</v>
      </c>
      <c r="K119">
        <f t="shared" si="16"/>
        <v>8.3857846823531562E-2</v>
      </c>
      <c r="L119" s="34">
        <f t="shared" si="17"/>
        <v>7.0321384738788826E-3</v>
      </c>
      <c r="M119" s="7"/>
      <c r="N119" s="7"/>
      <c r="O119" s="7"/>
      <c r="P119" s="9">
        <v>42587</v>
      </c>
      <c r="Q119" s="7">
        <v>0.59850000000000003</v>
      </c>
      <c r="R119" s="7">
        <v>-2.4999999999999098E-3</v>
      </c>
      <c r="S119" s="7">
        <f t="shared" si="19"/>
        <v>0.99750000000000005</v>
      </c>
      <c r="T119" s="7">
        <f t="shared" si="18"/>
        <v>-3.066314611090045E-3</v>
      </c>
    </row>
    <row r="120" spans="1:20" ht="15.75" x14ac:dyDescent="0.25">
      <c r="A120" s="4">
        <v>42429</v>
      </c>
      <c r="B120">
        <v>0.59040000000000004</v>
      </c>
      <c r="C120">
        <f t="shared" si="15"/>
        <v>-9.169230769230767E-2</v>
      </c>
      <c r="D120">
        <v>2.1326000000000001</v>
      </c>
      <c r="E120">
        <v>1.7347000000000001</v>
      </c>
      <c r="F120">
        <v>9.8697999999999997</v>
      </c>
      <c r="G120">
        <f t="shared" si="11"/>
        <v>11.6045</v>
      </c>
      <c r="H120">
        <f t="shared" si="12"/>
        <v>22.783035479999999</v>
      </c>
      <c r="I120" s="15">
        <f t="shared" si="13"/>
        <v>5.6248326489449774E-4</v>
      </c>
      <c r="J120">
        <f t="shared" si="14"/>
        <v>1.0005624832648945</v>
      </c>
      <c r="K120">
        <f t="shared" si="16"/>
        <v>-9.2254790957202168E-2</v>
      </c>
      <c r="L120" s="34">
        <f t="shared" si="17"/>
        <v>8.5109464545570709E-3</v>
      </c>
      <c r="M120" s="7"/>
      <c r="N120" s="7"/>
      <c r="O120" s="7"/>
      <c r="P120" s="9">
        <v>42590</v>
      </c>
      <c r="Q120" s="7">
        <v>0.59189999999999998</v>
      </c>
      <c r="R120" s="7">
        <v>-1.1027568922305848E-2</v>
      </c>
      <c r="S120" s="7">
        <f t="shared" si="19"/>
        <v>0.98897243107769417</v>
      </c>
      <c r="T120" s="7">
        <f t="shared" si="18"/>
        <v>-1.1593074656697028E-2</v>
      </c>
    </row>
    <row r="121" spans="1:20" ht="15.75" x14ac:dyDescent="0.25">
      <c r="A121" s="4">
        <v>42430</v>
      </c>
      <c r="B121">
        <v>0.60660000000000003</v>
      </c>
      <c r="C121">
        <f t="shared" si="15"/>
        <v>2.7439024390243889E-2</v>
      </c>
      <c r="D121">
        <v>2.1200999999999999</v>
      </c>
      <c r="E121">
        <v>1.8249</v>
      </c>
      <c r="F121">
        <v>9.7735000000000003</v>
      </c>
      <c r="G121">
        <f t="shared" si="11"/>
        <v>11.5984</v>
      </c>
      <c r="H121">
        <f t="shared" si="12"/>
        <v>22.545697349999998</v>
      </c>
      <c r="I121" s="15">
        <f t="shared" si="13"/>
        <v>5.5717931477783367E-4</v>
      </c>
      <c r="J121">
        <f t="shared" si="14"/>
        <v>1.0005571793147778</v>
      </c>
      <c r="K121">
        <f t="shared" si="16"/>
        <v>2.6881845075466055E-2</v>
      </c>
      <c r="L121" s="34">
        <f t="shared" si="17"/>
        <v>7.2263359466135854E-4</v>
      </c>
      <c r="M121" s="7"/>
      <c r="N121" s="7"/>
      <c r="O121" s="7"/>
      <c r="P121" s="9">
        <v>42591</v>
      </c>
      <c r="Q121" s="7">
        <v>0.57869999999999999</v>
      </c>
      <c r="R121" s="7">
        <v>-2.230106436898123E-2</v>
      </c>
      <c r="S121" s="7">
        <f t="shared" si="19"/>
        <v>0.97769893563101873</v>
      </c>
      <c r="T121" s="7">
        <f t="shared" si="18"/>
        <v>-2.2867352973266211E-2</v>
      </c>
    </row>
    <row r="122" spans="1:20" s="27" customFormat="1" ht="15.75" x14ac:dyDescent="0.25">
      <c r="A122" s="26">
        <v>42431</v>
      </c>
      <c r="B122" s="27">
        <v>0.82</v>
      </c>
      <c r="C122" s="27">
        <f t="shared" si="15"/>
        <v>0.35179690075832493</v>
      </c>
      <c r="D122">
        <v>2.1526999999999998</v>
      </c>
      <c r="E122" s="27">
        <v>1.8406</v>
      </c>
      <c r="F122" s="27">
        <v>9.7406000000000006</v>
      </c>
      <c r="G122">
        <f t="shared" si="11"/>
        <v>11.581200000000001</v>
      </c>
      <c r="H122">
        <f t="shared" si="12"/>
        <v>22.809189619999998</v>
      </c>
      <c r="I122" s="15">
        <f t="shared" si="13"/>
        <v>5.6306712298748174E-4</v>
      </c>
      <c r="J122" s="27">
        <f t="shared" si="14"/>
        <v>1.0005630671229875</v>
      </c>
      <c r="K122" s="27">
        <f t="shared" si="16"/>
        <v>0.35123383363533744</v>
      </c>
      <c r="L122" s="36">
        <f t="shared" si="17"/>
        <v>0.1233652058901759</v>
      </c>
      <c r="P122" s="9">
        <v>42592</v>
      </c>
      <c r="Q122" s="7">
        <v>0.56999999999999995</v>
      </c>
      <c r="R122" s="7">
        <v>-1.5033696215655852E-2</v>
      </c>
      <c r="S122" s="7">
        <f t="shared" si="19"/>
        <v>0.98496630378434413</v>
      </c>
      <c r="T122" s="7">
        <f t="shared" si="18"/>
        <v>-1.5600448003351126E-2</v>
      </c>
    </row>
    <row r="123" spans="1:20" ht="15.75" x14ac:dyDescent="0.25">
      <c r="A123" s="4">
        <v>42432</v>
      </c>
      <c r="B123">
        <v>1.1400000000000001</v>
      </c>
      <c r="C123">
        <f t="shared" si="15"/>
        <v>0.39024390243902463</v>
      </c>
      <c r="D123">
        <v>2.1833</v>
      </c>
      <c r="E123">
        <v>1.8336999999999999</v>
      </c>
      <c r="F123">
        <v>9.6869999999999994</v>
      </c>
      <c r="G123">
        <f t="shared" si="11"/>
        <v>11.5207</v>
      </c>
      <c r="H123">
        <f t="shared" si="12"/>
        <v>22.9833271</v>
      </c>
      <c r="I123" s="15">
        <f t="shared" si="13"/>
        <v>5.6695136350248809E-4</v>
      </c>
      <c r="J123">
        <f t="shared" si="14"/>
        <v>1.0005669513635025</v>
      </c>
      <c r="K123">
        <f t="shared" si="16"/>
        <v>0.38967695107552214</v>
      </c>
      <c r="L123" s="34">
        <f t="shared" si="17"/>
        <v>0.15184812619951488</v>
      </c>
      <c r="M123" s="7"/>
      <c r="N123" s="7"/>
      <c r="O123" s="7"/>
      <c r="P123" s="9">
        <v>42593</v>
      </c>
      <c r="Q123" s="7">
        <v>0.56079999999999997</v>
      </c>
      <c r="R123" s="7">
        <v>-1.6140350877192958E-2</v>
      </c>
      <c r="S123" s="7">
        <f t="shared" si="19"/>
        <v>0.98385964912280699</v>
      </c>
      <c r="T123" s="7">
        <f t="shared" si="18"/>
        <v>-1.6706526698347549E-2</v>
      </c>
    </row>
    <row r="124" spans="1:20" ht="15.75" x14ac:dyDescent="0.25">
      <c r="A124" s="4">
        <v>42433</v>
      </c>
      <c r="B124">
        <v>1.41</v>
      </c>
      <c r="C124">
        <f t="shared" si="15"/>
        <v>0.23684210526315769</v>
      </c>
      <c r="D124">
        <v>2.1993</v>
      </c>
      <c r="E124">
        <v>1.8740999999999999</v>
      </c>
      <c r="F124">
        <v>9.6580999999999992</v>
      </c>
      <c r="G124">
        <f t="shared" si="11"/>
        <v>11.5322</v>
      </c>
      <c r="H124">
        <f t="shared" si="12"/>
        <v>23.115159329999997</v>
      </c>
      <c r="I124" s="15">
        <f t="shared" si="13"/>
        <v>5.6988831395554662E-4</v>
      </c>
      <c r="J124">
        <f t="shared" si="14"/>
        <v>1.0005698883139555</v>
      </c>
      <c r="K124">
        <f t="shared" si="16"/>
        <v>0.23627221694920214</v>
      </c>
      <c r="L124" s="34">
        <f t="shared" si="17"/>
        <v>5.5824560502090843E-2</v>
      </c>
      <c r="M124" s="7"/>
      <c r="N124" s="7"/>
      <c r="O124" s="7"/>
      <c r="P124" s="9">
        <v>42594</v>
      </c>
      <c r="Q124" s="7">
        <v>0.56999999999999995</v>
      </c>
      <c r="R124" s="7">
        <v>1.6405135520684712E-2</v>
      </c>
      <c r="S124" s="7">
        <f t="shared" si="19"/>
        <v>1.0164051355206847</v>
      </c>
      <c r="T124" s="7">
        <f t="shared" si="18"/>
        <v>1.6405135520684712E-2</v>
      </c>
    </row>
    <row r="125" spans="1:20" ht="15.75" x14ac:dyDescent="0.25">
      <c r="A125" s="4">
        <v>42436</v>
      </c>
      <c r="B125">
        <v>2.17</v>
      </c>
      <c r="C125">
        <f t="shared" si="15"/>
        <v>0.53900709219858156</v>
      </c>
      <c r="D125">
        <v>2.2092999999999998</v>
      </c>
      <c r="E125">
        <v>1.9056999999999999</v>
      </c>
      <c r="F125">
        <v>9.7253000000000007</v>
      </c>
      <c r="G125">
        <f t="shared" si="11"/>
        <v>11.631</v>
      </c>
      <c r="H125">
        <f t="shared" si="12"/>
        <v>23.391805290000001</v>
      </c>
      <c r="I125" s="15">
        <f t="shared" si="13"/>
        <v>5.7604123321342016E-4</v>
      </c>
      <c r="J125">
        <f t="shared" si="14"/>
        <v>1.0005760412332134</v>
      </c>
      <c r="K125">
        <f t="shared" si="16"/>
        <v>0.53843105096536814</v>
      </c>
      <c r="L125" s="34">
        <f t="shared" si="17"/>
        <v>0.28990799664367084</v>
      </c>
      <c r="M125" s="7"/>
      <c r="N125" s="7"/>
      <c r="O125" s="7"/>
      <c r="P125" s="9">
        <v>42597</v>
      </c>
      <c r="Q125" s="7">
        <v>0.61870000000000003</v>
      </c>
      <c r="R125" s="7">
        <v>8.5438596491228216E-2</v>
      </c>
      <c r="S125" s="7">
        <f t="shared" si="19"/>
        <v>1.0854385964912283</v>
      </c>
      <c r="T125" s="7">
        <f t="shared" si="18"/>
        <v>8.5438596491228216E-2</v>
      </c>
    </row>
    <row r="126" spans="1:20" ht="15.75" x14ac:dyDescent="0.25">
      <c r="A126" s="4">
        <v>42437</v>
      </c>
      <c r="B126">
        <v>1.31</v>
      </c>
      <c r="C126">
        <f t="shared" si="15"/>
        <v>-0.39631336405529949</v>
      </c>
      <c r="D126">
        <v>2.3102999999999998</v>
      </c>
      <c r="E126">
        <v>1.8287</v>
      </c>
      <c r="F126">
        <v>9.7931000000000008</v>
      </c>
      <c r="G126">
        <f t="shared" si="11"/>
        <v>11.6218</v>
      </c>
      <c r="H126">
        <f t="shared" si="12"/>
        <v>24.453698930000002</v>
      </c>
      <c r="I126" s="15">
        <f t="shared" si="13"/>
        <v>5.9953187922290319E-4</v>
      </c>
      <c r="J126">
        <f t="shared" si="14"/>
        <v>1.0005995318792229</v>
      </c>
      <c r="K126">
        <f t="shared" si="16"/>
        <v>-0.39691289593452239</v>
      </c>
      <c r="L126" s="34">
        <f t="shared" si="17"/>
        <v>0.15753984695912901</v>
      </c>
      <c r="M126" s="7"/>
      <c r="N126" s="7"/>
      <c r="O126" s="7"/>
      <c r="P126" s="9">
        <v>42598</v>
      </c>
      <c r="Q126" s="7">
        <v>0.61</v>
      </c>
      <c r="R126" s="7">
        <v>-1.4061742363019299E-2</v>
      </c>
      <c r="S126" s="7">
        <f t="shared" si="19"/>
        <v>0.98593825763698073</v>
      </c>
      <c r="T126" s="7">
        <f t="shared" si="18"/>
        <v>-1.4061742363019299E-2</v>
      </c>
    </row>
    <row r="127" spans="1:20" ht="15.75" x14ac:dyDescent="0.25">
      <c r="A127" s="4">
        <v>42438</v>
      </c>
      <c r="B127">
        <v>1.32</v>
      </c>
      <c r="C127">
        <f t="shared" si="15"/>
        <v>7.6335877862595486E-3</v>
      </c>
      <c r="D127">
        <v>2.3102</v>
      </c>
      <c r="E127">
        <v>1.8759999999999999</v>
      </c>
      <c r="F127">
        <v>9.8123000000000005</v>
      </c>
      <c r="G127">
        <f t="shared" si="11"/>
        <v>11.6883</v>
      </c>
      <c r="H127">
        <f t="shared" si="12"/>
        <v>24.544375460000001</v>
      </c>
      <c r="I127" s="15">
        <f t="shared" si="13"/>
        <v>6.0152850550143633E-4</v>
      </c>
      <c r="J127">
        <f t="shared" si="14"/>
        <v>1.0006015285055014</v>
      </c>
      <c r="K127">
        <f t="shared" si="16"/>
        <v>7.0320592807581123E-3</v>
      </c>
      <c r="L127" s="34">
        <f t="shared" si="17"/>
        <v>4.9449857728096299E-5</v>
      </c>
      <c r="M127" s="7"/>
      <c r="N127" s="7"/>
      <c r="O127" s="7"/>
      <c r="P127" s="9">
        <v>42599</v>
      </c>
      <c r="Q127" s="7">
        <v>0.60899999999999999</v>
      </c>
      <c r="R127" s="7">
        <v>-1.6393442622950835E-3</v>
      </c>
      <c r="S127" s="7">
        <f t="shared" si="19"/>
        <v>0.99836065573770494</v>
      </c>
      <c r="T127" s="7">
        <f t="shared" si="18"/>
        <v>-1.6393442622950835E-3</v>
      </c>
    </row>
    <row r="128" spans="1:20" ht="15.75" x14ac:dyDescent="0.25">
      <c r="A128" s="4">
        <v>42439</v>
      </c>
      <c r="B128">
        <v>1.23</v>
      </c>
      <c r="C128">
        <f t="shared" si="15"/>
        <v>-6.8181818181818232E-2</v>
      </c>
      <c r="D128">
        <v>2.3102</v>
      </c>
      <c r="E128">
        <v>1.9323000000000001</v>
      </c>
      <c r="F128">
        <v>9.8018999999999998</v>
      </c>
      <c r="G128">
        <f t="shared" si="11"/>
        <v>11.7342</v>
      </c>
      <c r="H128">
        <f t="shared" si="12"/>
        <v>24.576649380000003</v>
      </c>
      <c r="I128" s="15">
        <f t="shared" si="13"/>
        <v>6.0223880218379655E-4</v>
      </c>
      <c r="J128">
        <f t="shared" si="14"/>
        <v>1.0006022388021838</v>
      </c>
      <c r="K128">
        <f t="shared" si="16"/>
        <v>-6.8784056984002029E-2</v>
      </c>
      <c r="L128" s="34">
        <f t="shared" si="17"/>
        <v>4.7312464951784379E-3</v>
      </c>
      <c r="M128" s="7"/>
      <c r="N128" s="7"/>
      <c r="O128" s="7"/>
      <c r="P128" s="9">
        <v>42600</v>
      </c>
      <c r="Q128" s="7">
        <v>0.61609999999999998</v>
      </c>
      <c r="R128" s="7">
        <v>1.1658456486042685E-2</v>
      </c>
      <c r="S128" s="7">
        <f t="shared" si="19"/>
        <v>1.0116584564860427</v>
      </c>
      <c r="T128" s="7">
        <f t="shared" si="18"/>
        <v>1.1658456486042685E-2</v>
      </c>
    </row>
    <row r="129" spans="1:20" ht="15.75" x14ac:dyDescent="0.25">
      <c r="A129" s="4">
        <v>42440</v>
      </c>
      <c r="B129">
        <v>1.54</v>
      </c>
      <c r="C129">
        <f t="shared" si="15"/>
        <v>0.25203252032520329</v>
      </c>
      <c r="D129">
        <v>2.3908</v>
      </c>
      <c r="E129">
        <v>1.9839</v>
      </c>
      <c r="F129">
        <v>9.7341999999999995</v>
      </c>
      <c r="G129">
        <f t="shared" si="11"/>
        <v>11.7181</v>
      </c>
      <c r="H129">
        <f t="shared" si="12"/>
        <v>25.256425359999998</v>
      </c>
      <c r="I129" s="15">
        <f t="shared" si="13"/>
        <v>6.1715708349918685E-4</v>
      </c>
      <c r="J129">
        <f t="shared" si="14"/>
        <v>1.0006171570834992</v>
      </c>
      <c r="K129">
        <f t="shared" si="16"/>
        <v>0.2514153632417041</v>
      </c>
      <c r="L129" s="34">
        <f t="shared" si="17"/>
        <v>6.3209684873958019E-2</v>
      </c>
      <c r="M129" s="7"/>
      <c r="N129" s="7"/>
      <c r="O129" s="7"/>
      <c r="P129" s="9">
        <v>42601</v>
      </c>
      <c r="Q129" s="7">
        <v>0.62260000000000004</v>
      </c>
      <c r="R129" s="7">
        <v>1.0550235351404093E-2</v>
      </c>
      <c r="S129" s="7">
        <f t="shared" si="19"/>
        <v>1.0105502353514042</v>
      </c>
      <c r="T129" s="7">
        <f t="shared" si="18"/>
        <v>1.0550235351404093E-2</v>
      </c>
    </row>
    <row r="130" spans="1:20" ht="15.75" x14ac:dyDescent="0.25">
      <c r="A130" s="4">
        <v>42443</v>
      </c>
      <c r="B130">
        <v>1.6600000000000001</v>
      </c>
      <c r="C130">
        <f t="shared" si="15"/>
        <v>7.792207792207799E-2</v>
      </c>
      <c r="D130">
        <v>2.3982999999999999</v>
      </c>
      <c r="E130">
        <v>1.9592000000000001</v>
      </c>
      <c r="F130">
        <v>9.7222000000000008</v>
      </c>
      <c r="G130">
        <f t="shared" si="11"/>
        <v>11.6814</v>
      </c>
      <c r="H130">
        <f t="shared" si="12"/>
        <v>25.27595226</v>
      </c>
      <c r="I130" s="15">
        <f t="shared" si="13"/>
        <v>6.1758442454862283E-4</v>
      </c>
      <c r="J130">
        <f t="shared" si="14"/>
        <v>1.0006175844245486</v>
      </c>
      <c r="K130">
        <f t="shared" si="16"/>
        <v>7.7304493497529367E-2</v>
      </c>
      <c r="L130" s="34">
        <f t="shared" si="17"/>
        <v>5.9759847149095605E-3</v>
      </c>
      <c r="M130" s="7"/>
      <c r="N130" s="7"/>
      <c r="O130" s="7"/>
      <c r="P130" s="9">
        <v>42604</v>
      </c>
      <c r="Q130" s="7">
        <v>0.6</v>
      </c>
      <c r="R130" s="7">
        <v>-3.6299389656280219E-2</v>
      </c>
      <c r="S130" s="7">
        <f t="shared" si="19"/>
        <v>0.96370061034371979</v>
      </c>
      <c r="T130" s="7">
        <f t="shared" si="18"/>
        <v>-3.6299389656280219E-2</v>
      </c>
    </row>
    <row r="131" spans="1:20" ht="16.5" thickBot="1" x14ac:dyDescent="0.3">
      <c r="A131" s="4">
        <v>42444</v>
      </c>
      <c r="B131">
        <v>1.69</v>
      </c>
      <c r="C131">
        <f t="shared" si="15"/>
        <v>1.8072289156626387E-2</v>
      </c>
      <c r="D131">
        <v>2.4049</v>
      </c>
      <c r="E131">
        <v>1.9699</v>
      </c>
      <c r="F131">
        <v>9.7213999999999992</v>
      </c>
      <c r="G131">
        <f t="shared" si="11"/>
        <v>11.691299999999998</v>
      </c>
      <c r="H131">
        <f t="shared" si="12"/>
        <v>25.348894859999998</v>
      </c>
      <c r="I131" s="15">
        <f t="shared" si="13"/>
        <v>6.1918016676565379E-4</v>
      </c>
      <c r="J131">
        <f t="shared" si="14"/>
        <v>1.0006191801667657</v>
      </c>
      <c r="K131">
        <f t="shared" si="16"/>
        <v>1.7453108989860733E-2</v>
      </c>
      <c r="L131" s="34">
        <f t="shared" si="17"/>
        <v>3.0461101341195757E-4</v>
      </c>
      <c r="M131" s="7"/>
      <c r="N131" s="7"/>
      <c r="O131" s="7"/>
      <c r="P131" s="12">
        <v>42605</v>
      </c>
      <c r="Q131" s="13">
        <v>0.6</v>
      </c>
      <c r="R131" s="13">
        <v>0</v>
      </c>
      <c r="S131" s="13">
        <f t="shared" si="19"/>
        <v>1</v>
      </c>
      <c r="T131" s="7">
        <f t="shared" si="18"/>
        <v>0</v>
      </c>
    </row>
    <row r="132" spans="1:20" ht="15.75" x14ac:dyDescent="0.25">
      <c r="A132" s="4">
        <v>42445</v>
      </c>
      <c r="B132">
        <v>1.5899999999999999</v>
      </c>
      <c r="C132">
        <f t="shared" si="15"/>
        <v>-5.9171597633136147E-2</v>
      </c>
      <c r="D132">
        <v>2.3957000000000002</v>
      </c>
      <c r="E132">
        <v>1.9081000000000001</v>
      </c>
      <c r="F132">
        <v>9.6991999999999994</v>
      </c>
      <c r="G132">
        <f t="shared" ref="G132:G195" si="20">E132+F132</f>
        <v>11.607299999999999</v>
      </c>
      <c r="H132">
        <f t="shared" ref="H132:H195" si="21">E132+D132*(G132-E132)</f>
        <v>25.144473439999995</v>
      </c>
      <c r="I132" s="15">
        <f t="shared" ref="I132:I195" si="22">(((H132/100)+1)^(1/365)-1)</f>
        <v>6.1470576221434037E-4</v>
      </c>
      <c r="J132">
        <f t="shared" ref="J132:J195" si="23">1+I132</f>
        <v>1.0006147057622143</v>
      </c>
      <c r="K132">
        <f t="shared" si="16"/>
        <v>-5.9786303395350487E-2</v>
      </c>
      <c r="L132" s="34">
        <f t="shared" si="17"/>
        <v>3.5744020736808973E-3</v>
      </c>
      <c r="M132" s="7"/>
      <c r="N132" s="7"/>
      <c r="O132" s="7"/>
      <c r="P132" s="7"/>
      <c r="Q132" s="7"/>
      <c r="R132" s="7"/>
      <c r="S132" s="7"/>
    </row>
    <row r="133" spans="1:20" ht="15.75" x14ac:dyDescent="0.25">
      <c r="A133" s="4">
        <v>42446</v>
      </c>
      <c r="B133">
        <v>1.53</v>
      </c>
      <c r="C133">
        <f t="shared" ref="C133:C196" si="24">(B133-B132)/B132</f>
        <v>-3.7735849056603668E-2</v>
      </c>
      <c r="D133">
        <v>2.3879000000000001</v>
      </c>
      <c r="E133">
        <v>1.8957999999999999</v>
      </c>
      <c r="F133">
        <v>9.6675000000000004</v>
      </c>
      <c r="G133">
        <f t="shared" si="20"/>
        <v>11.5633</v>
      </c>
      <c r="H133">
        <f t="shared" si="21"/>
        <v>24.980823250000004</v>
      </c>
      <c r="I133" s="15">
        <f t="shared" si="22"/>
        <v>6.1111850768114095E-4</v>
      </c>
      <c r="J133">
        <f t="shared" si="23"/>
        <v>1.0006111185076811</v>
      </c>
      <c r="K133">
        <f t="shared" ref="K133:K196" si="25">C133-I133</f>
        <v>-3.8346967564284809E-2</v>
      </c>
      <c r="L133" s="34">
        <f t="shared" ref="L133:L196" si="26">K133^2</f>
        <v>1.4704899213763111E-3</v>
      </c>
      <c r="M133" s="7"/>
      <c r="N133" s="7"/>
      <c r="O133" s="7"/>
      <c r="P133" s="7"/>
      <c r="Q133" s="7"/>
      <c r="R133" s="7"/>
    </row>
    <row r="134" spans="1:20" ht="15.75" x14ac:dyDescent="0.25">
      <c r="A134" s="4">
        <v>42447</v>
      </c>
      <c r="B134">
        <v>1.19</v>
      </c>
      <c r="C134">
        <f t="shared" si="24"/>
        <v>-0.22222222222222227</v>
      </c>
      <c r="D134">
        <v>2.3624000000000001</v>
      </c>
      <c r="E134">
        <v>1.8732</v>
      </c>
      <c r="F134">
        <v>9.6438000000000006</v>
      </c>
      <c r="G134">
        <f t="shared" si="20"/>
        <v>11.517000000000001</v>
      </c>
      <c r="H134">
        <f t="shared" si="21"/>
        <v>24.655713120000001</v>
      </c>
      <c r="I134" s="15">
        <f t="shared" si="22"/>
        <v>6.0397809183698747E-4</v>
      </c>
      <c r="J134">
        <f t="shared" si="23"/>
        <v>1.000603978091837</v>
      </c>
      <c r="K134">
        <f t="shared" si="25"/>
        <v>-0.22282620031405925</v>
      </c>
      <c r="L134" s="34">
        <f t="shared" si="26"/>
        <v>4.9651515546401258E-2</v>
      </c>
      <c r="M134" s="7"/>
      <c r="N134" s="7"/>
      <c r="O134" s="7"/>
      <c r="P134" s="7"/>
      <c r="Q134" s="7"/>
      <c r="R134" s="7"/>
    </row>
    <row r="135" spans="1:20" ht="15.75" x14ac:dyDescent="0.25">
      <c r="A135" s="4">
        <v>42450</v>
      </c>
      <c r="B135">
        <v>1.27</v>
      </c>
      <c r="C135">
        <f t="shared" si="24"/>
        <v>6.7226890756302587E-2</v>
      </c>
      <c r="D135">
        <v>2.3681000000000001</v>
      </c>
      <c r="E135">
        <v>1.9155</v>
      </c>
      <c r="F135">
        <v>9.6305999999999994</v>
      </c>
      <c r="G135">
        <f t="shared" si="20"/>
        <v>11.546099999999999</v>
      </c>
      <c r="H135">
        <f t="shared" si="21"/>
        <v>24.721723860000001</v>
      </c>
      <c r="I135" s="15">
        <f t="shared" si="22"/>
        <v>6.0542939160468379E-4</v>
      </c>
      <c r="J135">
        <f t="shared" si="23"/>
        <v>1.0006054293916047</v>
      </c>
      <c r="K135">
        <f t="shared" si="25"/>
        <v>6.6621461364697904E-2</v>
      </c>
      <c r="L135" s="34">
        <f t="shared" si="26"/>
        <v>4.4384191143679351E-3</v>
      </c>
      <c r="M135" s="7"/>
      <c r="N135" s="7"/>
      <c r="O135" s="7"/>
      <c r="P135" s="7"/>
      <c r="Q135" s="7"/>
      <c r="R135" s="7"/>
    </row>
    <row r="136" spans="1:20" ht="15.75" x14ac:dyDescent="0.25">
      <c r="A136" s="4">
        <v>42451</v>
      </c>
      <c r="B136">
        <v>1.18</v>
      </c>
      <c r="C136">
        <f t="shared" si="24"/>
        <v>-7.0866141732283533E-2</v>
      </c>
      <c r="D136">
        <v>2.3727999999999998</v>
      </c>
      <c r="E136">
        <v>1.9403000000000001</v>
      </c>
      <c r="F136">
        <v>9.6295999999999999</v>
      </c>
      <c r="G136">
        <f t="shared" si="20"/>
        <v>11.569900000000001</v>
      </c>
      <c r="H136">
        <f t="shared" si="21"/>
        <v>24.789414879999999</v>
      </c>
      <c r="I136" s="15">
        <f t="shared" si="22"/>
        <v>6.069168383981971E-4</v>
      </c>
      <c r="J136">
        <f t="shared" si="23"/>
        <v>1.0006069168383982</v>
      </c>
      <c r="K136">
        <f t="shared" si="25"/>
        <v>-7.147305857068173E-2</v>
      </c>
      <c r="L136" s="34">
        <f t="shared" si="26"/>
        <v>5.1083981014481009E-3</v>
      </c>
      <c r="O136" s="7"/>
    </row>
    <row r="137" spans="1:20" ht="15.75" x14ac:dyDescent="0.25">
      <c r="A137" s="4">
        <v>42452</v>
      </c>
      <c r="B137">
        <v>1</v>
      </c>
      <c r="C137">
        <f t="shared" si="24"/>
        <v>-0.15254237288135589</v>
      </c>
      <c r="D137">
        <v>2.3942000000000001</v>
      </c>
      <c r="E137">
        <v>1.8786</v>
      </c>
      <c r="F137">
        <v>9.6488999999999994</v>
      </c>
      <c r="G137">
        <f t="shared" si="20"/>
        <v>11.5275</v>
      </c>
      <c r="H137">
        <f t="shared" si="21"/>
        <v>24.979996379999999</v>
      </c>
      <c r="I137" s="15">
        <f t="shared" si="22"/>
        <v>6.1110037058531574E-4</v>
      </c>
      <c r="J137">
        <f t="shared" si="23"/>
        <v>1.0006111003705853</v>
      </c>
      <c r="K137">
        <f t="shared" si="25"/>
        <v>-0.1531534732519412</v>
      </c>
      <c r="L137" s="34">
        <f t="shared" si="26"/>
        <v>2.3455986369133069E-2</v>
      </c>
      <c r="O137" s="7"/>
    </row>
    <row r="138" spans="1:20" ht="15.75" x14ac:dyDescent="0.25">
      <c r="A138" s="4">
        <v>42453</v>
      </c>
      <c r="B138">
        <v>1.03</v>
      </c>
      <c r="C138">
        <f t="shared" si="24"/>
        <v>3.0000000000000027E-2</v>
      </c>
      <c r="D138">
        <v>2.3936999999999999</v>
      </c>
      <c r="E138">
        <v>1.9</v>
      </c>
      <c r="F138">
        <v>9.6529000000000007</v>
      </c>
      <c r="G138">
        <f t="shared" si="20"/>
        <v>11.552900000000001</v>
      </c>
      <c r="H138">
        <f t="shared" si="21"/>
        <v>25.006146730000001</v>
      </c>
      <c r="I138" s="15">
        <f t="shared" si="22"/>
        <v>6.1167391115524161E-4</v>
      </c>
      <c r="J138">
        <f t="shared" si="23"/>
        <v>1.0006116739111552</v>
      </c>
      <c r="K138">
        <f t="shared" si="25"/>
        <v>2.9388326088844785E-2</v>
      </c>
      <c r="L138" s="34">
        <f t="shared" si="26"/>
        <v>8.6367371030427506E-4</v>
      </c>
      <c r="O138" s="7"/>
    </row>
    <row r="139" spans="1:20" ht="15.75" x14ac:dyDescent="0.25">
      <c r="A139" s="4">
        <v>42457</v>
      </c>
      <c r="B139">
        <v>0.96719999999999995</v>
      </c>
      <c r="C139">
        <f t="shared" si="24"/>
        <v>-6.0970873786407843E-2</v>
      </c>
      <c r="D139">
        <v>2.3948</v>
      </c>
      <c r="E139">
        <v>1.8860000000000001</v>
      </c>
      <c r="F139">
        <v>9.6549999999999994</v>
      </c>
      <c r="G139">
        <f t="shared" si="20"/>
        <v>11.541</v>
      </c>
      <c r="H139">
        <f t="shared" si="21"/>
        <v>25.007794000000004</v>
      </c>
      <c r="I139" s="15">
        <f t="shared" si="22"/>
        <v>6.1171003577364935E-4</v>
      </c>
      <c r="J139">
        <f t="shared" si="23"/>
        <v>1.0006117100357736</v>
      </c>
      <c r="K139">
        <f t="shared" si="25"/>
        <v>-6.1582583822181493E-2</v>
      </c>
      <c r="L139" s="34">
        <f t="shared" si="26"/>
        <v>3.7924146302160096E-3</v>
      </c>
      <c r="O139" s="7"/>
    </row>
    <row r="140" spans="1:20" ht="15.75" x14ac:dyDescent="0.25">
      <c r="A140" s="4">
        <v>42458</v>
      </c>
      <c r="B140">
        <v>0.86370000000000002</v>
      </c>
      <c r="C140">
        <f t="shared" si="24"/>
        <v>-0.10700992555831258</v>
      </c>
      <c r="D140">
        <v>2.3631000000000002</v>
      </c>
      <c r="E140">
        <v>1.8035000000000001</v>
      </c>
      <c r="F140">
        <v>9.6253999999999991</v>
      </c>
      <c r="G140">
        <f t="shared" si="20"/>
        <v>11.428899999999999</v>
      </c>
      <c r="H140">
        <f t="shared" si="21"/>
        <v>24.549282739999999</v>
      </c>
      <c r="I140" s="15">
        <f t="shared" si="22"/>
        <v>6.0163651861500078E-4</v>
      </c>
      <c r="J140">
        <f t="shared" si="23"/>
        <v>1.000601636518615</v>
      </c>
      <c r="K140">
        <f t="shared" si="25"/>
        <v>-0.10761156207692758</v>
      </c>
      <c r="L140" s="34">
        <f t="shared" si="26"/>
        <v>1.1580248292636439E-2</v>
      </c>
      <c r="O140" s="7"/>
    </row>
    <row r="141" spans="1:20" ht="15.75" x14ac:dyDescent="0.25">
      <c r="A141" s="4">
        <v>42459</v>
      </c>
      <c r="B141">
        <v>0.85360000000000003</v>
      </c>
      <c r="C141">
        <f t="shared" si="24"/>
        <v>-1.1693875188144029E-2</v>
      </c>
      <c r="D141">
        <v>2.3613</v>
      </c>
      <c r="E141">
        <v>1.8228</v>
      </c>
      <c r="F141">
        <v>9.6190999999999995</v>
      </c>
      <c r="G141">
        <f t="shared" si="20"/>
        <v>11.4419</v>
      </c>
      <c r="H141">
        <f t="shared" si="21"/>
        <v>24.536380829999999</v>
      </c>
      <c r="I141" s="15">
        <f t="shared" si="22"/>
        <v>6.0135252828330543E-4</v>
      </c>
      <c r="J141">
        <f t="shared" si="23"/>
        <v>1.0006013525282833</v>
      </c>
      <c r="K141">
        <f t="shared" si="25"/>
        <v>-1.2295227716427335E-2</v>
      </c>
      <c r="L141" s="34">
        <f t="shared" si="26"/>
        <v>1.5117262459880294E-4</v>
      </c>
      <c r="O141" s="7"/>
    </row>
    <row r="142" spans="1:20" ht="15.75" x14ac:dyDescent="0.25">
      <c r="A142" s="4">
        <v>42460</v>
      </c>
      <c r="B142">
        <v>0.76829999999999998</v>
      </c>
      <c r="C142">
        <f t="shared" si="24"/>
        <v>-9.992970946579198E-2</v>
      </c>
      <c r="D142">
        <v>2.3662999999999998</v>
      </c>
      <c r="E142">
        <v>1.7686999999999999</v>
      </c>
      <c r="F142">
        <v>9.6257000000000001</v>
      </c>
      <c r="G142">
        <f t="shared" si="20"/>
        <v>11.394400000000001</v>
      </c>
      <c r="H142">
        <f t="shared" si="21"/>
        <v>24.545993910000004</v>
      </c>
      <c r="I142" s="15">
        <f t="shared" si="22"/>
        <v>6.0156412933487502E-4</v>
      </c>
      <c r="J142">
        <f t="shared" si="23"/>
        <v>1.0006015641293349</v>
      </c>
      <c r="K142">
        <f t="shared" si="25"/>
        <v>-0.10053127359512685</v>
      </c>
      <c r="L142" s="34">
        <f t="shared" si="26"/>
        <v>1.0106536970658249E-2</v>
      </c>
      <c r="O142" s="7"/>
    </row>
    <row r="143" spans="1:20" ht="15.75" x14ac:dyDescent="0.25">
      <c r="A143" s="4">
        <v>42461</v>
      </c>
      <c r="B143">
        <v>0.77500000000000002</v>
      </c>
      <c r="C143">
        <f t="shared" si="24"/>
        <v>8.7205518677600409E-3</v>
      </c>
      <c r="D143">
        <v>2.3649</v>
      </c>
      <c r="E143">
        <v>1.7705</v>
      </c>
      <c r="F143">
        <v>9.6029</v>
      </c>
      <c r="G143">
        <f t="shared" si="20"/>
        <v>11.3734</v>
      </c>
      <c r="H143">
        <f t="shared" si="21"/>
        <v>24.480398209999997</v>
      </c>
      <c r="I143" s="15">
        <f t="shared" si="22"/>
        <v>6.0011992714348317E-4</v>
      </c>
      <c r="J143">
        <f t="shared" si="23"/>
        <v>1.0006001199271435</v>
      </c>
      <c r="K143">
        <f t="shared" si="25"/>
        <v>8.1204319406165577E-3</v>
      </c>
      <c r="L143" s="34">
        <f t="shared" si="26"/>
        <v>6.594141490218559E-5</v>
      </c>
      <c r="O143" s="7"/>
    </row>
    <row r="144" spans="1:20" ht="15.75" x14ac:dyDescent="0.25">
      <c r="A144" s="4">
        <v>42464</v>
      </c>
      <c r="B144">
        <v>0.73040000000000005</v>
      </c>
      <c r="C144">
        <f t="shared" si="24"/>
        <v>-5.7548387096774158E-2</v>
      </c>
      <c r="D144">
        <v>2.3729</v>
      </c>
      <c r="E144">
        <v>1.7618</v>
      </c>
      <c r="F144">
        <v>9.5993999999999993</v>
      </c>
      <c r="G144">
        <f t="shared" si="20"/>
        <v>11.3612</v>
      </c>
      <c r="H144">
        <f t="shared" si="21"/>
        <v>24.540216259999998</v>
      </c>
      <c r="I144" s="15">
        <f t="shared" si="22"/>
        <v>6.0143695489744964E-4</v>
      </c>
      <c r="J144">
        <f t="shared" si="23"/>
        <v>1.0006014369548974</v>
      </c>
      <c r="K144">
        <f t="shared" si="25"/>
        <v>-5.8149824051671607E-2</v>
      </c>
      <c r="L144" s="34">
        <f t="shared" si="26"/>
        <v>3.3814020372403657E-3</v>
      </c>
      <c r="O144" s="7"/>
    </row>
    <row r="145" spans="1:15" ht="15.75" x14ac:dyDescent="0.25">
      <c r="A145" s="4">
        <v>42465</v>
      </c>
      <c r="B145">
        <v>0.66579999999999995</v>
      </c>
      <c r="C145">
        <f t="shared" si="24"/>
        <v>-8.8444687842278338E-2</v>
      </c>
      <c r="D145">
        <v>2.3881999999999999</v>
      </c>
      <c r="E145">
        <v>1.7201</v>
      </c>
      <c r="F145">
        <v>9.6488999999999994</v>
      </c>
      <c r="G145">
        <f t="shared" si="20"/>
        <v>11.369</v>
      </c>
      <c r="H145">
        <f t="shared" si="21"/>
        <v>24.763602979999995</v>
      </c>
      <c r="I145" s="15">
        <f t="shared" si="22"/>
        <v>6.0634974099560424E-4</v>
      </c>
      <c r="J145">
        <f t="shared" si="23"/>
        <v>1.0006063497409956</v>
      </c>
      <c r="K145">
        <f t="shared" si="25"/>
        <v>-8.9051037583273943E-2</v>
      </c>
      <c r="L145" s="34">
        <f t="shared" si="26"/>
        <v>7.9300872946576687E-3</v>
      </c>
      <c r="O145" s="7"/>
    </row>
    <row r="146" spans="1:15" ht="15.75" x14ac:dyDescent="0.25">
      <c r="A146" s="4">
        <v>42466</v>
      </c>
      <c r="B146">
        <v>0.73850000000000005</v>
      </c>
      <c r="C146">
        <f t="shared" si="24"/>
        <v>0.10919194953439487</v>
      </c>
      <c r="D146">
        <v>2.4098999999999999</v>
      </c>
      <c r="E146">
        <v>1.7549000000000001</v>
      </c>
      <c r="F146">
        <v>9.5945</v>
      </c>
      <c r="G146">
        <f t="shared" si="20"/>
        <v>11.349399999999999</v>
      </c>
      <c r="H146">
        <f t="shared" si="21"/>
        <v>24.876685549999998</v>
      </c>
      <c r="I146" s="15">
        <f t="shared" si="22"/>
        <v>6.0883334269656864E-4</v>
      </c>
      <c r="J146">
        <f t="shared" si="23"/>
        <v>1.0006088333426966</v>
      </c>
      <c r="K146">
        <f t="shared" si="25"/>
        <v>0.1085831161916983</v>
      </c>
      <c r="L146" s="34">
        <f t="shared" si="26"/>
        <v>1.1790293121899855E-2</v>
      </c>
      <c r="O146" s="7"/>
    </row>
    <row r="147" spans="1:15" ht="15.75" x14ac:dyDescent="0.25">
      <c r="A147" s="4">
        <v>42467</v>
      </c>
      <c r="B147">
        <v>0.69020000000000004</v>
      </c>
      <c r="C147">
        <f t="shared" si="24"/>
        <v>-6.5402843601895744E-2</v>
      </c>
      <c r="D147">
        <v>2.4195000000000002</v>
      </c>
      <c r="E147">
        <v>1.6888999999999998</v>
      </c>
      <c r="F147">
        <v>9.6379999999999999</v>
      </c>
      <c r="G147">
        <f t="shared" si="20"/>
        <v>11.3269</v>
      </c>
      <c r="H147">
        <f t="shared" si="21"/>
        <v>25.008041000000002</v>
      </c>
      <c r="I147" s="15">
        <f t="shared" si="22"/>
        <v>6.117154524407642E-4</v>
      </c>
      <c r="J147">
        <f t="shared" si="23"/>
        <v>1.0006117154524408</v>
      </c>
      <c r="K147">
        <f t="shared" si="25"/>
        <v>-6.6014559054336508E-2</v>
      </c>
      <c r="L147" s="34">
        <f t="shared" si="26"/>
        <v>4.3579220071384818E-3</v>
      </c>
      <c r="O147" s="7"/>
    </row>
    <row r="148" spans="1:15" ht="15.75" x14ac:dyDescent="0.25">
      <c r="A148" s="4">
        <v>42468</v>
      </c>
      <c r="B148">
        <v>0.76139999999999997</v>
      </c>
      <c r="C148">
        <f t="shared" si="24"/>
        <v>0.10315850478122272</v>
      </c>
      <c r="D148">
        <v>2.4222999999999999</v>
      </c>
      <c r="E148">
        <v>1.7166999999999999</v>
      </c>
      <c r="F148">
        <v>9.6385000000000005</v>
      </c>
      <c r="G148">
        <f t="shared" si="20"/>
        <v>11.3552</v>
      </c>
      <c r="H148">
        <f t="shared" si="21"/>
        <v>25.064038549999999</v>
      </c>
      <c r="I148" s="15">
        <f t="shared" si="22"/>
        <v>6.1294319358129457E-4</v>
      </c>
      <c r="J148">
        <f t="shared" si="23"/>
        <v>1.0006129431935813</v>
      </c>
      <c r="K148">
        <f t="shared" si="25"/>
        <v>0.10254556158764143</v>
      </c>
      <c r="L148" s="34">
        <f t="shared" si="26"/>
        <v>1.0515592201324761E-2</v>
      </c>
      <c r="O148" s="7"/>
    </row>
    <row r="149" spans="1:15" ht="15.75" x14ac:dyDescent="0.25">
      <c r="A149" s="4">
        <v>42471</v>
      </c>
      <c r="B149">
        <v>0.95350000000000001</v>
      </c>
      <c r="C149">
        <f t="shared" si="24"/>
        <v>0.25229839768846868</v>
      </c>
      <c r="D149">
        <v>2.4464000000000001</v>
      </c>
      <c r="E149">
        <v>1.7254</v>
      </c>
      <c r="F149">
        <v>9.5801999999999996</v>
      </c>
      <c r="G149">
        <f t="shared" si="20"/>
        <v>11.3056</v>
      </c>
      <c r="H149">
        <f t="shared" si="21"/>
        <v>25.162401280000001</v>
      </c>
      <c r="I149" s="15">
        <f t="shared" si="22"/>
        <v>6.1509846075580299E-4</v>
      </c>
      <c r="J149">
        <f t="shared" si="23"/>
        <v>1.0006150984607558</v>
      </c>
      <c r="K149">
        <f t="shared" si="25"/>
        <v>0.25168329922771288</v>
      </c>
      <c r="L149" s="34">
        <f t="shared" si="26"/>
        <v>6.3344483110146454E-2</v>
      </c>
      <c r="O149" s="7"/>
    </row>
    <row r="150" spans="1:15" ht="15.75" x14ac:dyDescent="0.25">
      <c r="A150" s="4">
        <v>42472</v>
      </c>
      <c r="B150">
        <v>1.1499999999999999</v>
      </c>
      <c r="C150">
        <f t="shared" si="24"/>
        <v>0.20608285264813833</v>
      </c>
      <c r="D150">
        <v>2.4891000000000001</v>
      </c>
      <c r="E150">
        <v>1.7761</v>
      </c>
      <c r="F150">
        <v>9.5440000000000005</v>
      </c>
      <c r="G150">
        <f t="shared" si="20"/>
        <v>11.3201</v>
      </c>
      <c r="H150">
        <f t="shared" si="21"/>
        <v>25.532070400000002</v>
      </c>
      <c r="I150" s="15">
        <f t="shared" si="22"/>
        <v>6.2318336105970928E-4</v>
      </c>
      <c r="J150">
        <f t="shared" si="23"/>
        <v>1.0006231833610597</v>
      </c>
      <c r="K150">
        <f t="shared" si="25"/>
        <v>0.20545966928707862</v>
      </c>
      <c r="L150" s="34">
        <f t="shared" si="26"/>
        <v>4.221367570355572E-2</v>
      </c>
      <c r="O150" s="7"/>
    </row>
    <row r="151" spans="1:15" ht="15.75" x14ac:dyDescent="0.25">
      <c r="A151" s="4">
        <v>42473</v>
      </c>
      <c r="B151">
        <v>1.1100000000000001</v>
      </c>
      <c r="C151">
        <f t="shared" si="24"/>
        <v>-3.4782608695652015E-2</v>
      </c>
      <c r="D151">
        <v>2.4756999999999998</v>
      </c>
      <c r="E151">
        <v>1.7639</v>
      </c>
      <c r="F151">
        <v>9.5025999999999993</v>
      </c>
      <c r="G151">
        <f t="shared" si="20"/>
        <v>11.266499999999999</v>
      </c>
      <c r="H151">
        <f t="shared" si="21"/>
        <v>25.289486819999997</v>
      </c>
      <c r="I151" s="15">
        <f t="shared" si="22"/>
        <v>6.1788058584366645E-4</v>
      </c>
      <c r="J151">
        <f t="shared" si="23"/>
        <v>1.0006178805858437</v>
      </c>
      <c r="K151">
        <f t="shared" si="25"/>
        <v>-3.5400489281495681E-2</v>
      </c>
      <c r="L151" s="34">
        <f t="shared" si="26"/>
        <v>1.2531946413692906E-3</v>
      </c>
      <c r="O151" s="7"/>
    </row>
    <row r="152" spans="1:15" ht="15.75" x14ac:dyDescent="0.25">
      <c r="A152" s="4">
        <v>42474</v>
      </c>
      <c r="B152">
        <v>1.04</v>
      </c>
      <c r="C152">
        <f t="shared" si="24"/>
        <v>-6.3063063063063113E-2</v>
      </c>
      <c r="D152">
        <v>2.4759000000000002</v>
      </c>
      <c r="E152">
        <v>1.7919</v>
      </c>
      <c r="F152">
        <v>9.4893000000000001</v>
      </c>
      <c r="G152">
        <f t="shared" si="20"/>
        <v>11.2812</v>
      </c>
      <c r="H152">
        <f t="shared" si="21"/>
        <v>25.28645787</v>
      </c>
      <c r="I152" s="15">
        <f t="shared" si="22"/>
        <v>6.1781430956675543E-4</v>
      </c>
      <c r="J152">
        <f t="shared" si="23"/>
        <v>1.0006178143095668</v>
      </c>
      <c r="K152">
        <f t="shared" si="25"/>
        <v>-6.3680877372629868E-2</v>
      </c>
      <c r="L152" s="34">
        <f t="shared" si="26"/>
        <v>4.0552541429479229E-3</v>
      </c>
      <c r="O152" s="7"/>
    </row>
    <row r="153" spans="1:15" ht="15.75" x14ac:dyDescent="0.25">
      <c r="A153" s="4">
        <v>42475</v>
      </c>
      <c r="B153">
        <v>1.1000000000000001</v>
      </c>
      <c r="C153">
        <f t="shared" si="24"/>
        <v>5.7692307692307744E-2</v>
      </c>
      <c r="D153">
        <v>2.4741</v>
      </c>
      <c r="E153">
        <v>1.7518</v>
      </c>
      <c r="F153">
        <v>9.4956999999999994</v>
      </c>
      <c r="G153">
        <f t="shared" si="20"/>
        <v>11.247499999999999</v>
      </c>
      <c r="H153">
        <f t="shared" si="21"/>
        <v>25.245111369999996</v>
      </c>
      <c r="I153" s="15">
        <f t="shared" si="22"/>
        <v>6.1690944941572567E-4</v>
      </c>
      <c r="J153">
        <f t="shared" si="23"/>
        <v>1.0006169094494157</v>
      </c>
      <c r="K153">
        <f t="shared" si="25"/>
        <v>5.7075398242892018E-2</v>
      </c>
      <c r="L153" s="34">
        <f t="shared" si="26"/>
        <v>3.2576010845847213E-3</v>
      </c>
      <c r="O153" s="7"/>
    </row>
    <row r="154" spans="1:15" ht="15.75" x14ac:dyDescent="0.25">
      <c r="A154" s="4">
        <v>42478</v>
      </c>
      <c r="B154">
        <v>1</v>
      </c>
      <c r="C154">
        <f t="shared" si="24"/>
        <v>-9.0909090909090981E-2</v>
      </c>
      <c r="D154">
        <v>2.4575</v>
      </c>
      <c r="E154">
        <v>1.7711000000000001</v>
      </c>
      <c r="F154">
        <v>9.4754000000000005</v>
      </c>
      <c r="G154">
        <f t="shared" si="20"/>
        <v>11.246500000000001</v>
      </c>
      <c r="H154">
        <f t="shared" si="21"/>
        <v>25.056895500000003</v>
      </c>
      <c r="I154" s="15">
        <f t="shared" si="22"/>
        <v>6.1278661337471618E-4</v>
      </c>
      <c r="J154">
        <f t="shared" si="23"/>
        <v>1.0006127866133747</v>
      </c>
      <c r="K154">
        <f t="shared" si="25"/>
        <v>-9.1521877522465697E-2</v>
      </c>
      <c r="L154" s="34">
        <f t="shared" si="26"/>
        <v>8.3762540652372111E-3</v>
      </c>
      <c r="O154" s="7"/>
    </row>
    <row r="155" spans="1:15" ht="15.75" x14ac:dyDescent="0.25">
      <c r="A155" s="4">
        <v>42479</v>
      </c>
      <c r="B155">
        <v>1.0900000000000001</v>
      </c>
      <c r="C155">
        <f t="shared" si="24"/>
        <v>9.000000000000008E-2</v>
      </c>
      <c r="D155">
        <v>2.4634</v>
      </c>
      <c r="E155">
        <v>1.7850999999999999</v>
      </c>
      <c r="F155">
        <v>9.4419000000000004</v>
      </c>
      <c r="G155">
        <f t="shared" si="20"/>
        <v>11.227</v>
      </c>
      <c r="H155">
        <f t="shared" si="21"/>
        <v>25.044276460000003</v>
      </c>
      <c r="I155" s="15">
        <f t="shared" si="22"/>
        <v>6.1250997418094144E-4</v>
      </c>
      <c r="J155">
        <f t="shared" si="23"/>
        <v>1.0006125099741809</v>
      </c>
      <c r="K155">
        <f t="shared" si="25"/>
        <v>8.9387490025819138E-2</v>
      </c>
      <c r="L155" s="34">
        <f t="shared" si="26"/>
        <v>7.9901233731159167E-3</v>
      </c>
      <c r="O155" s="7"/>
    </row>
    <row r="156" spans="1:15" ht="15.75" x14ac:dyDescent="0.25">
      <c r="A156" s="4">
        <v>42480</v>
      </c>
      <c r="B156">
        <v>1.1100000000000001</v>
      </c>
      <c r="C156">
        <f t="shared" si="24"/>
        <v>1.8348623853211024E-2</v>
      </c>
      <c r="D156">
        <v>2.4636</v>
      </c>
      <c r="E156">
        <v>1.845</v>
      </c>
      <c r="F156">
        <v>9.4580000000000002</v>
      </c>
      <c r="G156">
        <f t="shared" si="20"/>
        <v>11.303000000000001</v>
      </c>
      <c r="H156">
        <f t="shared" si="21"/>
        <v>25.145728800000001</v>
      </c>
      <c r="I156" s="15">
        <f t="shared" si="22"/>
        <v>6.1473326194594335E-4</v>
      </c>
      <c r="J156">
        <f t="shared" si="23"/>
        <v>1.0006147332619459</v>
      </c>
      <c r="K156">
        <f t="shared" si="25"/>
        <v>1.7733890591265081E-2</v>
      </c>
      <c r="L156" s="34">
        <f t="shared" si="26"/>
        <v>3.1449087550296017E-4</v>
      </c>
      <c r="O156" s="7"/>
    </row>
    <row r="157" spans="1:15" ht="15.75" x14ac:dyDescent="0.25">
      <c r="A157" s="4">
        <v>42481</v>
      </c>
      <c r="B157">
        <v>1.1200000000000001</v>
      </c>
      <c r="C157">
        <f t="shared" si="24"/>
        <v>9.0090090090090159E-3</v>
      </c>
      <c r="D157">
        <v>2.4603000000000002</v>
      </c>
      <c r="E157">
        <v>1.861</v>
      </c>
      <c r="F157">
        <v>9.5104000000000006</v>
      </c>
      <c r="G157">
        <f t="shared" si="20"/>
        <v>11.371400000000001</v>
      </c>
      <c r="H157">
        <f t="shared" si="21"/>
        <v>25.259437120000005</v>
      </c>
      <c r="I157" s="15">
        <f t="shared" si="22"/>
        <v>6.1722299940458747E-4</v>
      </c>
      <c r="J157">
        <f t="shared" si="23"/>
        <v>1.0006172229994046</v>
      </c>
      <c r="K157">
        <f t="shared" si="25"/>
        <v>8.3917860096044284E-3</v>
      </c>
      <c r="L157" s="34">
        <f t="shared" si="26"/>
        <v>7.0422072430992611E-5</v>
      </c>
      <c r="O157" s="7"/>
    </row>
    <row r="158" spans="1:15" ht="15.75" x14ac:dyDescent="0.25">
      <c r="A158" s="4">
        <v>42482</v>
      </c>
      <c r="B158">
        <v>1.1400000000000001</v>
      </c>
      <c r="C158">
        <f t="shared" si="24"/>
        <v>1.785714285714287E-2</v>
      </c>
      <c r="D158">
        <v>2.4611999999999998</v>
      </c>
      <c r="E158">
        <v>1.8877999999999999</v>
      </c>
      <c r="F158">
        <v>9.4959000000000007</v>
      </c>
      <c r="G158">
        <f t="shared" si="20"/>
        <v>11.383700000000001</v>
      </c>
      <c r="H158">
        <f t="shared" si="21"/>
        <v>25.259109079999998</v>
      </c>
      <c r="I158" s="15">
        <f t="shared" si="22"/>
        <v>6.1721581994045316E-4</v>
      </c>
      <c r="J158">
        <f t="shared" si="23"/>
        <v>1.0006172158199405</v>
      </c>
      <c r="K158">
        <f t="shared" si="25"/>
        <v>1.7239927037202417E-2</v>
      </c>
      <c r="L158" s="34">
        <f t="shared" si="26"/>
        <v>2.9721508424806288E-4</v>
      </c>
      <c r="O158" s="7"/>
    </row>
    <row r="159" spans="1:15" ht="15.75" x14ac:dyDescent="0.25">
      <c r="A159" s="4">
        <v>42485</v>
      </c>
      <c r="B159">
        <v>1.1000000000000001</v>
      </c>
      <c r="C159">
        <f t="shared" si="24"/>
        <v>-3.508771929824564E-2</v>
      </c>
      <c r="D159">
        <v>2.4620000000000002</v>
      </c>
      <c r="E159">
        <v>1.9127999999999998</v>
      </c>
      <c r="F159">
        <v>9.4892000000000003</v>
      </c>
      <c r="G159">
        <f t="shared" si="20"/>
        <v>11.402000000000001</v>
      </c>
      <c r="H159">
        <f t="shared" si="21"/>
        <v>25.275210400000002</v>
      </c>
      <c r="I159" s="15">
        <f t="shared" si="22"/>
        <v>6.1756819035241328E-4</v>
      </c>
      <c r="J159">
        <f t="shared" si="23"/>
        <v>1.0006175681903524</v>
      </c>
      <c r="K159">
        <f t="shared" si="25"/>
        <v>-3.5705287488598053E-2</v>
      </c>
      <c r="L159" s="34">
        <f t="shared" si="26"/>
        <v>1.2748675546434367E-3</v>
      </c>
      <c r="O159" s="7"/>
    </row>
    <row r="160" spans="1:15" ht="15.75" x14ac:dyDescent="0.25">
      <c r="A160" s="4">
        <v>42486</v>
      </c>
      <c r="B160">
        <v>1.08</v>
      </c>
      <c r="C160">
        <f t="shared" si="24"/>
        <v>-1.8181818181818195E-2</v>
      </c>
      <c r="D160">
        <v>2.4638999999999998</v>
      </c>
      <c r="E160">
        <v>1.9271</v>
      </c>
      <c r="F160">
        <v>9.4634</v>
      </c>
      <c r="G160">
        <f t="shared" si="20"/>
        <v>11.390499999999999</v>
      </c>
      <c r="H160">
        <f t="shared" si="21"/>
        <v>25.243971259999999</v>
      </c>
      <c r="I160" s="15">
        <f t="shared" si="22"/>
        <v>6.1688449410879365E-4</v>
      </c>
      <c r="J160">
        <f t="shared" si="23"/>
        <v>1.0006168844941088</v>
      </c>
      <c r="K160">
        <f t="shared" si="25"/>
        <v>-1.8798702675926988E-2</v>
      </c>
      <c r="L160" s="34">
        <f t="shared" si="26"/>
        <v>3.5339122229790452E-4</v>
      </c>
      <c r="O160" s="7"/>
    </row>
    <row r="161" spans="1:15" ht="15.75" x14ac:dyDescent="0.25">
      <c r="A161" s="4">
        <v>42487</v>
      </c>
      <c r="B161">
        <v>1.04</v>
      </c>
      <c r="C161">
        <f t="shared" si="24"/>
        <v>-3.703703703703707E-2</v>
      </c>
      <c r="D161">
        <v>2.4626000000000001</v>
      </c>
      <c r="E161">
        <v>1.8508</v>
      </c>
      <c r="F161">
        <v>9.3933</v>
      </c>
      <c r="G161">
        <f t="shared" si="20"/>
        <v>11.2441</v>
      </c>
      <c r="H161">
        <f t="shared" si="21"/>
        <v>24.982740580000002</v>
      </c>
      <c r="I161" s="15">
        <f t="shared" si="22"/>
        <v>6.1116056316423695E-4</v>
      </c>
      <c r="J161">
        <f t="shared" si="23"/>
        <v>1.0006111605631642</v>
      </c>
      <c r="K161">
        <f t="shared" si="25"/>
        <v>-3.7648197600201307E-2</v>
      </c>
      <c r="L161" s="34">
        <f t="shared" si="26"/>
        <v>1.4173867825438035E-3</v>
      </c>
      <c r="O161" s="7"/>
    </row>
    <row r="162" spans="1:15" ht="15.75" x14ac:dyDescent="0.25">
      <c r="A162" s="4">
        <v>42488</v>
      </c>
      <c r="B162">
        <v>0.97019999999999995</v>
      </c>
      <c r="C162">
        <f t="shared" si="24"/>
        <v>-6.7115384615384688E-2</v>
      </c>
      <c r="D162">
        <v>2.4722</v>
      </c>
      <c r="E162">
        <v>1.8243</v>
      </c>
      <c r="F162">
        <v>9.4239999999999995</v>
      </c>
      <c r="G162">
        <f t="shared" si="20"/>
        <v>11.2483</v>
      </c>
      <c r="H162">
        <f t="shared" si="21"/>
        <v>25.1223128</v>
      </c>
      <c r="I162" s="15">
        <f t="shared" si="22"/>
        <v>6.1422026919455419E-4</v>
      </c>
      <c r="J162">
        <f t="shared" si="23"/>
        <v>1.0006142202691946</v>
      </c>
      <c r="K162">
        <f t="shared" si="25"/>
        <v>-6.7729604884579242E-2</v>
      </c>
      <c r="L162" s="34">
        <f t="shared" si="26"/>
        <v>4.58729937782122E-3</v>
      </c>
      <c r="O162" s="7"/>
    </row>
    <row r="163" spans="1:15" ht="15.75" x14ac:dyDescent="0.25">
      <c r="A163" s="4">
        <v>42489</v>
      </c>
      <c r="B163">
        <v>1.01</v>
      </c>
      <c r="C163">
        <f t="shared" si="24"/>
        <v>4.1022469593898228E-2</v>
      </c>
      <c r="D163">
        <v>2.4630000000000001</v>
      </c>
      <c r="E163">
        <v>1.8332999999999999</v>
      </c>
      <c r="F163">
        <v>9.4735999999999994</v>
      </c>
      <c r="G163">
        <f t="shared" si="20"/>
        <v>11.306899999999999</v>
      </c>
      <c r="H163">
        <f t="shared" si="21"/>
        <v>25.166776800000001</v>
      </c>
      <c r="I163" s="15">
        <f t="shared" si="22"/>
        <v>6.1519429537115755E-4</v>
      </c>
      <c r="J163">
        <f t="shared" si="23"/>
        <v>1.0006151942953712</v>
      </c>
      <c r="K163">
        <f t="shared" si="25"/>
        <v>4.0407275298527071E-2</v>
      </c>
      <c r="L163" s="34">
        <f t="shared" si="26"/>
        <v>1.632747897050956E-3</v>
      </c>
      <c r="O163" s="7"/>
    </row>
    <row r="164" spans="1:15" ht="15.75" x14ac:dyDescent="0.25">
      <c r="A164" s="4">
        <v>42492</v>
      </c>
      <c r="B164">
        <v>1.01</v>
      </c>
      <c r="C164">
        <f t="shared" si="24"/>
        <v>0</v>
      </c>
      <c r="D164">
        <v>2.4601999999999999</v>
      </c>
      <c r="E164">
        <v>1.8723000000000001</v>
      </c>
      <c r="F164">
        <v>9.49</v>
      </c>
      <c r="G164">
        <f t="shared" si="20"/>
        <v>11.362300000000001</v>
      </c>
      <c r="H164">
        <f t="shared" si="21"/>
        <v>25.219598000000005</v>
      </c>
      <c r="I164" s="15">
        <f t="shared" si="22"/>
        <v>6.163509456131866E-4</v>
      </c>
      <c r="J164">
        <f t="shared" si="23"/>
        <v>1.0006163509456132</v>
      </c>
      <c r="K164">
        <f t="shared" si="25"/>
        <v>-6.163509456131866E-4</v>
      </c>
      <c r="L164" s="34">
        <f t="shared" si="26"/>
        <v>3.7988848815826929E-7</v>
      </c>
      <c r="O164" s="7"/>
    </row>
    <row r="165" spans="1:15" ht="15.75" x14ac:dyDescent="0.25">
      <c r="A165" s="4">
        <v>42493</v>
      </c>
      <c r="B165">
        <v>0.9375</v>
      </c>
      <c r="C165">
        <f t="shared" si="24"/>
        <v>-7.178217821782179E-2</v>
      </c>
      <c r="D165">
        <v>2.4708000000000001</v>
      </c>
      <c r="E165">
        <v>1.7963</v>
      </c>
      <c r="F165">
        <v>9.5214999999999996</v>
      </c>
      <c r="G165">
        <f t="shared" si="20"/>
        <v>11.3178</v>
      </c>
      <c r="H165">
        <f t="shared" si="21"/>
        <v>25.322022199999999</v>
      </c>
      <c r="I165" s="15">
        <f t="shared" si="22"/>
        <v>6.1859238983585918E-4</v>
      </c>
      <c r="J165">
        <f t="shared" si="23"/>
        <v>1.0006185923898359</v>
      </c>
      <c r="K165">
        <f t="shared" si="25"/>
        <v>-7.240077060765765E-2</v>
      </c>
      <c r="L165" s="34">
        <f t="shared" si="26"/>
        <v>5.2418715845826639E-3</v>
      </c>
      <c r="O165" s="7"/>
    </row>
    <row r="166" spans="1:15" ht="15.75" x14ac:dyDescent="0.25">
      <c r="A166" s="4">
        <v>42494</v>
      </c>
      <c r="B166">
        <v>0.87</v>
      </c>
      <c r="C166">
        <f t="shared" si="24"/>
        <v>-7.2000000000000008E-2</v>
      </c>
      <c r="D166">
        <v>2.4788999999999999</v>
      </c>
      <c r="E166">
        <v>1.7751999999999999</v>
      </c>
      <c r="F166">
        <v>9.5252999999999997</v>
      </c>
      <c r="G166">
        <f t="shared" si="20"/>
        <v>11.3005</v>
      </c>
      <c r="H166">
        <f t="shared" si="21"/>
        <v>25.387466169999996</v>
      </c>
      <c r="I166" s="15">
        <f t="shared" si="22"/>
        <v>6.2002360485857722E-4</v>
      </c>
      <c r="J166">
        <f t="shared" si="23"/>
        <v>1.0006200236048586</v>
      </c>
      <c r="K166">
        <f t="shared" si="25"/>
        <v>-7.2620023604858586E-2</v>
      </c>
      <c r="L166" s="34">
        <f t="shared" si="26"/>
        <v>5.273667828370218E-3</v>
      </c>
      <c r="O166" s="7"/>
    </row>
    <row r="167" spans="1:15" ht="15.75" x14ac:dyDescent="0.25">
      <c r="A167" s="4">
        <v>42495</v>
      </c>
      <c r="B167">
        <v>0.84</v>
      </c>
      <c r="C167">
        <f t="shared" si="24"/>
        <v>-3.4482758620689689E-2</v>
      </c>
      <c r="D167">
        <v>2.4792000000000001</v>
      </c>
      <c r="E167">
        <v>1.7452999999999999</v>
      </c>
      <c r="F167">
        <v>9.5158000000000005</v>
      </c>
      <c r="G167">
        <f t="shared" si="20"/>
        <v>11.261100000000001</v>
      </c>
      <c r="H167">
        <f t="shared" si="21"/>
        <v>25.336871360000004</v>
      </c>
      <c r="I167" s="15">
        <f t="shared" si="22"/>
        <v>6.1891719620654762E-4</v>
      </c>
      <c r="J167">
        <f t="shared" si="23"/>
        <v>1.0006189171962065</v>
      </c>
      <c r="K167">
        <f t="shared" si="25"/>
        <v>-3.5101675816896237E-2</v>
      </c>
      <c r="L167" s="34">
        <f t="shared" si="26"/>
        <v>1.2321276451544782E-3</v>
      </c>
      <c r="O167" s="7"/>
    </row>
    <row r="168" spans="1:15" ht="15.75" x14ac:dyDescent="0.25">
      <c r="A168" s="4">
        <v>42496</v>
      </c>
      <c r="B168">
        <v>0.89129999999999998</v>
      </c>
      <c r="C168">
        <f t="shared" si="24"/>
        <v>6.1071428571428589E-2</v>
      </c>
      <c r="D168">
        <v>2.4855999999999998</v>
      </c>
      <c r="E168">
        <v>1.7789000000000001</v>
      </c>
      <c r="F168">
        <v>9.4887999999999995</v>
      </c>
      <c r="G168">
        <f t="shared" si="20"/>
        <v>11.2677</v>
      </c>
      <c r="H168">
        <f t="shared" si="21"/>
        <v>25.364261279999997</v>
      </c>
      <c r="I168" s="15">
        <f t="shared" si="22"/>
        <v>6.1951621498868015E-4</v>
      </c>
      <c r="J168">
        <f t="shared" si="23"/>
        <v>1.0006195162149887</v>
      </c>
      <c r="K168">
        <f t="shared" si="25"/>
        <v>6.0451912356439909E-2</v>
      </c>
      <c r="L168" s="34">
        <f t="shared" si="26"/>
        <v>3.654433707550692E-3</v>
      </c>
      <c r="O168" s="7"/>
    </row>
    <row r="169" spans="1:15" ht="15.75" x14ac:dyDescent="0.25">
      <c r="A169" s="4">
        <v>42499</v>
      </c>
      <c r="B169">
        <v>0.8</v>
      </c>
      <c r="C169">
        <f t="shared" si="24"/>
        <v>-0.10243464602266346</v>
      </c>
      <c r="D169">
        <v>2.4872999999999998</v>
      </c>
      <c r="E169">
        <v>1.7507000000000001</v>
      </c>
      <c r="F169">
        <v>9.4780999999999995</v>
      </c>
      <c r="G169">
        <f t="shared" si="20"/>
        <v>11.2288</v>
      </c>
      <c r="H169">
        <f t="shared" si="21"/>
        <v>25.325578129999997</v>
      </c>
      <c r="I169" s="15">
        <f t="shared" si="22"/>
        <v>6.1867017474837027E-4</v>
      </c>
      <c r="J169">
        <f t="shared" si="23"/>
        <v>1.0006186701747484</v>
      </c>
      <c r="K169">
        <f t="shared" si="25"/>
        <v>-0.10305331619741183</v>
      </c>
      <c r="L169" s="34">
        <f t="shared" si="26"/>
        <v>1.0619985979283743E-2</v>
      </c>
      <c r="O169" s="7"/>
    </row>
    <row r="170" spans="1:15" ht="15.75" x14ac:dyDescent="0.25">
      <c r="A170" s="4">
        <v>42500</v>
      </c>
      <c r="B170">
        <v>0.73499999999999999</v>
      </c>
      <c r="C170">
        <f t="shared" si="24"/>
        <v>-8.1250000000000072E-2</v>
      </c>
      <c r="D170">
        <v>2.4571000000000001</v>
      </c>
      <c r="E170">
        <v>1.7612999999999999</v>
      </c>
      <c r="F170">
        <v>9.4285999999999994</v>
      </c>
      <c r="G170">
        <f t="shared" si="20"/>
        <v>11.1899</v>
      </c>
      <c r="H170">
        <f t="shared" si="21"/>
        <v>24.928313059999997</v>
      </c>
      <c r="I170" s="15">
        <f t="shared" si="22"/>
        <v>6.0996647800126702E-4</v>
      </c>
      <c r="J170">
        <f t="shared" si="23"/>
        <v>1.0006099664780013</v>
      </c>
      <c r="K170">
        <f t="shared" si="25"/>
        <v>-8.1859966478001339E-2</v>
      </c>
      <c r="L170" s="34">
        <f t="shared" si="26"/>
        <v>6.7010541117795029E-3</v>
      </c>
      <c r="O170" s="7"/>
    </row>
    <row r="171" spans="1:15" ht="15.75" x14ac:dyDescent="0.25">
      <c r="A171" s="4">
        <v>42501</v>
      </c>
      <c r="B171">
        <v>0.76</v>
      </c>
      <c r="C171">
        <f t="shared" si="24"/>
        <v>3.4013605442176902E-2</v>
      </c>
      <c r="D171">
        <v>2.4426000000000001</v>
      </c>
      <c r="E171">
        <v>1.7366999999999999</v>
      </c>
      <c r="F171">
        <v>9.4644999999999992</v>
      </c>
      <c r="G171">
        <f t="shared" si="20"/>
        <v>11.2012</v>
      </c>
      <c r="H171">
        <f t="shared" si="21"/>
        <v>24.854687700000003</v>
      </c>
      <c r="I171" s="15">
        <f t="shared" si="22"/>
        <v>6.0835038566775523E-4</v>
      </c>
      <c r="J171">
        <f t="shared" si="23"/>
        <v>1.0006083503856678</v>
      </c>
      <c r="K171">
        <f t="shared" si="25"/>
        <v>3.3405255056509146E-2</v>
      </c>
      <c r="L171" s="34">
        <f t="shared" si="26"/>
        <v>1.1159110653904299E-3</v>
      </c>
      <c r="O171" s="7"/>
    </row>
    <row r="172" spans="1:15" ht="15.75" x14ac:dyDescent="0.25">
      <c r="A172" s="4">
        <v>42502</v>
      </c>
      <c r="B172">
        <v>0.71540000000000004</v>
      </c>
      <c r="C172">
        <f t="shared" si="24"/>
        <v>-5.8684210526315755E-2</v>
      </c>
      <c r="D172">
        <v>2.4430999999999998</v>
      </c>
      <c r="E172">
        <v>1.7516</v>
      </c>
      <c r="F172">
        <v>9.4581999999999997</v>
      </c>
      <c r="G172">
        <f t="shared" si="20"/>
        <v>11.2098</v>
      </c>
      <c r="H172">
        <f t="shared" si="21"/>
        <v>24.858928419999998</v>
      </c>
      <c r="I172" s="15">
        <f t="shared" si="22"/>
        <v>6.0844349616573368E-4</v>
      </c>
      <c r="J172">
        <f t="shared" si="23"/>
        <v>1.0006084434961657</v>
      </c>
      <c r="K172">
        <f t="shared" si="25"/>
        <v>-5.9292654022481489E-2</v>
      </c>
      <c r="L172" s="34">
        <f t="shared" si="26"/>
        <v>3.5156188210296903E-3</v>
      </c>
      <c r="O172" s="7"/>
    </row>
    <row r="173" spans="1:15" ht="15.75" x14ac:dyDescent="0.25">
      <c r="A173" s="4">
        <v>42503</v>
      </c>
      <c r="B173">
        <v>0.73140000000000005</v>
      </c>
      <c r="C173">
        <f t="shared" si="24"/>
        <v>2.2365110427732756E-2</v>
      </c>
      <c r="D173">
        <v>2.4331999999999998</v>
      </c>
      <c r="E173">
        <v>1.7000999999999999</v>
      </c>
      <c r="F173">
        <v>9.5114000000000001</v>
      </c>
      <c r="G173">
        <f t="shared" si="20"/>
        <v>11.211500000000001</v>
      </c>
      <c r="H173">
        <f t="shared" si="21"/>
        <v>24.84323848</v>
      </c>
      <c r="I173" s="15">
        <f t="shared" si="22"/>
        <v>6.0809898746705393E-4</v>
      </c>
      <c r="J173">
        <f t="shared" si="23"/>
        <v>1.0006080989874671</v>
      </c>
      <c r="K173">
        <f t="shared" si="25"/>
        <v>2.1757011440265702E-2</v>
      </c>
      <c r="L173" s="34">
        <f t="shared" si="26"/>
        <v>4.7336754681185262E-4</v>
      </c>
      <c r="O173" s="7"/>
    </row>
    <row r="174" spans="1:15" ht="15.75" x14ac:dyDescent="0.25">
      <c r="A174" s="4">
        <v>42506</v>
      </c>
      <c r="B174">
        <v>0.6552</v>
      </c>
      <c r="C174">
        <f t="shared" si="24"/>
        <v>-0.10418375717801483</v>
      </c>
      <c r="D174">
        <v>2.4083999999999999</v>
      </c>
      <c r="E174">
        <v>1.7532999999999999</v>
      </c>
      <c r="F174">
        <v>9.4962999999999997</v>
      </c>
      <c r="G174">
        <f t="shared" si="20"/>
        <v>11.249599999999999</v>
      </c>
      <c r="H174">
        <f t="shared" si="21"/>
        <v>24.624188919999998</v>
      </c>
      <c r="I174" s="15">
        <f t="shared" si="22"/>
        <v>6.032847362538174E-4</v>
      </c>
      <c r="J174">
        <f t="shared" si="23"/>
        <v>1.0006032847362538</v>
      </c>
      <c r="K174">
        <f t="shared" si="25"/>
        <v>-0.10478704191426864</v>
      </c>
      <c r="L174" s="34">
        <f t="shared" si="26"/>
        <v>1.0980324153142694E-2</v>
      </c>
      <c r="O174" s="7"/>
    </row>
    <row r="175" spans="1:15" ht="15.75" x14ac:dyDescent="0.25">
      <c r="A175" s="4">
        <v>42507</v>
      </c>
      <c r="B175">
        <v>0.68079999999999996</v>
      </c>
      <c r="C175">
        <f t="shared" si="24"/>
        <v>3.9072039072039003E-2</v>
      </c>
      <c r="D175">
        <v>2.3944999999999999</v>
      </c>
      <c r="E175">
        <v>1.7723</v>
      </c>
      <c r="F175">
        <v>9.5393000000000008</v>
      </c>
      <c r="G175">
        <f t="shared" si="20"/>
        <v>11.3116</v>
      </c>
      <c r="H175">
        <f t="shared" si="21"/>
        <v>24.614153850000001</v>
      </c>
      <c r="I175" s="15">
        <f t="shared" si="22"/>
        <v>6.0306398429843533E-4</v>
      </c>
      <c r="J175">
        <f t="shared" si="23"/>
        <v>1.0006030639842984</v>
      </c>
      <c r="K175">
        <f t="shared" si="25"/>
        <v>3.8468975087740567E-2</v>
      </c>
      <c r="L175" s="34">
        <f t="shared" si="26"/>
        <v>1.4798620443012044E-3</v>
      </c>
      <c r="O175" s="7"/>
    </row>
    <row r="176" spans="1:15" ht="15.75" x14ac:dyDescent="0.25">
      <c r="A176" s="4">
        <v>42508</v>
      </c>
      <c r="B176">
        <v>0.67230000000000001</v>
      </c>
      <c r="C176">
        <f t="shared" si="24"/>
        <v>-1.2485311398354806E-2</v>
      </c>
      <c r="D176">
        <v>2.3944999999999999</v>
      </c>
      <c r="E176">
        <v>1.8538000000000001</v>
      </c>
      <c r="F176">
        <v>9.5470000000000006</v>
      </c>
      <c r="G176">
        <f t="shared" si="20"/>
        <v>11.4008</v>
      </c>
      <c r="H176">
        <f t="shared" si="21"/>
        <v>24.714091499999999</v>
      </c>
      <c r="I176" s="15">
        <f t="shared" si="22"/>
        <v>6.0526162713636644E-4</v>
      </c>
      <c r="J176">
        <f t="shared" si="23"/>
        <v>1.0006052616271364</v>
      </c>
      <c r="K176">
        <f t="shared" si="25"/>
        <v>-1.3090573025491173E-2</v>
      </c>
      <c r="L176" s="34">
        <f t="shared" si="26"/>
        <v>1.7136310213571713E-4</v>
      </c>
      <c r="O176" s="7"/>
    </row>
    <row r="177" spans="1:15" ht="15.75" x14ac:dyDescent="0.25">
      <c r="A177" s="4">
        <v>42509</v>
      </c>
      <c r="B177">
        <v>0.60829999999999995</v>
      </c>
      <c r="C177">
        <f t="shared" si="24"/>
        <v>-9.5195597203629412E-2</v>
      </c>
      <c r="D177">
        <v>2.4022999999999999</v>
      </c>
      <c r="E177">
        <v>1.8487</v>
      </c>
      <c r="F177">
        <v>9.5595999999999997</v>
      </c>
      <c r="G177">
        <f t="shared" si="20"/>
        <v>11.408300000000001</v>
      </c>
      <c r="H177">
        <f t="shared" si="21"/>
        <v>24.81372708</v>
      </c>
      <c r="I177" s="15">
        <f t="shared" si="22"/>
        <v>6.0745087984148682E-4</v>
      </c>
      <c r="J177">
        <f t="shared" si="23"/>
        <v>1.0006074508798415</v>
      </c>
      <c r="K177">
        <f t="shared" si="25"/>
        <v>-9.5803048083470899E-2</v>
      </c>
      <c r="L177" s="34">
        <f t="shared" si="26"/>
        <v>9.1782240220838369E-3</v>
      </c>
      <c r="O177" s="7"/>
    </row>
    <row r="178" spans="1:15" ht="15.75" x14ac:dyDescent="0.25">
      <c r="A178" s="4">
        <v>42510</v>
      </c>
      <c r="B178">
        <v>0.6</v>
      </c>
      <c r="C178">
        <f t="shared" si="24"/>
        <v>-1.3644583264836387E-2</v>
      </c>
      <c r="D178">
        <v>2.3984000000000001</v>
      </c>
      <c r="E178">
        <v>1.8384</v>
      </c>
      <c r="F178">
        <v>9.5379000000000005</v>
      </c>
      <c r="G178">
        <f t="shared" si="20"/>
        <v>11.376300000000001</v>
      </c>
      <c r="H178">
        <f t="shared" si="21"/>
        <v>24.714099360000002</v>
      </c>
      <c r="I178" s="15">
        <f t="shared" si="22"/>
        <v>6.0526179990993967E-4</v>
      </c>
      <c r="J178">
        <f t="shared" si="23"/>
        <v>1.0006052617999099</v>
      </c>
      <c r="K178">
        <f t="shared" si="25"/>
        <v>-1.4249845064746327E-2</v>
      </c>
      <c r="L178" s="34">
        <f t="shared" si="26"/>
        <v>2.0305808436927526E-4</v>
      </c>
      <c r="O178" s="7"/>
    </row>
    <row r="179" spans="1:15" ht="15.75" x14ac:dyDescent="0.25">
      <c r="A179" s="4">
        <v>42513</v>
      </c>
      <c r="B179">
        <v>0.55220000000000002</v>
      </c>
      <c r="C179">
        <f t="shared" si="24"/>
        <v>-7.9666666666666594E-2</v>
      </c>
      <c r="D179">
        <v>2.4070999999999998</v>
      </c>
      <c r="E179">
        <v>1.835</v>
      </c>
      <c r="F179">
        <v>9.5592000000000006</v>
      </c>
      <c r="G179">
        <f t="shared" si="20"/>
        <v>11.394200000000001</v>
      </c>
      <c r="H179">
        <f t="shared" si="21"/>
        <v>24.844950319999999</v>
      </c>
      <c r="I179" s="15">
        <f t="shared" si="22"/>
        <v>6.0813657694769319E-4</v>
      </c>
      <c r="J179">
        <f t="shared" si="23"/>
        <v>1.0006081365769477</v>
      </c>
      <c r="K179">
        <f t="shared" si="25"/>
        <v>-8.0274803243614287E-2</v>
      </c>
      <c r="L179" s="34">
        <f t="shared" si="26"/>
        <v>6.4440440358009866E-3</v>
      </c>
      <c r="O179" s="7"/>
    </row>
    <row r="180" spans="1:15" ht="15.75" x14ac:dyDescent="0.25">
      <c r="A180" s="4">
        <v>42514</v>
      </c>
      <c r="B180">
        <v>0.57269999999999999</v>
      </c>
      <c r="C180">
        <f t="shared" si="24"/>
        <v>3.7124230351321917E-2</v>
      </c>
      <c r="D180">
        <v>2.4102000000000001</v>
      </c>
      <c r="E180">
        <v>1.8629</v>
      </c>
      <c r="F180">
        <v>9.4677000000000007</v>
      </c>
      <c r="G180">
        <f t="shared" si="20"/>
        <v>11.3306</v>
      </c>
      <c r="H180">
        <f t="shared" si="21"/>
        <v>24.681950540000003</v>
      </c>
      <c r="I180" s="15">
        <f t="shared" si="22"/>
        <v>6.0455503459322379E-4</v>
      </c>
      <c r="J180">
        <f t="shared" si="23"/>
        <v>1.0006045550345932</v>
      </c>
      <c r="K180">
        <f t="shared" si="25"/>
        <v>3.6519675316728693E-2</v>
      </c>
      <c r="L180" s="34">
        <f t="shared" si="26"/>
        <v>1.333686685239283E-3</v>
      </c>
      <c r="O180" s="7"/>
    </row>
    <row r="181" spans="1:15" ht="15.75" x14ac:dyDescent="0.25">
      <c r="A181" s="4">
        <v>42515</v>
      </c>
      <c r="B181">
        <v>0.65980000000000005</v>
      </c>
      <c r="C181">
        <f t="shared" si="24"/>
        <v>0.15208660729876039</v>
      </c>
      <c r="D181">
        <v>2.4329000000000001</v>
      </c>
      <c r="E181">
        <v>1.8664000000000001</v>
      </c>
      <c r="F181">
        <v>9.4141999999999992</v>
      </c>
      <c r="G181">
        <f t="shared" si="20"/>
        <v>11.2806</v>
      </c>
      <c r="H181">
        <f t="shared" si="21"/>
        <v>24.770207179999996</v>
      </c>
      <c r="I181" s="15">
        <f t="shared" si="22"/>
        <v>6.0649484895547445E-4</v>
      </c>
      <c r="J181">
        <f t="shared" si="23"/>
        <v>1.0006064948489555</v>
      </c>
      <c r="K181">
        <f t="shared" si="25"/>
        <v>0.15148011244980492</v>
      </c>
      <c r="L181" s="34">
        <f t="shared" si="26"/>
        <v>2.2946224467805542E-2</v>
      </c>
      <c r="O181" s="7"/>
    </row>
    <row r="182" spans="1:15" ht="15.75" x14ac:dyDescent="0.25">
      <c r="A182" s="4">
        <v>42516</v>
      </c>
      <c r="B182">
        <v>0.79110000000000003</v>
      </c>
      <c r="C182">
        <f t="shared" si="24"/>
        <v>0.19899969687784172</v>
      </c>
      <c r="D182">
        <v>2.4308000000000001</v>
      </c>
      <c r="E182">
        <v>1.8282</v>
      </c>
      <c r="F182">
        <v>9.4054000000000002</v>
      </c>
      <c r="G182">
        <f t="shared" si="20"/>
        <v>11.233600000000001</v>
      </c>
      <c r="H182">
        <f t="shared" si="21"/>
        <v>24.690846319999999</v>
      </c>
      <c r="I182" s="15">
        <f t="shared" si="22"/>
        <v>6.0475061917109052E-4</v>
      </c>
      <c r="J182">
        <f t="shared" si="23"/>
        <v>1.0006047506191711</v>
      </c>
      <c r="K182">
        <f t="shared" si="25"/>
        <v>0.19839494625867063</v>
      </c>
      <c r="L182" s="34">
        <f t="shared" si="26"/>
        <v>3.9360554700980807E-2</v>
      </c>
      <c r="O182" s="7"/>
    </row>
    <row r="183" spans="1:15" ht="15.75" x14ac:dyDescent="0.25">
      <c r="A183" s="4">
        <v>42517</v>
      </c>
      <c r="B183">
        <v>0.72499999999999998</v>
      </c>
      <c r="C183">
        <f t="shared" si="24"/>
        <v>-8.3554544305397604E-2</v>
      </c>
      <c r="D183">
        <v>2.4218999999999999</v>
      </c>
      <c r="E183">
        <v>1.851</v>
      </c>
      <c r="F183">
        <v>9.3812999999999995</v>
      </c>
      <c r="G183">
        <f t="shared" si="20"/>
        <v>11.232299999999999</v>
      </c>
      <c r="H183">
        <f t="shared" si="21"/>
        <v>24.571570469999997</v>
      </c>
      <c r="I183" s="15">
        <f t="shared" si="22"/>
        <v>6.0212703577255944E-4</v>
      </c>
      <c r="J183">
        <f t="shared" si="23"/>
        <v>1.0006021270357726</v>
      </c>
      <c r="K183">
        <f t="shared" si="25"/>
        <v>-8.4156671341170164E-2</v>
      </c>
      <c r="L183" s="34">
        <f t="shared" si="26"/>
        <v>7.0823453312257312E-3</v>
      </c>
      <c r="O183" s="7"/>
    </row>
    <row r="184" spans="1:15" ht="15.75" x14ac:dyDescent="0.25">
      <c r="A184" s="4">
        <v>42521</v>
      </c>
      <c r="B184">
        <v>0.74009999999999998</v>
      </c>
      <c r="C184">
        <f t="shared" si="24"/>
        <v>2.0827586206896554E-2</v>
      </c>
      <c r="D184">
        <v>2.4218000000000002</v>
      </c>
      <c r="E184">
        <v>1.8458000000000001</v>
      </c>
      <c r="F184">
        <v>9.3932000000000002</v>
      </c>
      <c r="G184">
        <f t="shared" si="20"/>
        <v>11.239000000000001</v>
      </c>
      <c r="H184">
        <f t="shared" si="21"/>
        <v>24.594251760000002</v>
      </c>
      <c r="I184" s="15">
        <f t="shared" si="22"/>
        <v>6.0262612470984855E-4</v>
      </c>
      <c r="J184">
        <f t="shared" si="23"/>
        <v>1.0006026261247098</v>
      </c>
      <c r="K184">
        <f t="shared" si="25"/>
        <v>2.0224960082186706E-2</v>
      </c>
      <c r="L184" s="34">
        <f t="shared" si="26"/>
        <v>4.0904901032604566E-4</v>
      </c>
      <c r="O184" s="7"/>
    </row>
    <row r="185" spans="1:15" ht="15.75" x14ac:dyDescent="0.25">
      <c r="A185" s="4">
        <v>42522</v>
      </c>
      <c r="B185">
        <v>0.76339999999999997</v>
      </c>
      <c r="C185">
        <f t="shared" si="24"/>
        <v>3.1482232130793118E-2</v>
      </c>
      <c r="D185">
        <v>2.4224999999999999</v>
      </c>
      <c r="E185">
        <v>1.8353999999999999</v>
      </c>
      <c r="F185">
        <v>9.3933999999999997</v>
      </c>
      <c r="G185">
        <f t="shared" si="20"/>
        <v>11.2288</v>
      </c>
      <c r="H185">
        <f t="shared" si="21"/>
        <v>24.590911499999997</v>
      </c>
      <c r="I185" s="15">
        <f t="shared" si="22"/>
        <v>6.02552629870301E-4</v>
      </c>
      <c r="J185">
        <f t="shared" si="23"/>
        <v>1.0006025526298703</v>
      </c>
      <c r="K185">
        <f t="shared" si="25"/>
        <v>3.0879679500922817E-2</v>
      </c>
      <c r="L185" s="34">
        <f t="shared" si="26"/>
        <v>9.535546060797129E-4</v>
      </c>
      <c r="O185" s="7"/>
    </row>
    <row r="186" spans="1:15" ht="15.75" x14ac:dyDescent="0.25">
      <c r="A186" s="4">
        <v>42523</v>
      </c>
      <c r="B186">
        <v>0.78220000000000001</v>
      </c>
      <c r="C186">
        <f t="shared" si="24"/>
        <v>2.4626670159811421E-2</v>
      </c>
      <c r="D186">
        <v>2.4239000000000002</v>
      </c>
      <c r="E186">
        <v>1.7989000000000002</v>
      </c>
      <c r="F186">
        <v>9.3824000000000005</v>
      </c>
      <c r="G186">
        <f t="shared" si="20"/>
        <v>11.1813</v>
      </c>
      <c r="H186">
        <f t="shared" si="21"/>
        <v>24.540899360000001</v>
      </c>
      <c r="I186" s="15">
        <f t="shared" si="22"/>
        <v>6.014519912236338E-4</v>
      </c>
      <c r="J186">
        <f t="shared" si="23"/>
        <v>1.0006014519912236</v>
      </c>
      <c r="K186">
        <f t="shared" si="25"/>
        <v>2.4025218168587787E-2</v>
      </c>
      <c r="L186" s="34">
        <f t="shared" si="26"/>
        <v>5.7721110804824071E-4</v>
      </c>
      <c r="O186" s="7"/>
    </row>
    <row r="187" spans="1:15" ht="15.75" x14ac:dyDescent="0.25">
      <c r="A187" s="4">
        <v>42524</v>
      </c>
      <c r="B187">
        <v>0.75990000000000002</v>
      </c>
      <c r="C187">
        <f t="shared" si="24"/>
        <v>-2.8509332651495762E-2</v>
      </c>
      <c r="D187">
        <v>2.4249999999999998</v>
      </c>
      <c r="E187">
        <v>1.7004000000000001</v>
      </c>
      <c r="F187">
        <v>9.3874999999999993</v>
      </c>
      <c r="G187">
        <f t="shared" si="20"/>
        <v>11.087899999999999</v>
      </c>
      <c r="H187">
        <f t="shared" si="21"/>
        <v>24.465087499999996</v>
      </c>
      <c r="I187" s="15">
        <f t="shared" si="22"/>
        <v>5.9978272627514428E-4</v>
      </c>
      <c r="J187">
        <f t="shared" si="23"/>
        <v>1.0005997827262751</v>
      </c>
      <c r="K187">
        <f t="shared" si="25"/>
        <v>-2.9109115377770906E-2</v>
      </c>
      <c r="L187" s="34">
        <f t="shared" si="26"/>
        <v>8.473405980763786E-4</v>
      </c>
      <c r="O187" s="7"/>
    </row>
    <row r="188" spans="1:15" ht="15.75" x14ac:dyDescent="0.25">
      <c r="A188" s="4">
        <v>42527</v>
      </c>
      <c r="B188">
        <v>0.82189999999999996</v>
      </c>
      <c r="C188">
        <f t="shared" si="24"/>
        <v>8.1589682853006898E-2</v>
      </c>
      <c r="D188">
        <v>2.4363999999999999</v>
      </c>
      <c r="E188">
        <v>1.7366999999999999</v>
      </c>
      <c r="F188">
        <v>9.3839000000000006</v>
      </c>
      <c r="G188">
        <f t="shared" si="20"/>
        <v>11.1206</v>
      </c>
      <c r="H188">
        <f t="shared" si="21"/>
        <v>24.599633959999998</v>
      </c>
      <c r="I188" s="15">
        <f t="shared" si="22"/>
        <v>6.0274454367048591E-4</v>
      </c>
      <c r="J188">
        <f t="shared" si="23"/>
        <v>1.0006027445436705</v>
      </c>
      <c r="K188">
        <f t="shared" si="25"/>
        <v>8.0986938309336412E-2</v>
      </c>
      <c r="L188" s="34">
        <f t="shared" si="26"/>
        <v>6.5588841767202618E-3</v>
      </c>
      <c r="O188" s="7"/>
    </row>
    <row r="189" spans="1:15" ht="15.75" x14ac:dyDescent="0.25">
      <c r="A189" s="4">
        <v>42528</v>
      </c>
      <c r="B189">
        <v>0.80300000000000005</v>
      </c>
      <c r="C189">
        <f t="shared" si="24"/>
        <v>-2.2995498235795008E-2</v>
      </c>
      <c r="D189">
        <v>2.4359000000000002</v>
      </c>
      <c r="E189">
        <v>1.7177</v>
      </c>
      <c r="F189">
        <v>9.3703000000000003</v>
      </c>
      <c r="G189">
        <f t="shared" si="20"/>
        <v>11.088000000000001</v>
      </c>
      <c r="H189">
        <f t="shared" si="21"/>
        <v>24.542813770000002</v>
      </c>
      <c r="I189" s="15">
        <f t="shared" si="22"/>
        <v>6.0149413057941636E-4</v>
      </c>
      <c r="J189">
        <f t="shared" si="23"/>
        <v>1.0006014941305794</v>
      </c>
      <c r="K189">
        <f t="shared" si="25"/>
        <v>-2.3596992366374425E-2</v>
      </c>
      <c r="L189" s="34">
        <f t="shared" si="26"/>
        <v>5.5681804873873282E-4</v>
      </c>
      <c r="O189" s="7"/>
    </row>
    <row r="190" spans="1:15" ht="15.75" x14ac:dyDescent="0.25">
      <c r="A190" s="4">
        <v>42529</v>
      </c>
      <c r="B190">
        <v>0.84489999999999998</v>
      </c>
      <c r="C190">
        <f t="shared" si="24"/>
        <v>5.2179327521793196E-2</v>
      </c>
      <c r="D190">
        <v>2.4394</v>
      </c>
      <c r="E190">
        <v>1.7021999999999999</v>
      </c>
      <c r="F190">
        <v>9.3521000000000001</v>
      </c>
      <c r="G190">
        <f t="shared" si="20"/>
        <v>11.0543</v>
      </c>
      <c r="H190">
        <f t="shared" si="21"/>
        <v>24.515712740000001</v>
      </c>
      <c r="I190" s="15">
        <f t="shared" si="22"/>
        <v>6.0089753156300496E-4</v>
      </c>
      <c r="J190">
        <f t="shared" si="23"/>
        <v>1.000600897531563</v>
      </c>
      <c r="K190">
        <f t="shared" si="25"/>
        <v>5.1578429990230192E-2</v>
      </c>
      <c r="L190" s="34">
        <f t="shared" si="26"/>
        <v>2.6603344402570772E-3</v>
      </c>
      <c r="O190" s="7"/>
    </row>
    <row r="191" spans="1:15" ht="15.75" x14ac:dyDescent="0.25">
      <c r="A191" s="4">
        <v>42530</v>
      </c>
      <c r="B191">
        <v>0.91400000000000003</v>
      </c>
      <c r="C191">
        <f t="shared" si="24"/>
        <v>8.1784826606699085E-2</v>
      </c>
      <c r="D191">
        <v>2.4352999999999998</v>
      </c>
      <c r="E191">
        <v>1.6867000000000001</v>
      </c>
      <c r="F191">
        <v>9.3236000000000008</v>
      </c>
      <c r="G191">
        <f t="shared" si="20"/>
        <v>11.010300000000001</v>
      </c>
      <c r="H191">
        <f t="shared" si="21"/>
        <v>24.392463079999999</v>
      </c>
      <c r="I191" s="15">
        <f t="shared" si="22"/>
        <v>5.9818269284961367E-4</v>
      </c>
      <c r="J191">
        <f t="shared" si="23"/>
        <v>1.0005981826928496</v>
      </c>
      <c r="K191">
        <f t="shared" si="25"/>
        <v>8.1186643913849471E-2</v>
      </c>
      <c r="L191" s="34">
        <f t="shared" si="26"/>
        <v>6.5912711499941917E-3</v>
      </c>
      <c r="O191" s="7"/>
    </row>
    <row r="192" spans="1:15" ht="15.75" x14ac:dyDescent="0.25">
      <c r="A192" s="4">
        <v>42531</v>
      </c>
      <c r="B192">
        <v>0.8538</v>
      </c>
      <c r="C192">
        <f t="shared" si="24"/>
        <v>-6.5864332603938758E-2</v>
      </c>
      <c r="D192">
        <v>2.4443000000000001</v>
      </c>
      <c r="E192">
        <v>1.6404000000000001</v>
      </c>
      <c r="F192">
        <v>9.3557000000000006</v>
      </c>
      <c r="G192">
        <f t="shared" si="20"/>
        <v>10.9961</v>
      </c>
      <c r="H192">
        <f t="shared" si="21"/>
        <v>24.508537510000004</v>
      </c>
      <c r="I192" s="15">
        <f t="shared" si="22"/>
        <v>6.0073955517814248E-4</v>
      </c>
      <c r="J192">
        <f t="shared" si="23"/>
        <v>1.0006007395551781</v>
      </c>
      <c r="K192">
        <f t="shared" si="25"/>
        <v>-6.64650721591169E-2</v>
      </c>
      <c r="L192" s="34">
        <f t="shared" si="26"/>
        <v>4.4176058171166164E-3</v>
      </c>
      <c r="O192" s="7"/>
    </row>
    <row r="193" spans="1:15" ht="15.75" x14ac:dyDescent="0.25">
      <c r="A193" s="4">
        <v>42534</v>
      </c>
      <c r="B193">
        <v>0.82950000000000002</v>
      </c>
      <c r="C193">
        <f t="shared" si="24"/>
        <v>-2.8460997891777921E-2</v>
      </c>
      <c r="D193">
        <v>2.4500999999999999</v>
      </c>
      <c r="E193">
        <v>1.6095999999999999</v>
      </c>
      <c r="F193">
        <v>9.3658000000000001</v>
      </c>
      <c r="G193">
        <f t="shared" si="20"/>
        <v>10.9754</v>
      </c>
      <c r="H193">
        <f t="shared" si="21"/>
        <v>24.556746579999999</v>
      </c>
      <c r="I193" s="15">
        <f t="shared" si="22"/>
        <v>6.0180079549931875E-4</v>
      </c>
      <c r="J193">
        <f t="shared" si="23"/>
        <v>1.0006018007954993</v>
      </c>
      <c r="K193">
        <f t="shared" si="25"/>
        <v>-2.9062798687277239E-2</v>
      </c>
      <c r="L193" s="34">
        <f t="shared" si="26"/>
        <v>8.4464626753720366E-4</v>
      </c>
      <c r="O193" s="7"/>
    </row>
    <row r="194" spans="1:15" ht="15.75" x14ac:dyDescent="0.25">
      <c r="A194" s="4">
        <v>42535</v>
      </c>
      <c r="B194">
        <v>0.80220000000000002</v>
      </c>
      <c r="C194">
        <f t="shared" si="24"/>
        <v>-3.2911392405063279E-2</v>
      </c>
      <c r="D194">
        <v>2.4516</v>
      </c>
      <c r="E194">
        <v>1.613</v>
      </c>
      <c r="F194">
        <v>9.3811</v>
      </c>
      <c r="G194">
        <f t="shared" si="20"/>
        <v>10.9941</v>
      </c>
      <c r="H194">
        <f t="shared" si="21"/>
        <v>24.611704759999999</v>
      </c>
      <c r="I194" s="15">
        <f t="shared" si="22"/>
        <v>6.0301010640695374E-4</v>
      </c>
      <c r="J194">
        <f t="shared" si="23"/>
        <v>1.000603010106407</v>
      </c>
      <c r="K194">
        <f t="shared" si="25"/>
        <v>-3.3514402511470233E-2</v>
      </c>
      <c r="L194" s="34">
        <f t="shared" si="26"/>
        <v>1.1232151757008422E-3</v>
      </c>
      <c r="O194" s="7"/>
    </row>
    <row r="195" spans="1:15" ht="15.75" x14ac:dyDescent="0.25">
      <c r="A195" s="4">
        <v>42536</v>
      </c>
      <c r="B195">
        <v>0.84860000000000002</v>
      </c>
      <c r="C195">
        <f t="shared" si="24"/>
        <v>5.7840937422089247E-2</v>
      </c>
      <c r="D195">
        <v>2.4483999999999999</v>
      </c>
      <c r="E195">
        <v>1.5720000000000001</v>
      </c>
      <c r="F195">
        <v>9.4040999999999997</v>
      </c>
      <c r="G195">
        <f t="shared" si="20"/>
        <v>10.976099999999999</v>
      </c>
      <c r="H195">
        <f t="shared" si="21"/>
        <v>24.596998439999997</v>
      </c>
      <c r="I195" s="15">
        <f t="shared" si="22"/>
        <v>6.0268655769668555E-4</v>
      </c>
      <c r="J195">
        <f t="shared" si="23"/>
        <v>1.0006026865576967</v>
      </c>
      <c r="K195">
        <f t="shared" si="25"/>
        <v>5.7238250864392562E-2</v>
      </c>
      <c r="L195" s="34">
        <f t="shared" si="26"/>
        <v>3.2762173620151359E-3</v>
      </c>
      <c r="O195" s="7"/>
    </row>
    <row r="196" spans="1:15" ht="15.75" x14ac:dyDescent="0.25">
      <c r="A196" s="4">
        <v>42537</v>
      </c>
      <c r="B196">
        <v>0.80030000000000001</v>
      </c>
      <c r="C196">
        <f t="shared" si="24"/>
        <v>-5.6917275512609014E-2</v>
      </c>
      <c r="D196">
        <v>2.4441000000000002</v>
      </c>
      <c r="E196">
        <v>1.5788</v>
      </c>
      <c r="F196">
        <v>9.3867999999999991</v>
      </c>
      <c r="G196">
        <f t="shared" ref="G196:G243" si="27">E196+F196</f>
        <v>10.965599999999998</v>
      </c>
      <c r="H196">
        <f t="shared" ref="H196:H243" si="28">E196+D196*(G196-E196)</f>
        <v>24.52107788</v>
      </c>
      <c r="I196" s="15">
        <f t="shared" ref="I196:I243" si="29">(((H196/100)+1)^(1/365)-1)</f>
        <v>6.0101564942915964E-4</v>
      </c>
      <c r="J196">
        <f t="shared" ref="J196:J243" si="30">1+I196</f>
        <v>1.0006010156494292</v>
      </c>
      <c r="K196">
        <f t="shared" si="25"/>
        <v>-5.7518291162038174E-2</v>
      </c>
      <c r="L196" s="34">
        <f t="shared" si="26"/>
        <v>3.3083538182009987E-3</v>
      </c>
      <c r="O196" s="7"/>
    </row>
    <row r="197" spans="1:15" ht="15.75" x14ac:dyDescent="0.25">
      <c r="A197" s="4">
        <v>42538</v>
      </c>
      <c r="B197">
        <v>0.82169999999999999</v>
      </c>
      <c r="C197">
        <f t="shared" ref="C197:C243" si="31">(B197-B196)/B196</f>
        <v>2.6739972510308602E-2</v>
      </c>
      <c r="D197">
        <v>2.4413999999999998</v>
      </c>
      <c r="E197">
        <v>1.6078000000000001</v>
      </c>
      <c r="F197">
        <v>9.3932000000000002</v>
      </c>
      <c r="G197">
        <f t="shared" si="27"/>
        <v>11.001000000000001</v>
      </c>
      <c r="H197">
        <f t="shared" si="28"/>
        <v>24.540358479999998</v>
      </c>
      <c r="I197" s="15">
        <f t="shared" si="29"/>
        <v>6.0144008543594474E-4</v>
      </c>
      <c r="J197">
        <f t="shared" si="30"/>
        <v>1.0006014400854359</v>
      </c>
      <c r="K197">
        <f t="shared" ref="K197:K243" si="32">C197-I197</f>
        <v>2.6138532424872657E-2</v>
      </c>
      <c r="L197" s="34">
        <f t="shared" ref="L197:L243" si="33">K197^2</f>
        <v>6.8322287732611924E-4</v>
      </c>
      <c r="O197" s="7"/>
    </row>
    <row r="198" spans="1:15" ht="15.75" x14ac:dyDescent="0.25">
      <c r="A198" s="4">
        <v>42541</v>
      </c>
      <c r="B198">
        <v>0.8</v>
      </c>
      <c r="C198">
        <f t="shared" si="31"/>
        <v>-2.6408664962881759E-2</v>
      </c>
      <c r="D198">
        <v>2.4378000000000002</v>
      </c>
      <c r="E198">
        <v>1.6886000000000001</v>
      </c>
      <c r="F198">
        <v>9.3604000000000003</v>
      </c>
      <c r="G198">
        <f t="shared" si="27"/>
        <v>11.048999999999999</v>
      </c>
      <c r="H198">
        <f t="shared" si="28"/>
        <v>24.50738312</v>
      </c>
      <c r="I198" s="15">
        <f t="shared" si="29"/>
        <v>6.007141382309289E-4</v>
      </c>
      <c r="J198">
        <f t="shared" si="30"/>
        <v>1.0006007141382309</v>
      </c>
      <c r="K198">
        <f t="shared" si="32"/>
        <v>-2.7009379101112688E-2</v>
      </c>
      <c r="L198" s="34">
        <f t="shared" si="33"/>
        <v>7.2950655942762282E-4</v>
      </c>
      <c r="O198" s="7"/>
    </row>
    <row r="199" spans="1:15" ht="15.75" x14ac:dyDescent="0.25">
      <c r="A199" s="4">
        <v>42542</v>
      </c>
      <c r="B199">
        <v>0.76270000000000004</v>
      </c>
      <c r="C199">
        <f t="shared" si="31"/>
        <v>-4.6625E-2</v>
      </c>
      <c r="D199">
        <v>2.4346999999999999</v>
      </c>
      <c r="E199">
        <v>1.7059</v>
      </c>
      <c r="F199">
        <v>9.3422999999999998</v>
      </c>
      <c r="G199">
        <f t="shared" si="27"/>
        <v>11.0482</v>
      </c>
      <c r="H199">
        <f t="shared" si="28"/>
        <v>24.451597809999999</v>
      </c>
      <c r="I199" s="15">
        <f t="shared" si="29"/>
        <v>5.9948559700795379E-4</v>
      </c>
      <c r="J199">
        <f t="shared" si="30"/>
        <v>1.000599485597008</v>
      </c>
      <c r="K199">
        <f t="shared" si="32"/>
        <v>-4.7224485597007954E-2</v>
      </c>
      <c r="L199" s="34">
        <f t="shared" si="33"/>
        <v>2.2301520399020118E-3</v>
      </c>
      <c r="O199" s="7"/>
    </row>
    <row r="200" spans="1:15" ht="15.75" x14ac:dyDescent="0.25">
      <c r="A200" s="4">
        <v>42543</v>
      </c>
      <c r="B200">
        <v>0.8</v>
      </c>
      <c r="C200">
        <f t="shared" si="31"/>
        <v>4.8905205192080761E-2</v>
      </c>
      <c r="D200">
        <v>2.4323000000000001</v>
      </c>
      <c r="E200">
        <v>1.6852</v>
      </c>
      <c r="F200">
        <v>9.3613</v>
      </c>
      <c r="G200">
        <f t="shared" si="27"/>
        <v>11.0465</v>
      </c>
      <c r="H200">
        <f t="shared" si="28"/>
        <v>24.454689989999999</v>
      </c>
      <c r="I200" s="15">
        <f t="shared" si="29"/>
        <v>5.9955370942943453E-4</v>
      </c>
      <c r="J200">
        <f t="shared" si="30"/>
        <v>1.0005995537094294</v>
      </c>
      <c r="K200">
        <f t="shared" si="32"/>
        <v>4.8305651482651327E-2</v>
      </c>
      <c r="L200" s="34">
        <f t="shared" si="33"/>
        <v>2.3334359651633742E-3</v>
      </c>
      <c r="O200" s="7"/>
    </row>
    <row r="201" spans="1:15" ht="15.75" x14ac:dyDescent="0.25">
      <c r="A201" s="4">
        <v>42544</v>
      </c>
      <c r="B201">
        <v>0.81630000000000003</v>
      </c>
      <c r="C201">
        <f t="shared" si="31"/>
        <v>2.0374999999999976E-2</v>
      </c>
      <c r="D201">
        <v>2.4295</v>
      </c>
      <c r="E201">
        <v>1.7458</v>
      </c>
      <c r="F201">
        <v>9.3138000000000005</v>
      </c>
      <c r="G201">
        <f t="shared" si="27"/>
        <v>11.0596</v>
      </c>
      <c r="H201">
        <f t="shared" si="28"/>
        <v>24.373677100000002</v>
      </c>
      <c r="I201" s="15">
        <f t="shared" si="29"/>
        <v>5.9776865567173765E-4</v>
      </c>
      <c r="J201">
        <f t="shared" si="30"/>
        <v>1.0005977686556717</v>
      </c>
      <c r="K201">
        <f t="shared" si="32"/>
        <v>1.9777231344328239E-2</v>
      </c>
      <c r="L201" s="34">
        <f t="shared" si="33"/>
        <v>3.9113887964707937E-4</v>
      </c>
      <c r="O201" s="7"/>
    </row>
    <row r="202" spans="1:15" ht="15.75" x14ac:dyDescent="0.25">
      <c r="A202" s="4">
        <v>42545</v>
      </c>
      <c r="B202">
        <v>0.75</v>
      </c>
      <c r="C202">
        <f t="shared" si="31"/>
        <v>-8.1220139654538795E-2</v>
      </c>
      <c r="D202">
        <v>2.4156</v>
      </c>
      <c r="E202">
        <v>1.5598999999999998</v>
      </c>
      <c r="F202">
        <v>9.4140999999999995</v>
      </c>
      <c r="G202">
        <f t="shared" si="27"/>
        <v>10.974</v>
      </c>
      <c r="H202">
        <f t="shared" si="28"/>
        <v>24.300599960000003</v>
      </c>
      <c r="I202" s="15">
        <f t="shared" si="29"/>
        <v>5.9615746476460174E-4</v>
      </c>
      <c r="J202">
        <f t="shared" si="30"/>
        <v>1.0005961574647646</v>
      </c>
      <c r="K202">
        <f t="shared" si="32"/>
        <v>-8.1816297119303397E-2</v>
      </c>
      <c r="L202" s="34">
        <f t="shared" si="33"/>
        <v>6.6939064743141334E-3</v>
      </c>
      <c r="O202" s="7"/>
    </row>
    <row r="203" spans="1:15" ht="15.75" x14ac:dyDescent="0.25">
      <c r="A203" s="4">
        <v>42548</v>
      </c>
      <c r="B203">
        <v>0.71630000000000005</v>
      </c>
      <c r="C203">
        <f t="shared" si="31"/>
        <v>-4.493333333333327E-2</v>
      </c>
      <c r="D203">
        <v>2.4123999999999999</v>
      </c>
      <c r="E203">
        <v>1.4377</v>
      </c>
      <c r="F203">
        <v>9.5195000000000007</v>
      </c>
      <c r="G203">
        <f t="shared" si="27"/>
        <v>10.9572</v>
      </c>
      <c r="H203">
        <f t="shared" si="28"/>
        <v>24.402541800000002</v>
      </c>
      <c r="I203" s="15">
        <f t="shared" si="29"/>
        <v>5.9840479901440702E-4</v>
      </c>
      <c r="J203">
        <f t="shared" si="30"/>
        <v>1.0005984047990144</v>
      </c>
      <c r="K203">
        <f t="shared" si="32"/>
        <v>-4.5531738132347677E-2</v>
      </c>
      <c r="L203" s="34">
        <f t="shared" si="33"/>
        <v>2.0731391773526836E-3</v>
      </c>
      <c r="O203" s="7"/>
    </row>
    <row r="204" spans="1:15" ht="15.75" x14ac:dyDescent="0.25">
      <c r="A204" s="4">
        <v>42549</v>
      </c>
      <c r="B204">
        <v>0.72399999999999998</v>
      </c>
      <c r="C204">
        <f t="shared" si="31"/>
        <v>1.0749685885801939E-2</v>
      </c>
      <c r="D204">
        <v>2.4007999999999998</v>
      </c>
      <c r="E204">
        <v>1.4663999999999999</v>
      </c>
      <c r="F204">
        <v>9.4581</v>
      </c>
      <c r="G204">
        <f t="shared" si="27"/>
        <v>10.9245</v>
      </c>
      <c r="H204">
        <f t="shared" si="28"/>
        <v>24.173406479999997</v>
      </c>
      <c r="I204" s="15">
        <f t="shared" si="29"/>
        <v>5.9335087279754894E-4</v>
      </c>
      <c r="J204">
        <f t="shared" si="30"/>
        <v>1.0005933508727975</v>
      </c>
      <c r="K204">
        <f t="shared" si="32"/>
        <v>1.015633501300439E-2</v>
      </c>
      <c r="L204" s="34">
        <f t="shared" si="33"/>
        <v>1.0315114089637888E-4</v>
      </c>
      <c r="O204" s="7"/>
    </row>
    <row r="205" spans="1:15" ht="15.75" x14ac:dyDescent="0.25">
      <c r="A205" s="4">
        <v>42550</v>
      </c>
      <c r="B205">
        <v>0.71840000000000004</v>
      </c>
      <c r="C205">
        <f t="shared" si="31"/>
        <v>-7.7348066298341695E-3</v>
      </c>
      <c r="D205">
        <v>2.3833000000000002</v>
      </c>
      <c r="E205">
        <v>1.5154999999999998</v>
      </c>
      <c r="F205">
        <v>9.3857999999999997</v>
      </c>
      <c r="G205">
        <f t="shared" si="27"/>
        <v>10.901299999999999</v>
      </c>
      <c r="H205">
        <f t="shared" si="28"/>
        <v>23.884677140000001</v>
      </c>
      <c r="I205" s="15">
        <f t="shared" si="29"/>
        <v>5.8696925061174632E-4</v>
      </c>
      <c r="J205">
        <f t="shared" si="30"/>
        <v>1.0005869692506117</v>
      </c>
      <c r="K205">
        <f t="shared" si="32"/>
        <v>-8.3217758804459158E-3</v>
      </c>
      <c r="L205" s="34">
        <f t="shared" si="33"/>
        <v>6.9251953804371399E-5</v>
      </c>
      <c r="O205" s="7"/>
    </row>
    <row r="206" spans="1:15" ht="15.75" x14ac:dyDescent="0.25">
      <c r="A206" s="4">
        <v>42551</v>
      </c>
      <c r="B206">
        <v>0.66049999999999998</v>
      </c>
      <c r="C206">
        <f t="shared" si="31"/>
        <v>-8.0595768374164892E-2</v>
      </c>
      <c r="D206">
        <v>2.35</v>
      </c>
      <c r="E206">
        <v>1.4697</v>
      </c>
      <c r="F206">
        <v>9.3078000000000003</v>
      </c>
      <c r="G206">
        <f t="shared" si="27"/>
        <v>10.7775</v>
      </c>
      <c r="H206">
        <f t="shared" si="28"/>
        <v>23.343030000000002</v>
      </c>
      <c r="I206" s="15">
        <f t="shared" si="29"/>
        <v>5.7495741513324816E-4</v>
      </c>
      <c r="J206">
        <f t="shared" si="30"/>
        <v>1.0005749574151332</v>
      </c>
      <c r="K206">
        <f t="shared" si="32"/>
        <v>-8.117072578929814E-2</v>
      </c>
      <c r="L206" s="34">
        <f t="shared" si="33"/>
        <v>6.5886867251614299E-3</v>
      </c>
      <c r="O206" s="7"/>
    </row>
    <row r="207" spans="1:15" ht="15.75" x14ac:dyDescent="0.25">
      <c r="A207" s="4">
        <v>42552</v>
      </c>
      <c r="B207">
        <v>0.70930000000000004</v>
      </c>
      <c r="C207">
        <f t="shared" si="31"/>
        <v>7.3883421650265055E-2</v>
      </c>
      <c r="D207">
        <v>2.3565999999999998</v>
      </c>
      <c r="E207">
        <v>1.4440999999999999</v>
      </c>
      <c r="F207">
        <v>9.2975999999999992</v>
      </c>
      <c r="G207">
        <f t="shared" si="27"/>
        <v>10.7417</v>
      </c>
      <c r="H207">
        <f t="shared" si="28"/>
        <v>23.354824159999996</v>
      </c>
      <c r="I207" s="15">
        <f t="shared" si="29"/>
        <v>5.7521952807260135E-4</v>
      </c>
      <c r="J207">
        <f t="shared" si="30"/>
        <v>1.0005752195280726</v>
      </c>
      <c r="K207">
        <f t="shared" si="32"/>
        <v>7.3308202122192453E-2</v>
      </c>
      <c r="L207" s="34">
        <f t="shared" si="33"/>
        <v>5.3740924983882218E-3</v>
      </c>
      <c r="O207" s="7"/>
    </row>
    <row r="208" spans="1:15" ht="15.75" x14ac:dyDescent="0.25">
      <c r="A208" s="4">
        <v>42556</v>
      </c>
      <c r="B208">
        <v>0.6694</v>
      </c>
      <c r="C208">
        <f t="shared" si="31"/>
        <v>-5.6252643451290066E-2</v>
      </c>
      <c r="D208">
        <v>2.3574000000000002</v>
      </c>
      <c r="E208">
        <v>1.375</v>
      </c>
      <c r="F208">
        <v>9.3173999999999992</v>
      </c>
      <c r="G208">
        <f t="shared" si="27"/>
        <v>10.692399999999999</v>
      </c>
      <c r="H208">
        <f t="shared" si="28"/>
        <v>23.339838759999999</v>
      </c>
      <c r="I208" s="15">
        <f t="shared" si="29"/>
        <v>5.7488648884684856E-4</v>
      </c>
      <c r="J208">
        <f t="shared" si="30"/>
        <v>1.0005748864888468</v>
      </c>
      <c r="K208">
        <f t="shared" si="32"/>
        <v>-5.6827529940136914E-2</v>
      </c>
      <c r="L208" s="34">
        <f t="shared" si="33"/>
        <v>3.2293681590971576E-3</v>
      </c>
      <c r="O208" s="7"/>
    </row>
    <row r="209" spans="1:15" ht="15.75" x14ac:dyDescent="0.25">
      <c r="A209" s="4">
        <v>42557</v>
      </c>
      <c r="B209">
        <v>0.66</v>
      </c>
      <c r="C209">
        <f t="shared" si="31"/>
        <v>-1.40424260531819E-2</v>
      </c>
      <c r="D209">
        <v>2.3546</v>
      </c>
      <c r="E209">
        <v>1.3682000000000001</v>
      </c>
      <c r="F209">
        <v>9.2883999999999993</v>
      </c>
      <c r="G209">
        <f t="shared" si="27"/>
        <v>10.656599999999999</v>
      </c>
      <c r="H209">
        <f t="shared" si="28"/>
        <v>23.238666640000002</v>
      </c>
      <c r="I209" s="15">
        <f t="shared" si="29"/>
        <v>5.7263695827214356E-4</v>
      </c>
      <c r="J209">
        <f t="shared" si="30"/>
        <v>1.0005726369582721</v>
      </c>
      <c r="K209">
        <f t="shared" si="32"/>
        <v>-1.4615063011454044E-2</v>
      </c>
      <c r="L209" s="34">
        <f t="shared" si="33"/>
        <v>2.1360006682877213E-4</v>
      </c>
      <c r="O209" s="7"/>
    </row>
    <row r="210" spans="1:15" ht="15.75" x14ac:dyDescent="0.25">
      <c r="A210" s="4">
        <v>42558</v>
      </c>
      <c r="B210">
        <v>0.65</v>
      </c>
      <c r="C210">
        <f t="shared" si="31"/>
        <v>-1.5151515151515164E-2</v>
      </c>
      <c r="D210">
        <v>2.3548</v>
      </c>
      <c r="E210">
        <v>1.385</v>
      </c>
      <c r="F210">
        <v>9.2897999999999996</v>
      </c>
      <c r="G210">
        <f t="shared" si="27"/>
        <v>10.674799999999999</v>
      </c>
      <c r="H210">
        <f t="shared" si="28"/>
        <v>23.26062104</v>
      </c>
      <c r="I210" s="15">
        <f t="shared" si="29"/>
        <v>5.7312526393871188E-4</v>
      </c>
      <c r="J210">
        <f t="shared" si="30"/>
        <v>1.0005731252639387</v>
      </c>
      <c r="K210">
        <f t="shared" si="32"/>
        <v>-1.5724640415453878E-2</v>
      </c>
      <c r="L210" s="34">
        <f t="shared" si="33"/>
        <v>2.4726431619532548E-4</v>
      </c>
      <c r="O210" s="7"/>
    </row>
    <row r="211" spans="1:15" ht="15.75" x14ac:dyDescent="0.25">
      <c r="A211" s="4">
        <v>42559</v>
      </c>
      <c r="B211">
        <v>0.66090000000000004</v>
      </c>
      <c r="C211">
        <f t="shared" si="31"/>
        <v>1.67692307692308E-2</v>
      </c>
      <c r="D211">
        <v>2.3509000000000002</v>
      </c>
      <c r="E211">
        <v>1.3578999999999999</v>
      </c>
      <c r="F211">
        <v>9.2227999999999994</v>
      </c>
      <c r="G211">
        <f t="shared" si="27"/>
        <v>10.5807</v>
      </c>
      <c r="H211">
        <f t="shared" si="28"/>
        <v>23.039780520000001</v>
      </c>
      <c r="I211" s="15">
        <f t="shared" si="29"/>
        <v>5.6820941356305887E-4</v>
      </c>
      <c r="J211">
        <f t="shared" si="30"/>
        <v>1.0005682094135631</v>
      </c>
      <c r="K211">
        <f t="shared" si="32"/>
        <v>1.6201021355667741E-2</v>
      </c>
      <c r="L211" s="34">
        <f t="shared" si="33"/>
        <v>2.6247309296680222E-4</v>
      </c>
      <c r="O211" s="7"/>
    </row>
    <row r="212" spans="1:15" ht="15.75" x14ac:dyDescent="0.25">
      <c r="A212" s="4">
        <v>42562</v>
      </c>
      <c r="B212">
        <v>0.63090000000000002</v>
      </c>
      <c r="C212">
        <f t="shared" si="31"/>
        <v>-4.5392646391284652E-2</v>
      </c>
      <c r="D212">
        <v>2.3454000000000002</v>
      </c>
      <c r="E212">
        <v>1.4302999999999999</v>
      </c>
      <c r="F212">
        <v>9.2844999999999995</v>
      </c>
      <c r="G212">
        <f t="shared" si="27"/>
        <v>10.7148</v>
      </c>
      <c r="H212">
        <f t="shared" si="28"/>
        <v>23.206166300000003</v>
      </c>
      <c r="I212" s="15">
        <f t="shared" si="29"/>
        <v>5.7191393248645639E-4</v>
      </c>
      <c r="J212">
        <f t="shared" si="30"/>
        <v>1.0005719139324865</v>
      </c>
      <c r="K212">
        <f t="shared" si="32"/>
        <v>-4.5964560323771109E-2</v>
      </c>
      <c r="L212" s="34">
        <f t="shared" si="33"/>
        <v>2.1127408057575931E-3</v>
      </c>
      <c r="O212" s="7"/>
    </row>
    <row r="213" spans="1:15" ht="15.75" x14ac:dyDescent="0.25">
      <c r="A213" s="4">
        <v>42563</v>
      </c>
      <c r="B213">
        <v>0.65600000000000003</v>
      </c>
      <c r="C213">
        <f t="shared" si="31"/>
        <v>3.9784434934220972E-2</v>
      </c>
      <c r="D213">
        <v>2.3511000000000002</v>
      </c>
      <c r="E213">
        <v>1.51</v>
      </c>
      <c r="F213">
        <v>9.2727000000000004</v>
      </c>
      <c r="G213">
        <f t="shared" si="27"/>
        <v>10.7827</v>
      </c>
      <c r="H213">
        <f t="shared" si="28"/>
        <v>23.311044970000005</v>
      </c>
      <c r="I213" s="15">
        <f t="shared" si="29"/>
        <v>5.7424645528247886E-4</v>
      </c>
      <c r="J213">
        <f t="shared" si="30"/>
        <v>1.0005742464552825</v>
      </c>
      <c r="K213">
        <f t="shared" si="32"/>
        <v>3.9210188478938493E-2</v>
      </c>
      <c r="L213" s="34">
        <f t="shared" si="33"/>
        <v>1.537438880553881E-3</v>
      </c>
      <c r="O213" s="7"/>
    </row>
    <row r="214" spans="1:15" ht="15.75" x14ac:dyDescent="0.25">
      <c r="A214" s="4">
        <v>42564</v>
      </c>
      <c r="B214">
        <v>0.65180000000000005</v>
      </c>
      <c r="C214">
        <f t="shared" si="31"/>
        <v>-6.4024390243902158E-3</v>
      </c>
      <c r="D214">
        <v>2.3511000000000002</v>
      </c>
      <c r="E214">
        <v>1.4742999999999999</v>
      </c>
      <c r="F214">
        <v>9.2149000000000001</v>
      </c>
      <c r="G214">
        <f t="shared" si="27"/>
        <v>10.6892</v>
      </c>
      <c r="H214">
        <f t="shared" si="28"/>
        <v>23.139451390000001</v>
      </c>
      <c r="I214" s="15">
        <f t="shared" si="29"/>
        <v>5.7042914878624451E-4</v>
      </c>
      <c r="J214">
        <f t="shared" si="30"/>
        <v>1.0005704291487862</v>
      </c>
      <c r="K214">
        <f t="shared" si="32"/>
        <v>-6.9728681731764603E-3</v>
      </c>
      <c r="L214" s="34">
        <f t="shared" si="33"/>
        <v>4.8620890560497226E-5</v>
      </c>
      <c r="O214" s="7"/>
    </row>
    <row r="215" spans="1:15" ht="15.75" x14ac:dyDescent="0.25">
      <c r="A215" s="4">
        <v>42565</v>
      </c>
      <c r="B215">
        <v>0.64590000000000003</v>
      </c>
      <c r="C215">
        <f t="shared" si="31"/>
        <v>-9.0518563976680205E-3</v>
      </c>
      <c r="D215">
        <v>2.3490000000000002</v>
      </c>
      <c r="E215">
        <v>1.5356000000000001</v>
      </c>
      <c r="F215">
        <v>9.1925000000000008</v>
      </c>
      <c r="G215">
        <f t="shared" si="27"/>
        <v>10.728100000000001</v>
      </c>
      <c r="H215">
        <f t="shared" si="28"/>
        <v>23.128782500000003</v>
      </c>
      <c r="I215" s="15">
        <f t="shared" si="29"/>
        <v>5.7019163130189732E-4</v>
      </c>
      <c r="J215">
        <f t="shared" si="30"/>
        <v>1.0005701916313019</v>
      </c>
      <c r="K215">
        <f t="shared" si="32"/>
        <v>-9.6220480289699178E-3</v>
      </c>
      <c r="L215" s="34">
        <f t="shared" si="33"/>
        <v>9.2583808271803875E-5</v>
      </c>
      <c r="O215" s="7"/>
    </row>
    <row r="216" spans="1:15" ht="15.75" x14ac:dyDescent="0.25">
      <c r="A216" s="4">
        <v>42566</v>
      </c>
      <c r="B216">
        <v>0.64600000000000002</v>
      </c>
      <c r="C216">
        <f t="shared" si="31"/>
        <v>1.5482272797644989E-4</v>
      </c>
      <c r="D216">
        <v>2.3475000000000001</v>
      </c>
      <c r="E216">
        <v>1.5508999999999999</v>
      </c>
      <c r="F216">
        <v>9.1815999999999995</v>
      </c>
      <c r="G216">
        <f t="shared" si="27"/>
        <v>10.7325</v>
      </c>
      <c r="H216">
        <f t="shared" si="28"/>
        <v>23.104706</v>
      </c>
      <c r="I216" s="15">
        <f t="shared" si="29"/>
        <v>5.696555498111433E-4</v>
      </c>
      <c r="J216">
        <f t="shared" si="30"/>
        <v>1.0005696555498111</v>
      </c>
      <c r="K216">
        <f t="shared" si="32"/>
        <v>-4.1483282183469341E-4</v>
      </c>
      <c r="L216" s="34">
        <f t="shared" si="33"/>
        <v>1.7208627007133449E-7</v>
      </c>
      <c r="O216" s="7"/>
    </row>
    <row r="217" spans="1:15" ht="15.75" x14ac:dyDescent="0.25">
      <c r="A217" s="4">
        <v>42569</v>
      </c>
      <c r="B217">
        <v>0.66979999999999995</v>
      </c>
      <c r="C217">
        <f t="shared" si="31"/>
        <v>3.6842105263157787E-2</v>
      </c>
      <c r="D217">
        <v>2.3483999999999998</v>
      </c>
      <c r="E217">
        <v>1.5817999999999999</v>
      </c>
      <c r="F217">
        <v>9.1454000000000004</v>
      </c>
      <c r="G217">
        <f t="shared" si="27"/>
        <v>10.7272</v>
      </c>
      <c r="H217">
        <f t="shared" si="28"/>
        <v>23.058857360000001</v>
      </c>
      <c r="I217" s="15">
        <f t="shared" si="29"/>
        <v>5.6863440595122938E-4</v>
      </c>
      <c r="J217">
        <f t="shared" si="30"/>
        <v>1.0005686344059512</v>
      </c>
      <c r="K217">
        <f t="shared" si="32"/>
        <v>3.6273470857206558E-2</v>
      </c>
      <c r="L217" s="34">
        <f t="shared" si="33"/>
        <v>1.3157646880286135E-3</v>
      </c>
      <c r="O217" s="7"/>
    </row>
    <row r="218" spans="1:15" ht="15.75" x14ac:dyDescent="0.25">
      <c r="A218" s="4">
        <v>42570</v>
      </c>
      <c r="B218">
        <v>0.66790000000000005</v>
      </c>
      <c r="C218">
        <f t="shared" si="31"/>
        <v>-2.8366676619885067E-3</v>
      </c>
      <c r="D218">
        <v>2.3483000000000001</v>
      </c>
      <c r="E218">
        <v>1.5526</v>
      </c>
      <c r="F218">
        <v>9.1315000000000008</v>
      </c>
      <c r="G218">
        <f t="shared" si="27"/>
        <v>10.684100000000001</v>
      </c>
      <c r="H218">
        <f t="shared" si="28"/>
        <v>22.996101450000005</v>
      </c>
      <c r="I218" s="15">
        <f t="shared" si="29"/>
        <v>5.6723608703945771E-4</v>
      </c>
      <c r="J218">
        <f t="shared" si="30"/>
        <v>1.0005672360870395</v>
      </c>
      <c r="K218">
        <f t="shared" si="32"/>
        <v>-3.4039037490279644E-3</v>
      </c>
      <c r="L218" s="34">
        <f t="shared" si="33"/>
        <v>1.1586560732646632E-5</v>
      </c>
      <c r="O218" s="7"/>
    </row>
    <row r="219" spans="1:15" ht="15.75" x14ac:dyDescent="0.25">
      <c r="A219" s="4">
        <v>42571</v>
      </c>
      <c r="B219">
        <v>0.70030000000000003</v>
      </c>
      <c r="C219">
        <f t="shared" si="31"/>
        <v>4.8510256026351221E-2</v>
      </c>
      <c r="D219">
        <v>2.3521999999999998</v>
      </c>
      <c r="E219">
        <v>1.5800999999999998</v>
      </c>
      <c r="F219">
        <v>9.1210000000000004</v>
      </c>
      <c r="G219">
        <f t="shared" si="27"/>
        <v>10.7011</v>
      </c>
      <c r="H219">
        <f t="shared" si="28"/>
        <v>23.034516199999999</v>
      </c>
      <c r="I219" s="15">
        <f t="shared" si="29"/>
        <v>5.6809212387420871E-4</v>
      </c>
      <c r="J219">
        <f t="shared" si="30"/>
        <v>1.0005680921238742</v>
      </c>
      <c r="K219">
        <f t="shared" si="32"/>
        <v>4.7942163902477013E-2</v>
      </c>
      <c r="L219" s="34">
        <f t="shared" si="33"/>
        <v>2.2984510796519699E-3</v>
      </c>
      <c r="O219" s="7"/>
    </row>
    <row r="220" spans="1:15" ht="15.75" x14ac:dyDescent="0.25">
      <c r="A220" s="4">
        <v>42572</v>
      </c>
      <c r="B220">
        <v>0.67900000000000005</v>
      </c>
      <c r="C220">
        <f t="shared" si="31"/>
        <v>-3.0415536198771933E-2</v>
      </c>
      <c r="D220">
        <v>2.3538000000000001</v>
      </c>
      <c r="E220">
        <v>1.556</v>
      </c>
      <c r="F220">
        <v>9.1776999999999997</v>
      </c>
      <c r="G220">
        <f t="shared" si="27"/>
        <v>10.733699999999999</v>
      </c>
      <c r="H220">
        <f t="shared" si="28"/>
        <v>23.158470259999998</v>
      </c>
      <c r="I220" s="15">
        <f t="shared" si="29"/>
        <v>5.7085250783850405E-4</v>
      </c>
      <c r="J220">
        <f t="shared" si="30"/>
        <v>1.0005708525078385</v>
      </c>
      <c r="K220">
        <f t="shared" si="32"/>
        <v>-3.0986388706610437E-2</v>
      </c>
      <c r="L220" s="34">
        <f t="shared" si="33"/>
        <v>9.6015628507715479E-4</v>
      </c>
      <c r="O220" s="7"/>
    </row>
    <row r="221" spans="1:15" ht="15.75" x14ac:dyDescent="0.25">
      <c r="A221" s="4">
        <v>42573</v>
      </c>
      <c r="B221">
        <v>0.65400000000000003</v>
      </c>
      <c r="C221">
        <f t="shared" si="31"/>
        <v>-3.6818851251840971E-2</v>
      </c>
      <c r="D221">
        <v>2.3481000000000001</v>
      </c>
      <c r="E221">
        <v>1.5663</v>
      </c>
      <c r="F221">
        <v>9.1327999999999996</v>
      </c>
      <c r="G221">
        <f t="shared" si="27"/>
        <v>10.6991</v>
      </c>
      <c r="H221">
        <f t="shared" si="28"/>
        <v>23.011027679999998</v>
      </c>
      <c r="I221" s="15">
        <f t="shared" si="29"/>
        <v>5.6756873580665612E-4</v>
      </c>
      <c r="J221">
        <f t="shared" si="30"/>
        <v>1.0005675687358067</v>
      </c>
      <c r="K221">
        <f t="shared" si="32"/>
        <v>-3.7386419987647627E-2</v>
      </c>
      <c r="L221" s="34">
        <f t="shared" si="33"/>
        <v>1.3977443994927781E-3</v>
      </c>
      <c r="O221" s="7"/>
    </row>
    <row r="222" spans="1:15" ht="15.75" x14ac:dyDescent="0.25">
      <c r="A222" s="4">
        <v>42576</v>
      </c>
      <c r="B222">
        <v>0.59399999999999997</v>
      </c>
      <c r="C222">
        <f t="shared" si="31"/>
        <v>-9.174311926605512E-2</v>
      </c>
      <c r="D222">
        <v>2.3544</v>
      </c>
      <c r="E222">
        <v>1.5731000000000002</v>
      </c>
      <c r="F222">
        <v>9.1539000000000001</v>
      </c>
      <c r="G222">
        <f t="shared" si="27"/>
        <v>10.727</v>
      </c>
      <c r="H222">
        <f t="shared" si="28"/>
        <v>23.12504216</v>
      </c>
      <c r="I222" s="15">
        <f t="shared" si="29"/>
        <v>5.7010835666049253E-4</v>
      </c>
      <c r="J222">
        <f t="shared" si="30"/>
        <v>1.0005701083566605</v>
      </c>
      <c r="K222">
        <f t="shared" si="32"/>
        <v>-9.2313227622715613E-2</v>
      </c>
      <c r="L222" s="34">
        <f t="shared" si="33"/>
        <v>8.5217319941233056E-3</v>
      </c>
      <c r="O222" s="7"/>
    </row>
    <row r="223" spans="1:15" ht="15.75" x14ac:dyDescent="0.25">
      <c r="A223" s="4">
        <v>42577</v>
      </c>
      <c r="B223">
        <v>0.65610000000000002</v>
      </c>
      <c r="C223">
        <f t="shared" si="31"/>
        <v>0.10454545454545462</v>
      </c>
      <c r="D223">
        <v>2.3546</v>
      </c>
      <c r="E223">
        <v>1.5611000000000002</v>
      </c>
      <c r="F223">
        <v>9.1428999999999991</v>
      </c>
      <c r="G223">
        <f t="shared" si="27"/>
        <v>10.703999999999999</v>
      </c>
      <c r="H223">
        <f t="shared" si="28"/>
        <v>23.088972339999998</v>
      </c>
      <c r="I223" s="15">
        <f t="shared" si="29"/>
        <v>5.6930517147368853E-4</v>
      </c>
      <c r="J223">
        <f t="shared" si="30"/>
        <v>1.0005693051714737</v>
      </c>
      <c r="K223">
        <f t="shared" si="32"/>
        <v>0.10397614937398093</v>
      </c>
      <c r="L223" s="34">
        <f t="shared" si="33"/>
        <v>1.0811039638640395E-2</v>
      </c>
      <c r="O223" s="7"/>
    </row>
    <row r="224" spans="1:15" ht="15.75" x14ac:dyDescent="0.25">
      <c r="A224" s="4">
        <v>42578</v>
      </c>
      <c r="B224">
        <v>0.62609999999999999</v>
      </c>
      <c r="C224">
        <f t="shared" si="31"/>
        <v>-4.5724737082761813E-2</v>
      </c>
      <c r="D224">
        <v>2.3559000000000001</v>
      </c>
      <c r="E224">
        <v>1.4976</v>
      </c>
      <c r="F224">
        <v>9.1475000000000009</v>
      </c>
      <c r="G224">
        <f t="shared" si="27"/>
        <v>10.645100000000001</v>
      </c>
      <c r="H224">
        <f t="shared" si="28"/>
        <v>23.048195250000003</v>
      </c>
      <c r="I224" s="15">
        <f t="shared" si="29"/>
        <v>5.6839688437637648E-4</v>
      </c>
      <c r="J224">
        <f t="shared" si="30"/>
        <v>1.0005683968843764</v>
      </c>
      <c r="K224">
        <f t="shared" si="32"/>
        <v>-4.6293133967138189E-2</v>
      </c>
      <c r="L224" s="34">
        <f t="shared" si="33"/>
        <v>2.1430542524994035E-3</v>
      </c>
      <c r="O224" s="7"/>
    </row>
    <row r="225" spans="1:15" ht="15.75" x14ac:dyDescent="0.25">
      <c r="A225" s="4">
        <v>42579</v>
      </c>
      <c r="B225">
        <v>0.64</v>
      </c>
      <c r="C225">
        <f t="shared" si="31"/>
        <v>2.220092636958956E-2</v>
      </c>
      <c r="D225">
        <v>2.3565999999999998</v>
      </c>
      <c r="E225">
        <v>1.5044</v>
      </c>
      <c r="F225">
        <v>9.1533999999999995</v>
      </c>
      <c r="G225">
        <f t="shared" si="27"/>
        <v>10.6578</v>
      </c>
      <c r="H225">
        <f t="shared" si="28"/>
        <v>23.075302439999998</v>
      </c>
      <c r="I225" s="15">
        <f t="shared" si="29"/>
        <v>5.6900071546217568E-4</v>
      </c>
      <c r="J225">
        <f t="shared" si="30"/>
        <v>1.0005690007154622</v>
      </c>
      <c r="K225">
        <f t="shared" si="32"/>
        <v>2.1631925654127384E-2</v>
      </c>
      <c r="L225" s="34">
        <f t="shared" si="33"/>
        <v>4.6794020750569445E-4</v>
      </c>
      <c r="O225" s="7"/>
    </row>
    <row r="226" spans="1:15" ht="15.75" x14ac:dyDescent="0.25">
      <c r="A226" s="4">
        <v>42580</v>
      </c>
      <c r="B226">
        <v>0.64839999999999998</v>
      </c>
      <c r="C226">
        <f t="shared" si="31"/>
        <v>1.3124999999999942E-2</v>
      </c>
      <c r="D226">
        <v>2.3588</v>
      </c>
      <c r="E226">
        <v>1.4531000000000001</v>
      </c>
      <c r="F226">
        <v>9.1183999999999994</v>
      </c>
      <c r="G226">
        <f t="shared" si="27"/>
        <v>10.5715</v>
      </c>
      <c r="H226">
        <f t="shared" si="28"/>
        <v>22.96158192</v>
      </c>
      <c r="I226" s="15">
        <f t="shared" si="29"/>
        <v>5.6646662406900639E-4</v>
      </c>
      <c r="J226">
        <f t="shared" si="30"/>
        <v>1.000566466624069</v>
      </c>
      <c r="K226">
        <f t="shared" si="32"/>
        <v>1.2558533375930936E-2</v>
      </c>
      <c r="L226" s="34">
        <f t="shared" si="33"/>
        <v>1.5771676055437126E-4</v>
      </c>
      <c r="O226" s="7"/>
    </row>
    <row r="227" spans="1:15" ht="15.75" x14ac:dyDescent="0.25">
      <c r="A227" s="4">
        <v>42583</v>
      </c>
      <c r="B227">
        <v>0.65</v>
      </c>
      <c r="C227">
        <f t="shared" si="31"/>
        <v>2.4676125848242534E-3</v>
      </c>
      <c r="D227">
        <v>2.3713000000000002</v>
      </c>
      <c r="E227">
        <v>1.5213999999999999</v>
      </c>
      <c r="F227">
        <v>9.0931999999999995</v>
      </c>
      <c r="G227">
        <f t="shared" si="27"/>
        <v>10.614599999999999</v>
      </c>
      <c r="H227">
        <f t="shared" si="28"/>
        <v>23.08410516</v>
      </c>
      <c r="I227" s="15">
        <f t="shared" si="29"/>
        <v>5.6919677350686371E-4</v>
      </c>
      <c r="J227">
        <f t="shared" si="30"/>
        <v>1.0005691967735069</v>
      </c>
      <c r="K227">
        <f t="shared" si="32"/>
        <v>1.8984158113173897E-3</v>
      </c>
      <c r="L227" s="34">
        <f t="shared" si="33"/>
        <v>3.6039825926598629E-6</v>
      </c>
      <c r="O227" s="7"/>
    </row>
    <row r="228" spans="1:15" ht="15.75" x14ac:dyDescent="0.25">
      <c r="A228" s="4">
        <v>42584</v>
      </c>
      <c r="B228">
        <v>0.65</v>
      </c>
      <c r="C228">
        <f t="shared" si="31"/>
        <v>0</v>
      </c>
      <c r="D228">
        <v>2.3656000000000001</v>
      </c>
      <c r="E228">
        <v>1.5558000000000001</v>
      </c>
      <c r="F228">
        <v>9.1205999999999996</v>
      </c>
      <c r="G228">
        <f t="shared" si="27"/>
        <v>10.676399999999999</v>
      </c>
      <c r="H228">
        <f t="shared" si="28"/>
        <v>23.131491360000002</v>
      </c>
      <c r="I228" s="15">
        <f t="shared" si="29"/>
        <v>5.7025193957693787E-4</v>
      </c>
      <c r="J228">
        <f t="shared" si="30"/>
        <v>1.0005702519395769</v>
      </c>
      <c r="K228">
        <f t="shared" si="32"/>
        <v>-5.7025193957693787E-4</v>
      </c>
      <c r="L228" s="34">
        <f t="shared" si="33"/>
        <v>3.2518727459125962E-7</v>
      </c>
      <c r="O228" s="7"/>
    </row>
    <row r="229" spans="1:15" ht="15.75" x14ac:dyDescent="0.25">
      <c r="A229" s="4">
        <v>42585</v>
      </c>
      <c r="B229">
        <v>0.61280000000000001</v>
      </c>
      <c r="C229">
        <f t="shared" si="31"/>
        <v>-5.7230769230769245E-2</v>
      </c>
      <c r="D229">
        <v>2.3614999999999999</v>
      </c>
      <c r="E229">
        <v>1.542</v>
      </c>
      <c r="F229">
        <v>9.1319999999999997</v>
      </c>
      <c r="G229">
        <f t="shared" si="27"/>
        <v>10.673999999999999</v>
      </c>
      <c r="H229">
        <f t="shared" si="28"/>
        <v>23.107218</v>
      </c>
      <c r="I229" s="15">
        <f t="shared" si="29"/>
        <v>5.6971148627704693E-4</v>
      </c>
      <c r="J229">
        <f t="shared" si="30"/>
        <v>1.000569711486277</v>
      </c>
      <c r="K229">
        <f t="shared" si="32"/>
        <v>-5.7800480717046292E-2</v>
      </c>
      <c r="L229" s="34">
        <f t="shared" si="33"/>
        <v>3.3408955711216404E-3</v>
      </c>
      <c r="O229" s="7"/>
    </row>
    <row r="230" spans="1:15" ht="15.75" x14ac:dyDescent="0.25">
      <c r="A230" s="4">
        <v>42586</v>
      </c>
      <c r="B230">
        <v>0.6</v>
      </c>
      <c r="C230">
        <f t="shared" si="31"/>
        <v>-2.0887728459530082E-2</v>
      </c>
      <c r="D230">
        <v>2.3614999999999999</v>
      </c>
      <c r="E230">
        <v>1.5007999999999999</v>
      </c>
      <c r="F230">
        <v>9.1257999999999999</v>
      </c>
      <c r="G230">
        <f t="shared" si="27"/>
        <v>10.6266</v>
      </c>
      <c r="H230">
        <f t="shared" si="28"/>
        <v>23.051376699999999</v>
      </c>
      <c r="I230" s="15">
        <f t="shared" si="29"/>
        <v>5.6846776020869072E-4</v>
      </c>
      <c r="J230">
        <f t="shared" si="30"/>
        <v>1.0005684677602087</v>
      </c>
      <c r="K230">
        <f t="shared" si="32"/>
        <v>-2.1456196219738773E-2</v>
      </c>
      <c r="L230" s="34">
        <f t="shared" si="33"/>
        <v>4.6036835621993241E-4</v>
      </c>
      <c r="O230" s="7"/>
    </row>
    <row r="231" spans="1:15" ht="15.75" x14ac:dyDescent="0.25">
      <c r="A231" s="4">
        <v>42587</v>
      </c>
      <c r="B231">
        <v>0.59850000000000003</v>
      </c>
      <c r="C231">
        <f t="shared" si="31"/>
        <v>-2.4999999999999098E-3</v>
      </c>
      <c r="D231">
        <v>2.3574000000000002</v>
      </c>
      <c r="E231">
        <v>1.5885</v>
      </c>
      <c r="F231">
        <v>9.0888000000000009</v>
      </c>
      <c r="G231">
        <f t="shared" si="27"/>
        <v>10.677300000000001</v>
      </c>
      <c r="H231">
        <f t="shared" si="28"/>
        <v>23.014437120000004</v>
      </c>
      <c r="I231" s="15">
        <f t="shared" si="29"/>
        <v>5.6764471357984014E-4</v>
      </c>
      <c r="J231">
        <f t="shared" si="30"/>
        <v>1.0005676447135798</v>
      </c>
      <c r="K231">
        <f t="shared" si="32"/>
        <v>-3.06764471357975E-3</v>
      </c>
      <c r="L231" s="34">
        <f t="shared" si="33"/>
        <v>9.4104440887537869E-6</v>
      </c>
      <c r="O231" s="7"/>
    </row>
    <row r="232" spans="1:15" ht="15.75" x14ac:dyDescent="0.25">
      <c r="A232" s="4">
        <v>42590</v>
      </c>
      <c r="B232">
        <v>0.59189999999999998</v>
      </c>
      <c r="C232">
        <f t="shared" si="31"/>
        <v>-1.1027568922305848E-2</v>
      </c>
      <c r="D232">
        <v>2.3475999999999999</v>
      </c>
      <c r="E232">
        <v>1.5920000000000001</v>
      </c>
      <c r="F232">
        <v>9.0937000000000001</v>
      </c>
      <c r="G232">
        <f t="shared" si="27"/>
        <v>10.685700000000001</v>
      </c>
      <c r="H232">
        <f t="shared" si="28"/>
        <v>22.940370119999997</v>
      </c>
      <c r="I232" s="15">
        <f t="shared" si="29"/>
        <v>5.6599369226506546E-4</v>
      </c>
      <c r="J232">
        <f t="shared" si="30"/>
        <v>1.0005659936922651</v>
      </c>
      <c r="K232">
        <f t="shared" si="32"/>
        <v>-1.1593562614570913E-2</v>
      </c>
      <c r="L232" s="34">
        <f t="shared" si="33"/>
        <v>1.3441069409797634E-4</v>
      </c>
      <c r="O232" s="7"/>
    </row>
    <row r="233" spans="1:15" ht="15.75" x14ac:dyDescent="0.25">
      <c r="A233" s="4">
        <v>42591</v>
      </c>
      <c r="B233">
        <v>0.57869999999999999</v>
      </c>
      <c r="C233">
        <f t="shared" si="31"/>
        <v>-2.230106436898123E-2</v>
      </c>
      <c r="D233">
        <v>2.3445999999999998</v>
      </c>
      <c r="E233">
        <v>1.5470000000000002</v>
      </c>
      <c r="F233">
        <v>9.0922999999999998</v>
      </c>
      <c r="G233">
        <f t="shared" si="27"/>
        <v>10.6393</v>
      </c>
      <c r="H233">
        <f t="shared" si="28"/>
        <v>22.86480658</v>
      </c>
      <c r="I233" s="15">
        <f t="shared" si="29"/>
        <v>5.6430828916620435E-4</v>
      </c>
      <c r="J233">
        <f t="shared" si="30"/>
        <v>1.0005643082891662</v>
      </c>
      <c r="K233">
        <f t="shared" si="32"/>
        <v>-2.2865372658147434E-2</v>
      </c>
      <c r="L233" s="34">
        <f t="shared" si="33"/>
        <v>5.228252667959563E-4</v>
      </c>
      <c r="O233" s="7"/>
    </row>
    <row r="234" spans="1:15" ht="15.75" x14ac:dyDescent="0.25">
      <c r="A234" s="4">
        <v>42592</v>
      </c>
      <c r="B234">
        <v>0.56999999999999995</v>
      </c>
      <c r="C234">
        <f t="shared" si="31"/>
        <v>-1.5033696215655852E-2</v>
      </c>
      <c r="D234">
        <v>2.3449</v>
      </c>
      <c r="E234">
        <v>1.5074000000000001</v>
      </c>
      <c r="F234">
        <v>9.0939999999999994</v>
      </c>
      <c r="G234">
        <f t="shared" si="27"/>
        <v>10.6014</v>
      </c>
      <c r="H234">
        <f t="shared" si="28"/>
        <v>22.8319206</v>
      </c>
      <c r="I234" s="15">
        <f t="shared" si="29"/>
        <v>5.6357446265375977E-4</v>
      </c>
      <c r="J234">
        <f t="shared" si="30"/>
        <v>1.0005635744626538</v>
      </c>
      <c r="K234">
        <f t="shared" si="32"/>
        <v>-1.5597270678309611E-2</v>
      </c>
      <c r="L234" s="34">
        <f t="shared" si="33"/>
        <v>2.4327485261245677E-4</v>
      </c>
      <c r="O234" s="7"/>
    </row>
    <row r="235" spans="1:15" ht="15.75" x14ac:dyDescent="0.25">
      <c r="A235" s="4">
        <v>42593</v>
      </c>
      <c r="B235">
        <v>0.56079999999999997</v>
      </c>
      <c r="C235">
        <f t="shared" si="31"/>
        <v>-1.6140350877192958E-2</v>
      </c>
      <c r="D235">
        <v>2.3425000000000002</v>
      </c>
      <c r="E235">
        <v>1.5592999999999999</v>
      </c>
      <c r="F235">
        <v>9.0793999999999997</v>
      </c>
      <c r="G235">
        <f t="shared" si="27"/>
        <v>10.6387</v>
      </c>
      <c r="H235">
        <f t="shared" si="28"/>
        <v>22.827794500000003</v>
      </c>
      <c r="I235" s="15">
        <f t="shared" si="29"/>
        <v>5.63482377926805E-4</v>
      </c>
      <c r="J235">
        <f t="shared" si="30"/>
        <v>1.0005634823779268</v>
      </c>
      <c r="K235">
        <f t="shared" si="32"/>
        <v>-1.6703833255119763E-2</v>
      </c>
      <c r="L235" s="34">
        <f t="shared" si="33"/>
        <v>2.7901804541484492E-4</v>
      </c>
      <c r="O235" s="7"/>
    </row>
    <row r="236" spans="1:15" ht="15.75" x14ac:dyDescent="0.25">
      <c r="A236" s="4">
        <v>42594</v>
      </c>
      <c r="B236">
        <v>0.56999999999999995</v>
      </c>
      <c r="C236">
        <f t="shared" si="31"/>
        <v>1.6405135520684712E-2</v>
      </c>
      <c r="D236">
        <v>2.3401000000000001</v>
      </c>
      <c r="E236">
        <v>1.5135000000000001</v>
      </c>
      <c r="F236">
        <v>9.1094000000000008</v>
      </c>
      <c r="G236">
        <f t="shared" si="27"/>
        <v>10.622900000000001</v>
      </c>
      <c r="H236">
        <f t="shared" si="28"/>
        <v>22.830406940000003</v>
      </c>
      <c r="I236" s="15">
        <f t="shared" si="29"/>
        <v>5.6354068172503879E-4</v>
      </c>
      <c r="J236">
        <f t="shared" si="30"/>
        <v>1.000563540681725</v>
      </c>
      <c r="K236">
        <f t="shared" si="32"/>
        <v>1.5841594838959673E-2</v>
      </c>
      <c r="L236" s="34">
        <f t="shared" si="33"/>
        <v>2.5095612704175373E-4</v>
      </c>
      <c r="O236" s="7"/>
    </row>
    <row r="237" spans="1:15" ht="15.75" x14ac:dyDescent="0.25">
      <c r="A237" s="4">
        <v>42597</v>
      </c>
      <c r="B237">
        <v>0.61870000000000003</v>
      </c>
      <c r="C237">
        <f t="shared" si="31"/>
        <v>8.5438596491228216E-2</v>
      </c>
      <c r="D237">
        <v>2.3529</v>
      </c>
      <c r="E237">
        <v>1.5575999999999999</v>
      </c>
      <c r="F237">
        <v>9.1056000000000008</v>
      </c>
      <c r="G237">
        <f t="shared" si="27"/>
        <v>10.6632</v>
      </c>
      <c r="H237">
        <f t="shared" si="28"/>
        <v>22.982166239999998</v>
      </c>
      <c r="I237" s="15">
        <f t="shared" si="29"/>
        <v>5.6692548799097686E-4</v>
      </c>
      <c r="J237">
        <f t="shared" si="30"/>
        <v>1.000566925487991</v>
      </c>
      <c r="K237">
        <f t="shared" si="32"/>
        <v>8.487167100323724E-2</v>
      </c>
      <c r="L237" s="34">
        <f t="shared" si="33"/>
        <v>7.2032005388817412E-3</v>
      </c>
      <c r="O237" s="7"/>
    </row>
    <row r="238" spans="1:15" ht="15.75" x14ac:dyDescent="0.25">
      <c r="A238" s="4">
        <v>42598</v>
      </c>
      <c r="B238">
        <v>0.61</v>
      </c>
      <c r="C238">
        <f t="shared" si="31"/>
        <v>-1.4061742363019299E-2</v>
      </c>
      <c r="D238">
        <v>2.3574999999999999</v>
      </c>
      <c r="E238">
        <v>1.5746</v>
      </c>
      <c r="F238">
        <v>9.1153999999999993</v>
      </c>
      <c r="G238">
        <f t="shared" si="27"/>
        <v>10.69</v>
      </c>
      <c r="H238">
        <f t="shared" si="28"/>
        <v>23.064155499999998</v>
      </c>
      <c r="I238" s="15">
        <f t="shared" si="29"/>
        <v>5.6875242585308072E-4</v>
      </c>
      <c r="J238">
        <f t="shared" si="30"/>
        <v>1.0005687524258531</v>
      </c>
      <c r="K238">
        <f t="shared" si="32"/>
        <v>-1.463049478887238E-2</v>
      </c>
      <c r="L238" s="34">
        <f t="shared" si="33"/>
        <v>2.1405137776722187E-4</v>
      </c>
      <c r="O238" s="7"/>
    </row>
    <row r="239" spans="1:15" ht="15.75" x14ac:dyDescent="0.25">
      <c r="A239" s="4">
        <v>42599</v>
      </c>
      <c r="B239">
        <v>0.60899999999999999</v>
      </c>
      <c r="C239">
        <f t="shared" si="31"/>
        <v>-1.6393442622950835E-3</v>
      </c>
      <c r="D239">
        <v>2.3574000000000002</v>
      </c>
      <c r="E239">
        <v>1.5491000000000001</v>
      </c>
      <c r="F239">
        <v>9.0801999999999996</v>
      </c>
      <c r="G239">
        <f t="shared" si="27"/>
        <v>10.629300000000001</v>
      </c>
      <c r="H239">
        <f t="shared" si="28"/>
        <v>22.954763480000004</v>
      </c>
      <c r="I239" s="15">
        <f t="shared" si="29"/>
        <v>5.6631461109013514E-4</v>
      </c>
      <c r="J239">
        <f t="shared" si="30"/>
        <v>1.0005663146110901</v>
      </c>
      <c r="K239">
        <f t="shared" si="32"/>
        <v>-2.2056588733852184E-3</v>
      </c>
      <c r="L239" s="34">
        <f t="shared" si="33"/>
        <v>4.8649310657429505E-6</v>
      </c>
      <c r="O239" s="7"/>
    </row>
    <row r="240" spans="1:15" ht="15.75" x14ac:dyDescent="0.25">
      <c r="A240" s="4">
        <v>42600</v>
      </c>
      <c r="B240">
        <v>0.61609999999999998</v>
      </c>
      <c r="C240">
        <f t="shared" si="31"/>
        <v>1.1658456486042685E-2</v>
      </c>
      <c r="D240">
        <v>2.3578000000000001</v>
      </c>
      <c r="E240">
        <v>1.5356000000000001</v>
      </c>
      <c r="F240">
        <v>9.0690000000000008</v>
      </c>
      <c r="G240">
        <f t="shared" si="27"/>
        <v>10.604600000000001</v>
      </c>
      <c r="H240">
        <f t="shared" si="28"/>
        <v>22.918488200000002</v>
      </c>
      <c r="I240" s="15">
        <f t="shared" si="29"/>
        <v>5.6550573439118068E-4</v>
      </c>
      <c r="J240">
        <f t="shared" si="30"/>
        <v>1.0005655057343912</v>
      </c>
      <c r="K240">
        <f t="shared" si="32"/>
        <v>1.1092950751651504E-2</v>
      </c>
      <c r="L240" s="34">
        <f t="shared" si="33"/>
        <v>1.2305355637856567E-4</v>
      </c>
      <c r="O240" s="7"/>
    </row>
    <row r="241" spans="1:15" ht="15.75" x14ac:dyDescent="0.25">
      <c r="A241" s="4">
        <v>42601</v>
      </c>
      <c r="B241">
        <v>0.62260000000000004</v>
      </c>
      <c r="C241">
        <f t="shared" si="31"/>
        <v>1.0550235351404093E-2</v>
      </c>
      <c r="D241">
        <v>2.3540000000000001</v>
      </c>
      <c r="E241">
        <v>1.5781000000000001</v>
      </c>
      <c r="F241">
        <v>9.0805000000000007</v>
      </c>
      <c r="G241">
        <f t="shared" si="27"/>
        <v>10.6586</v>
      </c>
      <c r="H241">
        <f t="shared" si="28"/>
        <v>22.953597000000002</v>
      </c>
      <c r="I241" s="15">
        <f t="shared" si="29"/>
        <v>5.6628860428498129E-4</v>
      </c>
      <c r="J241">
        <f t="shared" si="30"/>
        <v>1.000566288604285</v>
      </c>
      <c r="K241">
        <f t="shared" si="32"/>
        <v>9.9839467471191119E-3</v>
      </c>
      <c r="L241" s="34">
        <f t="shared" si="33"/>
        <v>9.9679192649310301E-5</v>
      </c>
      <c r="O241" s="7"/>
    </row>
    <row r="242" spans="1:15" ht="15.75" x14ac:dyDescent="0.25">
      <c r="A242" s="4">
        <v>42604</v>
      </c>
      <c r="B242">
        <v>0.6</v>
      </c>
      <c r="C242">
        <f t="shared" si="31"/>
        <v>-3.6299389656280219E-2</v>
      </c>
      <c r="D242">
        <v>2.3532999999999999</v>
      </c>
      <c r="E242">
        <v>1.5424</v>
      </c>
      <c r="F242">
        <v>9.1072000000000006</v>
      </c>
      <c r="G242">
        <f t="shared" si="27"/>
        <v>10.649600000000001</v>
      </c>
      <c r="H242">
        <f t="shared" si="28"/>
        <v>22.974373760000002</v>
      </c>
      <c r="I242" s="15">
        <f t="shared" si="29"/>
        <v>5.6675178769527434E-4</v>
      </c>
      <c r="J242">
        <f t="shared" si="30"/>
        <v>1.0005667517876953</v>
      </c>
      <c r="K242">
        <f t="shared" si="32"/>
        <v>-3.6866141443975493E-2</v>
      </c>
      <c r="L242" s="34">
        <f t="shared" si="33"/>
        <v>1.3591123849672074E-3</v>
      </c>
      <c r="O242" s="7"/>
    </row>
    <row r="243" spans="1:15" ht="15.75" x14ac:dyDescent="0.25">
      <c r="A243" s="4">
        <v>42605</v>
      </c>
      <c r="B243">
        <v>0.6</v>
      </c>
      <c r="C243">
        <f t="shared" si="31"/>
        <v>0</v>
      </c>
      <c r="D243">
        <v>2.3512</v>
      </c>
      <c r="E243">
        <v>1.5457999999999998</v>
      </c>
      <c r="F243">
        <v>9.1029</v>
      </c>
      <c r="G243">
        <f t="shared" si="27"/>
        <v>10.6487</v>
      </c>
      <c r="H243">
        <f t="shared" si="28"/>
        <v>22.94853848</v>
      </c>
      <c r="I243" s="15">
        <f t="shared" si="29"/>
        <v>5.6617582115459086E-4</v>
      </c>
      <c r="J243">
        <f t="shared" si="30"/>
        <v>1.0005661758211546</v>
      </c>
      <c r="K243">
        <f t="shared" si="32"/>
        <v>-5.6617582115459086E-4</v>
      </c>
      <c r="L243" s="34">
        <f t="shared" si="33"/>
        <v>3.2055506046007524E-7</v>
      </c>
      <c r="O243" s="7"/>
    </row>
    <row r="244" spans="1:15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4"/>
  <sheetViews>
    <sheetView topLeftCell="K103" workbookViewId="0">
      <selection activeCell="W126" sqref="W126"/>
    </sheetView>
  </sheetViews>
  <sheetFormatPr defaultRowHeight="15" x14ac:dyDescent="0.25"/>
  <cols>
    <col min="1" max="1" width="13.28515625" customWidth="1"/>
    <col min="2" max="2" width="9.5703125" customWidth="1"/>
    <col min="4" max="4" width="11.42578125"/>
    <col min="9" max="9" width="39.42578125" customWidth="1"/>
    <col min="12" max="12" width="10.7109375" style="33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28" ht="15.75" thickBot="1" x14ac:dyDescent="0.3">
      <c r="A1" t="s">
        <v>34</v>
      </c>
      <c r="V1" t="s">
        <v>54</v>
      </c>
      <c r="W1" t="s">
        <v>72</v>
      </c>
      <c r="X1" t="s">
        <v>73</v>
      </c>
      <c r="Y1" t="s">
        <v>74</v>
      </c>
      <c r="Z1" t="s">
        <v>54</v>
      </c>
      <c r="AA1" t="s">
        <v>72</v>
      </c>
      <c r="AB1" t="s">
        <v>73</v>
      </c>
    </row>
    <row r="2" spans="1:28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65</v>
      </c>
      <c r="H2" t="s">
        <v>66</v>
      </c>
      <c r="I2" t="s">
        <v>35</v>
      </c>
      <c r="J2" t="s">
        <v>36</v>
      </c>
      <c r="K2" t="s">
        <v>64</v>
      </c>
      <c r="L2" s="34" t="s">
        <v>63</v>
      </c>
      <c r="M2" s="5" t="s">
        <v>46</v>
      </c>
      <c r="N2" s="7">
        <f>SUM(L4:L122)/(COUNT(F4:F122)-2)</f>
        <v>1.1887440199413429E-2</v>
      </c>
      <c r="O2" s="11" t="s">
        <v>55</v>
      </c>
      <c r="P2" s="11"/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67</v>
      </c>
      <c r="V2" s="11" t="s">
        <v>60</v>
      </c>
      <c r="W2" s="11"/>
      <c r="X2" s="11"/>
      <c r="Y2" s="11"/>
      <c r="Z2" s="11" t="s">
        <v>61</v>
      </c>
      <c r="AA2" s="11"/>
      <c r="AB2" s="7"/>
    </row>
    <row r="3" spans="1:28" ht="15.75" x14ac:dyDescent="0.25">
      <c r="A3" s="4">
        <v>42257</v>
      </c>
      <c r="B3">
        <v>2.69</v>
      </c>
      <c r="C3">
        <v>0</v>
      </c>
      <c r="D3">
        <v>1.9597</v>
      </c>
      <c r="E3">
        <v>2.222</v>
      </c>
      <c r="F3">
        <v>9.7805999999999997</v>
      </c>
      <c r="G3">
        <f>E3+F3</f>
        <v>12.002599999999999</v>
      </c>
      <c r="H3">
        <f>E3+D3*(G3-E3)</f>
        <v>21.389041819999999</v>
      </c>
      <c r="I3" s="15">
        <f>(((H3/100)+1)^(1/365)-1)</f>
        <v>5.3118328403600756E-4</v>
      </c>
      <c r="J3">
        <f>1+I3</f>
        <v>1.000531183284036</v>
      </c>
      <c r="L3" s="34"/>
      <c r="M3" s="19" t="s">
        <v>47</v>
      </c>
      <c r="N3" s="7">
        <f>SQRT(N2)</f>
        <v>0.10902953819682733</v>
      </c>
      <c r="O3" s="7"/>
      <c r="P3" s="7"/>
      <c r="Q3" s="7"/>
      <c r="R3" s="7"/>
      <c r="S3" s="7"/>
      <c r="T3" s="7"/>
      <c r="V3" t="s">
        <v>28</v>
      </c>
      <c r="W3">
        <f>1+I3</f>
        <v>1.000531183284036</v>
      </c>
    </row>
    <row r="4" spans="1:28" ht="15.75" x14ac:dyDescent="0.25">
      <c r="A4" s="4">
        <v>42258</v>
      </c>
      <c r="B4">
        <v>2.5</v>
      </c>
      <c r="C4">
        <f>(B4-B3)/B3</f>
        <v>-7.0631970260223026E-2</v>
      </c>
      <c r="D4">
        <v>1.9500999999999999</v>
      </c>
      <c r="E4">
        <v>2.1882999999999999</v>
      </c>
      <c r="F4">
        <v>9.6817999999999991</v>
      </c>
      <c r="G4">
        <f t="shared" ref="G4:G67" si="0">E4+F4</f>
        <v>11.870099999999999</v>
      </c>
      <c r="H4">
        <f t="shared" ref="H4:H67" si="1">E4+D4*(G4-E4)</f>
        <v>21.068778179999995</v>
      </c>
      <c r="I4" s="15">
        <f t="shared" ref="I4:I67" si="2">(((H4/100)+1)^(1/365)-1)</f>
        <v>5.2394162821078893E-4</v>
      </c>
      <c r="J4">
        <f t="shared" ref="J4:J67" si="3">1+I4</f>
        <v>1.0005239416282108</v>
      </c>
      <c r="K4">
        <f>C4-I4</f>
        <v>-7.1155911888433815E-2</v>
      </c>
      <c r="L4" s="34">
        <f>K4^2</f>
        <v>5.0631637966745569E-3</v>
      </c>
      <c r="M4" s="7"/>
      <c r="N4" s="7"/>
      <c r="O4" s="7">
        <f>C4/$N$3</f>
        <v>-0.64782417158104</v>
      </c>
      <c r="P4" s="7"/>
      <c r="Q4" s="7">
        <f>O4</f>
        <v>-0.64782417158104</v>
      </c>
      <c r="R4" s="7">
        <f>RANK(Q4,$Q$4:$Q$123)</f>
        <v>93</v>
      </c>
      <c r="S4" s="7">
        <f>O4</f>
        <v>-0.64782417158104</v>
      </c>
      <c r="T4" s="7">
        <f>RANK(S4,$S$4:$S$123)</f>
        <v>93</v>
      </c>
      <c r="U4">
        <v>1</v>
      </c>
      <c r="V4">
        <f>R4/(COUNT($U$4:$U$123)+1)-0.5</f>
        <v>0.26859504132231404</v>
      </c>
      <c r="W4">
        <f>SUM($V$4:V4)/U4</f>
        <v>0.26859504132231404</v>
      </c>
      <c r="X4">
        <f>(U4/11)*W4^2</f>
        <v>6.5584814748123254E-3</v>
      </c>
      <c r="Z4">
        <f>T4/(COUNT($O$4:$O$123)+1)-0.5</f>
        <v>0.26859504132231404</v>
      </c>
      <c r="AA4">
        <f>SUM($Z$4:Z4)/U4</f>
        <v>0.26859504132231404</v>
      </c>
      <c r="AB4">
        <f>(U4/11)*AA4^2</f>
        <v>6.5584814748123254E-3</v>
      </c>
    </row>
    <row r="5" spans="1:28" ht="15.75" x14ac:dyDescent="0.25">
      <c r="A5" s="4">
        <v>42261</v>
      </c>
      <c r="B5">
        <v>2.34</v>
      </c>
      <c r="C5">
        <f t="shared" ref="C5:C68" si="4">(B5-B4)/B4</f>
        <v>-6.4000000000000057E-2</v>
      </c>
      <c r="D5">
        <v>1.9616</v>
      </c>
      <c r="E5">
        <v>2.1831</v>
      </c>
      <c r="F5">
        <v>9.7218999999999998</v>
      </c>
      <c r="G5">
        <f t="shared" si="0"/>
        <v>11.904999999999999</v>
      </c>
      <c r="H5">
        <f t="shared" si="1"/>
        <v>21.253579039999998</v>
      </c>
      <c r="I5" s="15">
        <f t="shared" si="2"/>
        <v>5.2812258915935217E-4</v>
      </c>
      <c r="J5">
        <f t="shared" si="3"/>
        <v>1.0005281225891594</v>
      </c>
      <c r="K5">
        <f t="shared" ref="K5:K68" si="5">C5-I5</f>
        <v>-6.4528122589159409E-2</v>
      </c>
      <c r="L5" s="34">
        <f t="shared" ref="L5:L68" si="6">K5^2</f>
        <v>4.1638786048815851E-3</v>
      </c>
      <c r="M5" s="7"/>
      <c r="N5" s="7"/>
      <c r="O5" s="7">
        <f t="shared" ref="O5:O68" si="7">C5/$N$3</f>
        <v>-0.58699689147048417</v>
      </c>
      <c r="P5" s="7"/>
      <c r="Q5" s="7">
        <f t="shared" ref="Q5:Q68" si="8">O5</f>
        <v>-0.58699689147048417</v>
      </c>
      <c r="R5" s="7">
        <f t="shared" ref="R5:R68" si="9">RANK(Q5,$Q$4:$Q$123)</f>
        <v>87</v>
      </c>
      <c r="S5" s="7">
        <f t="shared" ref="S5:S68" si="10">O5</f>
        <v>-0.58699689147048417</v>
      </c>
      <c r="T5" s="7">
        <f t="shared" ref="T5:T68" si="11">RANK(S5,$S$4:$S$123)</f>
        <v>87</v>
      </c>
      <c r="U5">
        <v>2</v>
      </c>
      <c r="V5">
        <f t="shared" ref="V5:V68" si="12">R5/(COUNT($U$4:$U$123)+1)-0.5</f>
        <v>0.21900826446280997</v>
      </c>
      <c r="W5">
        <f>SUM($V$4:V5)/U5</f>
        <v>0.243801652892562</v>
      </c>
      <c r="X5">
        <f t="shared" ref="X5:X68" si="13">(U5/11)*W5^2</f>
        <v>1.0807135627844598E-2</v>
      </c>
      <c r="Z5">
        <f t="shared" ref="Z5:Z68" si="14">T5/(COUNT($O$4:$O$123)+1)-0.5</f>
        <v>0.21900826446280997</v>
      </c>
      <c r="AA5">
        <f>SUM($Z$4:Z5)/U5</f>
        <v>0.243801652892562</v>
      </c>
      <c r="AB5">
        <f t="shared" ref="AB5:AB68" si="15">(U5/11)*AA5^2</f>
        <v>1.0807135627844598E-2</v>
      </c>
    </row>
    <row r="6" spans="1:28" ht="15.75" x14ac:dyDescent="0.25">
      <c r="A6" s="4">
        <v>42262</v>
      </c>
      <c r="B6">
        <v>2.33</v>
      </c>
      <c r="C6">
        <f t="shared" si="4"/>
        <v>-4.2735042735041829E-3</v>
      </c>
      <c r="D6">
        <v>1.9518</v>
      </c>
      <c r="E6">
        <v>2.2867000000000002</v>
      </c>
      <c r="F6">
        <v>9.6042000000000005</v>
      </c>
      <c r="G6">
        <f t="shared" si="0"/>
        <v>11.8909</v>
      </c>
      <c r="H6">
        <f t="shared" si="1"/>
        <v>21.032177560000001</v>
      </c>
      <c r="I6" s="15">
        <f t="shared" si="2"/>
        <v>5.2311281554695555E-4</v>
      </c>
      <c r="J6">
        <f t="shared" si="3"/>
        <v>1.000523112815547</v>
      </c>
      <c r="K6">
        <f t="shared" si="5"/>
        <v>-4.7966170890511384E-3</v>
      </c>
      <c r="L6" s="34">
        <f t="shared" si="6"/>
        <v>2.3007535498977418E-5</v>
      </c>
      <c r="M6" s="7"/>
      <c r="N6" s="7"/>
      <c r="O6" s="7">
        <f t="shared" si="7"/>
        <v>-3.9195839441137234E-2</v>
      </c>
      <c r="P6" s="7"/>
      <c r="Q6" s="7">
        <f t="shared" si="8"/>
        <v>-3.9195839441137234E-2</v>
      </c>
      <c r="R6" s="7">
        <f t="shared" si="9"/>
        <v>58</v>
      </c>
      <c r="S6" s="7">
        <f t="shared" si="10"/>
        <v>-3.9195839441137234E-2</v>
      </c>
      <c r="T6" s="7">
        <f t="shared" si="11"/>
        <v>58</v>
      </c>
      <c r="U6">
        <v>3</v>
      </c>
      <c r="V6">
        <f t="shared" si="12"/>
        <v>-2.0661157024793375E-2</v>
      </c>
      <c r="W6">
        <f>SUM($V$4:V6)/U6</f>
        <v>0.15564738292011021</v>
      </c>
      <c r="X6">
        <f t="shared" si="13"/>
        <v>6.6071203117852948E-3</v>
      </c>
      <c r="Z6">
        <f t="shared" si="14"/>
        <v>-2.0661157024793375E-2</v>
      </c>
      <c r="AA6">
        <f>SUM($Z$4:Z6)/U6</f>
        <v>0.15564738292011021</v>
      </c>
      <c r="AB6">
        <f t="shared" si="15"/>
        <v>6.6071203117852948E-3</v>
      </c>
    </row>
    <row r="7" spans="1:28" ht="15.75" x14ac:dyDescent="0.25">
      <c r="A7" s="4">
        <v>42263</v>
      </c>
      <c r="B7">
        <v>2.64</v>
      </c>
      <c r="C7">
        <f t="shared" si="4"/>
        <v>0.13304721030042921</v>
      </c>
      <c r="D7">
        <v>1.9823</v>
      </c>
      <c r="E7">
        <v>2.294</v>
      </c>
      <c r="F7">
        <v>9.5228999999999999</v>
      </c>
      <c r="G7">
        <f t="shared" si="0"/>
        <v>11.8169</v>
      </c>
      <c r="H7">
        <f t="shared" si="1"/>
        <v>21.17124467</v>
      </c>
      <c r="I7" s="15">
        <f t="shared" si="2"/>
        <v>5.2626063012262136E-4</v>
      </c>
      <c r="J7">
        <f t="shared" si="3"/>
        <v>1.0005262606301226</v>
      </c>
      <c r="K7">
        <f t="shared" si="5"/>
        <v>0.13252094967030659</v>
      </c>
      <c r="L7" s="34">
        <f t="shared" si="6"/>
        <v>1.7561802101519933E-2</v>
      </c>
      <c r="M7" s="7"/>
      <c r="N7" s="7"/>
      <c r="O7" s="7">
        <f t="shared" si="7"/>
        <v>1.2202859197683071</v>
      </c>
      <c r="P7" s="7"/>
      <c r="Q7" s="7">
        <f t="shared" si="8"/>
        <v>1.2202859197683071</v>
      </c>
      <c r="R7" s="7">
        <f t="shared" si="9"/>
        <v>12</v>
      </c>
      <c r="S7" s="7">
        <f t="shared" si="10"/>
        <v>1.2202859197683071</v>
      </c>
      <c r="T7" s="7">
        <f t="shared" si="11"/>
        <v>12</v>
      </c>
      <c r="U7">
        <v>4</v>
      </c>
      <c r="V7">
        <f t="shared" si="12"/>
        <v>-0.40082644628099173</v>
      </c>
      <c r="W7">
        <f>SUM($V$4:V7)/U7</f>
        <v>1.6528925619834725E-2</v>
      </c>
      <c r="X7">
        <f t="shared" si="13"/>
        <v>9.9347411689464999E-5</v>
      </c>
      <c r="Z7">
        <f t="shared" si="14"/>
        <v>-0.40082644628099173</v>
      </c>
      <c r="AA7">
        <f>SUM($Z$4:Z7)/U7</f>
        <v>1.6528925619834725E-2</v>
      </c>
      <c r="AB7">
        <f t="shared" si="15"/>
        <v>9.9347411689464999E-5</v>
      </c>
    </row>
    <row r="8" spans="1:28" ht="15.75" x14ac:dyDescent="0.25">
      <c r="A8" s="4">
        <v>42264</v>
      </c>
      <c r="B8">
        <v>2.62</v>
      </c>
      <c r="C8">
        <f t="shared" si="4"/>
        <v>-7.575757575757582E-3</v>
      </c>
      <c r="D8">
        <v>1.9782</v>
      </c>
      <c r="E8">
        <v>2.1903000000000001</v>
      </c>
      <c r="F8">
        <v>9.5274999999999999</v>
      </c>
      <c r="G8">
        <f t="shared" si="0"/>
        <v>11.7178</v>
      </c>
      <c r="H8">
        <f t="shared" si="1"/>
        <v>21.0376005</v>
      </c>
      <c r="I8" s="15">
        <f t="shared" si="2"/>
        <v>5.2323563255418648E-4</v>
      </c>
      <c r="J8">
        <f t="shared" si="3"/>
        <v>1.0005232356325542</v>
      </c>
      <c r="K8">
        <f t="shared" si="5"/>
        <v>-8.0989932083117694E-3</v>
      </c>
      <c r="L8" s="34">
        <f t="shared" si="6"/>
        <v>6.5593690988280165E-5</v>
      </c>
      <c r="M8" s="7"/>
      <c r="N8" s="7"/>
      <c r="O8" s="7">
        <f t="shared" si="7"/>
        <v>-6.9483533554744806E-2</v>
      </c>
      <c r="P8" s="7"/>
      <c r="Q8" s="7">
        <f t="shared" si="8"/>
        <v>-6.9483533554744806E-2</v>
      </c>
      <c r="R8" s="7">
        <f t="shared" si="9"/>
        <v>60</v>
      </c>
      <c r="S8" s="7">
        <f t="shared" si="10"/>
        <v>-6.9483533554744806E-2</v>
      </c>
      <c r="T8" s="7">
        <f t="shared" si="11"/>
        <v>60</v>
      </c>
      <c r="U8">
        <v>5</v>
      </c>
      <c r="V8">
        <f t="shared" si="12"/>
        <v>-4.1322314049586639E-3</v>
      </c>
      <c r="W8">
        <f>SUM($V$4:V8)/U8</f>
        <v>1.2396694214876047E-2</v>
      </c>
      <c r="X8">
        <f t="shared" si="13"/>
        <v>6.9853648844155118E-5</v>
      </c>
      <c r="Z8">
        <f t="shared" si="14"/>
        <v>-4.1322314049586639E-3</v>
      </c>
      <c r="AA8">
        <f>SUM($Z$4:Z8)/U8</f>
        <v>1.2396694214876047E-2</v>
      </c>
      <c r="AB8">
        <f t="shared" si="15"/>
        <v>6.9853648844155118E-5</v>
      </c>
    </row>
    <row r="9" spans="1:28" ht="15.75" x14ac:dyDescent="0.25">
      <c r="A9" s="4">
        <v>42265</v>
      </c>
      <c r="B9">
        <v>2.5300000000000002</v>
      </c>
      <c r="C9">
        <f t="shared" si="4"/>
        <v>-3.4351145038167885E-2</v>
      </c>
      <c r="D9">
        <v>1.9715</v>
      </c>
      <c r="E9">
        <v>2.1335999999999999</v>
      </c>
      <c r="F9">
        <v>9.5728000000000009</v>
      </c>
      <c r="G9">
        <f t="shared" si="0"/>
        <v>11.7064</v>
      </c>
      <c r="H9">
        <f t="shared" si="1"/>
        <v>21.006375200000004</v>
      </c>
      <c r="I9" s="15">
        <f t="shared" si="2"/>
        <v>5.2252837678179453E-4</v>
      </c>
      <c r="J9">
        <f t="shared" si="3"/>
        <v>1.0005225283767818</v>
      </c>
      <c r="K9">
        <f t="shared" si="5"/>
        <v>-3.487367341494968E-2</v>
      </c>
      <c r="L9" s="34">
        <f t="shared" si="6"/>
        <v>1.216173097452568E-3</v>
      </c>
      <c r="M9" s="7"/>
      <c r="N9" s="7"/>
      <c r="O9" s="7">
        <f t="shared" si="7"/>
        <v>-0.3150627399352543</v>
      </c>
      <c r="P9" s="7"/>
      <c r="Q9" s="7">
        <f t="shared" si="8"/>
        <v>-0.3150627399352543</v>
      </c>
      <c r="R9" s="7">
        <f t="shared" si="9"/>
        <v>69</v>
      </c>
      <c r="S9" s="7">
        <f t="shared" si="10"/>
        <v>-0.3150627399352543</v>
      </c>
      <c r="T9" s="7">
        <f t="shared" si="11"/>
        <v>69</v>
      </c>
      <c r="U9">
        <v>6</v>
      </c>
      <c r="V9">
        <f t="shared" si="12"/>
        <v>7.0247933884297509E-2</v>
      </c>
      <c r="W9">
        <f>SUM($V$4:V9)/U9</f>
        <v>2.2038567493112959E-2</v>
      </c>
      <c r="X9">
        <f t="shared" si="13"/>
        <v>2.6492643117190646E-4</v>
      </c>
      <c r="Z9">
        <f t="shared" si="14"/>
        <v>7.0247933884297509E-2</v>
      </c>
      <c r="AA9">
        <f>SUM($Z$4:Z9)/U9</f>
        <v>2.2038567493112959E-2</v>
      </c>
      <c r="AB9">
        <f t="shared" si="15"/>
        <v>2.6492643117190646E-4</v>
      </c>
    </row>
    <row r="10" spans="1:28" ht="15.75" x14ac:dyDescent="0.25">
      <c r="A10" s="4">
        <v>42268</v>
      </c>
      <c r="B10">
        <v>2.42</v>
      </c>
      <c r="C10">
        <f t="shared" si="4"/>
        <v>-4.3478260869565341E-2</v>
      </c>
      <c r="D10">
        <v>1.9769999999999999</v>
      </c>
      <c r="E10">
        <v>2.2012</v>
      </c>
      <c r="F10">
        <v>9.5913000000000004</v>
      </c>
      <c r="G10">
        <f t="shared" si="0"/>
        <v>11.7925</v>
      </c>
      <c r="H10">
        <f t="shared" si="1"/>
        <v>21.163200100000001</v>
      </c>
      <c r="I10" s="15">
        <f t="shared" si="2"/>
        <v>5.2607863771481078E-4</v>
      </c>
      <c r="J10">
        <f t="shared" si="3"/>
        <v>1.0005260786377148</v>
      </c>
      <c r="K10">
        <f t="shared" si="5"/>
        <v>-4.4004339507280152E-2</v>
      </c>
      <c r="L10" s="34">
        <f t="shared" si="6"/>
        <v>1.9363818954719768E-3</v>
      </c>
      <c r="M10" s="7"/>
      <c r="N10" s="7"/>
      <c r="O10" s="7">
        <f t="shared" si="7"/>
        <v>-0.39877506214027536</v>
      </c>
      <c r="P10" s="7"/>
      <c r="Q10" s="7">
        <f t="shared" si="8"/>
        <v>-0.39877506214027536</v>
      </c>
      <c r="R10" s="7">
        <f t="shared" si="9"/>
        <v>76</v>
      </c>
      <c r="S10" s="7">
        <f t="shared" si="10"/>
        <v>-0.39877506214027536</v>
      </c>
      <c r="T10" s="7">
        <f t="shared" si="11"/>
        <v>76</v>
      </c>
      <c r="U10">
        <v>7</v>
      </c>
      <c r="V10">
        <f t="shared" si="12"/>
        <v>0.12809917355371903</v>
      </c>
      <c r="W10">
        <f>SUM($V$4:V10)/U10</f>
        <v>3.7190082644628107E-2</v>
      </c>
      <c r="X10">
        <f t="shared" si="13"/>
        <v>8.8015597543635276E-4</v>
      </c>
      <c r="Z10">
        <f t="shared" si="14"/>
        <v>0.12809917355371903</v>
      </c>
      <c r="AA10">
        <f>SUM($Z$4:Z10)/U10</f>
        <v>3.7190082644628107E-2</v>
      </c>
      <c r="AB10">
        <f t="shared" si="15"/>
        <v>8.8015597543635276E-4</v>
      </c>
    </row>
    <row r="11" spans="1:28" ht="15.75" x14ac:dyDescent="0.25">
      <c r="A11" s="4">
        <v>42269</v>
      </c>
      <c r="B11">
        <v>2.3199999999999998</v>
      </c>
      <c r="C11">
        <f t="shared" si="4"/>
        <v>-4.1322314049586813E-2</v>
      </c>
      <c r="D11">
        <v>1.9819</v>
      </c>
      <c r="E11">
        <v>2.1337000000000002</v>
      </c>
      <c r="F11">
        <v>9.6486999999999998</v>
      </c>
      <c r="G11">
        <f t="shared" si="0"/>
        <v>11.782399999999999</v>
      </c>
      <c r="H11">
        <f t="shared" si="1"/>
        <v>21.256458529999996</v>
      </c>
      <c r="I11" s="15">
        <f t="shared" si="2"/>
        <v>5.2818768485929368E-4</v>
      </c>
      <c r="J11">
        <f t="shared" si="3"/>
        <v>1.0005281876848593</v>
      </c>
      <c r="K11">
        <f t="shared" si="5"/>
        <v>-4.1850501734446106E-2</v>
      </c>
      <c r="L11" s="34">
        <f t="shared" si="6"/>
        <v>1.7514644954248766E-3</v>
      </c>
      <c r="M11" s="7"/>
      <c r="N11" s="7"/>
      <c r="O11" s="7">
        <f t="shared" si="7"/>
        <v>-0.37900109211678984</v>
      </c>
      <c r="P11" s="7"/>
      <c r="Q11" s="7">
        <f t="shared" si="8"/>
        <v>-0.37900109211678984</v>
      </c>
      <c r="R11" s="7">
        <f t="shared" si="9"/>
        <v>75</v>
      </c>
      <c r="S11" s="7">
        <f t="shared" si="10"/>
        <v>-0.37900109211678984</v>
      </c>
      <c r="T11" s="7">
        <f t="shared" si="11"/>
        <v>75</v>
      </c>
      <c r="U11">
        <v>8</v>
      </c>
      <c r="V11">
        <f t="shared" si="12"/>
        <v>0.1198347107438017</v>
      </c>
      <c r="W11">
        <f>SUM($V$4:V11)/U11</f>
        <v>4.7520661157024809E-2</v>
      </c>
      <c r="X11">
        <f t="shared" si="13"/>
        <v>1.6423368994914664E-3</v>
      </c>
      <c r="Z11">
        <f t="shared" si="14"/>
        <v>0.1198347107438017</v>
      </c>
      <c r="AA11">
        <f>SUM($Z$4:Z11)/U11</f>
        <v>4.7520661157024809E-2</v>
      </c>
      <c r="AB11">
        <f t="shared" si="15"/>
        <v>1.6423368994914664E-3</v>
      </c>
    </row>
    <row r="12" spans="1:28" ht="15.75" x14ac:dyDescent="0.25">
      <c r="A12" s="4">
        <v>42270</v>
      </c>
      <c r="B12">
        <v>2.16</v>
      </c>
      <c r="C12">
        <f t="shared" si="4"/>
        <v>-6.8965517241379184E-2</v>
      </c>
      <c r="D12">
        <v>1.9863</v>
      </c>
      <c r="E12">
        <v>2.1497000000000002</v>
      </c>
      <c r="F12">
        <v>9.6641999999999992</v>
      </c>
      <c r="G12">
        <f t="shared" si="0"/>
        <v>11.8139</v>
      </c>
      <c r="H12">
        <f t="shared" si="1"/>
        <v>21.34570046</v>
      </c>
      <c r="I12" s="15">
        <f t="shared" si="2"/>
        <v>5.3020438444706386E-4</v>
      </c>
      <c r="J12">
        <f t="shared" si="3"/>
        <v>1.0005302043844471</v>
      </c>
      <c r="K12">
        <f t="shared" si="5"/>
        <v>-6.9495721625826248E-2</v>
      </c>
      <c r="L12" s="34">
        <f t="shared" si="6"/>
        <v>4.829655324294334E-3</v>
      </c>
      <c r="M12" s="7"/>
      <c r="N12" s="7"/>
      <c r="O12" s="7">
        <f t="shared" si="7"/>
        <v>-0.63253975373974414</v>
      </c>
      <c r="P12" s="7"/>
      <c r="Q12" s="7">
        <f t="shared" si="8"/>
        <v>-0.63253975373974414</v>
      </c>
      <c r="R12" s="7">
        <f t="shared" si="9"/>
        <v>92</v>
      </c>
      <c r="S12" s="7">
        <f t="shared" si="10"/>
        <v>-0.63253975373974414</v>
      </c>
      <c r="T12" s="7">
        <f t="shared" si="11"/>
        <v>92</v>
      </c>
      <c r="U12">
        <v>9</v>
      </c>
      <c r="V12">
        <f t="shared" si="12"/>
        <v>0.26033057851239672</v>
      </c>
      <c r="W12">
        <f>SUM($V$4:V12)/U12</f>
        <v>7.1166207529843914E-2</v>
      </c>
      <c r="X12">
        <f t="shared" si="13"/>
        <v>4.1437874406933927E-3</v>
      </c>
      <c r="Z12">
        <f t="shared" si="14"/>
        <v>0.26033057851239672</v>
      </c>
      <c r="AA12">
        <f>SUM($Z$4:Z12)/U12</f>
        <v>7.1166207529843914E-2</v>
      </c>
      <c r="AB12">
        <f t="shared" si="15"/>
        <v>4.1437874406933927E-3</v>
      </c>
    </row>
    <row r="13" spans="1:28" ht="15.75" x14ac:dyDescent="0.25">
      <c r="A13" s="4">
        <v>42271</v>
      </c>
      <c r="B13">
        <v>2.17</v>
      </c>
      <c r="C13">
        <f t="shared" si="4"/>
        <v>4.6296296296295305E-3</v>
      </c>
      <c r="D13">
        <v>1.984</v>
      </c>
      <c r="E13">
        <v>2.1265999999999998</v>
      </c>
      <c r="F13">
        <v>9.6738</v>
      </c>
      <c r="G13">
        <f t="shared" si="0"/>
        <v>11.8004</v>
      </c>
      <c r="H13">
        <f t="shared" si="1"/>
        <v>21.319419199999999</v>
      </c>
      <c r="I13" s="15">
        <f t="shared" si="2"/>
        <v>5.2961063114942419E-4</v>
      </c>
      <c r="J13">
        <f t="shared" si="3"/>
        <v>1.0005296106311494</v>
      </c>
      <c r="K13">
        <f t="shared" si="5"/>
        <v>4.1000189984801063E-3</v>
      </c>
      <c r="L13" s="34">
        <f t="shared" si="6"/>
        <v>1.6810155787897814E-5</v>
      </c>
      <c r="M13" s="7"/>
      <c r="N13" s="7"/>
      <c r="O13" s="7">
        <f t="shared" si="7"/>
        <v>4.2462159394565324E-2</v>
      </c>
      <c r="P13" s="7"/>
      <c r="Q13" s="7">
        <f t="shared" si="8"/>
        <v>4.2462159394565324E-2</v>
      </c>
      <c r="R13" s="7">
        <f t="shared" si="9"/>
        <v>51</v>
      </c>
      <c r="S13" s="7">
        <f t="shared" si="10"/>
        <v>4.2462159394565324E-2</v>
      </c>
      <c r="T13" s="7">
        <f t="shared" si="11"/>
        <v>51</v>
      </c>
      <c r="U13">
        <v>10</v>
      </c>
      <c r="V13">
        <f t="shared" si="12"/>
        <v>-7.8512396694214892E-2</v>
      </c>
      <c r="W13">
        <f>SUM($V$4:V13)/U13</f>
        <v>5.6198347107438026E-2</v>
      </c>
      <c r="X13">
        <f t="shared" si="13"/>
        <v>2.8711401978255345E-3</v>
      </c>
      <c r="Z13">
        <f t="shared" si="14"/>
        <v>-7.8512396694214892E-2</v>
      </c>
      <c r="AA13">
        <f>SUM($Z$4:Z13)/U13</f>
        <v>5.6198347107438026E-2</v>
      </c>
      <c r="AB13">
        <f t="shared" si="15"/>
        <v>2.8711401978255345E-3</v>
      </c>
    </row>
    <row r="14" spans="1:28" ht="15.75" x14ac:dyDescent="0.25">
      <c r="A14" s="4">
        <v>42272</v>
      </c>
      <c r="B14">
        <v>2.19</v>
      </c>
      <c r="C14">
        <f t="shared" si="4"/>
        <v>9.2165898617511607E-3</v>
      </c>
      <c r="D14">
        <v>1.9828999999999999</v>
      </c>
      <c r="E14">
        <v>2.1623000000000001</v>
      </c>
      <c r="F14">
        <v>9.6707999999999998</v>
      </c>
      <c r="G14">
        <f t="shared" si="0"/>
        <v>11.8331</v>
      </c>
      <c r="H14">
        <f t="shared" si="1"/>
        <v>21.338529319999999</v>
      </c>
      <c r="I14" s="15">
        <f t="shared" si="2"/>
        <v>5.3004238484577471E-4</v>
      </c>
      <c r="J14">
        <f t="shared" si="3"/>
        <v>1.0005300423848458</v>
      </c>
      <c r="K14">
        <f t="shared" si="5"/>
        <v>8.686547476905386E-3</v>
      </c>
      <c r="L14" s="34">
        <f t="shared" si="6"/>
        <v>7.5456107068531332E-5</v>
      </c>
      <c r="M14" s="7"/>
      <c r="N14" s="7"/>
      <c r="O14" s="7">
        <f t="shared" si="7"/>
        <v>8.4532962481348534E-2</v>
      </c>
      <c r="P14" s="7"/>
      <c r="Q14" s="7">
        <f t="shared" si="8"/>
        <v>8.4532962481348534E-2</v>
      </c>
      <c r="R14" s="7">
        <f t="shared" si="9"/>
        <v>50</v>
      </c>
      <c r="S14" s="7">
        <f t="shared" si="10"/>
        <v>8.4532962481348534E-2</v>
      </c>
      <c r="T14" s="7">
        <f t="shared" si="11"/>
        <v>50</v>
      </c>
      <c r="U14">
        <v>11</v>
      </c>
      <c r="V14">
        <f t="shared" si="12"/>
        <v>-8.677685950413222E-2</v>
      </c>
      <c r="W14">
        <f>SUM($V$4:V14)/U14</f>
        <v>4.3200601051840731E-2</v>
      </c>
      <c r="X14">
        <f t="shared" si="13"/>
        <v>1.8662919312403025E-3</v>
      </c>
      <c r="Z14">
        <f t="shared" si="14"/>
        <v>-8.677685950413222E-2</v>
      </c>
      <c r="AA14">
        <f>SUM($Z$4:Z14)/U14</f>
        <v>4.3200601051840731E-2</v>
      </c>
      <c r="AB14">
        <f t="shared" si="15"/>
        <v>1.8662919312403025E-3</v>
      </c>
    </row>
    <row r="15" spans="1:28" ht="15.75" x14ac:dyDescent="0.25">
      <c r="A15" s="4">
        <v>42275</v>
      </c>
      <c r="B15">
        <v>2.0299999999999998</v>
      </c>
      <c r="C15">
        <f t="shared" si="4"/>
        <v>-7.3059360730593673E-2</v>
      </c>
      <c r="D15">
        <v>2.0013999999999998</v>
      </c>
      <c r="E15">
        <v>2.0949</v>
      </c>
      <c r="F15">
        <v>9.7843</v>
      </c>
      <c r="G15">
        <f t="shared" si="0"/>
        <v>11.879200000000001</v>
      </c>
      <c r="H15">
        <f t="shared" si="1"/>
        <v>21.677198020000002</v>
      </c>
      <c r="I15" s="15">
        <f t="shared" si="2"/>
        <v>5.376826755594255E-4</v>
      </c>
      <c r="J15">
        <f t="shared" si="3"/>
        <v>1.0005376826755594</v>
      </c>
      <c r="K15">
        <f t="shared" si="5"/>
        <v>-7.3597043406153098E-2</v>
      </c>
      <c r="L15" s="34">
        <f t="shared" si="6"/>
        <v>5.4165247981271831E-3</v>
      </c>
      <c r="M15" s="7"/>
      <c r="N15" s="7"/>
      <c r="O15" s="7">
        <f t="shared" si="7"/>
        <v>-0.67008777565123767</v>
      </c>
      <c r="P15" s="7"/>
      <c r="Q15" s="7">
        <f t="shared" si="8"/>
        <v>-0.67008777565123767</v>
      </c>
      <c r="R15" s="7">
        <f t="shared" si="9"/>
        <v>95</v>
      </c>
      <c r="S15" s="7">
        <f t="shared" si="10"/>
        <v>-0.67008777565123767</v>
      </c>
      <c r="T15" s="7">
        <f t="shared" si="11"/>
        <v>95</v>
      </c>
      <c r="U15">
        <v>12</v>
      </c>
      <c r="V15">
        <f t="shared" si="12"/>
        <v>0.28512396694214881</v>
      </c>
      <c r="W15">
        <f>SUM($V$4:V15)/U15</f>
        <v>6.336088154269974E-2</v>
      </c>
      <c r="X15">
        <f t="shared" si="13"/>
        <v>4.3795650653105757E-3</v>
      </c>
      <c r="Z15">
        <f t="shared" si="14"/>
        <v>0.28512396694214881</v>
      </c>
      <c r="AA15">
        <f>SUM($Z$4:Z15)/U15</f>
        <v>6.336088154269974E-2</v>
      </c>
      <c r="AB15">
        <f t="shared" si="15"/>
        <v>4.3795650653105757E-3</v>
      </c>
    </row>
    <row r="16" spans="1:28" ht="15.75" x14ac:dyDescent="0.25">
      <c r="A16" s="4">
        <v>42276</v>
      </c>
      <c r="B16">
        <v>2.0299999999999998</v>
      </c>
      <c r="C16">
        <f t="shared" si="4"/>
        <v>0</v>
      </c>
      <c r="D16">
        <v>2.0013999999999998</v>
      </c>
      <c r="E16">
        <v>2.0508000000000002</v>
      </c>
      <c r="F16">
        <v>9.7726000000000006</v>
      </c>
      <c r="G16">
        <f t="shared" si="0"/>
        <v>11.823400000000001</v>
      </c>
      <c r="H16">
        <f t="shared" si="1"/>
        <v>21.609681639999998</v>
      </c>
      <c r="I16" s="15">
        <f t="shared" si="2"/>
        <v>5.3616121491639745E-4</v>
      </c>
      <c r="J16">
        <f t="shared" si="3"/>
        <v>1.0005361612149164</v>
      </c>
      <c r="K16">
        <f t="shared" si="5"/>
        <v>-5.3616121491639745E-4</v>
      </c>
      <c r="L16" s="34">
        <f t="shared" si="6"/>
        <v>2.8746884838062735E-7</v>
      </c>
      <c r="M16" s="7"/>
      <c r="N16" s="7"/>
      <c r="O16" s="7">
        <f t="shared" si="7"/>
        <v>0</v>
      </c>
      <c r="P16" s="7"/>
      <c r="Q16" s="7">
        <f t="shared" si="8"/>
        <v>0</v>
      </c>
      <c r="R16" s="7">
        <f t="shared" si="9"/>
        <v>53</v>
      </c>
      <c r="S16" s="7">
        <f t="shared" si="10"/>
        <v>0</v>
      </c>
      <c r="T16" s="7">
        <f t="shared" si="11"/>
        <v>53</v>
      </c>
      <c r="U16">
        <v>13</v>
      </c>
      <c r="V16">
        <f t="shared" si="12"/>
        <v>-6.1983471074380181E-2</v>
      </c>
      <c r="W16">
        <f>SUM($V$4:V16)/U16</f>
        <v>5.3719008264462818E-2</v>
      </c>
      <c r="X16">
        <f t="shared" si="13"/>
        <v>3.4104103669024108E-3</v>
      </c>
      <c r="Z16">
        <f t="shared" si="14"/>
        <v>-6.1983471074380181E-2</v>
      </c>
      <c r="AA16">
        <f>SUM($Z$4:Z16)/U16</f>
        <v>5.3719008264462818E-2</v>
      </c>
      <c r="AB16">
        <f t="shared" si="15"/>
        <v>3.4104103669024108E-3</v>
      </c>
    </row>
    <row r="17" spans="1:28" ht="15.75" x14ac:dyDescent="0.25">
      <c r="A17" s="4">
        <v>42277</v>
      </c>
      <c r="B17">
        <v>2.0699999999999998</v>
      </c>
      <c r="C17">
        <f t="shared" si="4"/>
        <v>1.9704433497536967E-2</v>
      </c>
      <c r="D17">
        <v>1.9935</v>
      </c>
      <c r="E17">
        <v>2.0367999999999999</v>
      </c>
      <c r="F17">
        <v>9.6963000000000008</v>
      </c>
      <c r="G17">
        <f t="shared" si="0"/>
        <v>11.7331</v>
      </c>
      <c r="H17">
        <f t="shared" si="1"/>
        <v>21.366374050000001</v>
      </c>
      <c r="I17" s="15">
        <f t="shared" si="2"/>
        <v>5.3067135764428564E-4</v>
      </c>
      <c r="J17">
        <f t="shared" si="3"/>
        <v>1.0005306713576443</v>
      </c>
      <c r="K17">
        <f t="shared" si="5"/>
        <v>1.9173762139892681E-2</v>
      </c>
      <c r="L17" s="34">
        <f t="shared" si="6"/>
        <v>3.6763315459718198E-4</v>
      </c>
      <c r="M17" s="7"/>
      <c r="N17" s="7"/>
      <c r="O17" s="7">
        <f t="shared" si="7"/>
        <v>0.18072564392564169</v>
      </c>
      <c r="P17" s="7"/>
      <c r="Q17" s="7">
        <f t="shared" si="8"/>
        <v>0.18072564392564169</v>
      </c>
      <c r="R17" s="7">
        <f t="shared" si="9"/>
        <v>44</v>
      </c>
      <c r="S17" s="7">
        <f t="shared" si="10"/>
        <v>0.18072564392564169</v>
      </c>
      <c r="T17" s="7">
        <f t="shared" si="11"/>
        <v>44</v>
      </c>
      <c r="U17">
        <v>14</v>
      </c>
      <c r="V17">
        <f t="shared" si="12"/>
        <v>-0.13636363636363635</v>
      </c>
      <c r="W17">
        <f>SUM($V$4:V17)/U17</f>
        <v>4.0141676505312876E-2</v>
      </c>
      <c r="X17">
        <f t="shared" si="13"/>
        <v>2.0508144270182387E-3</v>
      </c>
      <c r="Z17">
        <f t="shared" si="14"/>
        <v>-0.13636363636363635</v>
      </c>
      <c r="AA17">
        <f>SUM($Z$4:Z17)/U17</f>
        <v>4.0141676505312876E-2</v>
      </c>
      <c r="AB17">
        <f t="shared" si="15"/>
        <v>2.0508144270182387E-3</v>
      </c>
    </row>
    <row r="18" spans="1:28" ht="15.75" x14ac:dyDescent="0.25">
      <c r="A18" s="4">
        <v>42278</v>
      </c>
      <c r="B18">
        <v>2.17</v>
      </c>
      <c r="C18">
        <f t="shared" si="4"/>
        <v>4.8309178743961401E-2</v>
      </c>
      <c r="D18">
        <v>1.9962</v>
      </c>
      <c r="E18">
        <v>2.0367999999999999</v>
      </c>
      <c r="F18">
        <v>9.6281999999999996</v>
      </c>
      <c r="G18">
        <f t="shared" si="0"/>
        <v>11.664999999999999</v>
      </c>
      <c r="H18">
        <f t="shared" si="1"/>
        <v>21.256612839999999</v>
      </c>
      <c r="I18" s="15">
        <f t="shared" si="2"/>
        <v>5.2819117325220155E-4</v>
      </c>
      <c r="J18">
        <f t="shared" si="3"/>
        <v>1.0005281911732522</v>
      </c>
      <c r="K18">
        <f t="shared" si="5"/>
        <v>4.7780987570709199E-2</v>
      </c>
      <c r="L18" s="34">
        <f t="shared" si="6"/>
        <v>2.2830227732322668E-3</v>
      </c>
      <c r="M18" s="7"/>
      <c r="N18" s="7"/>
      <c r="O18" s="7">
        <f t="shared" si="7"/>
        <v>0.44308340237808291</v>
      </c>
      <c r="P18" s="7"/>
      <c r="Q18" s="7">
        <f t="shared" si="8"/>
        <v>0.44308340237808291</v>
      </c>
      <c r="R18" s="7">
        <f t="shared" si="9"/>
        <v>33</v>
      </c>
      <c r="S18" s="7">
        <f t="shared" si="10"/>
        <v>0.44308340237808291</v>
      </c>
      <c r="T18" s="7">
        <f t="shared" si="11"/>
        <v>32</v>
      </c>
      <c r="U18">
        <v>15</v>
      </c>
      <c r="V18">
        <f t="shared" si="12"/>
        <v>-0.22727272727272729</v>
      </c>
      <c r="W18">
        <f>SUM($V$4:V18)/U18</f>
        <v>2.2314049586776866E-2</v>
      </c>
      <c r="X18">
        <f t="shared" si="13"/>
        <v>6.789774667651866E-4</v>
      </c>
      <c r="Z18">
        <f t="shared" si="14"/>
        <v>-0.23553719008264462</v>
      </c>
      <c r="AA18">
        <f>SUM($Z$4:Z18)/U18</f>
        <v>2.1763085399449045E-2</v>
      </c>
      <c r="AB18">
        <f t="shared" si="15"/>
        <v>6.4586166286869837E-4</v>
      </c>
    </row>
    <row r="19" spans="1:28" ht="15.75" x14ac:dyDescent="0.25">
      <c r="A19" s="4">
        <v>42279</v>
      </c>
      <c r="B19">
        <v>2.48</v>
      </c>
      <c r="C19">
        <f t="shared" si="4"/>
        <v>0.14285714285714288</v>
      </c>
      <c r="D19">
        <v>2.0442999999999998</v>
      </c>
      <c r="E19">
        <v>1.9929000000000001</v>
      </c>
      <c r="F19">
        <v>9.5782000000000007</v>
      </c>
      <c r="G19">
        <f t="shared" si="0"/>
        <v>11.571100000000001</v>
      </c>
      <c r="H19">
        <f t="shared" si="1"/>
        <v>21.573614259999999</v>
      </c>
      <c r="I19" s="15">
        <f t="shared" si="2"/>
        <v>5.3534810248168085E-4</v>
      </c>
      <c r="J19">
        <f t="shared" si="3"/>
        <v>1.0005353481024817</v>
      </c>
      <c r="K19">
        <f t="shared" si="5"/>
        <v>0.1423217947546612</v>
      </c>
      <c r="L19" s="34">
        <f t="shared" si="6"/>
        <v>2.0255493262187906E-2</v>
      </c>
      <c r="M19" s="7"/>
      <c r="N19" s="7"/>
      <c r="O19" s="7">
        <f t="shared" si="7"/>
        <v>1.3102609184609011</v>
      </c>
      <c r="P19" s="7"/>
      <c r="Q19" s="7">
        <f t="shared" si="8"/>
        <v>1.3102609184609011</v>
      </c>
      <c r="R19" s="7">
        <f t="shared" si="9"/>
        <v>10</v>
      </c>
      <c r="S19" s="7">
        <f t="shared" si="10"/>
        <v>1.3102609184609011</v>
      </c>
      <c r="T19" s="7">
        <f t="shared" si="11"/>
        <v>10</v>
      </c>
      <c r="U19">
        <v>16</v>
      </c>
      <c r="V19">
        <f t="shared" si="12"/>
        <v>-0.41735537190082644</v>
      </c>
      <c r="W19">
        <f>SUM($V$4:V19)/U19</f>
        <v>-5.1652892561983403E-3</v>
      </c>
      <c r="X19">
        <f t="shared" si="13"/>
        <v>3.8807582691197094E-5</v>
      </c>
      <c r="Z19">
        <f t="shared" si="14"/>
        <v>-0.41735537190082644</v>
      </c>
      <c r="AA19">
        <f>SUM($Z$4:Z19)/U19</f>
        <v>-5.6818181818181733E-3</v>
      </c>
      <c r="AB19">
        <f t="shared" si="15"/>
        <v>4.6957175056348477E-5</v>
      </c>
    </row>
    <row r="20" spans="1:28" ht="15.75" x14ac:dyDescent="0.25">
      <c r="A20" s="4">
        <v>42282</v>
      </c>
      <c r="B20">
        <v>2.64</v>
      </c>
      <c r="C20">
        <f t="shared" si="4"/>
        <v>6.4516129032258118E-2</v>
      </c>
      <c r="D20">
        <v>2.0598000000000001</v>
      </c>
      <c r="E20">
        <v>2.0562</v>
      </c>
      <c r="F20">
        <v>9.4962999999999997</v>
      </c>
      <c r="G20">
        <f t="shared" si="0"/>
        <v>11.5525</v>
      </c>
      <c r="H20">
        <f t="shared" si="1"/>
        <v>21.616678740000001</v>
      </c>
      <c r="I20" s="15">
        <f t="shared" si="2"/>
        <v>5.363189315121808E-4</v>
      </c>
      <c r="J20">
        <f t="shared" si="3"/>
        <v>1.0005363189315122</v>
      </c>
      <c r="K20">
        <f t="shared" si="5"/>
        <v>6.3979810100745937E-2</v>
      </c>
      <c r="L20" s="34">
        <f t="shared" si="6"/>
        <v>4.0934161005275116E-3</v>
      </c>
      <c r="M20" s="7"/>
      <c r="N20" s="7"/>
      <c r="O20" s="7">
        <f t="shared" si="7"/>
        <v>0.5917307373694396</v>
      </c>
      <c r="P20" s="7"/>
      <c r="Q20" s="7">
        <f t="shared" si="8"/>
        <v>0.5917307373694396</v>
      </c>
      <c r="R20" s="7">
        <f t="shared" si="9"/>
        <v>27</v>
      </c>
      <c r="S20" s="7">
        <f t="shared" si="10"/>
        <v>0.5917307373694396</v>
      </c>
      <c r="T20" s="7">
        <f t="shared" si="11"/>
        <v>26</v>
      </c>
      <c r="U20">
        <v>17</v>
      </c>
      <c r="V20">
        <f t="shared" si="12"/>
        <v>-0.27685950413223137</v>
      </c>
      <c r="W20">
        <f>SUM($V$4:V20)/U20</f>
        <v>-2.114730189596499E-2</v>
      </c>
      <c r="X20">
        <f t="shared" si="13"/>
        <v>6.911402197404032E-4</v>
      </c>
      <c r="Z20">
        <f t="shared" si="14"/>
        <v>-0.28512396694214875</v>
      </c>
      <c r="AA20">
        <f>SUM($Z$4:Z20)/U20</f>
        <v>-2.2119591638308206E-2</v>
      </c>
      <c r="AB20">
        <f t="shared" si="15"/>
        <v>7.5615433474306745E-4</v>
      </c>
    </row>
    <row r="21" spans="1:28" ht="15.75" x14ac:dyDescent="0.25">
      <c r="A21" s="4">
        <v>42283</v>
      </c>
      <c r="B21">
        <v>3.12</v>
      </c>
      <c r="C21">
        <f t="shared" si="4"/>
        <v>0.1818181818181818</v>
      </c>
      <c r="D21">
        <v>2.0375999999999999</v>
      </c>
      <c r="E21">
        <v>2.0314999999999999</v>
      </c>
      <c r="F21">
        <v>9.4918999999999993</v>
      </c>
      <c r="G21">
        <f t="shared" si="0"/>
        <v>11.523399999999999</v>
      </c>
      <c r="H21">
        <f t="shared" si="1"/>
        <v>21.372195439999999</v>
      </c>
      <c r="I21" s="15">
        <f t="shared" si="2"/>
        <v>5.3080283636619541E-4</v>
      </c>
      <c r="J21">
        <f t="shared" si="3"/>
        <v>1.0005308028363662</v>
      </c>
      <c r="K21">
        <f t="shared" si="5"/>
        <v>0.1812873789818156</v>
      </c>
      <c r="L21" s="34">
        <f t="shared" si="6"/>
        <v>3.2865113778096436E-2</v>
      </c>
      <c r="M21" s="7"/>
      <c r="N21" s="7"/>
      <c r="O21" s="7">
        <f t="shared" si="7"/>
        <v>1.6676048053138737</v>
      </c>
      <c r="P21" s="7"/>
      <c r="Q21" s="7">
        <f t="shared" si="8"/>
        <v>1.6676048053138737</v>
      </c>
      <c r="R21" s="7">
        <f t="shared" si="9"/>
        <v>5</v>
      </c>
      <c r="S21" s="7">
        <f t="shared" si="10"/>
        <v>1.6676048053138737</v>
      </c>
      <c r="T21" s="7">
        <f t="shared" si="11"/>
        <v>5</v>
      </c>
      <c r="U21">
        <v>18</v>
      </c>
      <c r="V21">
        <f t="shared" si="12"/>
        <v>-0.45867768595041325</v>
      </c>
      <c r="W21">
        <f>SUM($V$4:V21)/U21</f>
        <v>-4.5454545454545449E-2</v>
      </c>
      <c r="X21">
        <f t="shared" si="13"/>
        <v>3.3809166040570993E-3</v>
      </c>
      <c r="Z21">
        <f t="shared" si="14"/>
        <v>-0.45867768595041325</v>
      </c>
      <c r="AA21">
        <f>SUM($Z$4:Z21)/U21</f>
        <v>-4.6372819100091819E-2</v>
      </c>
      <c r="AB21">
        <f t="shared" si="15"/>
        <v>3.5188991202924668E-3</v>
      </c>
    </row>
    <row r="22" spans="1:28" ht="15.75" x14ac:dyDescent="0.25">
      <c r="A22" s="4">
        <v>42284</v>
      </c>
      <c r="B22">
        <v>3.19</v>
      </c>
      <c r="C22">
        <f t="shared" si="4"/>
        <v>2.2435897435897384E-2</v>
      </c>
      <c r="D22">
        <v>2.0396999999999998</v>
      </c>
      <c r="E22">
        <v>2.0668000000000002</v>
      </c>
      <c r="F22">
        <v>9.4591999999999992</v>
      </c>
      <c r="G22">
        <f t="shared" si="0"/>
        <v>11.526</v>
      </c>
      <c r="H22">
        <f t="shared" si="1"/>
        <v>21.360730239999999</v>
      </c>
      <c r="I22" s="15">
        <f t="shared" si="2"/>
        <v>5.3054388364248695E-4</v>
      </c>
      <c r="J22">
        <f t="shared" si="3"/>
        <v>1.0005305438836425</v>
      </c>
      <c r="K22">
        <f t="shared" si="5"/>
        <v>2.1905353552254897E-2</v>
      </c>
      <c r="L22" s="34">
        <f t="shared" si="6"/>
        <v>4.7984451424928622E-4</v>
      </c>
      <c r="M22" s="7"/>
      <c r="N22" s="7"/>
      <c r="O22" s="7">
        <f t="shared" si="7"/>
        <v>0.20577815706597435</v>
      </c>
      <c r="P22" s="7"/>
      <c r="Q22" s="7">
        <f t="shared" si="8"/>
        <v>0.20577815706597435</v>
      </c>
      <c r="R22" s="7">
        <f t="shared" si="9"/>
        <v>42</v>
      </c>
      <c r="S22" s="7">
        <f t="shared" si="10"/>
        <v>0.20577815706597435</v>
      </c>
      <c r="T22" s="7">
        <f t="shared" si="11"/>
        <v>41</v>
      </c>
      <c r="U22">
        <v>19</v>
      </c>
      <c r="V22">
        <f t="shared" si="12"/>
        <v>-0.15289256198347106</v>
      </c>
      <c r="W22">
        <f>SUM($V$4:V22)/U22</f>
        <v>-5.1109177903436276E-2</v>
      </c>
      <c r="X22">
        <f t="shared" si="13"/>
        <v>4.5118921139397162E-3</v>
      </c>
      <c r="Z22">
        <f t="shared" si="14"/>
        <v>-0.16115702479338845</v>
      </c>
      <c r="AA22">
        <f>SUM($Z$4:Z22)/U22</f>
        <v>-5.2414093083949537E-2</v>
      </c>
      <c r="AB22">
        <f t="shared" si="15"/>
        <v>4.7452278111314193E-3</v>
      </c>
    </row>
    <row r="23" spans="1:28" ht="15.75" x14ac:dyDescent="0.25">
      <c r="A23" s="4">
        <v>42285</v>
      </c>
      <c r="B23">
        <v>3.1</v>
      </c>
      <c r="C23">
        <f t="shared" si="4"/>
        <v>-2.8213166144200583E-2</v>
      </c>
      <c r="D23">
        <v>2.0303</v>
      </c>
      <c r="E23">
        <v>2.1040000000000001</v>
      </c>
      <c r="F23">
        <v>9.4025999999999996</v>
      </c>
      <c r="G23">
        <f t="shared" si="0"/>
        <v>11.506599999999999</v>
      </c>
      <c r="H23">
        <f t="shared" si="1"/>
        <v>21.194098779999997</v>
      </c>
      <c r="I23" s="15">
        <f t="shared" si="2"/>
        <v>5.2677759320607365E-4</v>
      </c>
      <c r="J23">
        <f t="shared" si="3"/>
        <v>1.0005267775932061</v>
      </c>
      <c r="K23">
        <f t="shared" si="5"/>
        <v>-2.8739943737406657E-2</v>
      </c>
      <c r="L23" s="34">
        <f t="shared" si="6"/>
        <v>8.2598436602930017E-4</v>
      </c>
      <c r="M23" s="7"/>
      <c r="N23" s="7"/>
      <c r="O23" s="7">
        <f t="shared" si="7"/>
        <v>-0.25876626289353177</v>
      </c>
      <c r="P23" s="7"/>
      <c r="Q23" s="7">
        <f t="shared" si="8"/>
        <v>-0.25876626289353177</v>
      </c>
      <c r="R23" s="7">
        <f t="shared" si="9"/>
        <v>66</v>
      </c>
      <c r="S23" s="7">
        <f t="shared" si="10"/>
        <v>-0.25876626289353177</v>
      </c>
      <c r="T23" s="7">
        <f t="shared" si="11"/>
        <v>66</v>
      </c>
      <c r="U23">
        <v>20</v>
      </c>
      <c r="V23">
        <f t="shared" si="12"/>
        <v>4.5454545454545414E-2</v>
      </c>
      <c r="W23">
        <f>SUM($V$4:V23)/U23</f>
        <v>-4.6280991735537194E-2</v>
      </c>
      <c r="X23">
        <f t="shared" si="13"/>
        <v>3.8944185382270217E-3</v>
      </c>
      <c r="Z23">
        <f t="shared" si="14"/>
        <v>4.5454545454545414E-2</v>
      </c>
      <c r="AA23">
        <f>SUM($Z$4:Z23)/U23</f>
        <v>-4.7520661157024788E-2</v>
      </c>
      <c r="AB23">
        <f t="shared" si="15"/>
        <v>4.1058422487286628E-3</v>
      </c>
    </row>
    <row r="24" spans="1:28" ht="15.75" x14ac:dyDescent="0.25">
      <c r="A24" s="4">
        <v>42286</v>
      </c>
      <c r="B24">
        <v>2.95</v>
      </c>
      <c r="C24">
        <f t="shared" si="4"/>
        <v>-4.8387096774193519E-2</v>
      </c>
      <c r="D24">
        <v>2.0299</v>
      </c>
      <c r="E24">
        <v>2.0880999999999998</v>
      </c>
      <c r="F24">
        <v>9.3792000000000009</v>
      </c>
      <c r="G24">
        <f t="shared" si="0"/>
        <v>11.467300000000002</v>
      </c>
      <c r="H24">
        <f t="shared" si="1"/>
        <v>21.126938080000002</v>
      </c>
      <c r="I24" s="15">
        <f t="shared" si="2"/>
        <v>5.2525813197235038E-4</v>
      </c>
      <c r="J24">
        <f t="shared" si="3"/>
        <v>1.0005252581319724</v>
      </c>
      <c r="K24">
        <f t="shared" si="5"/>
        <v>-4.891235490616587E-2</v>
      </c>
      <c r="L24" s="34">
        <f t="shared" si="6"/>
        <v>2.3924184624667284E-3</v>
      </c>
      <c r="M24" s="7"/>
      <c r="N24" s="7"/>
      <c r="O24" s="7">
        <f t="shared" si="7"/>
        <v>-0.44379805302707909</v>
      </c>
      <c r="P24" s="7"/>
      <c r="Q24" s="7">
        <f t="shared" si="8"/>
        <v>-0.44379805302707909</v>
      </c>
      <c r="R24" s="7">
        <f t="shared" si="9"/>
        <v>78</v>
      </c>
      <c r="S24" s="7">
        <f t="shared" si="10"/>
        <v>-0.44379805302707909</v>
      </c>
      <c r="T24" s="7">
        <f t="shared" si="11"/>
        <v>78</v>
      </c>
      <c r="U24">
        <v>21</v>
      </c>
      <c r="V24">
        <f t="shared" si="12"/>
        <v>0.14462809917355368</v>
      </c>
      <c r="W24">
        <f>SUM($V$4:V24)/U24</f>
        <v>-3.71900826446281E-2</v>
      </c>
      <c r="X24">
        <f t="shared" si="13"/>
        <v>2.6404679263090577E-3</v>
      </c>
      <c r="Z24">
        <f t="shared" si="14"/>
        <v>0.14462809917355368</v>
      </c>
      <c r="AA24">
        <f>SUM($Z$4:Z24)/U24</f>
        <v>-3.8370720188902009E-2</v>
      </c>
      <c r="AB24">
        <f t="shared" si="15"/>
        <v>2.810777774919569E-3</v>
      </c>
    </row>
    <row r="25" spans="1:28" ht="15.75" x14ac:dyDescent="0.25">
      <c r="A25" s="4">
        <v>42289</v>
      </c>
      <c r="B25">
        <v>2.7</v>
      </c>
      <c r="C25">
        <f t="shared" si="4"/>
        <v>-8.4745762711864403E-2</v>
      </c>
      <c r="D25">
        <v>2.0286</v>
      </c>
      <c r="E25">
        <v>2.0880999999999998</v>
      </c>
      <c r="F25">
        <v>9.3475000000000001</v>
      </c>
      <c r="G25">
        <f t="shared" si="0"/>
        <v>11.435600000000001</v>
      </c>
      <c r="H25">
        <f t="shared" si="1"/>
        <v>21.050438500000002</v>
      </c>
      <c r="I25" s="15">
        <f t="shared" si="2"/>
        <v>5.2352636159302968E-4</v>
      </c>
      <c r="J25">
        <f t="shared" si="3"/>
        <v>1.000523526361593</v>
      </c>
      <c r="K25">
        <f t="shared" si="5"/>
        <v>-8.5269289073457433E-2</v>
      </c>
      <c r="L25" s="34">
        <f t="shared" si="6"/>
        <v>7.2708516590928472E-3</v>
      </c>
      <c r="M25" s="7"/>
      <c r="N25" s="7"/>
      <c r="O25" s="7">
        <f t="shared" si="7"/>
        <v>-0.77727342620561912</v>
      </c>
      <c r="P25" s="7"/>
      <c r="Q25" s="7">
        <f t="shared" si="8"/>
        <v>-0.77727342620561912</v>
      </c>
      <c r="R25" s="7">
        <f t="shared" si="9"/>
        <v>100</v>
      </c>
      <c r="S25" s="7">
        <f t="shared" si="10"/>
        <v>-0.77727342620561912</v>
      </c>
      <c r="T25" s="7">
        <f t="shared" si="11"/>
        <v>100</v>
      </c>
      <c r="U25">
        <v>22</v>
      </c>
      <c r="V25">
        <f t="shared" si="12"/>
        <v>0.32644628099173556</v>
      </c>
      <c r="W25">
        <f>SUM($V$4:V25)/U25</f>
        <v>-2.0661157024793389E-2</v>
      </c>
      <c r="X25">
        <f t="shared" si="13"/>
        <v>8.5376681920633845E-4</v>
      </c>
      <c r="Z25">
        <f t="shared" si="14"/>
        <v>0.32644628099173556</v>
      </c>
      <c r="AA25">
        <f>SUM($Z$4:Z25)/U25</f>
        <v>-2.1788129226145755E-2</v>
      </c>
      <c r="AB25">
        <f t="shared" si="15"/>
        <v>9.4944515035045359E-4</v>
      </c>
    </row>
    <row r="26" spans="1:28" ht="15.75" x14ac:dyDescent="0.25">
      <c r="A26" s="4">
        <v>42290</v>
      </c>
      <c r="B26">
        <v>2.52</v>
      </c>
      <c r="C26">
        <f t="shared" si="4"/>
        <v>-6.6666666666666721E-2</v>
      </c>
      <c r="D26">
        <v>2.0390000000000001</v>
      </c>
      <c r="E26">
        <v>2.0438999999999998</v>
      </c>
      <c r="F26">
        <v>9.3893000000000004</v>
      </c>
      <c r="G26">
        <f t="shared" si="0"/>
        <v>11.433199999999999</v>
      </c>
      <c r="H26">
        <f t="shared" si="1"/>
        <v>21.188682700000001</v>
      </c>
      <c r="I26" s="15">
        <f t="shared" si="2"/>
        <v>5.2665508952842721E-4</v>
      </c>
      <c r="J26">
        <f t="shared" si="3"/>
        <v>1.0005266550895284</v>
      </c>
      <c r="K26">
        <f t="shared" si="5"/>
        <v>-6.7193321756195148E-2</v>
      </c>
      <c r="L26" s="34">
        <f t="shared" si="6"/>
        <v>4.5149424886315685E-3</v>
      </c>
      <c r="M26" s="7"/>
      <c r="N26" s="7"/>
      <c r="O26" s="7">
        <f t="shared" si="7"/>
        <v>-0.61145509528175424</v>
      </c>
      <c r="P26" s="7"/>
      <c r="Q26" s="7">
        <f t="shared" si="8"/>
        <v>-0.61145509528175424</v>
      </c>
      <c r="R26" s="7">
        <f t="shared" si="9"/>
        <v>89</v>
      </c>
      <c r="S26" s="7">
        <f t="shared" si="10"/>
        <v>-0.61145509528175424</v>
      </c>
      <c r="T26" s="7">
        <f t="shared" si="11"/>
        <v>89</v>
      </c>
      <c r="U26">
        <v>23</v>
      </c>
      <c r="V26">
        <f t="shared" si="12"/>
        <v>0.23553719008264462</v>
      </c>
      <c r="W26">
        <f>SUM($V$4:V26)/U26</f>
        <v>-9.5220984549047819E-3</v>
      </c>
      <c r="X26">
        <f t="shared" si="13"/>
        <v>1.8958347787751824E-4</v>
      </c>
      <c r="Z26">
        <f t="shared" si="14"/>
        <v>0.23553719008264462</v>
      </c>
      <c r="AA26">
        <f>SUM($Z$4:Z26)/U26</f>
        <v>-1.0600071864893998E-2</v>
      </c>
      <c r="AB26">
        <f t="shared" si="15"/>
        <v>2.3493773104009982E-4</v>
      </c>
    </row>
    <row r="27" spans="1:28" ht="15.75" x14ac:dyDescent="0.25">
      <c r="A27" s="4">
        <v>42291</v>
      </c>
      <c r="B27">
        <v>2.52</v>
      </c>
      <c r="C27">
        <f t="shared" si="4"/>
        <v>0</v>
      </c>
      <c r="D27">
        <v>2.0369999999999999</v>
      </c>
      <c r="E27">
        <v>1.9718</v>
      </c>
      <c r="F27">
        <v>9.4246999999999996</v>
      </c>
      <c r="G27">
        <f t="shared" si="0"/>
        <v>11.3965</v>
      </c>
      <c r="H27">
        <f t="shared" si="1"/>
        <v>21.169913899999997</v>
      </c>
      <c r="I27" s="15">
        <f t="shared" si="2"/>
        <v>5.2623052492806188E-4</v>
      </c>
      <c r="J27">
        <f t="shared" si="3"/>
        <v>1.0005262305249281</v>
      </c>
      <c r="K27">
        <f t="shared" si="5"/>
        <v>-5.2623052492806188E-4</v>
      </c>
      <c r="L27" s="34">
        <f t="shared" si="6"/>
        <v>2.7691856536606356E-7</v>
      </c>
      <c r="M27" s="7"/>
      <c r="N27" s="7"/>
      <c r="O27" s="7">
        <f t="shared" si="7"/>
        <v>0</v>
      </c>
      <c r="P27" s="7"/>
      <c r="Q27" s="7">
        <f t="shared" si="8"/>
        <v>0</v>
      </c>
      <c r="R27" s="7">
        <f t="shared" si="9"/>
        <v>53</v>
      </c>
      <c r="S27" s="7">
        <f t="shared" si="10"/>
        <v>0</v>
      </c>
      <c r="T27" s="7">
        <f t="shared" si="11"/>
        <v>53</v>
      </c>
      <c r="U27">
        <v>24</v>
      </c>
      <c r="V27">
        <f t="shared" si="12"/>
        <v>-6.1983471074380181E-2</v>
      </c>
      <c r="W27">
        <f>SUM($V$4:V27)/U27</f>
        <v>-1.1707988980716256E-2</v>
      </c>
      <c r="X27">
        <f t="shared" si="13"/>
        <v>2.9907710394015983E-4</v>
      </c>
      <c r="Z27">
        <f t="shared" si="14"/>
        <v>-6.1983471074380181E-2</v>
      </c>
      <c r="AA27">
        <f>SUM($Z$4:Z27)/U27</f>
        <v>-1.2741046831955921E-2</v>
      </c>
      <c r="AB27">
        <f t="shared" si="15"/>
        <v>3.5418387136165969E-4</v>
      </c>
    </row>
    <row r="28" spans="1:28" ht="15.75" x14ac:dyDescent="0.25">
      <c r="A28" s="4">
        <v>42292</v>
      </c>
      <c r="B28">
        <v>2.7</v>
      </c>
      <c r="C28">
        <f t="shared" si="4"/>
        <v>7.1428571428571494E-2</v>
      </c>
      <c r="D28">
        <v>2.0556000000000001</v>
      </c>
      <c r="E28">
        <v>2.0175000000000001</v>
      </c>
      <c r="F28">
        <v>9.3559000000000001</v>
      </c>
      <c r="G28">
        <f t="shared" si="0"/>
        <v>11.3734</v>
      </c>
      <c r="H28">
        <f t="shared" si="1"/>
        <v>21.249488040000003</v>
      </c>
      <c r="I28" s="15">
        <f t="shared" si="2"/>
        <v>5.2803010259339089E-4</v>
      </c>
      <c r="J28">
        <f t="shared" si="3"/>
        <v>1.0005280301025934</v>
      </c>
      <c r="K28">
        <f t="shared" si="5"/>
        <v>7.0900541325978103E-2</v>
      </c>
      <c r="L28" s="34">
        <f t="shared" si="6"/>
        <v>5.0268867603167292E-3</v>
      </c>
      <c r="M28" s="7"/>
      <c r="N28" s="7"/>
      <c r="O28" s="7">
        <f t="shared" si="7"/>
        <v>0.6551304592304511</v>
      </c>
      <c r="P28" s="7"/>
      <c r="Q28" s="7">
        <f t="shared" si="8"/>
        <v>0.6551304592304511</v>
      </c>
      <c r="R28" s="7">
        <f t="shared" si="9"/>
        <v>25</v>
      </c>
      <c r="S28" s="7">
        <f t="shared" si="10"/>
        <v>0.6551304592304511</v>
      </c>
      <c r="T28" s="7">
        <f t="shared" si="11"/>
        <v>25</v>
      </c>
      <c r="U28">
        <v>25</v>
      </c>
      <c r="V28">
        <f t="shared" si="12"/>
        <v>-0.29338842975206614</v>
      </c>
      <c r="W28">
        <f>SUM($V$4:V28)/U28</f>
        <v>-2.2975206611570251E-2</v>
      </c>
      <c r="X28">
        <f t="shared" si="13"/>
        <v>1.1996820882825942E-3</v>
      </c>
      <c r="Z28">
        <f t="shared" si="14"/>
        <v>-0.29338842975206614</v>
      </c>
      <c r="AA28">
        <f>SUM($Z$4:Z28)/U28</f>
        <v>-2.3966942148760332E-2</v>
      </c>
      <c r="AB28">
        <f t="shared" si="15"/>
        <v>1.305487081731874E-3</v>
      </c>
    </row>
    <row r="29" spans="1:28" ht="15.75" x14ac:dyDescent="0.25">
      <c r="A29" s="4">
        <v>42293</v>
      </c>
      <c r="B29">
        <v>2.73</v>
      </c>
      <c r="C29">
        <f t="shared" si="4"/>
        <v>1.1111111111111039E-2</v>
      </c>
      <c r="D29">
        <v>2.0442</v>
      </c>
      <c r="E29">
        <v>2.0333999999999999</v>
      </c>
      <c r="F29">
        <v>9.3609000000000009</v>
      </c>
      <c r="G29">
        <f t="shared" si="0"/>
        <v>11.394300000000001</v>
      </c>
      <c r="H29">
        <f t="shared" si="1"/>
        <v>21.168951780000004</v>
      </c>
      <c r="I29" s="15">
        <f t="shared" si="2"/>
        <v>5.2620875927122945E-4</v>
      </c>
      <c r="J29">
        <f t="shared" si="3"/>
        <v>1.0005262087592712</v>
      </c>
      <c r="K29">
        <f t="shared" si="5"/>
        <v>1.0584902351839809E-2</v>
      </c>
      <c r="L29" s="34">
        <f t="shared" si="6"/>
        <v>1.1204015779798393E-4</v>
      </c>
      <c r="M29" s="7"/>
      <c r="N29" s="7"/>
      <c r="O29" s="7">
        <f t="shared" si="7"/>
        <v>0.1019091825469583</v>
      </c>
      <c r="P29" s="7"/>
      <c r="Q29" s="7">
        <f t="shared" si="8"/>
        <v>0.1019091825469583</v>
      </c>
      <c r="R29" s="7">
        <f t="shared" si="9"/>
        <v>48</v>
      </c>
      <c r="S29" s="7">
        <f t="shared" si="10"/>
        <v>0.1019091825469583</v>
      </c>
      <c r="T29" s="7">
        <f t="shared" si="11"/>
        <v>48</v>
      </c>
      <c r="U29">
        <v>26</v>
      </c>
      <c r="V29">
        <f t="shared" si="12"/>
        <v>-0.10330578512396693</v>
      </c>
      <c r="W29">
        <f>SUM($V$4:V29)/U29</f>
        <v>-2.606484424666243E-2</v>
      </c>
      <c r="X29">
        <f t="shared" si="13"/>
        <v>1.6057980677883694E-3</v>
      </c>
      <c r="Z29">
        <f t="shared" si="14"/>
        <v>-0.10330578512396693</v>
      </c>
      <c r="AA29">
        <f>SUM($Z$4:Z29)/U29</f>
        <v>-2.7018436109345199E-2</v>
      </c>
      <c r="AB29">
        <f t="shared" si="15"/>
        <v>1.7254448304239985E-3</v>
      </c>
    </row>
    <row r="30" spans="1:28" ht="15.75" x14ac:dyDescent="0.25">
      <c r="A30" s="4">
        <v>42296</v>
      </c>
      <c r="B30">
        <v>2.59</v>
      </c>
      <c r="C30">
        <f t="shared" si="4"/>
        <v>-5.1282051282051329E-2</v>
      </c>
      <c r="D30">
        <v>2.0386000000000002</v>
      </c>
      <c r="E30">
        <v>2.0228000000000002</v>
      </c>
      <c r="F30">
        <v>9.3887</v>
      </c>
      <c r="G30">
        <f t="shared" si="0"/>
        <v>11.4115</v>
      </c>
      <c r="H30">
        <f t="shared" si="1"/>
        <v>21.162603820000001</v>
      </c>
      <c r="I30" s="15">
        <f t="shared" si="2"/>
        <v>5.2606514758513079E-4</v>
      </c>
      <c r="J30">
        <f t="shared" si="3"/>
        <v>1.0005260651475851</v>
      </c>
      <c r="K30">
        <f t="shared" si="5"/>
        <v>-5.180811642963646E-2</v>
      </c>
      <c r="L30" s="34">
        <f t="shared" si="6"/>
        <v>2.6840809279867674E-3</v>
      </c>
      <c r="M30" s="7"/>
      <c r="N30" s="7"/>
      <c r="O30" s="7">
        <f t="shared" si="7"/>
        <v>-0.47035007329365719</v>
      </c>
      <c r="P30" s="7"/>
      <c r="Q30" s="7">
        <f t="shared" si="8"/>
        <v>-0.47035007329365719</v>
      </c>
      <c r="R30" s="7">
        <f t="shared" si="9"/>
        <v>80</v>
      </c>
      <c r="S30" s="7">
        <f t="shared" si="10"/>
        <v>-0.47035007329365719</v>
      </c>
      <c r="T30" s="7">
        <f t="shared" si="11"/>
        <v>80</v>
      </c>
      <c r="U30">
        <v>27</v>
      </c>
      <c r="V30">
        <f t="shared" si="12"/>
        <v>0.16115702479338845</v>
      </c>
      <c r="W30">
        <f>SUM($V$4:V30)/U30</f>
        <v>-1.9130700948882768E-2</v>
      </c>
      <c r="X30">
        <f t="shared" si="13"/>
        <v>8.9832367340734272E-4</v>
      </c>
      <c r="Z30">
        <f t="shared" si="14"/>
        <v>0.16115702479338845</v>
      </c>
      <c r="AA30">
        <f>SUM($Z$4:Z30)/U30</f>
        <v>-2.0048974594429139E-2</v>
      </c>
      <c r="AB30">
        <f t="shared" si="15"/>
        <v>9.866324837979779E-4</v>
      </c>
    </row>
    <row r="31" spans="1:28" ht="15.75" x14ac:dyDescent="0.25">
      <c r="A31" s="4">
        <v>42297</v>
      </c>
      <c r="B31">
        <v>2.7199999999999998</v>
      </c>
      <c r="C31">
        <f t="shared" si="4"/>
        <v>5.0193050193050155E-2</v>
      </c>
      <c r="D31">
        <v>2.0356000000000001</v>
      </c>
      <c r="E31">
        <v>2.0670000000000002</v>
      </c>
      <c r="F31">
        <v>9.3926999999999996</v>
      </c>
      <c r="G31">
        <f t="shared" si="0"/>
        <v>11.4597</v>
      </c>
      <c r="H31">
        <f t="shared" si="1"/>
        <v>21.186780120000002</v>
      </c>
      <c r="I31" s="15">
        <f t="shared" si="2"/>
        <v>5.2661205470161399E-4</v>
      </c>
      <c r="J31">
        <f t="shared" si="3"/>
        <v>1.0005266120547016</v>
      </c>
      <c r="K31">
        <f t="shared" si="5"/>
        <v>4.9666438138348541E-2</v>
      </c>
      <c r="L31" s="34">
        <f t="shared" si="6"/>
        <v>2.4667550773504027E-3</v>
      </c>
      <c r="M31" s="7"/>
      <c r="N31" s="7"/>
      <c r="O31" s="7">
        <f t="shared" si="7"/>
        <v>0.46036194432409999</v>
      </c>
      <c r="P31" s="7"/>
      <c r="Q31" s="7">
        <f t="shared" si="8"/>
        <v>0.46036194432409999</v>
      </c>
      <c r="R31" s="7">
        <f t="shared" si="9"/>
        <v>31</v>
      </c>
      <c r="S31" s="7">
        <f t="shared" si="10"/>
        <v>0.46036194432409999</v>
      </c>
      <c r="T31" s="7">
        <f t="shared" si="11"/>
        <v>30</v>
      </c>
      <c r="U31">
        <v>28</v>
      </c>
      <c r="V31">
        <f t="shared" si="12"/>
        <v>-0.243801652892562</v>
      </c>
      <c r="W31">
        <f>SUM($V$4:V31)/U31</f>
        <v>-2.7154663518299888E-2</v>
      </c>
      <c r="X31">
        <f t="shared" si="13"/>
        <v>1.8769564565616758E-3</v>
      </c>
      <c r="Z31">
        <f t="shared" si="14"/>
        <v>-0.25206611570247933</v>
      </c>
      <c r="AA31">
        <f>SUM($Z$4:Z31)/U31</f>
        <v>-2.833530106257379E-2</v>
      </c>
      <c r="AB31">
        <f t="shared" si="15"/>
        <v>2.0437181833261337E-3</v>
      </c>
    </row>
    <row r="32" spans="1:28" ht="15.75" x14ac:dyDescent="0.25">
      <c r="A32" s="4">
        <v>42298</v>
      </c>
      <c r="B32">
        <v>2.48</v>
      </c>
      <c r="C32">
        <f t="shared" si="4"/>
        <v>-8.8235294117646981E-2</v>
      </c>
      <c r="D32">
        <v>2.0488</v>
      </c>
      <c r="E32">
        <v>2.0228000000000002</v>
      </c>
      <c r="F32">
        <v>9.407</v>
      </c>
      <c r="G32">
        <f t="shared" si="0"/>
        <v>11.4298</v>
      </c>
      <c r="H32">
        <f t="shared" si="1"/>
        <v>21.295861599999999</v>
      </c>
      <c r="I32" s="15">
        <f t="shared" si="2"/>
        <v>5.2907830248094534E-4</v>
      </c>
      <c r="J32">
        <f t="shared" si="3"/>
        <v>1.0005290783024809</v>
      </c>
      <c r="K32">
        <f t="shared" si="5"/>
        <v>-8.8764372420127927E-2</v>
      </c>
      <c r="L32" s="34">
        <f t="shared" si="6"/>
        <v>7.8791138111391681E-3</v>
      </c>
      <c r="M32" s="7"/>
      <c r="N32" s="7"/>
      <c r="O32" s="7">
        <f t="shared" si="7"/>
        <v>-0.80927880257879103</v>
      </c>
      <c r="P32" s="7"/>
      <c r="Q32" s="7">
        <f t="shared" si="8"/>
        <v>-0.80927880257879103</v>
      </c>
      <c r="R32" s="7">
        <f t="shared" si="9"/>
        <v>103</v>
      </c>
      <c r="S32" s="7">
        <f t="shared" si="10"/>
        <v>-0.80927880257879103</v>
      </c>
      <c r="T32" s="7">
        <f t="shared" si="11"/>
        <v>103</v>
      </c>
      <c r="U32">
        <v>29</v>
      </c>
      <c r="V32">
        <f t="shared" si="12"/>
        <v>0.35123966942148765</v>
      </c>
      <c r="W32">
        <f>SUM($V$4:V32)/U32</f>
        <v>-1.4106583072100316E-2</v>
      </c>
      <c r="X32">
        <f t="shared" si="13"/>
        <v>5.2462499028472262E-4</v>
      </c>
      <c r="Z32">
        <f t="shared" si="14"/>
        <v>0.35123966942148765</v>
      </c>
      <c r="AA32">
        <f>SUM($Z$4:Z32)/U32</f>
        <v>-1.52465089769165E-2</v>
      </c>
      <c r="AB32">
        <f t="shared" si="15"/>
        <v>6.1283864031933324E-4</v>
      </c>
    </row>
    <row r="33" spans="1:28" ht="15.75" x14ac:dyDescent="0.25">
      <c r="A33" s="4">
        <v>42299</v>
      </c>
      <c r="B33">
        <v>2.4</v>
      </c>
      <c r="C33">
        <f t="shared" si="4"/>
        <v>-3.2258064516129059E-2</v>
      </c>
      <c r="D33">
        <v>2.0251000000000001</v>
      </c>
      <c r="E33">
        <v>2.0263</v>
      </c>
      <c r="F33">
        <v>9.3343000000000007</v>
      </c>
      <c r="G33">
        <f t="shared" si="0"/>
        <v>11.360600000000002</v>
      </c>
      <c r="H33">
        <f t="shared" si="1"/>
        <v>20.929190930000004</v>
      </c>
      <c r="I33" s="15">
        <f t="shared" si="2"/>
        <v>5.2077936505212641E-4</v>
      </c>
      <c r="J33">
        <f t="shared" si="3"/>
        <v>1.0005207793650521</v>
      </c>
      <c r="K33">
        <f t="shared" si="5"/>
        <v>-3.2778843881181186E-2</v>
      </c>
      <c r="L33" s="34">
        <f t="shared" si="6"/>
        <v>1.0744526061868492E-3</v>
      </c>
      <c r="M33" s="7"/>
      <c r="N33" s="7"/>
      <c r="O33" s="7">
        <f t="shared" si="7"/>
        <v>-0.2958653686847198</v>
      </c>
      <c r="P33" s="7"/>
      <c r="Q33" s="7">
        <f t="shared" si="8"/>
        <v>-0.2958653686847198</v>
      </c>
      <c r="R33" s="7">
        <f t="shared" si="9"/>
        <v>68</v>
      </c>
      <c r="S33" s="7">
        <f t="shared" si="10"/>
        <v>-0.2958653686847198</v>
      </c>
      <c r="T33" s="7">
        <f t="shared" si="11"/>
        <v>68</v>
      </c>
      <c r="U33">
        <v>30</v>
      </c>
      <c r="V33">
        <f t="shared" si="12"/>
        <v>6.1983471074380181E-2</v>
      </c>
      <c r="W33">
        <f>SUM($V$4:V33)/U33</f>
        <v>-1.15702479338843E-2</v>
      </c>
      <c r="X33">
        <f t="shared" si="13"/>
        <v>3.6510173795878338E-4</v>
      </c>
      <c r="Z33">
        <f t="shared" si="14"/>
        <v>6.1983471074380181E-2</v>
      </c>
      <c r="AA33">
        <f>SUM($Z$4:Z33)/U33</f>
        <v>-1.2672176308539944E-2</v>
      </c>
      <c r="AB33">
        <f t="shared" si="15"/>
        <v>4.3795650653105737E-4</v>
      </c>
    </row>
    <row r="34" spans="1:28" ht="15.75" x14ac:dyDescent="0.25">
      <c r="A34" s="4">
        <v>42300</v>
      </c>
      <c r="B34">
        <v>2.2800000000000002</v>
      </c>
      <c r="C34">
        <f t="shared" si="4"/>
        <v>-4.9999999999999864E-2</v>
      </c>
      <c r="D34">
        <v>1.9965000000000002</v>
      </c>
      <c r="E34">
        <v>2.0865999999999998</v>
      </c>
      <c r="F34">
        <v>9.3175000000000008</v>
      </c>
      <c r="G34">
        <f t="shared" si="0"/>
        <v>11.4041</v>
      </c>
      <c r="H34">
        <f t="shared" si="1"/>
        <v>20.68898875</v>
      </c>
      <c r="I34" s="15">
        <f t="shared" si="2"/>
        <v>5.1532920142971506E-4</v>
      </c>
      <c r="J34">
        <f t="shared" si="3"/>
        <v>1.0005153292014297</v>
      </c>
      <c r="K34">
        <f t="shared" si="5"/>
        <v>-5.0515329201429579E-2</v>
      </c>
      <c r="L34" s="34">
        <f t="shared" si="6"/>
        <v>2.5517984843288041E-3</v>
      </c>
      <c r="M34" s="7"/>
      <c r="N34" s="7"/>
      <c r="O34" s="7">
        <f t="shared" si="7"/>
        <v>-0.45859132146131409</v>
      </c>
      <c r="P34" s="7"/>
      <c r="Q34" s="7">
        <f t="shared" si="8"/>
        <v>-0.45859132146131409</v>
      </c>
      <c r="R34" s="7">
        <f t="shared" si="9"/>
        <v>79</v>
      </c>
      <c r="S34" s="7">
        <f t="shared" si="10"/>
        <v>-0.45859132146131409</v>
      </c>
      <c r="T34" s="7">
        <f t="shared" si="11"/>
        <v>79</v>
      </c>
      <c r="U34">
        <v>31</v>
      </c>
      <c r="V34">
        <f t="shared" si="12"/>
        <v>0.15289256198347112</v>
      </c>
      <c r="W34">
        <f>SUM($V$4:V34)/U34</f>
        <v>-6.2649960010663832E-3</v>
      </c>
      <c r="X34">
        <f t="shared" si="13"/>
        <v>1.1061412924497373E-4</v>
      </c>
      <c r="Z34">
        <f t="shared" si="14"/>
        <v>0.15289256198347112</v>
      </c>
      <c r="AA34">
        <f>SUM($Z$4:Z34)/U34</f>
        <v>-7.3313782991202316E-3</v>
      </c>
      <c r="AB34">
        <f t="shared" si="15"/>
        <v>1.5147475824628574E-4</v>
      </c>
    </row>
    <row r="35" spans="1:28" ht="15.75" x14ac:dyDescent="0.25">
      <c r="A35" s="4">
        <v>42303</v>
      </c>
      <c r="B35">
        <v>2.1</v>
      </c>
      <c r="C35">
        <f t="shared" si="4"/>
        <v>-7.8947368421052697E-2</v>
      </c>
      <c r="D35">
        <v>1.9990999999999999</v>
      </c>
      <c r="E35">
        <v>2.0564</v>
      </c>
      <c r="F35">
        <v>9.3518000000000008</v>
      </c>
      <c r="G35">
        <f t="shared" si="0"/>
        <v>11.408200000000001</v>
      </c>
      <c r="H35">
        <f t="shared" si="1"/>
        <v>20.75158338</v>
      </c>
      <c r="I35" s="15">
        <f t="shared" si="2"/>
        <v>5.1675050884392171E-4</v>
      </c>
      <c r="J35">
        <f t="shared" si="3"/>
        <v>1.0005167505088439</v>
      </c>
      <c r="K35">
        <f t="shared" si="5"/>
        <v>-7.9464118929896618E-2</v>
      </c>
      <c r="L35" s="34">
        <f t="shared" si="6"/>
        <v>6.314546197304754E-3</v>
      </c>
      <c r="M35" s="7"/>
      <c r="N35" s="7"/>
      <c r="O35" s="7">
        <f t="shared" si="7"/>
        <v>-0.72409156020207743</v>
      </c>
      <c r="P35" s="7"/>
      <c r="Q35" s="7">
        <f t="shared" si="8"/>
        <v>-0.72409156020207743</v>
      </c>
      <c r="R35" s="7">
        <f t="shared" si="9"/>
        <v>98</v>
      </c>
      <c r="S35" s="7">
        <f t="shared" si="10"/>
        <v>-0.72409156020207743</v>
      </c>
      <c r="T35" s="7">
        <f t="shared" si="11"/>
        <v>98</v>
      </c>
      <c r="U35">
        <v>32</v>
      </c>
      <c r="V35">
        <f t="shared" si="12"/>
        <v>0.30991735537190079</v>
      </c>
      <c r="W35">
        <f>SUM($V$4:V35)/U35</f>
        <v>3.6157024793388413E-3</v>
      </c>
      <c r="X35">
        <f t="shared" si="13"/>
        <v>3.8031431037373216E-5</v>
      </c>
      <c r="Z35">
        <f t="shared" si="14"/>
        <v>0.30991735537190079</v>
      </c>
      <c r="AA35">
        <f>SUM($Z$4:Z35)/U35</f>
        <v>2.5826446280991754E-3</v>
      </c>
      <c r="AB35">
        <f t="shared" si="15"/>
        <v>1.9403791345598625E-5</v>
      </c>
    </row>
    <row r="36" spans="1:28" ht="15.75" x14ac:dyDescent="0.25">
      <c r="A36" s="4">
        <v>42304</v>
      </c>
      <c r="B36">
        <v>2.0499999999999998</v>
      </c>
      <c r="C36">
        <f t="shared" si="4"/>
        <v>-2.3809523809523937E-2</v>
      </c>
      <c r="D36">
        <v>2.0004</v>
      </c>
      <c r="E36">
        <v>2.0369999999999999</v>
      </c>
      <c r="F36">
        <v>9.2766000000000002</v>
      </c>
      <c r="G36">
        <f t="shared" si="0"/>
        <v>11.313600000000001</v>
      </c>
      <c r="H36">
        <f t="shared" si="1"/>
        <v>20.593910640000004</v>
      </c>
      <c r="I36" s="15">
        <f t="shared" si="2"/>
        <v>5.1316889962271794E-4</v>
      </c>
      <c r="J36">
        <f t="shared" si="3"/>
        <v>1.0005131688996227</v>
      </c>
      <c r="K36">
        <f t="shared" si="5"/>
        <v>-2.4322692709146655E-2</v>
      </c>
      <c r="L36" s="34">
        <f t="shared" si="6"/>
        <v>5.915933806235758E-4</v>
      </c>
      <c r="M36" s="7"/>
      <c r="N36" s="7"/>
      <c r="O36" s="7">
        <f t="shared" si="7"/>
        <v>-0.21837681974348466</v>
      </c>
      <c r="P36" s="7"/>
      <c r="Q36" s="7">
        <f t="shared" si="8"/>
        <v>-0.21837681974348466</v>
      </c>
      <c r="R36" s="7">
        <f t="shared" si="9"/>
        <v>65</v>
      </c>
      <c r="S36" s="7">
        <f t="shared" si="10"/>
        <v>-0.21837681974348466</v>
      </c>
      <c r="T36" s="7">
        <f t="shared" si="11"/>
        <v>65</v>
      </c>
      <c r="U36">
        <v>33</v>
      </c>
      <c r="V36">
        <f t="shared" si="12"/>
        <v>3.7190082644628086E-2</v>
      </c>
      <c r="W36">
        <f>SUM($V$4:V36)/U36</f>
        <v>4.6331079388930605E-3</v>
      </c>
      <c r="X36">
        <f t="shared" si="13"/>
        <v>6.4397067520301714E-5</v>
      </c>
      <c r="Z36">
        <f t="shared" si="14"/>
        <v>3.7190082644628086E-2</v>
      </c>
      <c r="AA36">
        <f>SUM($Z$4:Z36)/U36</f>
        <v>3.6313548710242938E-3</v>
      </c>
      <c r="AB36">
        <f t="shared" si="15"/>
        <v>3.9560214597935593E-5</v>
      </c>
    </row>
    <row r="37" spans="1:28" ht="15.75" x14ac:dyDescent="0.25">
      <c r="A37" s="4">
        <v>42305</v>
      </c>
      <c r="B37">
        <v>2.2200000000000002</v>
      </c>
      <c r="C37">
        <f t="shared" si="4"/>
        <v>8.2926829268292868E-2</v>
      </c>
      <c r="D37">
        <v>2.0215999999999998</v>
      </c>
      <c r="E37">
        <v>2.1009000000000002</v>
      </c>
      <c r="F37">
        <v>9.2527000000000008</v>
      </c>
      <c r="G37">
        <f t="shared" si="0"/>
        <v>11.3536</v>
      </c>
      <c r="H37">
        <f t="shared" si="1"/>
        <v>20.806158319999998</v>
      </c>
      <c r="I37" s="15">
        <f t="shared" si="2"/>
        <v>5.1798911740497111E-4</v>
      </c>
      <c r="J37">
        <f t="shared" si="3"/>
        <v>1.000517989117405</v>
      </c>
      <c r="K37">
        <f t="shared" si="5"/>
        <v>8.2408840150887896E-2</v>
      </c>
      <c r="L37" s="34">
        <f t="shared" si="6"/>
        <v>6.7912169350145928E-3</v>
      </c>
      <c r="M37" s="7"/>
      <c r="N37" s="7"/>
      <c r="O37" s="7">
        <f t="shared" si="7"/>
        <v>0.7605904843748662</v>
      </c>
      <c r="P37" s="7"/>
      <c r="Q37" s="7">
        <f t="shared" si="8"/>
        <v>0.7605904843748662</v>
      </c>
      <c r="R37" s="7">
        <f t="shared" si="9"/>
        <v>19</v>
      </c>
      <c r="S37" s="7">
        <f t="shared" si="10"/>
        <v>0.7605904843748662</v>
      </c>
      <c r="T37" s="7">
        <f t="shared" si="11"/>
        <v>19</v>
      </c>
      <c r="U37">
        <v>34</v>
      </c>
      <c r="V37">
        <f t="shared" si="12"/>
        <v>-0.34297520661157022</v>
      </c>
      <c r="W37">
        <f>SUM($V$4:V37)/U37</f>
        <v>-5.5906660184735059E-3</v>
      </c>
      <c r="X37">
        <f t="shared" si="13"/>
        <v>9.66080529112627E-5</v>
      </c>
      <c r="Z37">
        <f t="shared" si="14"/>
        <v>-0.34297520661157022</v>
      </c>
      <c r="AA37">
        <f>SUM($Z$4:Z37)/U37</f>
        <v>-6.5629557608167209E-3</v>
      </c>
      <c r="AB37">
        <f t="shared" si="15"/>
        <v>1.3313283662062464E-4</v>
      </c>
    </row>
    <row r="38" spans="1:28" ht="15.75" x14ac:dyDescent="0.25">
      <c r="A38" s="4">
        <v>42306</v>
      </c>
      <c r="B38">
        <v>2.19</v>
      </c>
      <c r="C38">
        <f t="shared" si="4"/>
        <v>-1.3513513513513624E-2</v>
      </c>
      <c r="D38">
        <v>2.0211000000000001</v>
      </c>
      <c r="E38">
        <v>2.1724999999999999</v>
      </c>
      <c r="F38">
        <v>9.2386999999999997</v>
      </c>
      <c r="G38">
        <f t="shared" si="0"/>
        <v>11.411199999999999</v>
      </c>
      <c r="H38">
        <f t="shared" si="1"/>
        <v>20.844836569999998</v>
      </c>
      <c r="I38" s="15">
        <f t="shared" si="2"/>
        <v>5.1886660392930217E-4</v>
      </c>
      <c r="J38">
        <f t="shared" si="3"/>
        <v>1.0005188666039293</v>
      </c>
      <c r="K38">
        <f t="shared" si="5"/>
        <v>-1.4032380117442926E-2</v>
      </c>
      <c r="L38" s="34">
        <f t="shared" si="6"/>
        <v>1.9690769176040755E-4</v>
      </c>
      <c r="M38" s="7"/>
      <c r="N38" s="7"/>
      <c r="O38" s="7">
        <f t="shared" si="7"/>
        <v>-0.1239436003949511</v>
      </c>
      <c r="P38" s="7"/>
      <c r="Q38" s="7">
        <f t="shared" si="8"/>
        <v>-0.1239436003949511</v>
      </c>
      <c r="R38" s="7">
        <f t="shared" si="9"/>
        <v>62</v>
      </c>
      <c r="S38" s="7">
        <f t="shared" si="10"/>
        <v>-0.1239436003949511</v>
      </c>
      <c r="T38" s="7">
        <f t="shared" si="11"/>
        <v>62</v>
      </c>
      <c r="U38">
        <v>35</v>
      </c>
      <c r="V38">
        <f t="shared" si="12"/>
        <v>1.2396694214875992E-2</v>
      </c>
      <c r="W38">
        <f>SUM($V$4:V38)/U38</f>
        <v>-5.0767414403778063E-3</v>
      </c>
      <c r="X38">
        <f t="shared" si="13"/>
        <v>8.2005966166884208E-5</v>
      </c>
      <c r="Z38">
        <f t="shared" si="14"/>
        <v>1.2396694214875992E-2</v>
      </c>
      <c r="AA38">
        <f>SUM($Z$4:Z38)/U38</f>
        <v>-6.0212514757969297E-3</v>
      </c>
      <c r="AB38">
        <f t="shared" si="15"/>
        <v>1.1535831151977587E-4</v>
      </c>
    </row>
    <row r="39" spans="1:28" ht="15.75" x14ac:dyDescent="0.25">
      <c r="A39" s="4">
        <v>42307</v>
      </c>
      <c r="B39">
        <v>2.2599999999999998</v>
      </c>
      <c r="C39">
        <f t="shared" si="4"/>
        <v>3.1963470319634632E-2</v>
      </c>
      <c r="D39">
        <v>2.0123000000000002</v>
      </c>
      <c r="E39">
        <v>2.1421000000000001</v>
      </c>
      <c r="F39">
        <v>9.2590000000000003</v>
      </c>
      <c r="G39">
        <f t="shared" si="0"/>
        <v>11.4011</v>
      </c>
      <c r="H39">
        <f t="shared" si="1"/>
        <v>20.773985700000001</v>
      </c>
      <c r="I39" s="15">
        <f t="shared" si="2"/>
        <v>5.1725900946664183E-4</v>
      </c>
      <c r="J39">
        <f t="shared" si="3"/>
        <v>1.0005172590094666</v>
      </c>
      <c r="K39">
        <f t="shared" si="5"/>
        <v>3.144621131016799E-2</v>
      </c>
      <c r="L39" s="34">
        <f t="shared" si="6"/>
        <v>9.8886420576373732E-4</v>
      </c>
      <c r="M39" s="7"/>
      <c r="N39" s="7"/>
      <c r="O39" s="7">
        <f t="shared" si="7"/>
        <v>0.29316340184741552</v>
      </c>
      <c r="P39" s="7"/>
      <c r="Q39" s="7">
        <f t="shared" si="8"/>
        <v>0.29316340184741552</v>
      </c>
      <c r="R39" s="7">
        <f t="shared" si="9"/>
        <v>39</v>
      </c>
      <c r="S39" s="7">
        <f t="shared" si="10"/>
        <v>0.29316340184741552</v>
      </c>
      <c r="T39" s="7">
        <f t="shared" si="11"/>
        <v>38</v>
      </c>
      <c r="U39">
        <v>36</v>
      </c>
      <c r="V39">
        <f t="shared" si="12"/>
        <v>-0.17768595041322316</v>
      </c>
      <c r="W39">
        <f>SUM($V$4:V39)/U39</f>
        <v>-9.871441689623511E-3</v>
      </c>
      <c r="X39">
        <f t="shared" si="13"/>
        <v>3.1891209064899409E-4</v>
      </c>
      <c r="Z39">
        <f t="shared" si="14"/>
        <v>-0.18595041322314049</v>
      </c>
      <c r="AA39">
        <f>SUM($Z$4:Z39)/U39</f>
        <v>-1.1019283746556472E-2</v>
      </c>
      <c r="AB39">
        <f t="shared" si="15"/>
        <v>3.9738964675785924E-4</v>
      </c>
    </row>
    <row r="40" spans="1:28" ht="15.75" x14ac:dyDescent="0.25">
      <c r="A40" s="4">
        <v>42310</v>
      </c>
      <c r="B40">
        <v>2.52</v>
      </c>
      <c r="C40">
        <f t="shared" si="4"/>
        <v>0.11504424778761073</v>
      </c>
      <c r="D40">
        <v>2.0398999999999998</v>
      </c>
      <c r="E40">
        <v>2.1709000000000001</v>
      </c>
      <c r="F40">
        <v>9.2248999999999999</v>
      </c>
      <c r="G40">
        <f t="shared" si="0"/>
        <v>11.395799999999999</v>
      </c>
      <c r="H40">
        <f t="shared" si="1"/>
        <v>20.988773509999998</v>
      </c>
      <c r="I40" s="15">
        <f t="shared" si="2"/>
        <v>5.2212961674658054E-4</v>
      </c>
      <c r="J40">
        <f t="shared" si="3"/>
        <v>1.0005221296167466</v>
      </c>
      <c r="K40">
        <f t="shared" si="5"/>
        <v>0.11452211817086415</v>
      </c>
      <c r="L40" s="34">
        <f t="shared" si="6"/>
        <v>1.3115315550341372E-2</v>
      </c>
      <c r="M40" s="7"/>
      <c r="N40" s="7"/>
      <c r="O40" s="7">
        <f t="shared" si="7"/>
        <v>1.0551658723888682</v>
      </c>
      <c r="P40" s="7"/>
      <c r="Q40" s="7">
        <f t="shared" si="8"/>
        <v>1.0551658723888682</v>
      </c>
      <c r="R40" s="7">
        <f t="shared" si="9"/>
        <v>15</v>
      </c>
      <c r="S40" s="7">
        <f t="shared" si="10"/>
        <v>1.0551658723888682</v>
      </c>
      <c r="T40" s="7">
        <f t="shared" si="11"/>
        <v>15</v>
      </c>
      <c r="U40">
        <v>37</v>
      </c>
      <c r="V40">
        <f t="shared" si="12"/>
        <v>-0.37603305785123964</v>
      </c>
      <c r="W40">
        <f>SUM($V$4:V40)/U40</f>
        <v>-1.9767701585883406E-2</v>
      </c>
      <c r="X40">
        <f t="shared" si="13"/>
        <v>1.3143813601432621E-3</v>
      </c>
      <c r="Z40">
        <f t="shared" si="14"/>
        <v>-0.37603305785123964</v>
      </c>
      <c r="AA40">
        <f>SUM($Z$4:Z40)/U40</f>
        <v>-2.0884520884520884E-2</v>
      </c>
      <c r="AB40">
        <f t="shared" si="15"/>
        <v>1.4670944423010538E-3</v>
      </c>
    </row>
    <row r="41" spans="1:28" ht="15.75" x14ac:dyDescent="0.25">
      <c r="A41" s="4">
        <v>42311</v>
      </c>
      <c r="B41">
        <v>2.52</v>
      </c>
      <c r="C41">
        <f t="shared" si="4"/>
        <v>0</v>
      </c>
      <c r="D41">
        <v>2.0398000000000001</v>
      </c>
      <c r="E41">
        <v>2.2105000000000001</v>
      </c>
      <c r="F41">
        <v>9.2333999999999996</v>
      </c>
      <c r="G41">
        <f t="shared" si="0"/>
        <v>11.443899999999999</v>
      </c>
      <c r="H41">
        <f t="shared" si="1"/>
        <v>21.04478932</v>
      </c>
      <c r="I41" s="15">
        <f t="shared" si="2"/>
        <v>5.2339843418724996E-4</v>
      </c>
      <c r="J41">
        <f t="shared" si="3"/>
        <v>1.0005233984341872</v>
      </c>
      <c r="K41">
        <f t="shared" si="5"/>
        <v>-5.2339843418724996E-4</v>
      </c>
      <c r="L41" s="34">
        <f t="shared" si="6"/>
        <v>2.7394592090966501E-7</v>
      </c>
      <c r="M41" s="7"/>
      <c r="N41" s="7"/>
      <c r="O41" s="7">
        <f t="shared" si="7"/>
        <v>0</v>
      </c>
      <c r="P41" s="7"/>
      <c r="Q41" s="7">
        <f t="shared" si="8"/>
        <v>0</v>
      </c>
      <c r="R41" s="7">
        <f t="shared" si="9"/>
        <v>53</v>
      </c>
      <c r="S41" s="7">
        <f t="shared" si="10"/>
        <v>0</v>
      </c>
      <c r="T41" s="7">
        <f t="shared" si="11"/>
        <v>53</v>
      </c>
      <c r="U41">
        <v>38</v>
      </c>
      <c r="V41">
        <f t="shared" si="12"/>
        <v>-6.1983471074380181E-2</v>
      </c>
      <c r="W41">
        <f>SUM($V$4:V41)/U41</f>
        <v>-2.087864288821227E-2</v>
      </c>
      <c r="X41">
        <f t="shared" si="13"/>
        <v>1.5058976087666254E-3</v>
      </c>
      <c r="Z41">
        <f t="shared" si="14"/>
        <v>-6.1983471074380181E-2</v>
      </c>
      <c r="AA41">
        <f>SUM($Z$4:Z41)/U41</f>
        <v>-2.1966072205306653E-2</v>
      </c>
      <c r="AB41">
        <f t="shared" si="15"/>
        <v>1.6668469517174846E-3</v>
      </c>
    </row>
    <row r="42" spans="1:28" ht="15.75" x14ac:dyDescent="0.25">
      <c r="A42" s="4">
        <v>42312</v>
      </c>
      <c r="B42">
        <v>2.6</v>
      </c>
      <c r="C42">
        <f t="shared" si="4"/>
        <v>3.1746031746031772E-2</v>
      </c>
      <c r="D42">
        <v>2.0348999999999999</v>
      </c>
      <c r="E42">
        <v>2.2250000000000001</v>
      </c>
      <c r="F42">
        <v>9.2637</v>
      </c>
      <c r="G42">
        <f t="shared" si="0"/>
        <v>11.4887</v>
      </c>
      <c r="H42">
        <f t="shared" si="1"/>
        <v>21.075703130000001</v>
      </c>
      <c r="I42" s="15">
        <f t="shared" si="2"/>
        <v>5.2409841400757884E-4</v>
      </c>
      <c r="J42">
        <f t="shared" si="3"/>
        <v>1.0005240984140076</v>
      </c>
      <c r="K42">
        <f t="shared" si="5"/>
        <v>3.1221933332024193E-2</v>
      </c>
      <c r="L42" s="34">
        <f t="shared" si="6"/>
        <v>9.7480912098936337E-4</v>
      </c>
      <c r="M42" s="7"/>
      <c r="N42" s="7"/>
      <c r="O42" s="7">
        <f t="shared" si="7"/>
        <v>0.29116909299131155</v>
      </c>
      <c r="P42" s="7"/>
      <c r="Q42" s="7">
        <f t="shared" si="8"/>
        <v>0.29116909299131155</v>
      </c>
      <c r="R42" s="7">
        <f t="shared" si="9"/>
        <v>40</v>
      </c>
      <c r="S42" s="7">
        <f t="shared" si="10"/>
        <v>0.29116909299131155</v>
      </c>
      <c r="T42" s="7">
        <f t="shared" si="11"/>
        <v>39</v>
      </c>
      <c r="U42">
        <v>39</v>
      </c>
      <c r="V42">
        <f t="shared" si="12"/>
        <v>-0.16942148760330578</v>
      </c>
      <c r="W42">
        <f>SUM($V$4:V42)/U42</f>
        <v>-2.4687433778342871E-2</v>
      </c>
      <c r="X42">
        <f t="shared" si="13"/>
        <v>2.1608460068947744E-3</v>
      </c>
      <c r="Z42">
        <f t="shared" si="14"/>
        <v>-0.17768595041322316</v>
      </c>
      <c r="AA42">
        <f>SUM($Z$4:Z42)/U42</f>
        <v>-2.5958889595253234E-2</v>
      </c>
      <c r="AB42">
        <f t="shared" si="15"/>
        <v>2.3891540010657561E-3</v>
      </c>
    </row>
    <row r="43" spans="1:28" ht="15.75" x14ac:dyDescent="0.25">
      <c r="A43" s="4">
        <v>42313</v>
      </c>
      <c r="B43">
        <v>2.5</v>
      </c>
      <c r="C43">
        <f t="shared" si="4"/>
        <v>-3.8461538461538491E-2</v>
      </c>
      <c r="D43">
        <v>2.0329000000000002</v>
      </c>
      <c r="E43">
        <v>2.2323</v>
      </c>
      <c r="F43">
        <v>9.2740000000000009</v>
      </c>
      <c r="G43">
        <f t="shared" si="0"/>
        <v>11.506300000000001</v>
      </c>
      <c r="H43">
        <f t="shared" si="1"/>
        <v>21.085414600000004</v>
      </c>
      <c r="I43" s="15">
        <f t="shared" si="2"/>
        <v>5.2431827353638383E-4</v>
      </c>
      <c r="J43">
        <f t="shared" si="3"/>
        <v>1.0005243182735364</v>
      </c>
      <c r="K43">
        <f t="shared" si="5"/>
        <v>-3.8985856735074875E-2</v>
      </c>
      <c r="L43" s="34">
        <f t="shared" si="6"/>
        <v>1.519897025367783E-3</v>
      </c>
      <c r="M43" s="7"/>
      <c r="N43" s="7"/>
      <c r="O43" s="7">
        <f t="shared" si="7"/>
        <v>-0.35276255497024284</v>
      </c>
      <c r="P43" s="7"/>
      <c r="Q43" s="7">
        <f t="shared" si="8"/>
        <v>-0.35276255497024284</v>
      </c>
      <c r="R43" s="7">
        <f t="shared" si="9"/>
        <v>72</v>
      </c>
      <c r="S43" s="7">
        <f t="shared" si="10"/>
        <v>-0.35276255497024284</v>
      </c>
      <c r="T43" s="7">
        <f t="shared" si="11"/>
        <v>72</v>
      </c>
      <c r="U43">
        <v>40</v>
      </c>
      <c r="V43">
        <f t="shared" si="12"/>
        <v>9.5041322314049603E-2</v>
      </c>
      <c r="W43">
        <f>SUM($V$4:V43)/U43</f>
        <v>-2.1694214876033062E-2</v>
      </c>
      <c r="X43">
        <f t="shared" si="13"/>
        <v>1.7114143966817971E-3</v>
      </c>
      <c r="Z43">
        <f t="shared" si="14"/>
        <v>9.5041322314049603E-2</v>
      </c>
      <c r="AA43">
        <f>SUM($Z$4:Z43)/U43</f>
        <v>-2.2933884297520662E-2</v>
      </c>
      <c r="AB43">
        <f t="shared" si="15"/>
        <v>1.912592905352963E-3</v>
      </c>
    </row>
    <row r="44" spans="1:28" ht="15.75" x14ac:dyDescent="0.25">
      <c r="A44" s="4">
        <v>42314</v>
      </c>
      <c r="B44">
        <v>2.46</v>
      </c>
      <c r="C44">
        <f t="shared" si="4"/>
        <v>-1.6000000000000014E-2</v>
      </c>
      <c r="D44">
        <v>2.0457999999999998</v>
      </c>
      <c r="E44">
        <v>2.3252000000000002</v>
      </c>
      <c r="F44">
        <v>9.3039000000000005</v>
      </c>
      <c r="G44">
        <f t="shared" si="0"/>
        <v>11.629100000000001</v>
      </c>
      <c r="H44">
        <f t="shared" si="1"/>
        <v>21.359118619999997</v>
      </c>
      <c r="I44" s="15">
        <f t="shared" si="2"/>
        <v>5.3050748167726702E-4</v>
      </c>
      <c r="J44">
        <f t="shared" si="3"/>
        <v>1.0005305074816773</v>
      </c>
      <c r="K44">
        <f t="shared" si="5"/>
        <v>-1.6530507481677281E-2</v>
      </c>
      <c r="L44" s="34">
        <f t="shared" si="6"/>
        <v>2.7325767760178859E-4</v>
      </c>
      <c r="M44" s="7"/>
      <c r="N44" s="7"/>
      <c r="O44" s="7">
        <f t="shared" si="7"/>
        <v>-0.14674922286762104</v>
      </c>
      <c r="P44" s="7"/>
      <c r="Q44" s="7">
        <f t="shared" si="8"/>
        <v>-0.14674922286762104</v>
      </c>
      <c r="R44" s="7">
        <f t="shared" si="9"/>
        <v>63</v>
      </c>
      <c r="S44" s="7">
        <f t="shared" si="10"/>
        <v>-0.14674922286762104</v>
      </c>
      <c r="T44" s="7">
        <f t="shared" si="11"/>
        <v>63</v>
      </c>
      <c r="U44">
        <v>41</v>
      </c>
      <c r="V44">
        <f t="shared" si="12"/>
        <v>2.0661157024793431E-2</v>
      </c>
      <c r="W44">
        <f>SUM($V$4:V44)/U44</f>
        <v>-2.0661157024793389E-2</v>
      </c>
      <c r="X44">
        <f t="shared" si="13"/>
        <v>1.5911108903390852E-3</v>
      </c>
      <c r="Z44">
        <f t="shared" si="14"/>
        <v>2.0661157024793431E-2</v>
      </c>
      <c r="AA44">
        <f>SUM($Z$4:Z44)/U44</f>
        <v>-2.1870590606732514E-2</v>
      </c>
      <c r="AB44">
        <f t="shared" si="15"/>
        <v>1.7828392793617412E-3</v>
      </c>
    </row>
    <row r="45" spans="1:28" ht="15.75" x14ac:dyDescent="0.25">
      <c r="A45" s="4">
        <v>42317</v>
      </c>
      <c r="B45">
        <v>2.4699999999999998</v>
      </c>
      <c r="C45">
        <f t="shared" si="4"/>
        <v>4.0650406504064178E-3</v>
      </c>
      <c r="D45">
        <v>2.0467</v>
      </c>
      <c r="E45">
        <v>2.3435999999999999</v>
      </c>
      <c r="F45">
        <v>9.3978000000000002</v>
      </c>
      <c r="G45">
        <f t="shared" si="0"/>
        <v>11.741400000000001</v>
      </c>
      <c r="H45">
        <f t="shared" si="1"/>
        <v>21.578077259999997</v>
      </c>
      <c r="I45" s="15">
        <f t="shared" si="2"/>
        <v>5.354487305604394E-4</v>
      </c>
      <c r="J45">
        <f t="shared" si="3"/>
        <v>1.0005354487305604</v>
      </c>
      <c r="K45">
        <f t="shared" si="5"/>
        <v>3.5295919198459784E-3</v>
      </c>
      <c r="L45" s="34">
        <f t="shared" si="6"/>
        <v>1.2458019120642019E-5</v>
      </c>
      <c r="M45" s="7"/>
      <c r="N45" s="7"/>
      <c r="O45" s="7">
        <f t="shared" si="7"/>
        <v>3.7283847273276875E-2</v>
      </c>
      <c r="P45" s="7"/>
      <c r="Q45" s="7">
        <f t="shared" si="8"/>
        <v>3.7283847273276875E-2</v>
      </c>
      <c r="R45" s="7">
        <f t="shared" si="9"/>
        <v>52</v>
      </c>
      <c r="S45" s="7">
        <f t="shared" si="10"/>
        <v>3.7283847273276875E-2</v>
      </c>
      <c r="T45" s="7">
        <f t="shared" si="11"/>
        <v>52</v>
      </c>
      <c r="U45">
        <v>42</v>
      </c>
      <c r="V45">
        <f t="shared" si="12"/>
        <v>-7.0247933884297509E-2</v>
      </c>
      <c r="W45">
        <f>SUM($V$4:V45)/U45</f>
        <v>-2.1841794569067298E-2</v>
      </c>
      <c r="X45">
        <f t="shared" si="13"/>
        <v>1.8215170527171077E-3</v>
      </c>
      <c r="Z45">
        <f t="shared" si="14"/>
        <v>-7.0247933884297509E-2</v>
      </c>
      <c r="AA45">
        <f>SUM($Z$4:Z45)/U45</f>
        <v>-2.3022432113341203E-2</v>
      </c>
      <c r="AB45">
        <f t="shared" si="15"/>
        <v>2.0237599979420892E-3</v>
      </c>
    </row>
    <row r="46" spans="1:28" ht="15.75" x14ac:dyDescent="0.25">
      <c r="A46" s="4">
        <v>42318</v>
      </c>
      <c r="B46">
        <v>2.3199999999999998</v>
      </c>
      <c r="C46">
        <f t="shared" si="4"/>
        <v>-6.0728744939271224E-2</v>
      </c>
      <c r="D46">
        <v>2.0447000000000002</v>
      </c>
      <c r="E46">
        <v>2.3418999999999999</v>
      </c>
      <c r="F46">
        <v>9.3999000000000006</v>
      </c>
      <c r="G46">
        <f t="shared" si="0"/>
        <v>11.741800000000001</v>
      </c>
      <c r="H46">
        <f t="shared" si="1"/>
        <v>21.561875530000005</v>
      </c>
      <c r="I46" s="15">
        <f t="shared" si="2"/>
        <v>5.3508340959629308E-4</v>
      </c>
      <c r="J46">
        <f t="shared" si="3"/>
        <v>1.0005350834095963</v>
      </c>
      <c r="K46">
        <f t="shared" si="5"/>
        <v>-6.1263828348867518E-2</v>
      </c>
      <c r="L46" s="34">
        <f t="shared" si="6"/>
        <v>3.7532566639595032E-3</v>
      </c>
      <c r="M46" s="7"/>
      <c r="N46" s="7"/>
      <c r="O46" s="7">
        <f t="shared" si="7"/>
        <v>-0.55699350784775115</v>
      </c>
      <c r="P46" s="7"/>
      <c r="Q46" s="7">
        <f t="shared" si="8"/>
        <v>-0.55699350784775115</v>
      </c>
      <c r="R46" s="7">
        <f t="shared" si="9"/>
        <v>84</v>
      </c>
      <c r="S46" s="7">
        <f t="shared" si="10"/>
        <v>-0.55699350784775115</v>
      </c>
      <c r="T46" s="7">
        <f t="shared" si="11"/>
        <v>84</v>
      </c>
      <c r="U46">
        <v>43</v>
      </c>
      <c r="V46">
        <f t="shared" si="12"/>
        <v>0.19421487603305787</v>
      </c>
      <c r="W46">
        <f>SUM($V$4:V46)/U46</f>
        <v>-1.6817220834134155E-2</v>
      </c>
      <c r="X46">
        <f t="shared" si="13"/>
        <v>1.1055648557375948E-3</v>
      </c>
      <c r="Z46">
        <f t="shared" si="14"/>
        <v>0.19421487603305787</v>
      </c>
      <c r="AA46">
        <f>SUM($Z$4:Z46)/U46</f>
        <v>-1.7970401691331923E-2</v>
      </c>
      <c r="AB46">
        <f t="shared" si="15"/>
        <v>1.262383589886953E-3</v>
      </c>
    </row>
    <row r="47" spans="1:28" ht="15.75" x14ac:dyDescent="0.25">
      <c r="A47" s="4">
        <v>42319</v>
      </c>
      <c r="B47">
        <v>2.1800000000000002</v>
      </c>
      <c r="C47">
        <f t="shared" si="4"/>
        <v>-6.034482758620676E-2</v>
      </c>
      <c r="D47">
        <v>2.0499999999999998</v>
      </c>
      <c r="E47">
        <v>2.3300999999999998</v>
      </c>
      <c r="F47">
        <v>9.4212000000000007</v>
      </c>
      <c r="G47">
        <f t="shared" si="0"/>
        <v>11.751300000000001</v>
      </c>
      <c r="H47">
        <f t="shared" si="1"/>
        <v>21.643560000000001</v>
      </c>
      <c r="I47" s="15">
        <f t="shared" si="2"/>
        <v>5.3692475849898003E-4</v>
      </c>
      <c r="J47">
        <f t="shared" si="3"/>
        <v>1.000536924758499</v>
      </c>
      <c r="K47">
        <f t="shared" si="5"/>
        <v>-6.088175234470574E-2</v>
      </c>
      <c r="L47" s="34">
        <f t="shared" si="6"/>
        <v>3.7065877685620828E-3</v>
      </c>
      <c r="M47" s="7"/>
      <c r="N47" s="7"/>
      <c r="O47" s="7">
        <f t="shared" si="7"/>
        <v>-0.55347228452227593</v>
      </c>
      <c r="P47" s="7"/>
      <c r="Q47" s="7">
        <f t="shared" si="8"/>
        <v>-0.55347228452227593</v>
      </c>
      <c r="R47" s="7">
        <f t="shared" si="9"/>
        <v>83</v>
      </c>
      <c r="S47" s="7">
        <f t="shared" si="10"/>
        <v>-0.55347228452227593</v>
      </c>
      <c r="T47" s="7">
        <f t="shared" si="11"/>
        <v>83</v>
      </c>
      <c r="U47">
        <v>44</v>
      </c>
      <c r="V47">
        <f t="shared" si="12"/>
        <v>0.18595041322314054</v>
      </c>
      <c r="W47">
        <f>SUM($V$4:V47)/U47</f>
        <v>-1.2208865514650639E-2</v>
      </c>
      <c r="X47">
        <f t="shared" si="13"/>
        <v>5.9622558861930242E-4</v>
      </c>
      <c r="Z47">
        <f t="shared" si="14"/>
        <v>0.18595041322314054</v>
      </c>
      <c r="AA47">
        <f>SUM($Z$4:Z47)/U47</f>
        <v>-1.3335837716003003E-2</v>
      </c>
      <c r="AB47">
        <f t="shared" si="15"/>
        <v>7.113782703502728E-4</v>
      </c>
    </row>
    <row r="48" spans="1:28" ht="15.75" x14ac:dyDescent="0.25">
      <c r="A48" s="4">
        <v>42320</v>
      </c>
      <c r="B48">
        <v>2.09</v>
      </c>
      <c r="C48">
        <f t="shared" si="4"/>
        <v>-4.1284403669724905E-2</v>
      </c>
      <c r="D48">
        <v>2.0506000000000002</v>
      </c>
      <c r="E48">
        <v>2.3115999999999999</v>
      </c>
      <c r="F48">
        <v>9.4832999999999998</v>
      </c>
      <c r="G48">
        <f t="shared" si="0"/>
        <v>11.7949</v>
      </c>
      <c r="H48">
        <f t="shared" si="1"/>
        <v>21.758054980000001</v>
      </c>
      <c r="I48" s="15">
        <f t="shared" si="2"/>
        <v>5.3950365453081517E-4</v>
      </c>
      <c r="J48">
        <f t="shared" si="3"/>
        <v>1.0005395036545308</v>
      </c>
      <c r="K48">
        <f t="shared" si="5"/>
        <v>-4.182390732425572E-2</v>
      </c>
      <c r="L48" s="34">
        <f t="shared" si="6"/>
        <v>1.7492392238679312E-3</v>
      </c>
      <c r="M48" s="7"/>
      <c r="N48" s="7"/>
      <c r="O48" s="7">
        <f t="shared" si="7"/>
        <v>-0.37865338469283039</v>
      </c>
      <c r="P48" s="7"/>
      <c r="Q48" s="7">
        <f t="shared" si="8"/>
        <v>-0.37865338469283039</v>
      </c>
      <c r="R48" s="7">
        <f t="shared" si="9"/>
        <v>74</v>
      </c>
      <c r="S48" s="7">
        <f t="shared" si="10"/>
        <v>-0.37865338469283039</v>
      </c>
      <c r="T48" s="7">
        <f t="shared" si="11"/>
        <v>74</v>
      </c>
      <c r="U48">
        <v>45</v>
      </c>
      <c r="V48">
        <f t="shared" si="12"/>
        <v>0.11157024793388426</v>
      </c>
      <c r="W48">
        <f>SUM($V$4:V48)/U48</f>
        <v>-9.4582185491276401E-3</v>
      </c>
      <c r="X48">
        <f t="shared" si="13"/>
        <v>3.6596412868525427E-4</v>
      </c>
      <c r="Z48">
        <f t="shared" si="14"/>
        <v>0.11157024793388426</v>
      </c>
      <c r="AA48">
        <f>SUM($Z$4:Z48)/U48</f>
        <v>-1.0560146923783287E-2</v>
      </c>
      <c r="AB48">
        <f t="shared" si="15"/>
        <v>4.5620469430318481E-4</v>
      </c>
    </row>
    <row r="49" spans="1:28" ht="15.75" x14ac:dyDescent="0.25">
      <c r="A49" s="4">
        <v>42321</v>
      </c>
      <c r="B49">
        <v>2.0699999999999998</v>
      </c>
      <c r="C49">
        <f t="shared" si="4"/>
        <v>-9.5693779904306303E-3</v>
      </c>
      <c r="D49">
        <v>2.0371999999999999</v>
      </c>
      <c r="E49">
        <v>2.2658</v>
      </c>
      <c r="F49">
        <v>9.4993999999999996</v>
      </c>
      <c r="G49">
        <f t="shared" si="0"/>
        <v>11.7652</v>
      </c>
      <c r="H49">
        <f t="shared" si="1"/>
        <v>21.617977679999996</v>
      </c>
      <c r="I49" s="15">
        <f t="shared" si="2"/>
        <v>5.3634820898817992E-4</v>
      </c>
      <c r="J49">
        <f t="shared" si="3"/>
        <v>1.0005363482089882</v>
      </c>
      <c r="K49">
        <f t="shared" si="5"/>
        <v>-1.010572619941881E-2</v>
      </c>
      <c r="L49" s="34">
        <f t="shared" si="6"/>
        <v>1.0212570201761975E-4</v>
      </c>
      <c r="M49" s="7"/>
      <c r="N49" s="7"/>
      <c r="O49" s="7">
        <f t="shared" si="7"/>
        <v>-8.7768673963888183E-2</v>
      </c>
      <c r="P49" s="7"/>
      <c r="Q49" s="7">
        <f t="shared" si="8"/>
        <v>-8.7768673963888183E-2</v>
      </c>
      <c r="R49" s="7">
        <f t="shared" si="9"/>
        <v>61</v>
      </c>
      <c r="S49" s="7">
        <f t="shared" si="10"/>
        <v>-8.7768673963888183E-2</v>
      </c>
      <c r="T49" s="7">
        <f t="shared" si="11"/>
        <v>61</v>
      </c>
      <c r="U49">
        <v>46</v>
      </c>
      <c r="V49">
        <f t="shared" si="12"/>
        <v>4.1322314049586639E-3</v>
      </c>
      <c r="W49">
        <f>SUM($V$4:V49)/U49</f>
        <v>-9.1627739849083727E-3</v>
      </c>
      <c r="X49">
        <f t="shared" si="13"/>
        <v>3.5109051332105708E-4</v>
      </c>
      <c r="Z49">
        <f t="shared" si="14"/>
        <v>4.1322314049586639E-3</v>
      </c>
      <c r="AA49">
        <f>SUM($Z$4:Z49)/U49</f>
        <v>-1.0240747394897592E-2</v>
      </c>
      <c r="AB49">
        <f t="shared" si="15"/>
        <v>4.3855943013460755E-4</v>
      </c>
    </row>
    <row r="50" spans="1:28" ht="15.75" x14ac:dyDescent="0.25">
      <c r="A50" s="4">
        <v>42324</v>
      </c>
      <c r="B50">
        <v>2.2599999999999998</v>
      </c>
      <c r="C50">
        <f t="shared" si="4"/>
        <v>9.1787439613526547E-2</v>
      </c>
      <c r="D50">
        <v>2.0638000000000001</v>
      </c>
      <c r="E50">
        <v>2.2675999999999998</v>
      </c>
      <c r="F50">
        <v>9.4093</v>
      </c>
      <c r="G50">
        <f t="shared" si="0"/>
        <v>11.6769</v>
      </c>
      <c r="H50">
        <f t="shared" si="1"/>
        <v>21.686513339999998</v>
      </c>
      <c r="I50" s="15">
        <f t="shared" si="2"/>
        <v>5.3789252730473969E-4</v>
      </c>
      <c r="J50">
        <f t="shared" si="3"/>
        <v>1.0005378925273047</v>
      </c>
      <c r="K50">
        <f t="shared" si="5"/>
        <v>9.1249547086221808E-2</v>
      </c>
      <c r="L50" s="34">
        <f t="shared" si="6"/>
        <v>8.3264798434406102E-3</v>
      </c>
      <c r="M50" s="7"/>
      <c r="N50" s="7"/>
      <c r="O50" s="7">
        <f t="shared" si="7"/>
        <v>0.84185846451835644</v>
      </c>
      <c r="P50" s="7"/>
      <c r="Q50" s="7">
        <f t="shared" si="8"/>
        <v>0.84185846451835644</v>
      </c>
      <c r="R50" s="7">
        <f t="shared" si="9"/>
        <v>16</v>
      </c>
      <c r="S50" s="7">
        <f t="shared" si="10"/>
        <v>0.84185846451835644</v>
      </c>
      <c r="T50" s="7">
        <f t="shared" si="11"/>
        <v>16</v>
      </c>
      <c r="U50">
        <v>47</v>
      </c>
      <c r="V50">
        <f t="shared" si="12"/>
        <v>-0.36776859504132231</v>
      </c>
      <c r="W50">
        <f>SUM($V$4:V50)/U50</f>
        <v>-1.6792685071215053E-2</v>
      </c>
      <c r="X50">
        <f t="shared" si="13"/>
        <v>1.2048846163043108E-3</v>
      </c>
      <c r="Z50">
        <f t="shared" si="14"/>
        <v>-0.36776859504132231</v>
      </c>
      <c r="AA50">
        <f>SUM($Z$4:Z50)/U50</f>
        <v>-1.7847722876736416E-2</v>
      </c>
      <c r="AB50">
        <f t="shared" si="15"/>
        <v>1.3610397235076981E-3</v>
      </c>
    </row>
    <row r="51" spans="1:28" ht="15.75" x14ac:dyDescent="0.25">
      <c r="A51" s="4">
        <v>42325</v>
      </c>
      <c r="B51">
        <v>2.11</v>
      </c>
      <c r="C51">
        <f t="shared" si="4"/>
        <v>-6.6371681415929168E-2</v>
      </c>
      <c r="D51">
        <v>2.0667</v>
      </c>
      <c r="E51">
        <v>2.2658</v>
      </c>
      <c r="F51">
        <v>9.4235000000000007</v>
      </c>
      <c r="G51">
        <f t="shared" si="0"/>
        <v>11.689300000000001</v>
      </c>
      <c r="H51">
        <f t="shared" si="1"/>
        <v>21.741347449999999</v>
      </c>
      <c r="I51" s="15">
        <f t="shared" si="2"/>
        <v>5.3912748324624893E-4</v>
      </c>
      <c r="J51">
        <f t="shared" si="3"/>
        <v>1.0005391274832462</v>
      </c>
      <c r="K51">
        <f t="shared" si="5"/>
        <v>-6.6910808899175417E-2</v>
      </c>
      <c r="L51" s="34">
        <f t="shared" si="6"/>
        <v>4.4770563475419719E-3</v>
      </c>
      <c r="M51" s="7"/>
      <c r="N51" s="7"/>
      <c r="O51" s="7">
        <f t="shared" si="7"/>
        <v>-0.6087495417628076</v>
      </c>
      <c r="P51" s="7"/>
      <c r="Q51" s="7">
        <f t="shared" si="8"/>
        <v>-0.6087495417628076</v>
      </c>
      <c r="R51" s="7">
        <f t="shared" si="9"/>
        <v>88</v>
      </c>
      <c r="S51" s="7">
        <f t="shared" si="10"/>
        <v>-0.6087495417628076</v>
      </c>
      <c r="T51" s="7">
        <f t="shared" si="11"/>
        <v>88</v>
      </c>
      <c r="U51">
        <v>48</v>
      </c>
      <c r="V51">
        <f t="shared" si="12"/>
        <v>0.22727272727272729</v>
      </c>
      <c r="W51">
        <f>SUM($V$4:V51)/U51</f>
        <v>-1.1707988980716254E-2</v>
      </c>
      <c r="X51">
        <f t="shared" si="13"/>
        <v>5.9815420788031945E-4</v>
      </c>
      <c r="Z51">
        <f t="shared" si="14"/>
        <v>0.22727272727272729</v>
      </c>
      <c r="AA51">
        <f>SUM($Z$4:Z51)/U51</f>
        <v>-1.2741046831955921E-2</v>
      </c>
      <c r="AB51">
        <f t="shared" si="15"/>
        <v>7.0836774272331937E-4</v>
      </c>
    </row>
    <row r="52" spans="1:28" ht="15.75" x14ac:dyDescent="0.25">
      <c r="A52" s="4">
        <v>42326</v>
      </c>
      <c r="B52">
        <v>2.13</v>
      </c>
      <c r="C52">
        <f t="shared" si="4"/>
        <v>9.4786729857819999E-3</v>
      </c>
      <c r="D52">
        <v>2.0575000000000001</v>
      </c>
      <c r="E52">
        <v>2.2728000000000002</v>
      </c>
      <c r="F52">
        <v>9.3636999999999997</v>
      </c>
      <c r="G52">
        <f t="shared" si="0"/>
        <v>11.6365</v>
      </c>
      <c r="H52">
        <f t="shared" si="1"/>
        <v>21.538612750000002</v>
      </c>
      <c r="I52" s="15">
        <f t="shared" si="2"/>
        <v>5.3455878925867673E-4</v>
      </c>
      <c r="J52">
        <f t="shared" si="3"/>
        <v>1.0005345587892587</v>
      </c>
      <c r="K52">
        <f t="shared" si="5"/>
        <v>8.9441141965233232E-3</v>
      </c>
      <c r="L52" s="34">
        <f t="shared" si="6"/>
        <v>7.9997178760450046E-5</v>
      </c>
      <c r="M52" s="7"/>
      <c r="N52" s="7"/>
      <c r="O52" s="7">
        <f t="shared" si="7"/>
        <v>8.6936743404988776E-2</v>
      </c>
      <c r="P52" s="7"/>
      <c r="Q52" s="7">
        <f t="shared" si="8"/>
        <v>8.6936743404988776E-2</v>
      </c>
      <c r="R52" s="7">
        <f t="shared" si="9"/>
        <v>49</v>
      </c>
      <c r="S52" s="7">
        <f t="shared" si="10"/>
        <v>8.6936743404988776E-2</v>
      </c>
      <c r="T52" s="7">
        <f t="shared" si="11"/>
        <v>49</v>
      </c>
      <c r="U52">
        <v>49</v>
      </c>
      <c r="V52">
        <f t="shared" si="12"/>
        <v>-9.5041322314049603E-2</v>
      </c>
      <c r="W52">
        <f>SUM($V$4:V52)/U52</f>
        <v>-1.3408669252825097E-2</v>
      </c>
      <c r="X52">
        <f t="shared" si="13"/>
        <v>8.008934677682909E-4</v>
      </c>
      <c r="Z52">
        <f t="shared" si="14"/>
        <v>-9.5041322314049603E-2</v>
      </c>
      <c r="AA52">
        <f>SUM($Z$4:Z52)/U52</f>
        <v>-1.442064429077416E-2</v>
      </c>
      <c r="AB52">
        <f t="shared" si="15"/>
        <v>9.2634491875371184E-4</v>
      </c>
    </row>
    <row r="53" spans="1:28" ht="15.75" x14ac:dyDescent="0.25">
      <c r="A53" s="4">
        <v>42327</v>
      </c>
      <c r="B53">
        <v>2.08</v>
      </c>
      <c r="C53">
        <f t="shared" si="4"/>
        <v>-2.3474178403755788E-2</v>
      </c>
      <c r="D53">
        <v>2.0565000000000002</v>
      </c>
      <c r="E53">
        <v>2.2482000000000002</v>
      </c>
      <c r="F53">
        <v>9.3679000000000006</v>
      </c>
      <c r="G53">
        <f t="shared" si="0"/>
        <v>11.616100000000001</v>
      </c>
      <c r="H53">
        <f t="shared" si="1"/>
        <v>21.513286350000005</v>
      </c>
      <c r="I53" s="15">
        <f t="shared" si="2"/>
        <v>5.3398751645983289E-4</v>
      </c>
      <c r="J53">
        <f t="shared" si="3"/>
        <v>1.0005339875164598</v>
      </c>
      <c r="K53">
        <f t="shared" si="5"/>
        <v>-2.400816592021562E-2</v>
      </c>
      <c r="L53" s="34">
        <f t="shared" si="6"/>
        <v>5.7639203085260271E-4</v>
      </c>
      <c r="M53" s="7"/>
      <c r="N53" s="7"/>
      <c r="O53" s="7">
        <f t="shared" si="7"/>
        <v>-0.21530108988794072</v>
      </c>
      <c r="P53" s="7"/>
      <c r="Q53" s="7">
        <f t="shared" si="8"/>
        <v>-0.21530108988794072</v>
      </c>
      <c r="R53" s="7">
        <f t="shared" si="9"/>
        <v>64</v>
      </c>
      <c r="S53" s="7">
        <f t="shared" si="10"/>
        <v>-0.21530108988794072</v>
      </c>
      <c r="T53" s="7">
        <f t="shared" si="11"/>
        <v>64</v>
      </c>
      <c r="U53">
        <v>50</v>
      </c>
      <c r="V53">
        <f t="shared" si="12"/>
        <v>2.8925619834710758E-2</v>
      </c>
      <c r="W53">
        <f>SUM($V$4:V53)/U53</f>
        <v>-1.256198347107438E-2</v>
      </c>
      <c r="X53">
        <f t="shared" si="13"/>
        <v>7.1728831239793614E-4</v>
      </c>
      <c r="Z53">
        <f t="shared" si="14"/>
        <v>2.8925619834710758E-2</v>
      </c>
      <c r="AA53">
        <f>SUM($Z$4:Z53)/U53</f>
        <v>-1.3553719008264463E-2</v>
      </c>
      <c r="AB53">
        <f t="shared" si="15"/>
        <v>8.3501499524995192E-4</v>
      </c>
    </row>
    <row r="54" spans="1:28" ht="15.75" x14ac:dyDescent="0.25">
      <c r="A54" s="4">
        <v>42328</v>
      </c>
      <c r="B54">
        <v>1.9</v>
      </c>
      <c r="C54">
        <f t="shared" si="4"/>
        <v>-8.6538461538461606E-2</v>
      </c>
      <c r="D54">
        <v>2.0499999999999998</v>
      </c>
      <c r="E54">
        <v>2.2622999999999998</v>
      </c>
      <c r="F54">
        <v>9.3569999999999993</v>
      </c>
      <c r="G54">
        <f t="shared" si="0"/>
        <v>11.619299999999999</v>
      </c>
      <c r="H54">
        <f t="shared" si="1"/>
        <v>21.444149999999997</v>
      </c>
      <c r="I54" s="15">
        <f t="shared" si="2"/>
        <v>5.324274435285492E-4</v>
      </c>
      <c r="J54">
        <f t="shared" si="3"/>
        <v>1.0005324274435285</v>
      </c>
      <c r="K54">
        <f t="shared" si="5"/>
        <v>-8.7070888981990155E-2</v>
      </c>
      <c r="L54" s="34">
        <f t="shared" si="6"/>
        <v>7.5813397081140547E-3</v>
      </c>
      <c r="M54" s="7"/>
      <c r="N54" s="7"/>
      <c r="O54" s="7">
        <f t="shared" si="7"/>
        <v>-0.7937157486830464</v>
      </c>
      <c r="P54" s="7"/>
      <c r="Q54" s="7">
        <f t="shared" si="8"/>
        <v>-0.7937157486830464</v>
      </c>
      <c r="R54" s="7">
        <f t="shared" si="9"/>
        <v>101</v>
      </c>
      <c r="S54" s="7">
        <f t="shared" si="10"/>
        <v>-0.7937157486830464</v>
      </c>
      <c r="T54" s="7">
        <f t="shared" si="11"/>
        <v>101</v>
      </c>
      <c r="U54">
        <v>51</v>
      </c>
      <c r="V54">
        <f t="shared" si="12"/>
        <v>0.33471074380165289</v>
      </c>
      <c r="W54">
        <f>SUM($V$4:V54)/U54</f>
        <v>-5.7527143088640419E-3</v>
      </c>
      <c r="X54">
        <f t="shared" si="13"/>
        <v>1.5343452889907851E-4</v>
      </c>
      <c r="Z54">
        <f t="shared" si="14"/>
        <v>0.33471074380165289</v>
      </c>
      <c r="AA54">
        <f>SUM($Z$4:Z54)/U54</f>
        <v>-6.7250040512072595E-3</v>
      </c>
      <c r="AB54">
        <f t="shared" si="15"/>
        <v>2.0968269581149608E-4</v>
      </c>
    </row>
    <row r="55" spans="1:28" ht="15.75" x14ac:dyDescent="0.25">
      <c r="A55" s="4">
        <v>42331</v>
      </c>
      <c r="B55">
        <v>1.51</v>
      </c>
      <c r="C55">
        <f t="shared" si="4"/>
        <v>-0.20526315789473681</v>
      </c>
      <c r="D55">
        <v>2.0457000000000001</v>
      </c>
      <c r="E55">
        <v>2.2376999999999998</v>
      </c>
      <c r="F55">
        <v>9.3551000000000002</v>
      </c>
      <c r="G55">
        <f t="shared" si="0"/>
        <v>11.5928</v>
      </c>
      <c r="H55">
        <f t="shared" si="1"/>
        <v>21.375428070000002</v>
      </c>
      <c r="I55" s="15">
        <f t="shared" si="2"/>
        <v>5.3087584405875354E-4</v>
      </c>
      <c r="J55">
        <f t="shared" si="3"/>
        <v>1.0005308758440588</v>
      </c>
      <c r="K55">
        <f t="shared" si="5"/>
        <v>-0.20579403373879557</v>
      </c>
      <c r="L55" s="34">
        <f t="shared" si="6"/>
        <v>4.2351184322484525E-2</v>
      </c>
      <c r="M55" s="7"/>
      <c r="N55" s="7"/>
      <c r="O55" s="7">
        <f t="shared" si="7"/>
        <v>-1.8826380565253995</v>
      </c>
      <c r="P55" s="7"/>
      <c r="Q55" s="7">
        <f t="shared" si="8"/>
        <v>-1.8826380565253995</v>
      </c>
      <c r="R55" s="7">
        <f t="shared" si="9"/>
        <v>118</v>
      </c>
      <c r="S55" s="7">
        <f t="shared" si="10"/>
        <v>-1.8826380565253995</v>
      </c>
      <c r="T55" s="7">
        <f t="shared" si="11"/>
        <v>118</v>
      </c>
      <c r="U55">
        <v>52</v>
      </c>
      <c r="V55">
        <f t="shared" si="12"/>
        <v>0.47520661157024791</v>
      </c>
      <c r="W55">
        <f>SUM($V$4:V55)/U55</f>
        <v>3.4965034965034956E-3</v>
      </c>
      <c r="X55">
        <f t="shared" si="13"/>
        <v>5.7793446223198264E-5</v>
      </c>
      <c r="Z55">
        <f t="shared" si="14"/>
        <v>0.47520661157024791</v>
      </c>
      <c r="AA55">
        <f>SUM($Z$4:Z55)/U55</f>
        <v>2.5429116338207248E-3</v>
      </c>
      <c r="AB55">
        <f t="shared" si="15"/>
        <v>3.0568434365989177E-5</v>
      </c>
    </row>
    <row r="56" spans="1:28" ht="15.75" x14ac:dyDescent="0.25">
      <c r="A56" s="4">
        <v>42332</v>
      </c>
      <c r="B56">
        <v>1.75</v>
      </c>
      <c r="C56">
        <f t="shared" si="4"/>
        <v>0.15894039735099338</v>
      </c>
      <c r="D56">
        <v>2.0499000000000001</v>
      </c>
      <c r="E56">
        <v>2.2376999999999998</v>
      </c>
      <c r="F56">
        <v>9.3489000000000004</v>
      </c>
      <c r="G56">
        <f t="shared" si="0"/>
        <v>11.586600000000001</v>
      </c>
      <c r="H56">
        <f t="shared" si="1"/>
        <v>21.402010110000003</v>
      </c>
      <c r="I56" s="15">
        <f t="shared" si="2"/>
        <v>5.3147611558235219E-4</v>
      </c>
      <c r="J56">
        <f t="shared" si="3"/>
        <v>1.0005314761155824</v>
      </c>
      <c r="K56">
        <f t="shared" si="5"/>
        <v>0.15840892123541103</v>
      </c>
      <c r="L56" s="34">
        <f t="shared" si="6"/>
        <v>2.5093386326966657E-2</v>
      </c>
      <c r="M56" s="7"/>
      <c r="N56" s="7"/>
      <c r="O56" s="7">
        <f t="shared" si="7"/>
        <v>1.4577737370955719</v>
      </c>
      <c r="P56" s="7"/>
      <c r="Q56" s="7">
        <f t="shared" si="8"/>
        <v>1.4577737370955719</v>
      </c>
      <c r="R56" s="7">
        <f t="shared" si="9"/>
        <v>7</v>
      </c>
      <c r="S56" s="7">
        <f t="shared" si="10"/>
        <v>1.4577737370955719</v>
      </c>
      <c r="T56" s="7">
        <f t="shared" si="11"/>
        <v>7</v>
      </c>
      <c r="U56">
        <v>53</v>
      </c>
      <c r="V56">
        <f t="shared" si="12"/>
        <v>-0.44214876033057848</v>
      </c>
      <c r="W56">
        <f>SUM($V$4:V56)/U56</f>
        <v>-4.91189770778107E-3</v>
      </c>
      <c r="X56">
        <f t="shared" si="13"/>
        <v>1.1624701562366922E-4</v>
      </c>
      <c r="Z56">
        <f t="shared" si="14"/>
        <v>-0.44214876033057848</v>
      </c>
      <c r="AA56">
        <f>SUM($Z$4:Z56)/U56</f>
        <v>-5.8474972711679398E-3</v>
      </c>
      <c r="AB56">
        <f t="shared" si="15"/>
        <v>1.6474917180225222E-4</v>
      </c>
    </row>
    <row r="57" spans="1:28" ht="15.75" x14ac:dyDescent="0.25">
      <c r="A57" s="4">
        <v>42333</v>
      </c>
      <c r="B57">
        <v>1.6099999999999999</v>
      </c>
      <c r="C57">
        <f t="shared" si="4"/>
        <v>-8.0000000000000071E-2</v>
      </c>
      <c r="D57">
        <v>2.0508000000000002</v>
      </c>
      <c r="E57">
        <v>2.2341000000000002</v>
      </c>
      <c r="F57">
        <v>9.3369</v>
      </c>
      <c r="G57">
        <f t="shared" si="0"/>
        <v>11.571</v>
      </c>
      <c r="H57">
        <f t="shared" si="1"/>
        <v>21.382214520000002</v>
      </c>
      <c r="I57" s="15">
        <f t="shared" si="2"/>
        <v>5.3102910708702211E-4</v>
      </c>
      <c r="J57">
        <f t="shared" si="3"/>
        <v>1.000531029107087</v>
      </c>
      <c r="K57">
        <f t="shared" si="5"/>
        <v>-8.0531029107087093E-2</v>
      </c>
      <c r="L57" s="34">
        <f t="shared" si="6"/>
        <v>6.4852466490465084E-3</v>
      </c>
      <c r="M57" s="7"/>
      <c r="N57" s="7"/>
      <c r="O57" s="7">
        <f t="shared" si="7"/>
        <v>-0.73374611433810522</v>
      </c>
      <c r="P57" s="7"/>
      <c r="Q57" s="7">
        <f t="shared" si="8"/>
        <v>-0.73374611433810522</v>
      </c>
      <c r="R57" s="7">
        <f t="shared" si="9"/>
        <v>99</v>
      </c>
      <c r="S57" s="7">
        <f t="shared" si="10"/>
        <v>-0.73374611433810522</v>
      </c>
      <c r="T57" s="7">
        <f t="shared" si="11"/>
        <v>99</v>
      </c>
      <c r="U57">
        <v>54</v>
      </c>
      <c r="V57">
        <f t="shared" si="12"/>
        <v>0.31818181818181823</v>
      </c>
      <c r="W57">
        <f>SUM($V$4:V57)/U57</f>
        <v>1.0713192531374355E-3</v>
      </c>
      <c r="X57">
        <f t="shared" si="13"/>
        <v>5.6342860796108594E-6</v>
      </c>
      <c r="Z57">
        <f t="shared" si="14"/>
        <v>0.31818181818181823</v>
      </c>
      <c r="AA57">
        <f>SUM($Z$4:Z57)/U57</f>
        <v>1.5304560759106368E-4</v>
      </c>
      <c r="AB57">
        <f t="shared" si="15"/>
        <v>1.1498543019614216E-7</v>
      </c>
    </row>
    <row r="58" spans="1:28" ht="15.75" x14ac:dyDescent="0.25">
      <c r="A58" s="4">
        <v>42335</v>
      </c>
      <c r="B58">
        <v>1.51</v>
      </c>
      <c r="C58">
        <f t="shared" si="4"/>
        <v>-6.2111801242235948E-2</v>
      </c>
      <c r="D58">
        <v>2.0539000000000001</v>
      </c>
      <c r="E58">
        <v>2.2201</v>
      </c>
      <c r="F58">
        <v>9.3325999999999993</v>
      </c>
      <c r="G58">
        <f t="shared" si="0"/>
        <v>11.5527</v>
      </c>
      <c r="H58">
        <f t="shared" si="1"/>
        <v>21.388327139999998</v>
      </c>
      <c r="I58" s="15">
        <f t="shared" si="2"/>
        <v>5.3116714523815389E-4</v>
      </c>
      <c r="J58">
        <f t="shared" si="3"/>
        <v>1.0005311671452382</v>
      </c>
      <c r="K58">
        <f t="shared" si="5"/>
        <v>-6.2642968387474102E-2</v>
      </c>
      <c r="L58" s="34">
        <f t="shared" si="6"/>
        <v>3.9241414883940794E-3</v>
      </c>
      <c r="M58" s="7"/>
      <c r="N58" s="7"/>
      <c r="O58" s="7">
        <f t="shared" si="7"/>
        <v>-0.56967866020039104</v>
      </c>
      <c r="P58" s="7"/>
      <c r="Q58" s="7">
        <f t="shared" si="8"/>
        <v>-0.56967866020039104</v>
      </c>
      <c r="R58" s="7">
        <f t="shared" si="9"/>
        <v>86</v>
      </c>
      <c r="S58" s="7">
        <f t="shared" si="10"/>
        <v>-0.56967866020039104</v>
      </c>
      <c r="T58" s="7">
        <f t="shared" si="11"/>
        <v>86</v>
      </c>
      <c r="U58">
        <v>55</v>
      </c>
      <c r="V58">
        <f t="shared" si="12"/>
        <v>0.21074380165289253</v>
      </c>
      <c r="W58">
        <f>SUM($V$4:V58)/U58</f>
        <v>4.883546205860255E-3</v>
      </c>
      <c r="X58">
        <f t="shared" si="13"/>
        <v>1.1924511772386045E-4</v>
      </c>
      <c r="Z58">
        <f t="shared" si="14"/>
        <v>0.21074380165289253</v>
      </c>
      <c r="AA58">
        <f>SUM($Z$4:Z58)/U58</f>
        <v>3.9819684447783632E-3</v>
      </c>
      <c r="AB58">
        <f t="shared" si="15"/>
        <v>7.9280363476053089E-5</v>
      </c>
    </row>
    <row r="59" spans="1:28" ht="15.75" x14ac:dyDescent="0.25">
      <c r="A59" s="4">
        <v>42338</v>
      </c>
      <c r="B59">
        <v>1.37</v>
      </c>
      <c r="C59">
        <f t="shared" si="4"/>
        <v>-9.2715231788079402E-2</v>
      </c>
      <c r="D59">
        <v>2.0684</v>
      </c>
      <c r="E59">
        <v>2.206</v>
      </c>
      <c r="F59">
        <v>9.3489000000000004</v>
      </c>
      <c r="G59">
        <f t="shared" si="0"/>
        <v>11.5549</v>
      </c>
      <c r="H59">
        <f t="shared" si="1"/>
        <v>21.54326476</v>
      </c>
      <c r="I59" s="15">
        <f t="shared" si="2"/>
        <v>5.3466370902288674E-4</v>
      </c>
      <c r="J59">
        <f t="shared" si="3"/>
        <v>1.0005346637090229</v>
      </c>
      <c r="K59">
        <f t="shared" si="5"/>
        <v>-9.3249895497102289E-2</v>
      </c>
      <c r="L59" s="34">
        <f t="shared" si="6"/>
        <v>8.6955430102204981E-3</v>
      </c>
      <c r="M59" s="7"/>
      <c r="N59" s="7"/>
      <c r="O59" s="7">
        <f t="shared" si="7"/>
        <v>-0.85036801330574963</v>
      </c>
      <c r="P59" s="7"/>
      <c r="Q59" s="7">
        <f t="shared" si="8"/>
        <v>-0.85036801330574963</v>
      </c>
      <c r="R59" s="7">
        <f t="shared" si="9"/>
        <v>106</v>
      </c>
      <c r="S59" s="7">
        <f t="shared" si="10"/>
        <v>-0.85036801330574963</v>
      </c>
      <c r="T59" s="7">
        <f t="shared" si="11"/>
        <v>106</v>
      </c>
      <c r="U59">
        <v>56</v>
      </c>
      <c r="V59">
        <f t="shared" si="12"/>
        <v>0.37603305785123964</v>
      </c>
      <c r="W59">
        <f>SUM($V$4:V59)/U59</f>
        <v>1.1511216056670602E-2</v>
      </c>
      <c r="X59">
        <f t="shared" si="13"/>
        <v>6.7458666598069639E-4</v>
      </c>
      <c r="Z59">
        <f t="shared" si="14"/>
        <v>0.37603305785123964</v>
      </c>
      <c r="AA59">
        <f>SUM($Z$4:Z59)/U59</f>
        <v>1.0625737898465172E-2</v>
      </c>
      <c r="AB59">
        <f t="shared" si="15"/>
        <v>5.7479573906047505E-4</v>
      </c>
    </row>
    <row r="60" spans="1:28" ht="15.75" x14ac:dyDescent="0.25">
      <c r="A60" s="4">
        <v>42339</v>
      </c>
      <c r="B60">
        <v>1.1299999999999999</v>
      </c>
      <c r="C60">
        <f t="shared" si="4"/>
        <v>-0.17518248175182496</v>
      </c>
      <c r="D60">
        <v>2.0110999999999999</v>
      </c>
      <c r="E60">
        <v>2.1431</v>
      </c>
      <c r="F60">
        <v>9.2889999999999997</v>
      </c>
      <c r="G60">
        <f t="shared" si="0"/>
        <v>11.4321</v>
      </c>
      <c r="H60">
        <f t="shared" si="1"/>
        <v>20.824207899999998</v>
      </c>
      <c r="I60" s="15">
        <f t="shared" si="2"/>
        <v>5.1839863985136958E-4</v>
      </c>
      <c r="J60">
        <f t="shared" si="3"/>
        <v>1.0005183986398514</v>
      </c>
      <c r="K60">
        <f t="shared" si="5"/>
        <v>-0.17570088039167633</v>
      </c>
      <c r="L60" s="34">
        <f t="shared" si="6"/>
        <v>3.0870799370410155E-2</v>
      </c>
      <c r="M60" s="7"/>
      <c r="N60" s="7"/>
      <c r="O60" s="7">
        <f t="shared" si="7"/>
        <v>-1.6067433160688434</v>
      </c>
      <c r="P60" s="7"/>
      <c r="Q60" s="7">
        <f t="shared" si="8"/>
        <v>-1.6067433160688434</v>
      </c>
      <c r="R60" s="7">
        <f t="shared" si="9"/>
        <v>114</v>
      </c>
      <c r="S60" s="7">
        <f t="shared" si="10"/>
        <v>-1.6067433160688434</v>
      </c>
      <c r="T60" s="7">
        <f t="shared" si="11"/>
        <v>114</v>
      </c>
      <c r="U60">
        <v>57</v>
      </c>
      <c r="V60">
        <f t="shared" si="12"/>
        <v>0.44214876033057848</v>
      </c>
      <c r="W60">
        <f>SUM($V$4:V60)/U60</f>
        <v>1.9066260693054952E-2</v>
      </c>
      <c r="X60">
        <f t="shared" si="13"/>
        <v>1.883706447135031E-3</v>
      </c>
      <c r="Z60">
        <f t="shared" si="14"/>
        <v>0.44214876033057848</v>
      </c>
      <c r="AA60">
        <f>SUM($Z$4:Z60)/U60</f>
        <v>1.819631723937944E-2</v>
      </c>
      <c r="AB60">
        <f t="shared" si="15"/>
        <v>1.7157308892127119E-3</v>
      </c>
    </row>
    <row r="61" spans="1:28" ht="15.75" x14ac:dyDescent="0.25">
      <c r="A61" s="4">
        <v>42340</v>
      </c>
      <c r="B61">
        <v>1.1499999999999999</v>
      </c>
      <c r="C61">
        <f t="shared" si="4"/>
        <v>1.7699115044247805E-2</v>
      </c>
      <c r="D61">
        <v>1.9965999999999999</v>
      </c>
      <c r="E61">
        <v>2.1797</v>
      </c>
      <c r="F61">
        <v>9.3279999999999994</v>
      </c>
      <c r="G61">
        <f t="shared" si="0"/>
        <v>11.5077</v>
      </c>
      <c r="H61">
        <f t="shared" si="1"/>
        <v>20.803984799999999</v>
      </c>
      <c r="I61" s="15">
        <f t="shared" si="2"/>
        <v>5.1793979883218988E-4</v>
      </c>
      <c r="J61">
        <f t="shared" si="3"/>
        <v>1.0005179397988322</v>
      </c>
      <c r="K61">
        <f t="shared" si="5"/>
        <v>1.7181175245415615E-2</v>
      </c>
      <c r="L61" s="34">
        <f t="shared" si="6"/>
        <v>2.9519278281368231E-4</v>
      </c>
      <c r="M61" s="7"/>
      <c r="N61" s="7"/>
      <c r="O61" s="7">
        <f t="shared" si="7"/>
        <v>0.16233321113674895</v>
      </c>
      <c r="P61" s="7"/>
      <c r="Q61" s="7">
        <f t="shared" si="8"/>
        <v>0.16233321113674895</v>
      </c>
      <c r="R61" s="7">
        <f t="shared" si="9"/>
        <v>47</v>
      </c>
      <c r="S61" s="7">
        <f t="shared" si="10"/>
        <v>0.16233321113674895</v>
      </c>
      <c r="T61" s="7">
        <f t="shared" si="11"/>
        <v>47</v>
      </c>
      <c r="U61">
        <v>58</v>
      </c>
      <c r="V61">
        <f t="shared" si="12"/>
        <v>-0.11157024793388431</v>
      </c>
      <c r="W61">
        <f>SUM($V$4:V61)/U61</f>
        <v>1.681390709603876E-2</v>
      </c>
      <c r="X61">
        <f t="shared" si="13"/>
        <v>1.4906393969440826E-3</v>
      </c>
      <c r="Z61">
        <f t="shared" si="14"/>
        <v>-0.11157024793388431</v>
      </c>
      <c r="AA61">
        <f>SUM($Z$4:Z61)/U61</f>
        <v>1.5958962667426618E-2</v>
      </c>
      <c r="AB61">
        <f t="shared" si="15"/>
        <v>1.3429029442162141E-3</v>
      </c>
    </row>
    <row r="62" spans="1:28" ht="15.75" x14ac:dyDescent="0.25">
      <c r="A62" s="4">
        <v>42341</v>
      </c>
      <c r="B62">
        <v>1.21</v>
      </c>
      <c r="C62">
        <f t="shared" si="4"/>
        <v>5.2173913043478314E-2</v>
      </c>
      <c r="D62">
        <v>1.9590999999999998</v>
      </c>
      <c r="E62">
        <v>2.3136000000000001</v>
      </c>
      <c r="F62">
        <v>9.3937000000000008</v>
      </c>
      <c r="G62">
        <f t="shared" si="0"/>
        <v>11.7073</v>
      </c>
      <c r="H62">
        <f t="shared" si="1"/>
        <v>20.716797669999998</v>
      </c>
      <c r="I62" s="15">
        <f t="shared" si="2"/>
        <v>5.1596073648751961E-4</v>
      </c>
      <c r="J62">
        <f t="shared" si="3"/>
        <v>1.0005159607364875</v>
      </c>
      <c r="K62">
        <f t="shared" si="5"/>
        <v>5.1657952306990794E-2</v>
      </c>
      <c r="L62" s="34">
        <f t="shared" si="6"/>
        <v>2.6685440365513354E-3</v>
      </c>
      <c r="M62" s="7"/>
      <c r="N62" s="7"/>
      <c r="O62" s="7">
        <f t="shared" si="7"/>
        <v>0.47853007456832952</v>
      </c>
      <c r="P62" s="7"/>
      <c r="Q62" s="7">
        <f t="shared" si="8"/>
        <v>0.47853007456832952</v>
      </c>
      <c r="R62" s="7">
        <f t="shared" si="9"/>
        <v>30</v>
      </c>
      <c r="S62" s="7">
        <f t="shared" si="10"/>
        <v>0.47853007456832952</v>
      </c>
      <c r="T62" s="7">
        <f t="shared" si="11"/>
        <v>29</v>
      </c>
      <c r="U62">
        <v>59</v>
      </c>
      <c r="V62">
        <f t="shared" si="12"/>
        <v>-0.25206611570247933</v>
      </c>
      <c r="W62">
        <f>SUM($V$4:V62)/U62</f>
        <v>1.2256618574029978E-2</v>
      </c>
      <c r="X62">
        <f t="shared" si="13"/>
        <v>8.0575065757146759E-4</v>
      </c>
      <c r="Z62">
        <f t="shared" si="14"/>
        <v>-0.26033057851239672</v>
      </c>
      <c r="AA62">
        <f>SUM($Z$4:Z62)/U62</f>
        <v>1.1276089088107578E-2</v>
      </c>
      <c r="AB62">
        <f t="shared" si="15"/>
        <v>6.819873565684898E-4</v>
      </c>
    </row>
    <row r="63" spans="1:28" ht="15.75" x14ac:dyDescent="0.25">
      <c r="A63" s="4">
        <v>42342</v>
      </c>
      <c r="B63">
        <v>1.07</v>
      </c>
      <c r="C63">
        <f t="shared" si="4"/>
        <v>-0.1157024793388429</v>
      </c>
      <c r="D63">
        <v>1.8736999999999999</v>
      </c>
      <c r="E63">
        <v>2.2692999999999999</v>
      </c>
      <c r="F63">
        <v>9.3116000000000003</v>
      </c>
      <c r="G63">
        <f t="shared" si="0"/>
        <v>11.5809</v>
      </c>
      <c r="H63">
        <f t="shared" si="1"/>
        <v>19.716444920000001</v>
      </c>
      <c r="I63" s="15">
        <f t="shared" si="2"/>
        <v>4.9315115249282115E-4</v>
      </c>
      <c r="J63">
        <f t="shared" si="3"/>
        <v>1.0004931511524928</v>
      </c>
      <c r="K63">
        <f t="shared" si="5"/>
        <v>-0.11619563049133572</v>
      </c>
      <c r="L63" s="34">
        <f t="shared" si="6"/>
        <v>1.3501424545279027E-2</v>
      </c>
      <c r="M63" s="7"/>
      <c r="N63" s="7"/>
      <c r="O63" s="7">
        <f t="shared" si="7"/>
        <v>-1.06120305792701</v>
      </c>
      <c r="P63" s="7"/>
      <c r="Q63" s="7">
        <f t="shared" si="8"/>
        <v>-1.06120305792701</v>
      </c>
      <c r="R63" s="7">
        <f t="shared" si="9"/>
        <v>111</v>
      </c>
      <c r="S63" s="7">
        <f t="shared" si="10"/>
        <v>-1.06120305792701</v>
      </c>
      <c r="T63" s="7">
        <f t="shared" si="11"/>
        <v>111</v>
      </c>
      <c r="U63">
        <v>60</v>
      </c>
      <c r="V63">
        <f t="shared" si="12"/>
        <v>0.4173553719008265</v>
      </c>
      <c r="W63">
        <f>SUM($V$4:V63)/U63</f>
        <v>1.9008264462809919E-2</v>
      </c>
      <c r="X63">
        <f t="shared" si="13"/>
        <v>1.9708042793897588E-3</v>
      </c>
      <c r="Z63">
        <f t="shared" si="14"/>
        <v>0.4173553719008265</v>
      </c>
      <c r="AA63">
        <f>SUM($Z$4:Z63)/U63</f>
        <v>1.8044077134986229E-2</v>
      </c>
      <c r="AB63">
        <f t="shared" si="15"/>
        <v>1.7759384708363607E-3</v>
      </c>
    </row>
    <row r="64" spans="1:28" ht="15.75" x14ac:dyDescent="0.25">
      <c r="A64" s="4">
        <v>42345</v>
      </c>
      <c r="B64">
        <v>1.03</v>
      </c>
      <c r="C64">
        <f t="shared" si="4"/>
        <v>-3.738317757009349E-2</v>
      </c>
      <c r="D64">
        <v>1.8839999999999999</v>
      </c>
      <c r="E64">
        <v>2.2288000000000001</v>
      </c>
      <c r="F64">
        <v>9.3333999999999993</v>
      </c>
      <c r="G64">
        <f t="shared" si="0"/>
        <v>11.562199999999999</v>
      </c>
      <c r="H64">
        <f t="shared" si="1"/>
        <v>19.812925599999996</v>
      </c>
      <c r="I64" s="15">
        <f t="shared" si="2"/>
        <v>4.953593267194023E-4</v>
      </c>
      <c r="J64">
        <f t="shared" si="3"/>
        <v>1.0004953593267194</v>
      </c>
      <c r="K64">
        <f t="shared" si="5"/>
        <v>-3.7878536896812892E-2</v>
      </c>
      <c r="L64" s="34">
        <f t="shared" si="6"/>
        <v>1.4347835574432157E-3</v>
      </c>
      <c r="M64" s="7"/>
      <c r="N64" s="7"/>
      <c r="O64" s="7">
        <f t="shared" si="7"/>
        <v>-0.34287201604584355</v>
      </c>
      <c r="P64" s="7"/>
      <c r="Q64" s="7">
        <f t="shared" si="8"/>
        <v>-0.34287201604584355</v>
      </c>
      <c r="R64" s="7">
        <f t="shared" si="9"/>
        <v>70</v>
      </c>
      <c r="S64" s="7">
        <f t="shared" si="10"/>
        <v>-0.34287201604584355</v>
      </c>
      <c r="T64" s="7">
        <f t="shared" si="11"/>
        <v>70</v>
      </c>
      <c r="U64">
        <v>61</v>
      </c>
      <c r="V64">
        <f t="shared" si="12"/>
        <v>7.8512396694214837E-2</v>
      </c>
      <c r="W64">
        <f>SUM($V$4:V64)/U64</f>
        <v>1.9983742040373932E-2</v>
      </c>
      <c r="X64">
        <f t="shared" si="13"/>
        <v>2.2145769729189748E-3</v>
      </c>
      <c r="Z64">
        <f t="shared" si="14"/>
        <v>7.8512396694214837E-2</v>
      </c>
      <c r="AA64">
        <f>SUM($Z$4:Z64)/U64</f>
        <v>1.9035361062186697E-2</v>
      </c>
      <c r="AB64">
        <f t="shared" si="15"/>
        <v>2.0093675651669659E-3</v>
      </c>
    </row>
    <row r="65" spans="1:28" ht="15.75" x14ac:dyDescent="0.25">
      <c r="A65" s="4">
        <v>42346</v>
      </c>
      <c r="B65">
        <v>0.99</v>
      </c>
      <c r="C65">
        <f t="shared" si="4"/>
        <v>-3.8834951456310711E-2</v>
      </c>
      <c r="D65">
        <v>1.8881000000000001</v>
      </c>
      <c r="E65">
        <v>2.2181999999999999</v>
      </c>
      <c r="F65">
        <v>9.3653999999999993</v>
      </c>
      <c r="G65">
        <f t="shared" si="0"/>
        <v>11.583599999999999</v>
      </c>
      <c r="H65">
        <f t="shared" si="1"/>
        <v>19.901011739999998</v>
      </c>
      <c r="I65" s="15">
        <f t="shared" si="2"/>
        <v>4.9737382527581531E-4</v>
      </c>
      <c r="J65">
        <f t="shared" si="3"/>
        <v>1.0004973738252758</v>
      </c>
      <c r="K65">
        <f t="shared" si="5"/>
        <v>-3.9332325281586526E-2</v>
      </c>
      <c r="L65" s="34">
        <f t="shared" si="6"/>
        <v>1.5470318120565307E-3</v>
      </c>
      <c r="M65" s="7"/>
      <c r="N65" s="7"/>
      <c r="O65" s="7">
        <f t="shared" si="7"/>
        <v>-0.35618743414471121</v>
      </c>
      <c r="P65" s="7"/>
      <c r="Q65" s="7">
        <f t="shared" si="8"/>
        <v>-0.35618743414471121</v>
      </c>
      <c r="R65" s="7">
        <f t="shared" si="9"/>
        <v>73</v>
      </c>
      <c r="S65" s="7">
        <f t="shared" si="10"/>
        <v>-0.35618743414471121</v>
      </c>
      <c r="T65" s="7">
        <f t="shared" si="11"/>
        <v>73</v>
      </c>
      <c r="U65">
        <v>62</v>
      </c>
      <c r="V65">
        <f t="shared" si="12"/>
        <v>0.10330578512396693</v>
      </c>
      <c r="W65">
        <f>SUM($V$4:V65)/U65</f>
        <v>2.1327645961077047E-2</v>
      </c>
      <c r="X65">
        <f t="shared" si="13"/>
        <v>2.5638041726313509E-3</v>
      </c>
      <c r="Z65">
        <f t="shared" si="14"/>
        <v>0.10330578512396693</v>
      </c>
      <c r="AA65">
        <f>SUM($Z$4:Z65)/U65</f>
        <v>2.0394561450279926E-2</v>
      </c>
      <c r="AB65">
        <f t="shared" si="15"/>
        <v>2.3443785889502851E-3</v>
      </c>
    </row>
    <row r="66" spans="1:28" ht="15.75" x14ac:dyDescent="0.25">
      <c r="A66" s="4">
        <v>42347</v>
      </c>
      <c r="B66">
        <v>1.03</v>
      </c>
      <c r="C66">
        <f t="shared" si="4"/>
        <v>4.0404040404040442E-2</v>
      </c>
      <c r="D66">
        <v>1.8746</v>
      </c>
      <c r="E66">
        <v>2.2164000000000001</v>
      </c>
      <c r="F66">
        <v>9.4077000000000002</v>
      </c>
      <c r="G66">
        <f t="shared" si="0"/>
        <v>11.6241</v>
      </c>
      <c r="H66">
        <f t="shared" si="1"/>
        <v>19.852074420000001</v>
      </c>
      <c r="I66" s="15">
        <f t="shared" si="2"/>
        <v>4.9625482853099534E-4</v>
      </c>
      <c r="J66">
        <f t="shared" si="3"/>
        <v>1.000496254828531</v>
      </c>
      <c r="K66">
        <f t="shared" si="5"/>
        <v>3.9907785575509447E-2</v>
      </c>
      <c r="L66" s="34">
        <f t="shared" si="6"/>
        <v>1.5926313495408398E-3</v>
      </c>
      <c r="M66" s="7"/>
      <c r="N66" s="7"/>
      <c r="O66" s="7">
        <f t="shared" si="7"/>
        <v>0.37057884562530569</v>
      </c>
      <c r="P66" s="7"/>
      <c r="Q66" s="7">
        <f t="shared" si="8"/>
        <v>0.37057884562530569</v>
      </c>
      <c r="R66" s="7">
        <f t="shared" si="9"/>
        <v>35</v>
      </c>
      <c r="S66" s="7">
        <f t="shared" si="10"/>
        <v>0.37057884562530569</v>
      </c>
      <c r="T66" s="7">
        <f t="shared" si="11"/>
        <v>34</v>
      </c>
      <c r="U66">
        <v>63</v>
      </c>
      <c r="V66">
        <f t="shared" si="12"/>
        <v>-0.21074380165289258</v>
      </c>
      <c r="W66">
        <f>SUM($V$4:V66)/U66</f>
        <v>1.7643972189426736E-2</v>
      </c>
      <c r="X66">
        <f t="shared" si="13"/>
        <v>1.7829558673763308E-3</v>
      </c>
      <c r="Z66">
        <f t="shared" si="14"/>
        <v>-0.21900826446280991</v>
      </c>
      <c r="AA66">
        <f>SUM($Z$4:Z66)/U66</f>
        <v>1.6594516594516592E-2</v>
      </c>
      <c r="AB66">
        <f t="shared" si="15"/>
        <v>1.5771648003052958E-3</v>
      </c>
    </row>
    <row r="67" spans="1:28" ht="15.75" x14ac:dyDescent="0.25">
      <c r="A67" s="4">
        <v>42348</v>
      </c>
      <c r="B67">
        <v>1.05</v>
      </c>
      <c r="C67">
        <f t="shared" si="4"/>
        <v>1.9417475728155355E-2</v>
      </c>
      <c r="D67">
        <v>1.8746</v>
      </c>
      <c r="E67">
        <v>2.2305000000000001</v>
      </c>
      <c r="F67">
        <v>9.4085000000000001</v>
      </c>
      <c r="G67">
        <f t="shared" si="0"/>
        <v>11.638999999999999</v>
      </c>
      <c r="H67">
        <f t="shared" si="1"/>
        <v>19.867674099999999</v>
      </c>
      <c r="I67" s="15">
        <f t="shared" si="2"/>
        <v>4.9661157900016129E-4</v>
      </c>
      <c r="J67">
        <f t="shared" si="3"/>
        <v>1.0004966115790002</v>
      </c>
      <c r="K67">
        <f t="shared" si="5"/>
        <v>1.8920864149155194E-2</v>
      </c>
      <c r="L67" s="34">
        <f t="shared" si="6"/>
        <v>3.5799910015078633E-4</v>
      </c>
      <c r="M67" s="7"/>
      <c r="N67" s="7"/>
      <c r="O67" s="7">
        <f t="shared" si="7"/>
        <v>0.17809371707235561</v>
      </c>
      <c r="P67" s="7"/>
      <c r="Q67" s="7">
        <f t="shared" si="8"/>
        <v>0.17809371707235561</v>
      </c>
      <c r="R67" s="7">
        <f t="shared" si="9"/>
        <v>45</v>
      </c>
      <c r="S67" s="7">
        <f t="shared" si="10"/>
        <v>0.17809371707235561</v>
      </c>
      <c r="T67" s="7">
        <f t="shared" si="11"/>
        <v>45</v>
      </c>
      <c r="U67">
        <v>64</v>
      </c>
      <c r="V67">
        <f t="shared" si="12"/>
        <v>-0.12809917355371903</v>
      </c>
      <c r="W67">
        <f>SUM($V$4:V67)/U67</f>
        <v>1.5366735537190082E-2</v>
      </c>
      <c r="X67">
        <f t="shared" si="13"/>
        <v>1.3738854462251088E-3</v>
      </c>
      <c r="Z67">
        <f t="shared" si="14"/>
        <v>-0.12809917355371903</v>
      </c>
      <c r="AA67">
        <f>SUM($Z$4:Z67)/U67</f>
        <v>1.4333677685950412E-2</v>
      </c>
      <c r="AB67">
        <f t="shared" si="15"/>
        <v>1.1953705658456016E-3</v>
      </c>
    </row>
    <row r="68" spans="1:28" ht="15.75" x14ac:dyDescent="0.25">
      <c r="A68" s="4">
        <v>42349</v>
      </c>
      <c r="B68">
        <v>0.9778</v>
      </c>
      <c r="C68">
        <f t="shared" si="4"/>
        <v>-6.8761904761904802E-2</v>
      </c>
      <c r="D68">
        <v>1.8993</v>
      </c>
      <c r="E68">
        <v>2.1269999999999998</v>
      </c>
      <c r="F68">
        <v>9.4837000000000007</v>
      </c>
      <c r="G68">
        <f t="shared" ref="G68:G131" si="16">E68+F68</f>
        <v>11.610700000000001</v>
      </c>
      <c r="H68">
        <f t="shared" ref="H68:H131" si="17">E68+D68*(G68-E68)</f>
        <v>20.139391410000002</v>
      </c>
      <c r="I68" s="15">
        <f t="shared" ref="I68:I131" si="18">(((H68/100)+1)^(1/365)-1)</f>
        <v>5.0281809051355708E-4</v>
      </c>
      <c r="J68">
        <f t="shared" ref="J68:J131" si="19">1+I68</f>
        <v>1.0005028180905136</v>
      </c>
      <c r="K68">
        <f t="shared" si="5"/>
        <v>-6.9264722852418359E-2</v>
      </c>
      <c r="L68" s="34">
        <f t="shared" si="6"/>
        <v>4.7976018318223257E-3</v>
      </c>
      <c r="M68" s="7"/>
      <c r="N68" s="7"/>
      <c r="O68" s="7">
        <f t="shared" si="7"/>
        <v>-0.63067225541918071</v>
      </c>
      <c r="P68" s="7"/>
      <c r="Q68" s="7">
        <f t="shared" si="8"/>
        <v>-0.63067225541918071</v>
      </c>
      <c r="R68" s="7">
        <f t="shared" si="9"/>
        <v>91</v>
      </c>
      <c r="S68" s="7">
        <f t="shared" si="10"/>
        <v>-0.63067225541918071</v>
      </c>
      <c r="T68" s="7">
        <f t="shared" si="11"/>
        <v>91</v>
      </c>
      <c r="U68">
        <v>65</v>
      </c>
      <c r="V68">
        <f t="shared" si="12"/>
        <v>0.25206611570247939</v>
      </c>
      <c r="W68">
        <f>SUM($V$4:V68)/U68</f>
        <v>1.9008264462809916E-2</v>
      </c>
      <c r="X68">
        <f t="shared" si="13"/>
        <v>2.1350379693389049E-3</v>
      </c>
      <c r="Z68">
        <f t="shared" si="14"/>
        <v>0.25206611570247939</v>
      </c>
      <c r="AA68">
        <f>SUM($Z$4:Z68)/U68</f>
        <v>1.7991099809281628E-2</v>
      </c>
      <c r="AB68">
        <f t="shared" si="15"/>
        <v>1.9126526093263341E-3</v>
      </c>
    </row>
    <row r="69" spans="1:28" ht="15.75" x14ac:dyDescent="0.25">
      <c r="A69" s="4">
        <v>42352</v>
      </c>
      <c r="B69">
        <v>0.92</v>
      </c>
      <c r="C69">
        <f t="shared" ref="C69:C132" si="20">(B69-B68)/B68</f>
        <v>-5.9112292902433999E-2</v>
      </c>
      <c r="D69">
        <v>1.8949</v>
      </c>
      <c r="E69">
        <v>2.2217000000000002</v>
      </c>
      <c r="F69">
        <v>9.4649999999999999</v>
      </c>
      <c r="G69">
        <f t="shared" si="16"/>
        <v>11.6867</v>
      </c>
      <c r="H69">
        <f t="shared" si="17"/>
        <v>20.156928499999999</v>
      </c>
      <c r="I69" s="15">
        <f t="shared" si="18"/>
        <v>5.0321818811349672E-4</v>
      </c>
      <c r="J69">
        <f t="shared" si="19"/>
        <v>1.0005032181881135</v>
      </c>
      <c r="K69">
        <f t="shared" ref="K69:K132" si="21">C69-I69</f>
        <v>-5.9615511090547496E-2</v>
      </c>
      <c r="L69" s="34">
        <f t="shared" ref="L69:L132" si="22">K69^2</f>
        <v>3.5540091625871914E-3</v>
      </c>
      <c r="M69" s="7"/>
      <c r="N69" s="7"/>
      <c r="O69" s="7">
        <f t="shared" ref="O69:O132" si="23">C69/$N$3</f>
        <v>-0.54216769033471079</v>
      </c>
      <c r="P69" s="7"/>
      <c r="Q69" s="7">
        <f t="shared" ref="Q69:Q122" si="24">O69</f>
        <v>-0.54216769033471079</v>
      </c>
      <c r="R69" s="7">
        <f t="shared" ref="R69:R123" si="25">RANK(Q69,$Q$4:$Q$123)</f>
        <v>82</v>
      </c>
      <c r="S69" s="7">
        <f t="shared" ref="S69:S122" si="26">O69</f>
        <v>-0.54216769033471079</v>
      </c>
      <c r="T69" s="7">
        <f t="shared" ref="T69:T123" si="27">RANK(S69,$S$4:$S$123)</f>
        <v>82</v>
      </c>
      <c r="U69">
        <v>66</v>
      </c>
      <c r="V69">
        <f t="shared" ref="V69:V123" si="28">R69/(COUNT($U$4:$U$123)+1)-0.5</f>
        <v>0.1776859504132231</v>
      </c>
      <c r="W69">
        <f>SUM($V$4:V69)/U69</f>
        <v>2.1412471825694966E-2</v>
      </c>
      <c r="X69">
        <f t="shared" ref="X69:X123" si="29">(U69/11)*W69^2</f>
        <v>2.750963698117084E-3</v>
      </c>
      <c r="Z69">
        <f t="shared" ref="Z69:Z123" si="30">T69/(COUNT($O$4:$O$123)+1)-0.5</f>
        <v>0.1776859504132231</v>
      </c>
      <c r="AA69">
        <f>SUM($Z$4:Z69)/U69</f>
        <v>2.0410718757826195E-2</v>
      </c>
      <c r="AB69">
        <f t="shared" ref="AB69:AB123" si="31">(U69/11)*AA69^2</f>
        <v>2.4995846412664688E-3</v>
      </c>
    </row>
    <row r="70" spans="1:28" ht="15.75" x14ac:dyDescent="0.25">
      <c r="A70" s="4">
        <v>42353</v>
      </c>
      <c r="B70">
        <v>1.05</v>
      </c>
      <c r="C70">
        <f t="shared" si="20"/>
        <v>0.14130434782608695</v>
      </c>
      <c r="D70">
        <v>1.9312</v>
      </c>
      <c r="E70">
        <v>2.2658</v>
      </c>
      <c r="F70">
        <v>9.4153000000000002</v>
      </c>
      <c r="G70">
        <f t="shared" si="16"/>
        <v>11.681100000000001</v>
      </c>
      <c r="H70">
        <f t="shared" si="17"/>
        <v>20.44862736</v>
      </c>
      <c r="I70" s="15">
        <f t="shared" si="18"/>
        <v>5.0986458630641884E-4</v>
      </c>
      <c r="J70">
        <f t="shared" si="19"/>
        <v>1.0005098645863064</v>
      </c>
      <c r="K70">
        <f t="shared" si="21"/>
        <v>0.14079448323978053</v>
      </c>
      <c r="L70" s="34">
        <f t="shared" si="22"/>
        <v>1.982308651075684E-2</v>
      </c>
      <c r="M70" s="7"/>
      <c r="N70" s="7"/>
      <c r="O70" s="7">
        <f t="shared" si="23"/>
        <v>1.2960189519558911</v>
      </c>
      <c r="P70" s="7"/>
      <c r="Q70" s="7">
        <f t="shared" si="24"/>
        <v>1.2960189519558911</v>
      </c>
      <c r="R70" s="7">
        <f t="shared" si="25"/>
        <v>11</v>
      </c>
      <c r="S70" s="7">
        <f t="shared" si="26"/>
        <v>1.2960189519558911</v>
      </c>
      <c r="T70" s="7">
        <f t="shared" si="27"/>
        <v>11</v>
      </c>
      <c r="U70">
        <v>67</v>
      </c>
      <c r="V70">
        <f t="shared" si="28"/>
        <v>-0.40909090909090906</v>
      </c>
      <c r="W70">
        <f>SUM($V$4:V70)/U70</f>
        <v>1.4987048229924754E-2</v>
      </c>
      <c r="X70">
        <f t="shared" si="29"/>
        <v>1.3680889255716434E-3</v>
      </c>
      <c r="Z70">
        <f t="shared" si="30"/>
        <v>-0.40909090909090906</v>
      </c>
      <c r="AA70">
        <f>SUM($Z$4:Z70)/U70</f>
        <v>1.4000246700382385E-2</v>
      </c>
      <c r="AB70">
        <f t="shared" si="31"/>
        <v>1.1938602558177315E-3</v>
      </c>
    </row>
    <row r="71" spans="1:28" ht="15.75" x14ac:dyDescent="0.25">
      <c r="A71" s="4">
        <v>42354</v>
      </c>
      <c r="B71">
        <v>1</v>
      </c>
      <c r="C71">
        <f t="shared" si="20"/>
        <v>-4.7619047619047658E-2</v>
      </c>
      <c r="D71">
        <v>1.9035</v>
      </c>
      <c r="E71">
        <v>2.2959999999999998</v>
      </c>
      <c r="F71">
        <v>9.3544999999999998</v>
      </c>
      <c r="G71">
        <f t="shared" si="16"/>
        <v>11.650499999999999</v>
      </c>
      <c r="H71">
        <f t="shared" si="17"/>
        <v>20.102290749999998</v>
      </c>
      <c r="I71" s="15">
        <f t="shared" si="18"/>
        <v>5.0197147047681412E-4</v>
      </c>
      <c r="J71">
        <f t="shared" si="19"/>
        <v>1.0005019714704768</v>
      </c>
      <c r="K71">
        <f t="shared" si="21"/>
        <v>-4.8121019089524472E-2</v>
      </c>
      <c r="L71" s="34">
        <f t="shared" si="22"/>
        <v>2.3156324782143784E-3</v>
      </c>
      <c r="M71" s="7"/>
      <c r="N71" s="7"/>
      <c r="O71" s="7">
        <f t="shared" si="23"/>
        <v>-0.43675363948696733</v>
      </c>
      <c r="P71" s="7"/>
      <c r="Q71" s="7">
        <f t="shared" si="24"/>
        <v>-0.43675363948696733</v>
      </c>
      <c r="R71" s="7">
        <f t="shared" si="25"/>
        <v>77</v>
      </c>
      <c r="S71" s="7">
        <f t="shared" si="26"/>
        <v>-0.43675363948696733</v>
      </c>
      <c r="T71" s="7">
        <f t="shared" si="27"/>
        <v>77</v>
      </c>
      <c r="U71">
        <v>68</v>
      </c>
      <c r="V71">
        <f t="shared" si="28"/>
        <v>0.13636363636363635</v>
      </c>
      <c r="W71">
        <f>SUM($V$4:V71)/U71</f>
        <v>1.6771998055420512E-2</v>
      </c>
      <c r="X71">
        <f t="shared" si="29"/>
        <v>1.7389449524027273E-3</v>
      </c>
      <c r="Z71">
        <f t="shared" si="30"/>
        <v>0.13636363636363635</v>
      </c>
      <c r="AA71">
        <f>SUM($Z$4:Z71)/U71</f>
        <v>1.5799708313077296E-2</v>
      </c>
      <c r="AB71">
        <f t="shared" si="31"/>
        <v>1.5431721117205471E-3</v>
      </c>
    </row>
    <row r="72" spans="1:28" ht="15.75" x14ac:dyDescent="0.25">
      <c r="A72" s="4">
        <v>42355</v>
      </c>
      <c r="B72">
        <v>1.06</v>
      </c>
      <c r="C72">
        <f t="shared" si="20"/>
        <v>6.0000000000000053E-2</v>
      </c>
      <c r="D72">
        <v>1.8646</v>
      </c>
      <c r="E72">
        <v>2.2233999999999998</v>
      </c>
      <c r="F72">
        <v>9.4087999999999994</v>
      </c>
      <c r="G72">
        <f t="shared" si="16"/>
        <v>11.632199999999999</v>
      </c>
      <c r="H72">
        <f t="shared" si="17"/>
        <v>19.76704848</v>
      </c>
      <c r="I72" s="15">
        <f t="shared" si="18"/>
        <v>4.9430954834916996E-4</v>
      </c>
      <c r="J72">
        <f t="shared" si="19"/>
        <v>1.0004943095483492</v>
      </c>
      <c r="K72">
        <f t="shared" si="21"/>
        <v>5.9505690451650883E-2</v>
      </c>
      <c r="L72" s="34">
        <f t="shared" si="22"/>
        <v>3.540927196127695E-3</v>
      </c>
      <c r="M72" s="7"/>
      <c r="N72" s="7"/>
      <c r="O72" s="7">
        <f t="shared" si="23"/>
        <v>0.55030958575357891</v>
      </c>
      <c r="P72" s="7"/>
      <c r="Q72" s="7">
        <f t="shared" si="24"/>
        <v>0.55030958575357891</v>
      </c>
      <c r="R72" s="7">
        <f t="shared" si="25"/>
        <v>28</v>
      </c>
      <c r="S72" s="7">
        <f t="shared" si="26"/>
        <v>0.55030958575357891</v>
      </c>
      <c r="T72" s="7">
        <f t="shared" si="27"/>
        <v>27</v>
      </c>
      <c r="U72">
        <v>69</v>
      </c>
      <c r="V72">
        <f t="shared" si="28"/>
        <v>-0.26859504132231404</v>
      </c>
      <c r="W72">
        <f>SUM($V$4:V72)/U72</f>
        <v>1.2636243861540301E-2</v>
      </c>
      <c r="X72">
        <f t="shared" si="29"/>
        <v>1.0015955878230664E-3</v>
      </c>
      <c r="Z72">
        <f t="shared" si="30"/>
        <v>-0.27685950413223137</v>
      </c>
      <c r="AA72">
        <f>SUM($Z$4:Z72)/U72</f>
        <v>1.1558270451551084E-2</v>
      </c>
      <c r="AB72">
        <f t="shared" si="31"/>
        <v>8.3799631748661114E-4</v>
      </c>
    </row>
    <row r="73" spans="1:28" ht="15.75" x14ac:dyDescent="0.25">
      <c r="A73" s="4">
        <v>42356</v>
      </c>
      <c r="B73">
        <v>1.1499999999999999</v>
      </c>
      <c r="C73">
        <f t="shared" si="20"/>
        <v>8.4905660377358347E-2</v>
      </c>
      <c r="D73">
        <v>1.8223</v>
      </c>
      <c r="E73">
        <v>2.2040000000000002</v>
      </c>
      <c r="F73">
        <v>9.4928000000000008</v>
      </c>
      <c r="G73">
        <f t="shared" si="16"/>
        <v>11.696800000000001</v>
      </c>
      <c r="H73">
        <f t="shared" si="17"/>
        <v>19.502729440000003</v>
      </c>
      <c r="I73" s="15">
        <f t="shared" si="18"/>
        <v>4.8825347372316585E-4</v>
      </c>
      <c r="J73">
        <f t="shared" si="19"/>
        <v>1.0004882534737232</v>
      </c>
      <c r="K73">
        <f t="shared" si="21"/>
        <v>8.4417406903635181E-2</v>
      </c>
      <c r="L73" s="34">
        <f t="shared" si="22"/>
        <v>7.1262985883339125E-3</v>
      </c>
      <c r="M73" s="7"/>
      <c r="N73" s="7"/>
      <c r="O73" s="7">
        <f t="shared" si="23"/>
        <v>0.77873997983996812</v>
      </c>
      <c r="P73" s="7"/>
      <c r="Q73" s="7">
        <f t="shared" si="24"/>
        <v>0.77873997983996812</v>
      </c>
      <c r="R73" s="7">
        <f t="shared" si="25"/>
        <v>17</v>
      </c>
      <c r="S73" s="7">
        <f t="shared" si="26"/>
        <v>0.77873997983996812</v>
      </c>
      <c r="T73" s="7">
        <f t="shared" si="27"/>
        <v>17</v>
      </c>
      <c r="U73">
        <v>70</v>
      </c>
      <c r="V73">
        <f t="shared" si="28"/>
        <v>-0.35950413223140498</v>
      </c>
      <c r="W73">
        <f>SUM($V$4:V73)/U73</f>
        <v>7.3199527744982253E-3</v>
      </c>
      <c r="X73">
        <f t="shared" si="29"/>
        <v>3.4097450940562713E-4</v>
      </c>
      <c r="Z73">
        <f t="shared" si="30"/>
        <v>-0.35950413223140498</v>
      </c>
      <c r="AA73">
        <f>SUM($Z$4:Z73)/U73</f>
        <v>6.2573789846517118E-3</v>
      </c>
      <c r="AB73">
        <f t="shared" si="31"/>
        <v>2.4916685663902381E-4</v>
      </c>
    </row>
    <row r="74" spans="1:28" ht="15.75" x14ac:dyDescent="0.25">
      <c r="A74" s="4">
        <v>42359</v>
      </c>
      <c r="B74">
        <v>1.1499999999999999</v>
      </c>
      <c r="C74">
        <f t="shared" si="20"/>
        <v>0</v>
      </c>
      <c r="D74">
        <v>1.8149999999999999</v>
      </c>
      <c r="E74">
        <v>2.1917</v>
      </c>
      <c r="F74">
        <v>9.4673999999999996</v>
      </c>
      <c r="G74">
        <f t="shared" si="16"/>
        <v>11.659099999999999</v>
      </c>
      <c r="H74">
        <f t="shared" si="17"/>
        <v>19.375030999999996</v>
      </c>
      <c r="I74" s="15">
        <f t="shared" si="18"/>
        <v>4.8532286118296852E-4</v>
      </c>
      <c r="J74">
        <f t="shared" si="19"/>
        <v>1.000485322861183</v>
      </c>
      <c r="K74">
        <f t="shared" si="21"/>
        <v>-4.8532286118296852E-4</v>
      </c>
      <c r="L74" s="34">
        <f t="shared" si="22"/>
        <v>2.3553827958682292E-7</v>
      </c>
      <c r="M74" s="7"/>
      <c r="N74" s="7"/>
      <c r="O74" s="7">
        <f t="shared" si="23"/>
        <v>0</v>
      </c>
      <c r="P74" s="7"/>
      <c r="Q74" s="7">
        <f t="shared" si="24"/>
        <v>0</v>
      </c>
      <c r="R74" s="7">
        <f t="shared" si="25"/>
        <v>53</v>
      </c>
      <c r="S74" s="7">
        <f t="shared" si="26"/>
        <v>0</v>
      </c>
      <c r="T74" s="7">
        <f t="shared" si="27"/>
        <v>53</v>
      </c>
      <c r="U74">
        <v>71</v>
      </c>
      <c r="V74">
        <f t="shared" si="28"/>
        <v>-6.1983471074380181E-2</v>
      </c>
      <c r="W74">
        <f>SUM($V$4:V74)/U74</f>
        <v>6.3438482132464171E-3</v>
      </c>
      <c r="X74">
        <f t="shared" si="29"/>
        <v>2.5975937462203568E-4</v>
      </c>
      <c r="Z74">
        <f t="shared" si="30"/>
        <v>-6.1983471074380181E-2</v>
      </c>
      <c r="AA74">
        <f>SUM($Z$4:Z74)/U74</f>
        <v>5.2962402514259103E-3</v>
      </c>
      <c r="AB74">
        <f t="shared" si="31"/>
        <v>1.8105103789622755E-4</v>
      </c>
    </row>
    <row r="75" spans="1:28" ht="15.75" x14ac:dyDescent="0.25">
      <c r="A75" s="4">
        <v>42360</v>
      </c>
      <c r="B75">
        <v>1.06</v>
      </c>
      <c r="C75">
        <f t="shared" si="20"/>
        <v>-7.8260869565217273E-2</v>
      </c>
      <c r="D75">
        <v>1.794</v>
      </c>
      <c r="E75">
        <v>2.2357</v>
      </c>
      <c r="F75">
        <v>9.4206000000000003</v>
      </c>
      <c r="G75">
        <f t="shared" si="16"/>
        <v>11.6563</v>
      </c>
      <c r="H75">
        <f t="shared" si="17"/>
        <v>19.136256400000001</v>
      </c>
      <c r="I75" s="15">
        <f t="shared" si="18"/>
        <v>4.7983471088164364E-4</v>
      </c>
      <c r="J75">
        <f t="shared" si="19"/>
        <v>1.0004798347108816</v>
      </c>
      <c r="K75">
        <f t="shared" si="21"/>
        <v>-7.8740704276098916E-2</v>
      </c>
      <c r="L75" s="34">
        <f t="shared" si="22"/>
        <v>6.2000985098960622E-3</v>
      </c>
      <c r="M75" s="7"/>
      <c r="N75" s="7"/>
      <c r="O75" s="7">
        <f t="shared" si="23"/>
        <v>-0.71779511185249245</v>
      </c>
      <c r="P75" s="7"/>
      <c r="Q75" s="7">
        <f t="shared" si="24"/>
        <v>-0.71779511185249245</v>
      </c>
      <c r="R75" s="7">
        <f t="shared" si="25"/>
        <v>97</v>
      </c>
      <c r="S75" s="7">
        <f t="shared" si="26"/>
        <v>-0.71779511185249245</v>
      </c>
      <c r="T75" s="7">
        <f t="shared" si="27"/>
        <v>97</v>
      </c>
      <c r="U75">
        <v>72</v>
      </c>
      <c r="V75">
        <f t="shared" si="28"/>
        <v>0.30165289256198347</v>
      </c>
      <c r="W75">
        <f>SUM($V$4:V75)/U75</f>
        <v>1.0445362718089986E-2</v>
      </c>
      <c r="X75">
        <f t="shared" si="29"/>
        <v>7.1414576059067498E-4</v>
      </c>
      <c r="Z75">
        <f t="shared" si="30"/>
        <v>0.30165289256198347</v>
      </c>
      <c r="AA75">
        <f>SUM($Z$4:Z75)/U75</f>
        <v>9.4123048668503205E-3</v>
      </c>
      <c r="AB75">
        <f t="shared" si="31"/>
        <v>5.7987152447913312E-4</v>
      </c>
    </row>
    <row r="76" spans="1:28" ht="15.75" x14ac:dyDescent="0.25">
      <c r="A76" s="4">
        <v>42361</v>
      </c>
      <c r="B76">
        <v>1.06</v>
      </c>
      <c r="C76">
        <f t="shared" si="20"/>
        <v>0</v>
      </c>
      <c r="D76">
        <v>1.7882</v>
      </c>
      <c r="E76">
        <v>2.2534000000000001</v>
      </c>
      <c r="F76">
        <v>9.3605999999999998</v>
      </c>
      <c r="G76">
        <f t="shared" si="16"/>
        <v>11.614000000000001</v>
      </c>
      <c r="H76">
        <f t="shared" si="17"/>
        <v>18.992024920000002</v>
      </c>
      <c r="I76" s="15">
        <f t="shared" si="18"/>
        <v>4.7651428427131215E-4</v>
      </c>
      <c r="J76">
        <f t="shared" si="19"/>
        <v>1.0004765142842713</v>
      </c>
      <c r="K76">
        <f t="shared" si="21"/>
        <v>-4.7651428427131215E-4</v>
      </c>
      <c r="L76" s="34">
        <f t="shared" si="22"/>
        <v>2.2706586311460089E-7</v>
      </c>
      <c r="M76" s="7"/>
      <c r="N76" s="7"/>
      <c r="O76" s="7">
        <f t="shared" si="23"/>
        <v>0</v>
      </c>
      <c r="P76" s="7"/>
      <c r="Q76" s="7">
        <f t="shared" si="24"/>
        <v>0</v>
      </c>
      <c r="R76" s="7">
        <f t="shared" si="25"/>
        <v>53</v>
      </c>
      <c r="S76" s="7">
        <f t="shared" si="26"/>
        <v>0</v>
      </c>
      <c r="T76" s="7">
        <f t="shared" si="27"/>
        <v>53</v>
      </c>
      <c r="U76">
        <v>73</v>
      </c>
      <c r="V76">
        <f t="shared" si="28"/>
        <v>-6.1983471074380181E-2</v>
      </c>
      <c r="W76">
        <f>SUM($V$4:V76)/U76</f>
        <v>9.453186912713683E-3</v>
      </c>
      <c r="X76">
        <f t="shared" si="29"/>
        <v>5.9304365680810836E-4</v>
      </c>
      <c r="Z76">
        <f t="shared" si="30"/>
        <v>-6.1983471074380181E-2</v>
      </c>
      <c r="AA76">
        <f>SUM($Z$4:Z76)/U76</f>
        <v>8.4342805388882593E-3</v>
      </c>
      <c r="AB76">
        <f t="shared" si="31"/>
        <v>4.7209158538480492E-4</v>
      </c>
    </row>
    <row r="77" spans="1:28" ht="15.75" x14ac:dyDescent="0.25">
      <c r="A77" s="4">
        <v>42362</v>
      </c>
      <c r="B77">
        <v>1.03</v>
      </c>
      <c r="C77">
        <f t="shared" si="20"/>
        <v>-2.8301886792452855E-2</v>
      </c>
      <c r="D77">
        <v>1.7892000000000001</v>
      </c>
      <c r="E77">
        <v>2.2410000000000001</v>
      </c>
      <c r="F77">
        <v>9.3620000000000001</v>
      </c>
      <c r="G77">
        <f t="shared" si="16"/>
        <v>11.603</v>
      </c>
      <c r="H77">
        <f t="shared" si="17"/>
        <v>18.9914904</v>
      </c>
      <c r="I77" s="15">
        <f t="shared" si="18"/>
        <v>4.7650197134974093E-4</v>
      </c>
      <c r="J77">
        <f t="shared" si="19"/>
        <v>1.0004765019713497</v>
      </c>
      <c r="K77">
        <f t="shared" si="21"/>
        <v>-2.8778388763802596E-2</v>
      </c>
      <c r="L77" s="34">
        <f t="shared" si="22"/>
        <v>8.2819565984055946E-4</v>
      </c>
      <c r="M77" s="7"/>
      <c r="N77" s="7"/>
      <c r="O77" s="7">
        <f t="shared" si="23"/>
        <v>-0.25957999327999004</v>
      </c>
      <c r="P77" s="7"/>
      <c r="Q77" s="7">
        <f t="shared" si="24"/>
        <v>-0.25957999327999004</v>
      </c>
      <c r="R77" s="7">
        <f t="shared" si="25"/>
        <v>67</v>
      </c>
      <c r="S77" s="7">
        <f t="shared" si="26"/>
        <v>-0.25957999327999004</v>
      </c>
      <c r="T77" s="7">
        <f t="shared" si="27"/>
        <v>67</v>
      </c>
      <c r="U77">
        <v>74</v>
      </c>
      <c r="V77">
        <f t="shared" si="28"/>
        <v>5.3719008264462853E-2</v>
      </c>
      <c r="W77">
        <f>SUM($V$4:V77)/U77</f>
        <v>1.0051373687737321E-2</v>
      </c>
      <c r="X77">
        <f t="shared" si="29"/>
        <v>6.7965712388907485E-4</v>
      </c>
      <c r="Z77">
        <f t="shared" si="30"/>
        <v>5.3719008264462853E-2</v>
      </c>
      <c r="AA77">
        <f>SUM($Z$4:Z77)/U77</f>
        <v>9.0462363189635908E-3</v>
      </c>
      <c r="AB77">
        <f t="shared" si="31"/>
        <v>5.5052227035015092E-4</v>
      </c>
    </row>
    <row r="78" spans="1:28" ht="15.75" x14ac:dyDescent="0.25">
      <c r="A78" s="4">
        <v>42366</v>
      </c>
      <c r="B78">
        <v>0.92200000000000004</v>
      </c>
      <c r="C78">
        <f t="shared" si="20"/>
        <v>-0.10485436893203882</v>
      </c>
      <c r="D78">
        <v>1.7999000000000001</v>
      </c>
      <c r="E78">
        <v>2.2303999999999999</v>
      </c>
      <c r="F78">
        <v>9.3787000000000003</v>
      </c>
      <c r="G78">
        <f t="shared" si="16"/>
        <v>11.6091</v>
      </c>
      <c r="H78">
        <f t="shared" si="17"/>
        <v>19.111122130000002</v>
      </c>
      <c r="I78" s="15">
        <f t="shared" si="18"/>
        <v>4.7925637053336523E-4</v>
      </c>
      <c r="J78">
        <f t="shared" si="19"/>
        <v>1.0004792563705334</v>
      </c>
      <c r="K78">
        <f t="shared" si="21"/>
        <v>-0.10533362530257219</v>
      </c>
      <c r="L78" s="34">
        <f t="shared" si="22"/>
        <v>1.1095172619382676E-2</v>
      </c>
      <c r="M78" s="7"/>
      <c r="N78" s="7"/>
      <c r="O78" s="7">
        <f t="shared" si="23"/>
        <v>-0.96170607219071946</v>
      </c>
      <c r="P78" s="7"/>
      <c r="Q78" s="7">
        <f t="shared" si="24"/>
        <v>-0.96170607219071946</v>
      </c>
      <c r="R78" s="7">
        <f t="shared" si="25"/>
        <v>108</v>
      </c>
      <c r="S78" s="7">
        <f t="shared" si="26"/>
        <v>-0.96170607219071946</v>
      </c>
      <c r="T78" s="7">
        <f t="shared" si="27"/>
        <v>108</v>
      </c>
      <c r="U78">
        <v>75</v>
      </c>
      <c r="V78">
        <f t="shared" si="28"/>
        <v>0.3925619834710744</v>
      </c>
      <c r="W78">
        <f>SUM($V$4:V78)/U78</f>
        <v>1.515151515151515E-2</v>
      </c>
      <c r="X78">
        <f t="shared" si="29"/>
        <v>1.5652391685449536E-3</v>
      </c>
      <c r="Z78">
        <f t="shared" si="30"/>
        <v>0.3925619834710744</v>
      </c>
      <c r="AA78">
        <f>SUM($Z$4:Z78)/U78</f>
        <v>1.4159779614325067E-2</v>
      </c>
      <c r="AB78">
        <f t="shared" si="31"/>
        <v>1.3670410822244712E-3</v>
      </c>
    </row>
    <row r="79" spans="1:28" ht="15.75" x14ac:dyDescent="0.25">
      <c r="A79" s="4">
        <v>42367</v>
      </c>
      <c r="B79">
        <v>1.06</v>
      </c>
      <c r="C79">
        <f t="shared" si="20"/>
        <v>0.14967462039045554</v>
      </c>
      <c r="D79">
        <v>1.8382000000000001</v>
      </c>
      <c r="E79">
        <v>2.3050000000000002</v>
      </c>
      <c r="F79">
        <v>9.3414000000000001</v>
      </c>
      <c r="G79">
        <f t="shared" si="16"/>
        <v>11.6464</v>
      </c>
      <c r="H79">
        <f t="shared" si="17"/>
        <v>19.476361480000001</v>
      </c>
      <c r="I79" s="15">
        <f t="shared" si="18"/>
        <v>4.8764859874106392E-4</v>
      </c>
      <c r="J79">
        <f t="shared" si="19"/>
        <v>1.0004876485987411</v>
      </c>
      <c r="K79">
        <f t="shared" si="21"/>
        <v>0.14918697179171447</v>
      </c>
      <c r="L79" s="34">
        <f t="shared" si="22"/>
        <v>2.2256752552381812E-2</v>
      </c>
      <c r="M79" s="7"/>
      <c r="N79" s="7"/>
      <c r="O79" s="7">
        <f t="shared" si="23"/>
        <v>1.3727896390815948</v>
      </c>
      <c r="P79" s="7"/>
      <c r="Q79" s="7">
        <f t="shared" si="24"/>
        <v>1.3727896390815948</v>
      </c>
      <c r="R79" s="7">
        <f t="shared" si="25"/>
        <v>8</v>
      </c>
      <c r="S79" s="7">
        <f t="shared" si="26"/>
        <v>1.3727896390815948</v>
      </c>
      <c r="T79" s="7">
        <f t="shared" si="27"/>
        <v>8</v>
      </c>
      <c r="U79">
        <v>76</v>
      </c>
      <c r="V79">
        <f t="shared" si="28"/>
        <v>-0.43388429752066116</v>
      </c>
      <c r="W79">
        <f>SUM($V$4:V79)/U79</f>
        <v>9.243149195302303E-3</v>
      </c>
      <c r="X79">
        <f t="shared" si="29"/>
        <v>5.9028375777663076E-4</v>
      </c>
      <c r="Z79">
        <f t="shared" si="30"/>
        <v>-0.43388429752066116</v>
      </c>
      <c r="AA79">
        <f>SUM($Z$4:Z79)/U79</f>
        <v>8.2644628099173539E-3</v>
      </c>
      <c r="AB79">
        <f t="shared" si="31"/>
        <v>4.7190020552495782E-4</v>
      </c>
    </row>
    <row r="80" spans="1:28" ht="15.75" x14ac:dyDescent="0.25">
      <c r="A80" s="4">
        <v>42368</v>
      </c>
      <c r="B80">
        <v>0.94099999999999995</v>
      </c>
      <c r="C80">
        <f t="shared" si="20"/>
        <v>-0.11226415094339633</v>
      </c>
      <c r="D80">
        <v>1.8574000000000002</v>
      </c>
      <c r="E80">
        <v>2.2942999999999998</v>
      </c>
      <c r="F80">
        <v>9.3696000000000002</v>
      </c>
      <c r="G80">
        <f t="shared" si="16"/>
        <v>11.6639</v>
      </c>
      <c r="H80">
        <f t="shared" si="17"/>
        <v>19.69739504</v>
      </c>
      <c r="I80" s="15">
        <f t="shared" si="18"/>
        <v>4.9271494396729842E-4</v>
      </c>
      <c r="J80">
        <f t="shared" si="19"/>
        <v>1.0004927149439673</v>
      </c>
      <c r="K80">
        <f t="shared" si="21"/>
        <v>-0.11275686588736362</v>
      </c>
      <c r="L80" s="34">
        <f t="shared" si="22"/>
        <v>1.2714110804740907E-2</v>
      </c>
      <c r="M80" s="7"/>
      <c r="N80" s="7"/>
      <c r="O80" s="7">
        <f t="shared" si="23"/>
        <v>-1.0296673066772939</v>
      </c>
      <c r="P80" s="7"/>
      <c r="Q80" s="7">
        <f t="shared" si="24"/>
        <v>-1.0296673066772939</v>
      </c>
      <c r="R80" s="7">
        <f t="shared" si="25"/>
        <v>110</v>
      </c>
      <c r="S80" s="7">
        <f t="shared" si="26"/>
        <v>-1.0296673066772939</v>
      </c>
      <c r="T80" s="7">
        <f t="shared" si="27"/>
        <v>110</v>
      </c>
      <c r="U80">
        <v>77</v>
      </c>
      <c r="V80">
        <f t="shared" si="28"/>
        <v>0.40909090909090906</v>
      </c>
      <c r="W80">
        <f>SUM($V$4:V80)/U80</f>
        <v>1.4435977245894597E-2</v>
      </c>
      <c r="X80">
        <f t="shared" si="29"/>
        <v>1.4587820733079058E-3</v>
      </c>
      <c r="Z80">
        <f t="shared" si="30"/>
        <v>0.40909090909090906</v>
      </c>
      <c r="AA80">
        <f>SUM($Z$4:Z80)/U80</f>
        <v>1.3470001073306856E-2</v>
      </c>
      <c r="AB80">
        <f t="shared" si="31"/>
        <v>1.2700865024042149E-3</v>
      </c>
    </row>
    <row r="81" spans="1:28" ht="15.75" x14ac:dyDescent="0.25">
      <c r="A81" s="4">
        <v>42369</v>
      </c>
      <c r="B81">
        <v>1.05</v>
      </c>
      <c r="C81">
        <f t="shared" si="20"/>
        <v>0.11583421891604687</v>
      </c>
      <c r="D81">
        <v>1.8205</v>
      </c>
      <c r="E81">
        <v>2.2694000000000001</v>
      </c>
      <c r="F81">
        <v>9.4065999999999992</v>
      </c>
      <c r="G81">
        <f t="shared" si="16"/>
        <v>11.675999999999998</v>
      </c>
      <c r="H81">
        <f t="shared" si="17"/>
        <v>19.394115299999996</v>
      </c>
      <c r="I81" s="15">
        <f t="shared" si="18"/>
        <v>4.8576103455055808E-4</v>
      </c>
      <c r="J81">
        <f t="shared" si="19"/>
        <v>1.0004857610345506</v>
      </c>
      <c r="K81">
        <f t="shared" si="21"/>
        <v>0.11534845788149631</v>
      </c>
      <c r="L81" s="34">
        <f t="shared" si="22"/>
        <v>1.3305266735639329E-2</v>
      </c>
      <c r="M81" s="7"/>
      <c r="N81" s="7"/>
      <c r="O81" s="7">
        <f t="shared" si="23"/>
        <v>1.0624113504629844</v>
      </c>
      <c r="P81" s="7"/>
      <c r="Q81" s="7">
        <f t="shared" si="24"/>
        <v>1.0624113504629844</v>
      </c>
      <c r="R81" s="7">
        <f t="shared" si="25"/>
        <v>14</v>
      </c>
      <c r="S81" s="7">
        <f t="shared" si="26"/>
        <v>1.0624113504629844</v>
      </c>
      <c r="T81" s="7">
        <f t="shared" si="27"/>
        <v>14</v>
      </c>
      <c r="U81">
        <v>78</v>
      </c>
      <c r="V81">
        <f t="shared" si="28"/>
        <v>-0.38429752066115702</v>
      </c>
      <c r="W81">
        <f>SUM($V$4:V81)/U81</f>
        <v>9.3240093240093223E-3</v>
      </c>
      <c r="X81">
        <f t="shared" si="29"/>
        <v>6.1646342638078152E-4</v>
      </c>
      <c r="Z81">
        <f t="shared" si="30"/>
        <v>-0.38429752066115702</v>
      </c>
      <c r="AA81">
        <f>SUM($Z$4:Z81)/U81</f>
        <v>8.3704174613265497E-3</v>
      </c>
      <c r="AB81">
        <f t="shared" si="31"/>
        <v>4.9681666374515191E-4</v>
      </c>
    </row>
    <row r="82" spans="1:28" ht="15.75" x14ac:dyDescent="0.25">
      <c r="A82" s="4">
        <v>42373</v>
      </c>
      <c r="B82">
        <v>1.01</v>
      </c>
      <c r="C82">
        <f t="shared" si="20"/>
        <v>-3.8095238095238126E-2</v>
      </c>
      <c r="D82">
        <v>1.8183</v>
      </c>
      <c r="E82">
        <v>2.2427999999999999</v>
      </c>
      <c r="F82">
        <v>10.039199999999999</v>
      </c>
      <c r="G82">
        <f t="shared" si="16"/>
        <v>12.282</v>
      </c>
      <c r="H82">
        <f t="shared" si="17"/>
        <v>20.497077360000002</v>
      </c>
      <c r="I82" s="15">
        <f t="shared" si="18"/>
        <v>5.1096697143027114E-4</v>
      </c>
      <c r="J82">
        <f t="shared" si="19"/>
        <v>1.0005109669714303</v>
      </c>
      <c r="K82">
        <f t="shared" si="21"/>
        <v>-3.8606205066668398E-2</v>
      </c>
      <c r="L82" s="34">
        <f t="shared" si="22"/>
        <v>1.4904390696496527E-3</v>
      </c>
      <c r="M82" s="7"/>
      <c r="N82" s="7"/>
      <c r="O82" s="7">
        <f t="shared" si="23"/>
        <v>-0.34940291158957387</v>
      </c>
      <c r="P82" s="7"/>
      <c r="Q82" s="7">
        <f t="shared" si="24"/>
        <v>-0.34940291158957387</v>
      </c>
      <c r="R82" s="7">
        <f t="shared" si="25"/>
        <v>71</v>
      </c>
      <c r="S82" s="7">
        <f t="shared" si="26"/>
        <v>-0.34940291158957387</v>
      </c>
      <c r="T82" s="7">
        <f t="shared" si="27"/>
        <v>71</v>
      </c>
      <c r="U82">
        <v>79</v>
      </c>
      <c r="V82">
        <f t="shared" si="28"/>
        <v>8.6776859504132275E-2</v>
      </c>
      <c r="W82">
        <f>SUM($V$4:V82)/U82</f>
        <v>1.0304425149074169E-2</v>
      </c>
      <c r="X82">
        <f t="shared" si="29"/>
        <v>7.6257391223426404E-4</v>
      </c>
      <c r="Z82">
        <f t="shared" si="30"/>
        <v>8.6776859504132275E-2</v>
      </c>
      <c r="AA82">
        <f>SUM($Z$4:Z82)/U82</f>
        <v>9.3629040694633309E-3</v>
      </c>
      <c r="AB82">
        <f t="shared" si="31"/>
        <v>6.2958671240944254E-4</v>
      </c>
    </row>
    <row r="83" spans="1:28" ht="15.75" x14ac:dyDescent="0.25">
      <c r="A83" s="4">
        <v>42374</v>
      </c>
      <c r="B83">
        <v>0.95499999999999996</v>
      </c>
      <c r="C83">
        <f t="shared" si="20"/>
        <v>-5.4455445544554504E-2</v>
      </c>
      <c r="D83">
        <v>1.8157999999999999</v>
      </c>
      <c r="E83">
        <v>2.2357</v>
      </c>
      <c r="F83">
        <v>10.0403</v>
      </c>
      <c r="G83">
        <f t="shared" si="16"/>
        <v>12.276</v>
      </c>
      <c r="H83">
        <f t="shared" si="17"/>
        <v>20.46687674</v>
      </c>
      <c r="I83" s="15">
        <f t="shared" si="18"/>
        <v>5.1027986721075003E-4</v>
      </c>
      <c r="J83">
        <f t="shared" si="19"/>
        <v>1.0005102798672108</v>
      </c>
      <c r="K83">
        <f t="shared" si="21"/>
        <v>-5.4965725411765254E-2</v>
      </c>
      <c r="L83" s="34">
        <f t="shared" si="22"/>
        <v>3.0212309700415768E-3</v>
      </c>
      <c r="M83" s="7"/>
      <c r="N83" s="7"/>
      <c r="O83" s="7">
        <f t="shared" si="23"/>
        <v>-0.49945589466083895</v>
      </c>
      <c r="P83" s="7"/>
      <c r="Q83" s="7">
        <f t="shared" si="24"/>
        <v>-0.49945589466083895</v>
      </c>
      <c r="R83" s="7">
        <f t="shared" si="25"/>
        <v>81</v>
      </c>
      <c r="S83" s="7">
        <f t="shared" si="26"/>
        <v>-0.49945589466083895</v>
      </c>
      <c r="T83" s="7">
        <f t="shared" si="27"/>
        <v>81</v>
      </c>
      <c r="U83">
        <v>80</v>
      </c>
      <c r="V83">
        <f t="shared" si="28"/>
        <v>0.16942148760330578</v>
      </c>
      <c r="W83">
        <f>SUM($V$4:V83)/U83</f>
        <v>1.2293388429752064E-2</v>
      </c>
      <c r="X83">
        <f t="shared" si="29"/>
        <v>1.0991083569800867E-3</v>
      </c>
      <c r="Z83">
        <f t="shared" si="30"/>
        <v>0.16942148760330578</v>
      </c>
      <c r="AA83">
        <f>SUM($Z$4:Z83)/U83</f>
        <v>1.1363636363636362E-2</v>
      </c>
      <c r="AB83">
        <f t="shared" si="31"/>
        <v>9.3914350112697198E-4</v>
      </c>
    </row>
    <row r="84" spans="1:28" ht="15.75" x14ac:dyDescent="0.25">
      <c r="A84" s="4">
        <v>42375</v>
      </c>
      <c r="B84">
        <v>0.87190000000000001</v>
      </c>
      <c r="C84">
        <f t="shared" si="20"/>
        <v>-8.7015706806282678E-2</v>
      </c>
      <c r="D84">
        <v>1.8367</v>
      </c>
      <c r="E84">
        <v>2.1701999999999999</v>
      </c>
      <c r="F84">
        <v>10.0847</v>
      </c>
      <c r="G84">
        <f t="shared" si="16"/>
        <v>12.254899999999999</v>
      </c>
      <c r="H84">
        <f t="shared" si="17"/>
        <v>20.692768490000002</v>
      </c>
      <c r="I84" s="15">
        <f t="shared" si="18"/>
        <v>5.1541504709673447E-4</v>
      </c>
      <c r="J84">
        <f t="shared" si="19"/>
        <v>1.0005154150470967</v>
      </c>
      <c r="K84">
        <f t="shared" si="21"/>
        <v>-8.7531121853379412E-2</v>
      </c>
      <c r="L84" s="34">
        <f t="shared" si="22"/>
        <v>7.6616972929111548E-3</v>
      </c>
      <c r="M84" s="7"/>
      <c r="N84" s="7"/>
      <c r="O84" s="7">
        <f t="shared" si="23"/>
        <v>-0.79809295944367087</v>
      </c>
      <c r="P84" s="7"/>
      <c r="Q84" s="7">
        <f t="shared" si="24"/>
        <v>-0.79809295944367087</v>
      </c>
      <c r="R84" s="7">
        <f t="shared" si="25"/>
        <v>102</v>
      </c>
      <c r="S84" s="7">
        <f t="shared" si="26"/>
        <v>-0.79809295944367087</v>
      </c>
      <c r="T84" s="7">
        <f t="shared" si="27"/>
        <v>102</v>
      </c>
      <c r="U84">
        <v>81</v>
      </c>
      <c r="V84">
        <f t="shared" si="28"/>
        <v>0.34297520661157022</v>
      </c>
      <c r="W84">
        <f>SUM($V$4:V84)/U84</f>
        <v>1.6375880012243646E-2</v>
      </c>
      <c r="X84">
        <f t="shared" si="29"/>
        <v>1.9747022854734067E-3</v>
      </c>
      <c r="Z84">
        <f t="shared" si="30"/>
        <v>0.34297520661157022</v>
      </c>
      <c r="AA84">
        <f>SUM($Z$4:Z84)/U84</f>
        <v>1.5457606366697275E-2</v>
      </c>
      <c r="AB84">
        <f t="shared" si="31"/>
        <v>1.7594495601462338E-3</v>
      </c>
    </row>
    <row r="85" spans="1:28" ht="15.75" x14ac:dyDescent="0.25">
      <c r="A85" s="4">
        <v>42376</v>
      </c>
      <c r="B85">
        <v>0.94130000000000003</v>
      </c>
      <c r="C85">
        <f t="shared" si="20"/>
        <v>7.9596283977520374E-2</v>
      </c>
      <c r="D85">
        <v>1.7585999999999999</v>
      </c>
      <c r="E85">
        <v>2.1455000000000002</v>
      </c>
      <c r="F85">
        <v>10.1744</v>
      </c>
      <c r="G85">
        <f t="shared" si="16"/>
        <v>12.319900000000001</v>
      </c>
      <c r="H85">
        <f t="shared" si="17"/>
        <v>20.038199839999997</v>
      </c>
      <c r="I85" s="15">
        <f t="shared" si="18"/>
        <v>5.0050833070014455E-4</v>
      </c>
      <c r="J85">
        <f t="shared" si="19"/>
        <v>1.0005005083307001</v>
      </c>
      <c r="K85">
        <f t="shared" si="21"/>
        <v>7.9095775646820229E-2</v>
      </c>
      <c r="L85" s="34">
        <f t="shared" si="22"/>
        <v>6.2561417251721201E-3</v>
      </c>
      <c r="M85" s="7"/>
      <c r="N85" s="7"/>
      <c r="O85" s="7">
        <f t="shared" si="23"/>
        <v>0.73004330105322379</v>
      </c>
      <c r="P85" s="7"/>
      <c r="Q85" s="7">
        <f t="shared" si="24"/>
        <v>0.73004330105322379</v>
      </c>
      <c r="R85" s="7">
        <f t="shared" si="25"/>
        <v>21</v>
      </c>
      <c r="S85" s="7">
        <f t="shared" si="26"/>
        <v>0.73004330105322379</v>
      </c>
      <c r="T85" s="7">
        <f t="shared" si="27"/>
        <v>21</v>
      </c>
      <c r="U85">
        <v>82</v>
      </c>
      <c r="V85">
        <f t="shared" si="28"/>
        <v>-0.32644628099173556</v>
      </c>
      <c r="W85">
        <f>SUM($V$4:V85)/U85</f>
        <v>1.2195121951219511E-2</v>
      </c>
      <c r="X85">
        <f t="shared" si="29"/>
        <v>1.1086474501108645E-3</v>
      </c>
      <c r="Z85">
        <f t="shared" si="30"/>
        <v>-0.32644628099173556</v>
      </c>
      <c r="AA85">
        <f>SUM($Z$4:Z85)/U85</f>
        <v>1.1288046764765167E-2</v>
      </c>
      <c r="AB85">
        <f t="shared" si="31"/>
        <v>9.4985818005537083E-4</v>
      </c>
    </row>
    <row r="86" spans="1:28" ht="15.75" x14ac:dyDescent="0.25">
      <c r="A86" s="4">
        <v>42377</v>
      </c>
      <c r="B86">
        <v>1.01</v>
      </c>
      <c r="C86">
        <f t="shared" si="20"/>
        <v>7.2984170827578854E-2</v>
      </c>
      <c r="D86">
        <v>1.7305000000000001</v>
      </c>
      <c r="E86">
        <v>2.1156000000000001</v>
      </c>
      <c r="F86">
        <v>10.210699999999999</v>
      </c>
      <c r="G86">
        <f t="shared" si="16"/>
        <v>12.3263</v>
      </c>
      <c r="H86">
        <f t="shared" si="17"/>
        <v>19.785216350000002</v>
      </c>
      <c r="I86" s="15">
        <f t="shared" si="18"/>
        <v>4.9472532067373898E-4</v>
      </c>
      <c r="J86">
        <f t="shared" si="19"/>
        <v>1.0004947253206737</v>
      </c>
      <c r="K86">
        <f t="shared" si="21"/>
        <v>7.2489445506905115E-2</v>
      </c>
      <c r="L86" s="34">
        <f t="shared" si="22"/>
        <v>5.2547197098985659E-3</v>
      </c>
      <c r="M86" s="7"/>
      <c r="N86" s="7"/>
      <c r="O86" s="7">
        <f t="shared" si="23"/>
        <v>0.6693981469115553</v>
      </c>
      <c r="P86" s="7"/>
      <c r="Q86" s="7">
        <f t="shared" si="24"/>
        <v>0.6693981469115553</v>
      </c>
      <c r="R86" s="7">
        <f t="shared" si="25"/>
        <v>24</v>
      </c>
      <c r="S86" s="7">
        <f t="shared" si="26"/>
        <v>0.6693981469115553</v>
      </c>
      <c r="T86" s="7">
        <f t="shared" si="27"/>
        <v>24</v>
      </c>
      <c r="U86">
        <v>83</v>
      </c>
      <c r="V86">
        <f t="shared" si="28"/>
        <v>-0.30165289256198347</v>
      </c>
      <c r="W86">
        <f>SUM($V$4:V86)/U86</f>
        <v>8.4138205715423662E-3</v>
      </c>
      <c r="X86">
        <f t="shared" si="29"/>
        <v>5.3416065987628089E-4</v>
      </c>
      <c r="Z86">
        <f t="shared" si="30"/>
        <v>-0.30165289256198347</v>
      </c>
      <c r="AA86">
        <f>SUM($Z$4:Z86)/U86</f>
        <v>7.5176740017922922E-3</v>
      </c>
      <c r="AB86">
        <f t="shared" si="31"/>
        <v>4.2643455081541547E-4</v>
      </c>
    </row>
    <row r="87" spans="1:28" ht="15.75" x14ac:dyDescent="0.25">
      <c r="A87" s="4">
        <v>42380</v>
      </c>
      <c r="B87">
        <v>0.80530000000000002</v>
      </c>
      <c r="C87">
        <f t="shared" si="20"/>
        <v>-0.20267326732673266</v>
      </c>
      <c r="D87">
        <v>1.7221</v>
      </c>
      <c r="E87">
        <v>2.1753999999999998</v>
      </c>
      <c r="F87">
        <v>10.196400000000001</v>
      </c>
      <c r="G87">
        <f t="shared" si="16"/>
        <v>12.3718</v>
      </c>
      <c r="H87">
        <f t="shared" si="17"/>
        <v>19.73462044</v>
      </c>
      <c r="I87" s="15">
        <f t="shared" si="18"/>
        <v>4.9356727519844767E-4</v>
      </c>
      <c r="J87">
        <f t="shared" si="19"/>
        <v>1.0004935672751984</v>
      </c>
      <c r="K87">
        <f t="shared" si="21"/>
        <v>-0.20316683460193111</v>
      </c>
      <c r="L87" s="34">
        <f t="shared" si="22"/>
        <v>4.1276762682168427E-2</v>
      </c>
      <c r="M87" s="7"/>
      <c r="N87" s="7"/>
      <c r="O87" s="7">
        <f t="shared" si="23"/>
        <v>-1.8588840297649751</v>
      </c>
      <c r="P87" s="7"/>
      <c r="Q87" s="7">
        <f t="shared" si="24"/>
        <v>-1.8588840297649751</v>
      </c>
      <c r="R87" s="7">
        <f t="shared" si="25"/>
        <v>116</v>
      </c>
      <c r="S87" s="7">
        <f t="shared" si="26"/>
        <v>-1.8588840297649751</v>
      </c>
      <c r="T87" s="7">
        <f t="shared" si="27"/>
        <v>116</v>
      </c>
      <c r="U87">
        <v>84</v>
      </c>
      <c r="V87">
        <f t="shared" si="28"/>
        <v>0.45867768595041325</v>
      </c>
      <c r="W87">
        <f>SUM($V$4:V87)/U87</f>
        <v>1.3774104683195591E-2</v>
      </c>
      <c r="X87">
        <f t="shared" si="29"/>
        <v>1.4488164204713618E-3</v>
      </c>
      <c r="Z87">
        <f t="shared" si="30"/>
        <v>0.45867768595041325</v>
      </c>
      <c r="AA87">
        <f>SUM($Z$4:Z87)/U87</f>
        <v>1.2888626524990161E-2</v>
      </c>
      <c r="AB87">
        <f t="shared" si="31"/>
        <v>1.2685274791688287E-3</v>
      </c>
    </row>
    <row r="88" spans="1:28" ht="15.75" x14ac:dyDescent="0.25">
      <c r="A88" s="4">
        <v>42381</v>
      </c>
      <c r="B88">
        <v>0.74629999999999996</v>
      </c>
      <c r="C88">
        <f t="shared" si="20"/>
        <v>-7.3264621880044761E-2</v>
      </c>
      <c r="D88">
        <v>1.7055</v>
      </c>
      <c r="E88">
        <v>2.1032000000000002</v>
      </c>
      <c r="F88">
        <v>10.147</v>
      </c>
      <c r="G88">
        <f t="shared" si="16"/>
        <v>12.2502</v>
      </c>
      <c r="H88">
        <f t="shared" si="17"/>
        <v>19.408908499999999</v>
      </c>
      <c r="I88" s="15">
        <f t="shared" si="18"/>
        <v>4.8610063669562997E-4</v>
      </c>
      <c r="J88">
        <f t="shared" si="19"/>
        <v>1.0004861006366956</v>
      </c>
      <c r="K88">
        <f t="shared" si="21"/>
        <v>-7.3750722516740391E-2</v>
      </c>
      <c r="L88" s="34">
        <f t="shared" si="22"/>
        <v>5.4391690717412377E-3</v>
      </c>
      <c r="M88" s="7"/>
      <c r="N88" s="7"/>
      <c r="O88" s="7">
        <f t="shared" si="23"/>
        <v>-0.67197039528666647</v>
      </c>
      <c r="P88" s="7"/>
      <c r="Q88" s="7">
        <f t="shared" si="24"/>
        <v>-0.67197039528666647</v>
      </c>
      <c r="R88" s="7">
        <f t="shared" si="25"/>
        <v>96</v>
      </c>
      <c r="S88" s="7">
        <f t="shared" si="26"/>
        <v>-0.67197039528666647</v>
      </c>
      <c r="T88" s="7">
        <f t="shared" si="27"/>
        <v>96</v>
      </c>
      <c r="U88">
        <v>85</v>
      </c>
      <c r="V88">
        <f t="shared" si="28"/>
        <v>0.29338842975206614</v>
      </c>
      <c r="W88">
        <f>SUM($V$4:V88)/U88</f>
        <v>1.7063684978123481E-2</v>
      </c>
      <c r="X88">
        <f t="shared" si="29"/>
        <v>2.2499449388885583E-3</v>
      </c>
      <c r="Z88">
        <f t="shared" si="30"/>
        <v>0.29338842975206614</v>
      </c>
      <c r="AA88">
        <f>SUM($Z$4:Z88)/U88</f>
        <v>1.6188624210014584E-2</v>
      </c>
      <c r="AB88">
        <f t="shared" si="31"/>
        <v>2.0250983703737255E-3</v>
      </c>
    </row>
    <row r="89" spans="1:28" ht="15.75" x14ac:dyDescent="0.25">
      <c r="A89" s="4">
        <v>42382</v>
      </c>
      <c r="B89">
        <v>0.66420000000000001</v>
      </c>
      <c r="C89">
        <f t="shared" si="20"/>
        <v>-0.11000937960605649</v>
      </c>
      <c r="D89">
        <v>1.7464</v>
      </c>
      <c r="E89">
        <v>2.0926999999999998</v>
      </c>
      <c r="F89">
        <v>10.239100000000001</v>
      </c>
      <c r="G89">
        <f t="shared" si="16"/>
        <v>12.331800000000001</v>
      </c>
      <c r="H89">
        <f t="shared" si="17"/>
        <v>19.97426424</v>
      </c>
      <c r="I89" s="15">
        <f t="shared" si="18"/>
        <v>4.9904796007838037E-4</v>
      </c>
      <c r="J89">
        <f t="shared" si="19"/>
        <v>1.0004990479600784</v>
      </c>
      <c r="K89">
        <f t="shared" si="21"/>
        <v>-0.11050842756613487</v>
      </c>
      <c r="L89" s="34">
        <f t="shared" si="22"/>
        <v>1.2212112563139676E-2</v>
      </c>
      <c r="M89" s="7"/>
      <c r="N89" s="7"/>
      <c r="O89" s="7">
        <f t="shared" si="23"/>
        <v>-1.0089869353336183</v>
      </c>
      <c r="P89" s="7"/>
      <c r="Q89" s="7">
        <f t="shared" si="24"/>
        <v>-1.0089869353336183</v>
      </c>
      <c r="R89" s="7">
        <f t="shared" si="25"/>
        <v>109</v>
      </c>
      <c r="S89" s="7">
        <f t="shared" si="26"/>
        <v>-1.0089869353336183</v>
      </c>
      <c r="T89" s="7">
        <f t="shared" si="27"/>
        <v>109</v>
      </c>
      <c r="U89">
        <v>86</v>
      </c>
      <c r="V89">
        <f t="shared" si="28"/>
        <v>0.40082644628099173</v>
      </c>
      <c r="W89">
        <f>SUM($V$4:V89)/U89</f>
        <v>2.1526042667691717E-2</v>
      </c>
      <c r="X89">
        <f t="shared" si="29"/>
        <v>3.6227149192809499E-3</v>
      </c>
      <c r="Z89">
        <f t="shared" si="30"/>
        <v>0.40082644628099173</v>
      </c>
      <c r="AA89">
        <f>SUM($Z$4:Z89)/U89</f>
        <v>2.0661157024793389E-2</v>
      </c>
      <c r="AB89">
        <f t="shared" si="31"/>
        <v>3.3374521114429593E-3</v>
      </c>
    </row>
    <row r="90" spans="1:28" ht="15.75" x14ac:dyDescent="0.25">
      <c r="A90" s="4">
        <v>42383</v>
      </c>
      <c r="B90">
        <v>0.84650000000000003</v>
      </c>
      <c r="C90">
        <f t="shared" si="20"/>
        <v>0.27446552243300215</v>
      </c>
      <c r="D90">
        <v>1.8454000000000002</v>
      </c>
      <c r="E90">
        <v>2.0874000000000001</v>
      </c>
      <c r="F90">
        <v>10.1648</v>
      </c>
      <c r="G90">
        <f t="shared" si="16"/>
        <v>12.2522</v>
      </c>
      <c r="H90">
        <f t="shared" si="17"/>
        <v>20.845521919999999</v>
      </c>
      <c r="I90" s="15">
        <f t="shared" si="18"/>
        <v>5.188821498163243E-4</v>
      </c>
      <c r="J90">
        <f t="shared" si="19"/>
        <v>1.0005188821498163</v>
      </c>
      <c r="K90">
        <f t="shared" si="21"/>
        <v>0.27394664028318583</v>
      </c>
      <c r="L90" s="34">
        <f t="shared" si="22"/>
        <v>7.5046761722445218E-2</v>
      </c>
      <c r="M90" s="7"/>
      <c r="N90" s="7"/>
      <c r="O90" s="7">
        <f t="shared" si="23"/>
        <v>2.5173501325624148</v>
      </c>
      <c r="P90" s="7"/>
      <c r="Q90" s="7">
        <f t="shared" si="24"/>
        <v>2.5173501325624148</v>
      </c>
      <c r="R90" s="7">
        <f t="shared" si="25"/>
        <v>3</v>
      </c>
      <c r="S90" s="7">
        <f t="shared" si="26"/>
        <v>2.5173501325624148</v>
      </c>
      <c r="T90" s="7">
        <f t="shared" si="27"/>
        <v>3</v>
      </c>
      <c r="U90">
        <v>87</v>
      </c>
      <c r="V90">
        <f t="shared" si="28"/>
        <v>-0.47520661157024791</v>
      </c>
      <c r="W90">
        <f>SUM($V$4:V90)/U90</f>
        <v>1.5816471929324595E-2</v>
      </c>
      <c r="X90">
        <f t="shared" si="29"/>
        <v>1.9785443848478928E-3</v>
      </c>
      <c r="Z90">
        <f t="shared" si="30"/>
        <v>-0.47520661157024791</v>
      </c>
      <c r="AA90">
        <f>SUM($Z$4:Z90)/U90</f>
        <v>1.4961527500712456E-2</v>
      </c>
      <c r="AB90">
        <f t="shared" si="31"/>
        <v>1.7704286862225487E-3</v>
      </c>
    </row>
    <row r="91" spans="1:28" ht="15.75" x14ac:dyDescent="0.25">
      <c r="A91" s="4">
        <v>42384</v>
      </c>
      <c r="B91">
        <v>0.71760000000000002</v>
      </c>
      <c r="C91">
        <f t="shared" si="20"/>
        <v>-0.15227406969875962</v>
      </c>
      <c r="D91">
        <v>1.8991</v>
      </c>
      <c r="E91">
        <v>2.0347</v>
      </c>
      <c r="F91">
        <v>10.2118</v>
      </c>
      <c r="G91">
        <f t="shared" si="16"/>
        <v>12.246500000000001</v>
      </c>
      <c r="H91">
        <f t="shared" si="17"/>
        <v>21.427929380000002</v>
      </c>
      <c r="I91" s="15">
        <f t="shared" si="18"/>
        <v>5.3206129433625016E-4</v>
      </c>
      <c r="J91">
        <f t="shared" si="19"/>
        <v>1.0005320612943363</v>
      </c>
      <c r="K91">
        <f t="shared" si="21"/>
        <v>-0.15280613099309587</v>
      </c>
      <c r="L91" s="34">
        <f t="shared" si="22"/>
        <v>2.3349713669079175E-2</v>
      </c>
      <c r="M91" s="7"/>
      <c r="N91" s="7"/>
      <c r="O91" s="7">
        <f t="shared" si="23"/>
        <v>-1.3966313369489323</v>
      </c>
      <c r="P91" s="7"/>
      <c r="Q91" s="7">
        <f t="shared" si="24"/>
        <v>-1.3966313369489323</v>
      </c>
      <c r="R91" s="7">
        <f t="shared" si="25"/>
        <v>113</v>
      </c>
      <c r="S91" s="7">
        <f t="shared" si="26"/>
        <v>-1.3966313369489323</v>
      </c>
      <c r="T91" s="7">
        <f t="shared" si="27"/>
        <v>113</v>
      </c>
      <c r="U91">
        <v>88</v>
      </c>
      <c r="V91">
        <f t="shared" si="28"/>
        <v>0.43388429752066116</v>
      </c>
      <c r="W91">
        <f>SUM($V$4:V91)/U91</f>
        <v>2.0567242674680693E-2</v>
      </c>
      <c r="X91">
        <f t="shared" si="29"/>
        <v>3.3840917699136529E-3</v>
      </c>
      <c r="Z91">
        <f t="shared" si="30"/>
        <v>0.43388429752066116</v>
      </c>
      <c r="AA91">
        <f>SUM($Z$4:Z91)/U91</f>
        <v>1.9722013523666419E-2</v>
      </c>
      <c r="AB91">
        <f t="shared" si="31"/>
        <v>3.1116625394214492E-3</v>
      </c>
    </row>
    <row r="92" spans="1:28" ht="15.75" x14ac:dyDescent="0.25">
      <c r="A92" s="4">
        <v>42388</v>
      </c>
      <c r="B92">
        <v>0.57110000000000005</v>
      </c>
      <c r="C92">
        <f t="shared" si="20"/>
        <v>-0.20415273132664433</v>
      </c>
      <c r="D92">
        <v>1.8953</v>
      </c>
      <c r="E92">
        <v>2.0556000000000001</v>
      </c>
      <c r="F92">
        <v>10.206</v>
      </c>
      <c r="G92">
        <f t="shared" si="16"/>
        <v>12.2616</v>
      </c>
      <c r="H92">
        <f t="shared" si="17"/>
        <v>21.399031799999996</v>
      </c>
      <c r="I92" s="15">
        <f t="shared" si="18"/>
        <v>5.3140886636637852E-4</v>
      </c>
      <c r="J92">
        <f t="shared" si="19"/>
        <v>1.0005314088663664</v>
      </c>
      <c r="K92">
        <f t="shared" si="21"/>
        <v>-0.20468414019301071</v>
      </c>
      <c r="L92" s="34">
        <f t="shared" si="22"/>
        <v>4.1895597246552063E-2</v>
      </c>
      <c r="M92" s="7"/>
      <c r="N92" s="7"/>
      <c r="O92" s="7">
        <f t="shared" si="23"/>
        <v>-1.8724534167804538</v>
      </c>
      <c r="P92" s="7"/>
      <c r="Q92" s="7">
        <f t="shared" si="24"/>
        <v>-1.8724534167804538</v>
      </c>
      <c r="R92" s="7">
        <f t="shared" si="25"/>
        <v>117</v>
      </c>
      <c r="S92" s="7">
        <f t="shared" si="26"/>
        <v>-1.8724534167804538</v>
      </c>
      <c r="T92" s="7">
        <f t="shared" si="27"/>
        <v>117</v>
      </c>
      <c r="U92">
        <v>89</v>
      </c>
      <c r="V92">
        <f t="shared" si="28"/>
        <v>0.46694214876033058</v>
      </c>
      <c r="W92">
        <f>SUM($V$4:V92)/U92</f>
        <v>2.5582691057665523E-2</v>
      </c>
      <c r="X92">
        <f t="shared" si="29"/>
        <v>5.2952902978113097E-3</v>
      </c>
      <c r="Z92">
        <f t="shared" si="30"/>
        <v>0.46694214876033058</v>
      </c>
      <c r="AA92">
        <f>SUM($Z$4:Z92)/U92</f>
        <v>2.4746958863404216E-2</v>
      </c>
      <c r="AB92">
        <f t="shared" si="31"/>
        <v>4.9549695996222573E-3</v>
      </c>
    </row>
    <row r="93" spans="1:28" ht="15.75" x14ac:dyDescent="0.25">
      <c r="A93" s="4">
        <v>42389</v>
      </c>
      <c r="B93">
        <v>0.82750000000000001</v>
      </c>
      <c r="C93">
        <f t="shared" si="20"/>
        <v>0.44895815093678854</v>
      </c>
      <c r="D93">
        <v>1.7519</v>
      </c>
      <c r="E93">
        <v>1.9824000000000002</v>
      </c>
      <c r="F93">
        <v>10.257</v>
      </c>
      <c r="G93">
        <f t="shared" si="16"/>
        <v>12.2394</v>
      </c>
      <c r="H93">
        <f t="shared" si="17"/>
        <v>19.951638299999999</v>
      </c>
      <c r="I93" s="15">
        <f t="shared" si="18"/>
        <v>4.9853096882701564E-4</v>
      </c>
      <c r="J93">
        <f t="shared" si="19"/>
        <v>1.000498530968827</v>
      </c>
      <c r="K93">
        <f t="shared" si="21"/>
        <v>0.44845961996796152</v>
      </c>
      <c r="L93" s="34">
        <f t="shared" si="22"/>
        <v>0.20111603074180848</v>
      </c>
      <c r="M93" s="7"/>
      <c r="N93" s="7"/>
      <c r="O93" s="7">
        <f t="shared" si="23"/>
        <v>4.1177662343786103</v>
      </c>
      <c r="P93" s="7"/>
      <c r="Q93" s="7">
        <f t="shared" si="24"/>
        <v>4.1177662343786103</v>
      </c>
      <c r="R93" s="7">
        <f t="shared" si="25"/>
        <v>1</v>
      </c>
      <c r="S93" s="7">
        <f t="shared" si="26"/>
        <v>4.1177662343786103</v>
      </c>
      <c r="T93" s="7">
        <f t="shared" si="27"/>
        <v>1</v>
      </c>
      <c r="U93">
        <v>90</v>
      </c>
      <c r="V93">
        <f t="shared" si="28"/>
        <v>-0.49173553719008267</v>
      </c>
      <c r="W93">
        <f>SUM($V$4:V93)/U93</f>
        <v>1.9834710743801654E-2</v>
      </c>
      <c r="X93">
        <f t="shared" si="29"/>
        <v>3.2188561387386612E-3</v>
      </c>
      <c r="Z93">
        <f t="shared" si="30"/>
        <v>-0.49173553719008267</v>
      </c>
      <c r="AA93">
        <f>SUM($Z$4:Z93)/U93</f>
        <v>1.9008264462809919E-2</v>
      </c>
      <c r="AB93">
        <f t="shared" si="31"/>
        <v>2.9562064190846379E-3</v>
      </c>
    </row>
    <row r="94" spans="1:28" ht="15.75" x14ac:dyDescent="0.25">
      <c r="A94" s="4">
        <v>42390</v>
      </c>
      <c r="B94">
        <v>0.75</v>
      </c>
      <c r="C94">
        <f t="shared" si="20"/>
        <v>-9.3655589123867081E-2</v>
      </c>
      <c r="D94">
        <v>1.7389999999999999</v>
      </c>
      <c r="E94">
        <v>2.0310999999999999</v>
      </c>
      <c r="F94">
        <v>10.2189</v>
      </c>
      <c r="G94">
        <f t="shared" si="16"/>
        <v>12.25</v>
      </c>
      <c r="H94">
        <f t="shared" si="17"/>
        <v>19.801767099999996</v>
      </c>
      <c r="I94" s="15">
        <f t="shared" si="18"/>
        <v>4.9510403041530537E-4</v>
      </c>
      <c r="J94">
        <f t="shared" si="19"/>
        <v>1.0004951040304153</v>
      </c>
      <c r="K94">
        <f t="shared" si="21"/>
        <v>-9.4150693154282386E-2</v>
      </c>
      <c r="L94" s="34">
        <f t="shared" si="22"/>
        <v>8.8643530214318356E-3</v>
      </c>
      <c r="M94" s="7"/>
      <c r="N94" s="7"/>
      <c r="O94" s="7">
        <f t="shared" si="23"/>
        <v>-0.8589928075710439</v>
      </c>
      <c r="P94" s="7"/>
      <c r="Q94" s="7">
        <f t="shared" si="24"/>
        <v>-0.8589928075710439</v>
      </c>
      <c r="R94" s="7">
        <f t="shared" si="25"/>
        <v>107</v>
      </c>
      <c r="S94" s="7">
        <f t="shared" si="26"/>
        <v>-0.8589928075710439</v>
      </c>
      <c r="T94" s="7">
        <f t="shared" si="27"/>
        <v>107</v>
      </c>
      <c r="U94">
        <v>91</v>
      </c>
      <c r="V94">
        <f t="shared" si="28"/>
        <v>0.38429752066115708</v>
      </c>
      <c r="W94">
        <f>SUM($V$4:V94)/U94</f>
        <v>2.3839796567069298E-2</v>
      </c>
      <c r="X94">
        <f t="shared" si="29"/>
        <v>4.7016879029719702E-3</v>
      </c>
      <c r="Z94">
        <f t="shared" si="30"/>
        <v>0.38429752066115708</v>
      </c>
      <c r="AA94">
        <f>SUM($Z$4:Z94)/U94</f>
        <v>2.3022432113341207E-2</v>
      </c>
      <c r="AB94">
        <f t="shared" si="31"/>
        <v>4.3848133288745287E-3</v>
      </c>
    </row>
    <row r="95" spans="1:28" ht="15.75" x14ac:dyDescent="0.25">
      <c r="A95" s="4">
        <v>42391</v>
      </c>
      <c r="B95">
        <v>0.77649999999999997</v>
      </c>
      <c r="C95">
        <f t="shared" si="20"/>
        <v>3.5333333333333293E-2</v>
      </c>
      <c r="D95">
        <v>1.7412000000000001</v>
      </c>
      <c r="E95">
        <v>2.0518999999999998</v>
      </c>
      <c r="F95">
        <v>10.1525</v>
      </c>
      <c r="G95">
        <f t="shared" si="16"/>
        <v>12.2044</v>
      </c>
      <c r="H95">
        <f t="shared" si="17"/>
        <v>19.729433</v>
      </c>
      <c r="I95" s="15">
        <f t="shared" si="18"/>
        <v>4.9344851684640645E-4</v>
      </c>
      <c r="J95">
        <f t="shared" si="19"/>
        <v>1.0004934485168464</v>
      </c>
      <c r="K95">
        <f t="shared" si="21"/>
        <v>3.4839884816486887E-2</v>
      </c>
      <c r="L95" s="34">
        <f t="shared" si="22"/>
        <v>1.2138175740260735E-3</v>
      </c>
      <c r="M95" s="7"/>
      <c r="N95" s="7"/>
      <c r="O95" s="7">
        <f t="shared" si="23"/>
        <v>0.32407120049932914</v>
      </c>
      <c r="P95" s="7"/>
      <c r="Q95" s="7">
        <f t="shared" si="24"/>
        <v>0.32407120049932914</v>
      </c>
      <c r="R95" s="7">
        <f t="shared" si="25"/>
        <v>38</v>
      </c>
      <c r="S95" s="7">
        <f t="shared" si="26"/>
        <v>0.32407120049932914</v>
      </c>
      <c r="T95" s="7">
        <f t="shared" si="27"/>
        <v>37</v>
      </c>
      <c r="U95">
        <v>92</v>
      </c>
      <c r="V95">
        <f t="shared" si="28"/>
        <v>-0.18595041322314049</v>
      </c>
      <c r="W95">
        <f>SUM($V$4:V95)/U95</f>
        <v>2.155946819978441E-2</v>
      </c>
      <c r="X95">
        <f t="shared" si="29"/>
        <v>3.8875074139355812E-3</v>
      </c>
      <c r="Z95">
        <f t="shared" si="30"/>
        <v>-0.19421487603305787</v>
      </c>
      <c r="AA95">
        <f>SUM($Z$4:Z95)/U95</f>
        <v>2.0661157024793392E-2</v>
      </c>
      <c r="AB95">
        <f t="shared" si="31"/>
        <v>3.5702976075901432E-3</v>
      </c>
    </row>
    <row r="96" spans="1:28" ht="15.75" x14ac:dyDescent="0.25">
      <c r="A96" s="4">
        <v>42394</v>
      </c>
      <c r="B96">
        <v>0.55500000000000005</v>
      </c>
      <c r="C96">
        <f t="shared" si="20"/>
        <v>-0.28525434642627162</v>
      </c>
      <c r="D96">
        <v>1.8622000000000001</v>
      </c>
      <c r="E96">
        <v>2.0011999999999999</v>
      </c>
      <c r="F96">
        <v>10.0328</v>
      </c>
      <c r="G96">
        <f t="shared" si="16"/>
        <v>12.033999999999999</v>
      </c>
      <c r="H96">
        <f t="shared" si="17"/>
        <v>20.684280159999997</v>
      </c>
      <c r="I96" s="15">
        <f t="shared" si="18"/>
        <v>5.1522225591904558E-4</v>
      </c>
      <c r="J96">
        <f t="shared" si="19"/>
        <v>1.000515222255919</v>
      </c>
      <c r="K96">
        <f t="shared" si="21"/>
        <v>-0.28576956868219067</v>
      </c>
      <c r="L96" s="34">
        <f t="shared" si="22"/>
        <v>8.1664246384805295E-2</v>
      </c>
      <c r="M96" s="7"/>
      <c r="N96" s="7"/>
      <c r="O96" s="7">
        <f t="shared" si="23"/>
        <v>-2.6163033536041547</v>
      </c>
      <c r="P96" s="7"/>
      <c r="Q96" s="7">
        <f t="shared" si="24"/>
        <v>-2.6163033536041547</v>
      </c>
      <c r="R96" s="7">
        <f t="shared" si="25"/>
        <v>120</v>
      </c>
      <c r="S96" s="7">
        <f t="shared" si="26"/>
        <v>-2.6163033536041547</v>
      </c>
      <c r="T96" s="7">
        <f t="shared" si="27"/>
        <v>120</v>
      </c>
      <c r="U96">
        <v>93</v>
      </c>
      <c r="V96">
        <f t="shared" si="28"/>
        <v>0.49173553719008267</v>
      </c>
      <c r="W96">
        <f>SUM($V$4:V96)/U96</f>
        <v>2.6615124855594068E-2</v>
      </c>
      <c r="X96">
        <f t="shared" si="29"/>
        <v>5.9889030009394623E-3</v>
      </c>
      <c r="Z96">
        <f t="shared" si="30"/>
        <v>0.49173553719008267</v>
      </c>
      <c r="AA96">
        <f>SUM($Z$4:Z96)/U96</f>
        <v>2.5726472940549194E-2</v>
      </c>
      <c r="AB96">
        <f t="shared" si="31"/>
        <v>5.5956528296686667E-3</v>
      </c>
    </row>
    <row r="97" spans="1:28" ht="15.75" x14ac:dyDescent="0.25">
      <c r="A97" s="4">
        <v>42395</v>
      </c>
      <c r="B97">
        <v>0.66590000000000005</v>
      </c>
      <c r="C97">
        <f t="shared" si="20"/>
        <v>0.19981981981981981</v>
      </c>
      <c r="D97">
        <v>1.9256</v>
      </c>
      <c r="E97">
        <v>1.9942</v>
      </c>
      <c r="F97">
        <v>10.055999999999999</v>
      </c>
      <c r="G97">
        <f t="shared" si="16"/>
        <v>12.050199999999998</v>
      </c>
      <c r="H97">
        <f t="shared" si="17"/>
        <v>21.358033599999999</v>
      </c>
      <c r="I97" s="15">
        <f t="shared" si="18"/>
        <v>5.3048297385416276E-4</v>
      </c>
      <c r="J97">
        <f t="shared" si="19"/>
        <v>1.0005304829738542</v>
      </c>
      <c r="K97">
        <f t="shared" si="21"/>
        <v>0.19928933684596564</v>
      </c>
      <c r="L97" s="34">
        <f t="shared" si="22"/>
        <v>3.9716239780504758E-2</v>
      </c>
      <c r="M97" s="7"/>
      <c r="N97" s="7"/>
      <c r="O97" s="7">
        <f t="shared" si="23"/>
        <v>1.8327127045066618</v>
      </c>
      <c r="P97" s="7"/>
      <c r="Q97" s="7">
        <f t="shared" si="24"/>
        <v>1.8327127045066618</v>
      </c>
      <c r="R97" s="7">
        <f t="shared" si="25"/>
        <v>4</v>
      </c>
      <c r="S97" s="7">
        <f t="shared" si="26"/>
        <v>1.8327127045066618</v>
      </c>
      <c r="T97" s="7">
        <f t="shared" si="27"/>
        <v>4</v>
      </c>
      <c r="U97">
        <v>94</v>
      </c>
      <c r="V97">
        <f t="shared" si="28"/>
        <v>-0.46694214876033058</v>
      </c>
      <c r="W97">
        <f>SUM($V$4:V97)/U97</f>
        <v>2.1364515561807632E-2</v>
      </c>
      <c r="X97">
        <f t="shared" si="29"/>
        <v>3.9005088516297932E-3</v>
      </c>
      <c r="Z97">
        <f t="shared" si="30"/>
        <v>-0.46694214876033058</v>
      </c>
      <c r="AA97">
        <f>SUM($Z$4:Z97)/U97</f>
        <v>2.0485317390539833E-2</v>
      </c>
      <c r="AB97">
        <f t="shared" si="31"/>
        <v>3.5860848625062225E-3</v>
      </c>
    </row>
    <row r="98" spans="1:28" ht="15.75" x14ac:dyDescent="0.25">
      <c r="A98" s="4">
        <v>42396</v>
      </c>
      <c r="B98">
        <v>0.69579999999999997</v>
      </c>
      <c r="C98">
        <f t="shared" si="20"/>
        <v>4.4901636882414664E-2</v>
      </c>
      <c r="D98">
        <v>1.9058999999999999</v>
      </c>
      <c r="E98">
        <v>1.9992999999999999</v>
      </c>
      <c r="F98">
        <v>10.1462</v>
      </c>
      <c r="G98">
        <f t="shared" si="16"/>
        <v>12.1455</v>
      </c>
      <c r="H98">
        <f t="shared" si="17"/>
        <v>21.336942579999999</v>
      </c>
      <c r="I98" s="15">
        <f t="shared" si="18"/>
        <v>5.3000653831403177E-4</v>
      </c>
      <c r="J98">
        <f t="shared" si="19"/>
        <v>1.000530006538314</v>
      </c>
      <c r="K98">
        <f t="shared" si="21"/>
        <v>4.4371630344100632E-2</v>
      </c>
      <c r="L98" s="34">
        <f t="shared" si="22"/>
        <v>1.9688415793935122E-3</v>
      </c>
      <c r="M98" s="7"/>
      <c r="N98" s="7"/>
      <c r="O98" s="7">
        <f t="shared" si="23"/>
        <v>0.41183001987365353</v>
      </c>
      <c r="P98" s="7"/>
      <c r="Q98" s="7">
        <f t="shared" si="24"/>
        <v>0.41183001987365353</v>
      </c>
      <c r="R98" s="7">
        <f t="shared" si="25"/>
        <v>34</v>
      </c>
      <c r="S98" s="7">
        <f t="shared" si="26"/>
        <v>0.41183001987365353</v>
      </c>
      <c r="T98" s="7">
        <f t="shared" si="27"/>
        <v>33</v>
      </c>
      <c r="U98">
        <v>95</v>
      </c>
      <c r="V98">
        <f t="shared" si="28"/>
        <v>-0.21900826446280991</v>
      </c>
      <c r="W98">
        <f>SUM($V$4:V98)/U98</f>
        <v>1.8834275772074818E-2</v>
      </c>
      <c r="X98">
        <f t="shared" si="29"/>
        <v>3.0635767878694209E-3</v>
      </c>
      <c r="Z98">
        <f t="shared" si="30"/>
        <v>-0.22727272727272729</v>
      </c>
      <c r="AA98">
        <f>SUM($Z$4:Z98)/U98</f>
        <v>1.7877337973031756E-2</v>
      </c>
      <c r="AB98">
        <f t="shared" si="31"/>
        <v>2.7601750213809366E-3</v>
      </c>
    </row>
    <row r="99" spans="1:28" ht="15.75" x14ac:dyDescent="0.25">
      <c r="A99" s="4">
        <v>42397</v>
      </c>
      <c r="B99">
        <v>0.72970000000000002</v>
      </c>
      <c r="C99">
        <f t="shared" si="20"/>
        <v>4.8720896809428059E-2</v>
      </c>
      <c r="D99">
        <v>1.9093</v>
      </c>
      <c r="E99">
        <v>1.9784000000000002</v>
      </c>
      <c r="F99">
        <v>10.066000000000001</v>
      </c>
      <c r="G99">
        <f t="shared" si="16"/>
        <v>12.044400000000001</v>
      </c>
      <c r="H99">
        <f t="shared" si="17"/>
        <v>21.197413800000003</v>
      </c>
      <c r="I99" s="15">
        <f t="shared" si="18"/>
        <v>5.2685257133666674E-4</v>
      </c>
      <c r="J99">
        <f t="shared" si="19"/>
        <v>1.0005268525713367</v>
      </c>
      <c r="K99">
        <f t="shared" si="21"/>
        <v>4.8194044238091392E-2</v>
      </c>
      <c r="L99" s="34">
        <f t="shared" si="22"/>
        <v>2.3226659000231101E-3</v>
      </c>
      <c r="M99" s="7"/>
      <c r="N99" s="7"/>
      <c r="O99" s="7">
        <f t="shared" si="23"/>
        <v>0.44685960901231991</v>
      </c>
      <c r="P99" s="7"/>
      <c r="Q99" s="7">
        <f t="shared" si="24"/>
        <v>0.44685960901231991</v>
      </c>
      <c r="R99" s="7">
        <f t="shared" si="25"/>
        <v>32</v>
      </c>
      <c r="S99" s="7">
        <f t="shared" si="26"/>
        <v>0.44685960901231991</v>
      </c>
      <c r="T99" s="7">
        <f t="shared" si="27"/>
        <v>31</v>
      </c>
      <c r="U99">
        <v>96</v>
      </c>
      <c r="V99">
        <f t="shared" si="28"/>
        <v>-0.23553719008264462</v>
      </c>
      <c r="W99">
        <f>SUM($V$4:V99)/U99</f>
        <v>1.6184573002754821E-2</v>
      </c>
      <c r="X99">
        <f t="shared" si="29"/>
        <v>2.2860253377294561E-3</v>
      </c>
      <c r="Z99">
        <f t="shared" si="30"/>
        <v>-0.243801652892562</v>
      </c>
      <c r="AA99">
        <f>SUM($Z$4:Z99)/U99</f>
        <v>1.5151515151515157E-2</v>
      </c>
      <c r="AB99">
        <f t="shared" si="31"/>
        <v>2.0035061357375418E-3</v>
      </c>
    </row>
    <row r="100" spans="1:28" ht="15.75" x14ac:dyDescent="0.25">
      <c r="A100" s="4">
        <v>42398</v>
      </c>
      <c r="B100">
        <v>0.74319999999999997</v>
      </c>
      <c r="C100">
        <f t="shared" si="20"/>
        <v>1.8500753734411342E-2</v>
      </c>
      <c r="D100">
        <v>1.8987000000000001</v>
      </c>
      <c r="E100">
        <v>1.9209000000000001</v>
      </c>
      <c r="F100">
        <v>9.8673999999999999</v>
      </c>
      <c r="G100">
        <f t="shared" si="16"/>
        <v>11.7883</v>
      </c>
      <c r="H100">
        <f t="shared" si="17"/>
        <v>20.656132379999999</v>
      </c>
      <c r="I100" s="15">
        <f t="shared" si="18"/>
        <v>5.1458285273864313E-4</v>
      </c>
      <c r="J100">
        <f t="shared" si="19"/>
        <v>1.0005145828527386</v>
      </c>
      <c r="K100">
        <f t="shared" si="21"/>
        <v>1.7986170881672699E-2</v>
      </c>
      <c r="L100" s="34">
        <f t="shared" si="22"/>
        <v>3.2350234298473087E-4</v>
      </c>
      <c r="M100" s="7"/>
      <c r="N100" s="7"/>
      <c r="O100" s="7">
        <f t="shared" si="23"/>
        <v>0.16968570206188124</v>
      </c>
      <c r="P100" s="7"/>
      <c r="Q100" s="7">
        <f t="shared" si="24"/>
        <v>0.16968570206188124</v>
      </c>
      <c r="R100" s="7">
        <f t="shared" si="25"/>
        <v>46</v>
      </c>
      <c r="S100" s="7">
        <f t="shared" si="26"/>
        <v>0.16968570206188124</v>
      </c>
      <c r="T100" s="7">
        <f t="shared" si="27"/>
        <v>46</v>
      </c>
      <c r="U100">
        <v>97</v>
      </c>
      <c r="V100">
        <f t="shared" si="28"/>
        <v>-0.11983471074380164</v>
      </c>
      <c r="W100">
        <f>SUM($V$4:V100)/U100</f>
        <v>1.4782312345573829E-2</v>
      </c>
      <c r="X100">
        <f t="shared" si="29"/>
        <v>1.9269205048512846E-3</v>
      </c>
      <c r="Z100">
        <f t="shared" si="30"/>
        <v>-0.11983471074380164</v>
      </c>
      <c r="AA100">
        <f>SUM($Z$4:Z100)/U100</f>
        <v>1.3759904575274777E-2</v>
      </c>
      <c r="AB100">
        <f t="shared" si="31"/>
        <v>1.6695902245731612E-3</v>
      </c>
    </row>
    <row r="101" spans="1:28" ht="15.75" x14ac:dyDescent="0.25">
      <c r="A101" s="4">
        <v>42401</v>
      </c>
      <c r="B101">
        <v>0.67579999999999996</v>
      </c>
      <c r="C101">
        <f t="shared" si="20"/>
        <v>-9.0688912809472569E-2</v>
      </c>
      <c r="D101">
        <v>1.9266999999999999</v>
      </c>
      <c r="E101">
        <v>1.9485999999999999</v>
      </c>
      <c r="F101">
        <v>9.8507999999999996</v>
      </c>
      <c r="G101">
        <f t="shared" si="16"/>
        <v>11.799399999999999</v>
      </c>
      <c r="H101">
        <f t="shared" si="17"/>
        <v>20.928136359999996</v>
      </c>
      <c r="I101" s="15">
        <f t="shared" si="18"/>
        <v>5.2075546056662425E-4</v>
      </c>
      <c r="J101">
        <f t="shared" si="19"/>
        <v>1.0005207554605666</v>
      </c>
      <c r="K101">
        <f t="shared" si="21"/>
        <v>-9.1209668270039193E-2</v>
      </c>
      <c r="L101" s="34">
        <f t="shared" si="22"/>
        <v>8.3192035859305947E-3</v>
      </c>
      <c r="M101" s="7"/>
      <c r="N101" s="7"/>
      <c r="O101" s="7">
        <f t="shared" si="23"/>
        <v>-0.8317829673437207</v>
      </c>
      <c r="P101" s="7"/>
      <c r="Q101" s="7">
        <f t="shared" si="24"/>
        <v>-0.8317829673437207</v>
      </c>
      <c r="R101" s="7">
        <f t="shared" si="25"/>
        <v>104</v>
      </c>
      <c r="S101" s="7">
        <f t="shared" si="26"/>
        <v>-0.8317829673437207</v>
      </c>
      <c r="T101" s="7">
        <f t="shared" si="27"/>
        <v>104</v>
      </c>
      <c r="U101">
        <v>98</v>
      </c>
      <c r="V101">
        <f t="shared" si="28"/>
        <v>0.35950413223140498</v>
      </c>
      <c r="W101">
        <f>SUM($V$4:V101)/U101</f>
        <v>1.8299881936245575E-2</v>
      </c>
      <c r="X101">
        <f t="shared" si="29"/>
        <v>2.983526957299241E-3</v>
      </c>
      <c r="Z101">
        <f t="shared" si="30"/>
        <v>0.35950413223140498</v>
      </c>
      <c r="AA101">
        <f>SUM($Z$4:Z101)/U101</f>
        <v>1.7287906898296516E-2</v>
      </c>
      <c r="AB101">
        <f t="shared" si="31"/>
        <v>2.6626753675062262E-3</v>
      </c>
    </row>
    <row r="102" spans="1:28" ht="15.75" x14ac:dyDescent="0.25">
      <c r="A102" s="4">
        <v>42402</v>
      </c>
      <c r="B102">
        <v>0.55489999999999995</v>
      </c>
      <c r="C102">
        <f t="shared" si="20"/>
        <v>-0.17889908256880735</v>
      </c>
      <c r="D102">
        <v>1.9925999999999999</v>
      </c>
      <c r="E102">
        <v>1.8448</v>
      </c>
      <c r="F102">
        <v>10.0032</v>
      </c>
      <c r="G102">
        <f t="shared" si="16"/>
        <v>11.847999999999999</v>
      </c>
      <c r="H102">
        <f t="shared" si="17"/>
        <v>21.777176319999999</v>
      </c>
      <c r="I102" s="15">
        <f t="shared" si="18"/>
        <v>5.3993410976382883E-4</v>
      </c>
      <c r="J102">
        <f t="shared" si="19"/>
        <v>1.0005399341097638</v>
      </c>
      <c r="K102">
        <f t="shared" si="21"/>
        <v>-0.17943901667857118</v>
      </c>
      <c r="L102" s="34">
        <f t="shared" si="22"/>
        <v>3.2198360706572546E-2</v>
      </c>
      <c r="M102" s="7"/>
      <c r="N102" s="7"/>
      <c r="O102" s="7">
        <f t="shared" si="23"/>
        <v>-1.6408313336689264</v>
      </c>
      <c r="P102" s="7"/>
      <c r="Q102" s="7">
        <f t="shared" si="24"/>
        <v>-1.6408313336689264</v>
      </c>
      <c r="R102" s="7">
        <f t="shared" si="25"/>
        <v>115</v>
      </c>
      <c r="S102" s="7">
        <f t="shared" si="26"/>
        <v>-1.6408313336689264</v>
      </c>
      <c r="T102" s="7">
        <f t="shared" si="27"/>
        <v>115</v>
      </c>
      <c r="U102">
        <v>99</v>
      </c>
      <c r="V102">
        <f t="shared" si="28"/>
        <v>0.45041322314049592</v>
      </c>
      <c r="W102">
        <f>SUM($V$4:V102)/U102</f>
        <v>2.266466316053093E-2</v>
      </c>
      <c r="X102">
        <f t="shared" si="29"/>
        <v>4.6231826056229511E-3</v>
      </c>
      <c r="Z102">
        <f t="shared" si="30"/>
        <v>0.45041322314049592</v>
      </c>
      <c r="AA102">
        <f>SUM($Z$4:Z102)/U102</f>
        <v>2.1662910092662163E-2</v>
      </c>
      <c r="AB102">
        <f t="shared" si="31"/>
        <v>4.2235350631448778E-3</v>
      </c>
    </row>
    <row r="103" spans="1:28" ht="15.75" x14ac:dyDescent="0.25">
      <c r="A103" s="4">
        <v>42403</v>
      </c>
      <c r="B103">
        <v>0.62009999999999998</v>
      </c>
      <c r="C103">
        <f t="shared" si="20"/>
        <v>0.11749864840511812</v>
      </c>
      <c r="D103">
        <v>2.0062000000000002</v>
      </c>
      <c r="E103">
        <v>1.8860999999999999</v>
      </c>
      <c r="F103">
        <v>9.9941999999999993</v>
      </c>
      <c r="G103">
        <f t="shared" si="16"/>
        <v>11.880299999999998</v>
      </c>
      <c r="H103">
        <f t="shared" si="17"/>
        <v>21.936464040000001</v>
      </c>
      <c r="I103" s="15">
        <f t="shared" si="18"/>
        <v>5.4351734117852324E-4</v>
      </c>
      <c r="J103">
        <f t="shared" si="19"/>
        <v>1.0005435173411785</v>
      </c>
      <c r="K103">
        <f t="shared" si="21"/>
        <v>0.11695513106393959</v>
      </c>
      <c r="L103" s="34">
        <f t="shared" si="22"/>
        <v>1.3678502682183288E-2</v>
      </c>
      <c r="M103" s="7"/>
      <c r="N103" s="7"/>
      <c r="O103" s="7">
        <f t="shared" si="23"/>
        <v>1.0776772088404318</v>
      </c>
      <c r="P103" s="7"/>
      <c r="Q103" s="7">
        <f t="shared" si="24"/>
        <v>1.0776772088404318</v>
      </c>
      <c r="R103" s="7">
        <f t="shared" si="25"/>
        <v>13</v>
      </c>
      <c r="S103" s="7">
        <f t="shared" si="26"/>
        <v>1.0776772088404318</v>
      </c>
      <c r="T103" s="7">
        <f t="shared" si="27"/>
        <v>13</v>
      </c>
      <c r="U103">
        <v>100</v>
      </c>
      <c r="V103">
        <f t="shared" si="28"/>
        <v>-0.3925619834710744</v>
      </c>
      <c r="W103">
        <f>SUM($V$4:V103)/U103</f>
        <v>1.8512396694214877E-2</v>
      </c>
      <c r="X103">
        <f t="shared" si="29"/>
        <v>3.1155348305816179E-3</v>
      </c>
      <c r="Z103">
        <f t="shared" si="30"/>
        <v>-0.3925619834710744</v>
      </c>
      <c r="AA103">
        <f>SUM($Z$4:Z103)/U103</f>
        <v>1.7520661157024796E-2</v>
      </c>
      <c r="AB103">
        <f t="shared" si="31"/>
        <v>2.790668794357068E-3</v>
      </c>
    </row>
    <row r="104" spans="1:28" ht="15.75" x14ac:dyDescent="0.25">
      <c r="A104" s="4">
        <v>42404</v>
      </c>
      <c r="B104">
        <v>0.58209999999999995</v>
      </c>
      <c r="C104">
        <f t="shared" si="20"/>
        <v>-6.1280438638929263E-2</v>
      </c>
      <c r="D104">
        <v>2.0023</v>
      </c>
      <c r="E104">
        <v>1.8395000000000001</v>
      </c>
      <c r="F104">
        <v>9.9702999999999999</v>
      </c>
      <c r="G104">
        <f t="shared" si="16"/>
        <v>11.809799999999999</v>
      </c>
      <c r="H104">
        <f t="shared" si="17"/>
        <v>21.803031689999997</v>
      </c>
      <c r="I104" s="15">
        <f t="shared" si="18"/>
        <v>5.4051605276095316E-4</v>
      </c>
      <c r="J104">
        <f t="shared" si="19"/>
        <v>1.000540516052761</v>
      </c>
      <c r="K104">
        <f t="shared" si="21"/>
        <v>-6.1820954691690216E-2</v>
      </c>
      <c r="L104" s="34">
        <f t="shared" si="22"/>
        <v>3.8218304389920146E-3</v>
      </c>
      <c r="M104" s="7"/>
      <c r="N104" s="7"/>
      <c r="O104" s="7">
        <f t="shared" si="23"/>
        <v>-0.56205354670311236</v>
      </c>
      <c r="P104" s="7"/>
      <c r="Q104" s="7">
        <f t="shared" si="24"/>
        <v>-0.56205354670311236</v>
      </c>
      <c r="R104" s="7">
        <f t="shared" si="25"/>
        <v>85</v>
      </c>
      <c r="S104" s="7">
        <f t="shared" si="26"/>
        <v>-0.56205354670311236</v>
      </c>
      <c r="T104" s="7">
        <f t="shared" si="27"/>
        <v>85</v>
      </c>
      <c r="U104">
        <v>101</v>
      </c>
      <c r="V104">
        <f t="shared" si="28"/>
        <v>0.2024793388429752</v>
      </c>
      <c r="W104">
        <f>SUM($V$4:V104)/U104</f>
        <v>2.033385156697488E-2</v>
      </c>
      <c r="X104">
        <f t="shared" si="29"/>
        <v>3.7963652249385859E-3</v>
      </c>
      <c r="Z104">
        <f t="shared" si="30"/>
        <v>0.2024793388429752</v>
      </c>
      <c r="AA104">
        <f>SUM($Z$4:Z104)/U104</f>
        <v>1.9351935193519357E-2</v>
      </c>
      <c r="AB104">
        <f t="shared" si="31"/>
        <v>3.4385669971955892E-3</v>
      </c>
    </row>
    <row r="105" spans="1:28" ht="15.75" x14ac:dyDescent="0.25">
      <c r="A105" s="4">
        <v>42405</v>
      </c>
      <c r="B105">
        <v>0.54</v>
      </c>
      <c r="C105">
        <f t="shared" si="20"/>
        <v>-7.2324342896409419E-2</v>
      </c>
      <c r="D105">
        <v>2.0150999999999999</v>
      </c>
      <c r="E105">
        <v>1.8357000000000001</v>
      </c>
      <c r="F105">
        <v>10.0228</v>
      </c>
      <c r="G105">
        <f t="shared" si="16"/>
        <v>11.858499999999999</v>
      </c>
      <c r="H105">
        <f t="shared" si="17"/>
        <v>22.03264428</v>
      </c>
      <c r="I105" s="15">
        <f t="shared" si="18"/>
        <v>5.4567868880162074E-4</v>
      </c>
      <c r="J105">
        <f t="shared" si="19"/>
        <v>1.0005456786888016</v>
      </c>
      <c r="K105">
        <f t="shared" si="21"/>
        <v>-7.2870021585211039E-2</v>
      </c>
      <c r="L105" s="34">
        <f t="shared" si="22"/>
        <v>5.3100400458291229E-3</v>
      </c>
      <c r="M105" s="7"/>
      <c r="N105" s="7"/>
      <c r="O105" s="7">
        <f t="shared" si="23"/>
        <v>-0.66334631965371382</v>
      </c>
      <c r="P105" s="7"/>
      <c r="Q105" s="7">
        <f t="shared" si="24"/>
        <v>-0.66334631965371382</v>
      </c>
      <c r="R105" s="7">
        <f t="shared" si="25"/>
        <v>94</v>
      </c>
      <c r="S105" s="7">
        <f t="shared" si="26"/>
        <v>-0.66334631965371382</v>
      </c>
      <c r="T105" s="7">
        <f t="shared" si="27"/>
        <v>94</v>
      </c>
      <c r="U105">
        <v>102</v>
      </c>
      <c r="V105">
        <f t="shared" si="28"/>
        <v>0.27685950413223137</v>
      </c>
      <c r="W105">
        <f>SUM($V$4:V105)/U105</f>
        <v>2.2848808945065632E-2</v>
      </c>
      <c r="X105">
        <f t="shared" si="29"/>
        <v>4.8409948328388503E-3</v>
      </c>
      <c r="Z105">
        <f t="shared" si="30"/>
        <v>0.27685950413223137</v>
      </c>
      <c r="AA105">
        <f>SUM($Z$4:Z105)/U105</f>
        <v>2.1876519202722416E-2</v>
      </c>
      <c r="AB105">
        <f t="shared" si="31"/>
        <v>4.4377612206874936E-3</v>
      </c>
    </row>
    <row r="106" spans="1:28" ht="15.75" x14ac:dyDescent="0.25">
      <c r="A106" s="4">
        <v>42408</v>
      </c>
      <c r="B106">
        <v>0.53659999999999997</v>
      </c>
      <c r="C106">
        <f t="shared" si="20"/>
        <v>-6.2962962962964247E-3</v>
      </c>
      <c r="D106">
        <v>2.0217999999999998</v>
      </c>
      <c r="E106">
        <v>1.7483</v>
      </c>
      <c r="F106">
        <v>10.072100000000001</v>
      </c>
      <c r="G106">
        <f t="shared" si="16"/>
        <v>11.820400000000001</v>
      </c>
      <c r="H106">
        <f t="shared" si="17"/>
        <v>22.112071780000001</v>
      </c>
      <c r="I106" s="15">
        <f t="shared" si="18"/>
        <v>5.4746229107816013E-4</v>
      </c>
      <c r="J106">
        <f t="shared" si="19"/>
        <v>1.0005474622910782</v>
      </c>
      <c r="K106">
        <f t="shared" si="21"/>
        <v>-6.8437585873745849E-3</v>
      </c>
      <c r="L106" s="34">
        <f t="shared" si="22"/>
        <v>4.6837031602263374E-5</v>
      </c>
      <c r="M106" s="7"/>
      <c r="N106" s="7"/>
      <c r="O106" s="7">
        <f t="shared" si="23"/>
        <v>-5.7748536776611258E-2</v>
      </c>
      <c r="P106" s="7"/>
      <c r="Q106" s="7">
        <f t="shared" si="24"/>
        <v>-5.7748536776611258E-2</v>
      </c>
      <c r="R106" s="7">
        <f t="shared" si="25"/>
        <v>59</v>
      </c>
      <c r="S106" s="7">
        <f t="shared" si="26"/>
        <v>-5.7748536776611258E-2</v>
      </c>
      <c r="T106" s="7">
        <f t="shared" si="27"/>
        <v>59</v>
      </c>
      <c r="U106">
        <v>103</v>
      </c>
      <c r="V106">
        <f t="shared" si="28"/>
        <v>-1.2396694214876047E-2</v>
      </c>
      <c r="W106">
        <f>SUM($V$4:V106)/U106</f>
        <v>2.2506619593998238E-2</v>
      </c>
      <c r="X106">
        <f t="shared" si="29"/>
        <v>4.7431305755946708E-3</v>
      </c>
      <c r="Z106">
        <f t="shared" si="30"/>
        <v>-1.2396694214876047E-2</v>
      </c>
      <c r="AA106">
        <f>SUM($Z$4:Z106)/U106</f>
        <v>2.1543769557891362E-2</v>
      </c>
      <c r="AB106">
        <f t="shared" si="31"/>
        <v>4.3459820633312031E-3</v>
      </c>
    </row>
    <row r="107" spans="1:28" ht="15.75" x14ac:dyDescent="0.25">
      <c r="A107" s="4">
        <v>42409</v>
      </c>
      <c r="B107">
        <v>0.54800000000000004</v>
      </c>
      <c r="C107">
        <f t="shared" si="20"/>
        <v>2.1244875139769061E-2</v>
      </c>
      <c r="D107">
        <v>2.0213000000000001</v>
      </c>
      <c r="E107">
        <v>1.726</v>
      </c>
      <c r="F107">
        <v>10.0581</v>
      </c>
      <c r="G107">
        <f t="shared" si="16"/>
        <v>11.784099999999999</v>
      </c>
      <c r="H107">
        <f t="shared" si="17"/>
        <v>22.05643753</v>
      </c>
      <c r="I107" s="15">
        <f t="shared" si="18"/>
        <v>5.4621310496294484E-4</v>
      </c>
      <c r="J107">
        <f t="shared" si="19"/>
        <v>1.0005462131049629</v>
      </c>
      <c r="K107">
        <f t="shared" si="21"/>
        <v>2.0698662034806116E-2</v>
      </c>
      <c r="L107" s="34">
        <f t="shared" si="22"/>
        <v>4.2843461003112408E-4</v>
      </c>
      <c r="M107" s="7"/>
      <c r="N107" s="7"/>
      <c r="O107" s="7">
        <f t="shared" si="23"/>
        <v>0.1948543072925468</v>
      </c>
      <c r="P107" s="7"/>
      <c r="Q107" s="7">
        <f t="shared" si="24"/>
        <v>0.1948543072925468</v>
      </c>
      <c r="R107" s="7">
        <f t="shared" si="25"/>
        <v>43</v>
      </c>
      <c r="S107" s="7">
        <f t="shared" si="26"/>
        <v>0.1948543072925468</v>
      </c>
      <c r="T107" s="7">
        <f t="shared" si="27"/>
        <v>42</v>
      </c>
      <c r="U107">
        <v>104</v>
      </c>
      <c r="V107">
        <f t="shared" si="28"/>
        <v>-0.14462809917355374</v>
      </c>
      <c r="W107">
        <f>SUM($V$4:V107)/U107</f>
        <v>2.0899554990464083E-2</v>
      </c>
      <c r="X107">
        <f t="shared" si="29"/>
        <v>4.1296641341037228E-3</v>
      </c>
      <c r="Z107">
        <f t="shared" si="30"/>
        <v>-0.15289256198347106</v>
      </c>
      <c r="AA107">
        <f>SUM($Z$4:Z107)/U107</f>
        <v>1.9866497139224417E-2</v>
      </c>
      <c r="AB107">
        <f t="shared" si="31"/>
        <v>3.7314983356920408E-3</v>
      </c>
    </row>
    <row r="108" spans="1:28" ht="15.75" x14ac:dyDescent="0.25">
      <c r="A108" s="4">
        <v>42410</v>
      </c>
      <c r="B108">
        <v>0.5675</v>
      </c>
      <c r="C108">
        <f t="shared" si="20"/>
        <v>3.5583941605839345E-2</v>
      </c>
      <c r="D108">
        <v>2.0209999999999999</v>
      </c>
      <c r="E108">
        <v>1.6680999999999999</v>
      </c>
      <c r="F108">
        <v>10.050700000000001</v>
      </c>
      <c r="G108">
        <f t="shared" si="16"/>
        <v>11.718800000000002</v>
      </c>
      <c r="H108">
        <f t="shared" si="17"/>
        <v>21.980564700000002</v>
      </c>
      <c r="I108" s="15">
        <f t="shared" si="18"/>
        <v>5.4450857543253406E-4</v>
      </c>
      <c r="J108">
        <f t="shared" si="19"/>
        <v>1.0005445085754325</v>
      </c>
      <c r="K108">
        <f t="shared" si="21"/>
        <v>3.5039433030406811E-2</v>
      </c>
      <c r="L108" s="34">
        <f t="shared" si="22"/>
        <v>1.2277618670923638E-3</v>
      </c>
      <c r="M108" s="7"/>
      <c r="N108" s="7"/>
      <c r="O108" s="7">
        <f t="shared" si="23"/>
        <v>0.3263697360764829</v>
      </c>
      <c r="P108" s="7"/>
      <c r="Q108" s="7">
        <f t="shared" si="24"/>
        <v>0.3263697360764829</v>
      </c>
      <c r="R108" s="7">
        <f t="shared" si="25"/>
        <v>37</v>
      </c>
      <c r="S108" s="7">
        <f t="shared" si="26"/>
        <v>0.3263697360764829</v>
      </c>
      <c r="T108" s="7">
        <f t="shared" si="27"/>
        <v>36</v>
      </c>
      <c r="U108">
        <v>105</v>
      </c>
      <c r="V108">
        <f t="shared" si="28"/>
        <v>-0.19421487603305787</v>
      </c>
      <c r="W108">
        <f>SUM($V$4:V108)/U108</f>
        <v>1.8850846123573399E-2</v>
      </c>
      <c r="X108">
        <f t="shared" si="29"/>
        <v>3.3920192686670396E-3</v>
      </c>
      <c r="Z108">
        <f t="shared" si="30"/>
        <v>-0.2024793388429752</v>
      </c>
      <c r="AA108">
        <f>SUM($Z$4:Z108)/U108</f>
        <v>1.7748917748917754E-2</v>
      </c>
      <c r="AB108">
        <f t="shared" si="31"/>
        <v>3.0070480483703642E-3</v>
      </c>
    </row>
    <row r="109" spans="1:28" ht="15.75" x14ac:dyDescent="0.25">
      <c r="A109" s="4">
        <v>42411</v>
      </c>
      <c r="B109">
        <v>0.60960000000000003</v>
      </c>
      <c r="C109">
        <f t="shared" si="20"/>
        <v>7.4185022026431763E-2</v>
      </c>
      <c r="D109">
        <v>1.9910000000000001</v>
      </c>
      <c r="E109">
        <v>1.659</v>
      </c>
      <c r="F109">
        <v>10.0928</v>
      </c>
      <c r="G109">
        <f t="shared" si="16"/>
        <v>11.751800000000001</v>
      </c>
      <c r="H109">
        <f t="shared" si="17"/>
        <v>21.753764800000003</v>
      </c>
      <c r="I109" s="15">
        <f t="shared" si="18"/>
        <v>5.3940706572030983E-4</v>
      </c>
      <c r="J109">
        <f t="shared" si="19"/>
        <v>1.0005394070657203</v>
      </c>
      <c r="K109">
        <f t="shared" si="21"/>
        <v>7.3645614960711453E-2</v>
      </c>
      <c r="L109" s="34">
        <f t="shared" si="22"/>
        <v>5.4236766029413666E-3</v>
      </c>
      <c r="M109" s="7"/>
      <c r="N109" s="7"/>
      <c r="O109" s="7">
        <f t="shared" si="23"/>
        <v>0.68041214567476249</v>
      </c>
      <c r="P109" s="7"/>
      <c r="Q109" s="7">
        <f t="shared" si="24"/>
        <v>0.68041214567476249</v>
      </c>
      <c r="R109" s="7">
        <f t="shared" si="25"/>
        <v>23</v>
      </c>
      <c r="S109" s="7">
        <f t="shared" si="26"/>
        <v>0.68041214567476249</v>
      </c>
      <c r="T109" s="7">
        <f t="shared" si="27"/>
        <v>23</v>
      </c>
      <c r="U109">
        <v>106</v>
      </c>
      <c r="V109">
        <f t="shared" si="28"/>
        <v>-0.30991735537190079</v>
      </c>
      <c r="W109">
        <f>SUM($V$4:V109)/U109</f>
        <v>1.5749259317012321E-2</v>
      </c>
      <c r="X109">
        <f t="shared" si="29"/>
        <v>2.3901956288779032E-3</v>
      </c>
      <c r="Z109">
        <f t="shared" si="30"/>
        <v>-0.30991735537190079</v>
      </c>
      <c r="AA109">
        <f>SUM($Z$4:Z109)/U109</f>
        <v>1.4657726493060975E-2</v>
      </c>
      <c r="AB109">
        <f t="shared" si="31"/>
        <v>2.0703625700191318E-3</v>
      </c>
    </row>
    <row r="110" spans="1:28" ht="15.75" x14ac:dyDescent="0.25">
      <c r="A110" s="4">
        <v>42412</v>
      </c>
      <c r="B110">
        <v>0.63180000000000003</v>
      </c>
      <c r="C110">
        <f t="shared" si="20"/>
        <v>3.641732283464566E-2</v>
      </c>
      <c r="D110">
        <v>1.992</v>
      </c>
      <c r="E110">
        <v>1.7481</v>
      </c>
      <c r="F110">
        <v>10.0406</v>
      </c>
      <c r="G110">
        <f t="shared" si="16"/>
        <v>11.788699999999999</v>
      </c>
      <c r="H110">
        <f t="shared" si="17"/>
        <v>21.748975199999997</v>
      </c>
      <c r="I110" s="15">
        <f t="shared" si="18"/>
        <v>5.3929922899298433E-4</v>
      </c>
      <c r="J110">
        <f t="shared" si="19"/>
        <v>1.000539299228993</v>
      </c>
      <c r="K110">
        <f t="shared" si="21"/>
        <v>3.5878023605652676E-2</v>
      </c>
      <c r="L110" s="34">
        <f t="shared" si="22"/>
        <v>1.2872325778477706E-3</v>
      </c>
      <c r="M110" s="7"/>
      <c r="N110" s="7"/>
      <c r="O110" s="7">
        <f t="shared" si="23"/>
        <v>0.33401336405646975</v>
      </c>
      <c r="P110" s="7"/>
      <c r="Q110" s="7">
        <f t="shared" si="24"/>
        <v>0.33401336405646975</v>
      </c>
      <c r="R110" s="7">
        <f t="shared" si="25"/>
        <v>36</v>
      </c>
      <c r="S110" s="7">
        <f t="shared" si="26"/>
        <v>0.33401336405646975</v>
      </c>
      <c r="T110" s="7">
        <f t="shared" si="27"/>
        <v>35</v>
      </c>
      <c r="U110">
        <v>107</v>
      </c>
      <c r="V110">
        <f t="shared" si="28"/>
        <v>-0.2024793388429752</v>
      </c>
      <c r="W110">
        <f>SUM($V$4:V110)/U110</f>
        <v>1.3709739708040474E-2</v>
      </c>
      <c r="X110">
        <f t="shared" si="29"/>
        <v>1.8283086387507019E-3</v>
      </c>
      <c r="Z110">
        <f t="shared" si="30"/>
        <v>-0.21074380165289258</v>
      </c>
      <c r="AA110">
        <f>SUM($Z$4:Z110)/U110</f>
        <v>1.2551170155248325E-2</v>
      </c>
      <c r="AB110">
        <f t="shared" si="31"/>
        <v>1.5323554847692363E-3</v>
      </c>
    </row>
    <row r="111" spans="1:28" ht="15.75" x14ac:dyDescent="0.25">
      <c r="A111" s="4">
        <v>42416</v>
      </c>
      <c r="B111">
        <v>0.6653</v>
      </c>
      <c r="C111">
        <f t="shared" si="20"/>
        <v>5.3023108578664088E-2</v>
      </c>
      <c r="D111">
        <v>1.9997</v>
      </c>
      <c r="E111">
        <v>1.7723</v>
      </c>
      <c r="F111">
        <v>9.9839000000000002</v>
      </c>
      <c r="G111">
        <f t="shared" si="16"/>
        <v>11.7562</v>
      </c>
      <c r="H111">
        <f t="shared" si="17"/>
        <v>21.737104830000003</v>
      </c>
      <c r="I111" s="15">
        <f t="shared" si="18"/>
        <v>5.3903195214366484E-4</v>
      </c>
      <c r="J111">
        <f t="shared" si="19"/>
        <v>1.0005390319521437</v>
      </c>
      <c r="K111">
        <f t="shared" si="21"/>
        <v>5.2484076626520423E-2</v>
      </c>
      <c r="L111" s="34">
        <f t="shared" si="22"/>
        <v>2.7545782993384674E-3</v>
      </c>
      <c r="M111" s="7"/>
      <c r="N111" s="7"/>
      <c r="O111" s="7">
        <f t="shared" si="23"/>
        <v>0.48631874862152741</v>
      </c>
      <c r="P111" s="7"/>
      <c r="Q111" s="7">
        <f t="shared" si="24"/>
        <v>0.48631874862152741</v>
      </c>
      <c r="R111" s="7">
        <f t="shared" si="25"/>
        <v>29</v>
      </c>
      <c r="S111" s="7">
        <f t="shared" si="26"/>
        <v>0.48631874862152741</v>
      </c>
      <c r="T111" s="7">
        <f t="shared" si="27"/>
        <v>28</v>
      </c>
      <c r="U111">
        <v>108</v>
      </c>
      <c r="V111">
        <f t="shared" si="28"/>
        <v>-0.26033057851239672</v>
      </c>
      <c r="W111">
        <f>SUM($V$4:V111)/U111</f>
        <v>1.1172329354147536E-2</v>
      </c>
      <c r="X111">
        <f t="shared" si="29"/>
        <v>1.2255147150304585E-3</v>
      </c>
      <c r="Z111">
        <f t="shared" si="30"/>
        <v>-0.26859504132231404</v>
      </c>
      <c r="AA111">
        <f>SUM($Z$4:Z111)/U111</f>
        <v>9.9479644934190436E-3</v>
      </c>
      <c r="AB111">
        <f t="shared" si="31"/>
        <v>9.7162688515738268E-4</v>
      </c>
    </row>
    <row r="112" spans="1:28" ht="15.75" x14ac:dyDescent="0.25">
      <c r="A112" s="4">
        <v>42417</v>
      </c>
      <c r="B112">
        <v>0.71789999999999998</v>
      </c>
      <c r="C112">
        <f t="shared" si="20"/>
        <v>7.9062077258379646E-2</v>
      </c>
      <c r="D112">
        <v>2.0200999999999998</v>
      </c>
      <c r="E112">
        <v>1.819</v>
      </c>
      <c r="F112">
        <v>9.9054000000000002</v>
      </c>
      <c r="G112">
        <f t="shared" si="16"/>
        <v>11.724399999999999</v>
      </c>
      <c r="H112">
        <f t="shared" si="17"/>
        <v>21.828898539999997</v>
      </c>
      <c r="I112" s="15">
        <f t="shared" si="18"/>
        <v>5.4109813088465408E-4</v>
      </c>
      <c r="J112">
        <f t="shared" si="19"/>
        <v>1.0005410981308847</v>
      </c>
      <c r="K112">
        <f t="shared" si="21"/>
        <v>7.8520979127494991E-2</v>
      </c>
      <c r="L112" s="34">
        <f t="shared" si="22"/>
        <v>6.1655441631405039E-3</v>
      </c>
      <c r="M112" s="7"/>
      <c r="N112" s="7"/>
      <c r="O112" s="7">
        <f t="shared" si="23"/>
        <v>0.72514364974793855</v>
      </c>
      <c r="P112" s="7"/>
      <c r="Q112" s="7">
        <f t="shared" si="24"/>
        <v>0.72514364974793855</v>
      </c>
      <c r="R112" s="7">
        <f t="shared" si="25"/>
        <v>22</v>
      </c>
      <c r="S112" s="7">
        <f t="shared" si="26"/>
        <v>0.72514364974793855</v>
      </c>
      <c r="T112" s="7">
        <f t="shared" si="27"/>
        <v>22</v>
      </c>
      <c r="U112">
        <v>109</v>
      </c>
      <c r="V112">
        <f t="shared" si="28"/>
        <v>-0.31818181818181818</v>
      </c>
      <c r="W112">
        <f>SUM($V$4:V112)/U112</f>
        <v>8.1507316703313369E-3</v>
      </c>
      <c r="X112">
        <f t="shared" si="29"/>
        <v>6.5830477427544591E-4</v>
      </c>
      <c r="Z112">
        <f t="shared" si="30"/>
        <v>-0.31818181818181818</v>
      </c>
      <c r="AA112">
        <f>SUM($Z$4:Z112)/U112</f>
        <v>6.9375995147471425E-3</v>
      </c>
      <c r="AB112">
        <f t="shared" si="31"/>
        <v>4.7692738963137787E-4</v>
      </c>
    </row>
    <row r="113" spans="1:29" ht="15.75" x14ac:dyDescent="0.25">
      <c r="A113" s="4">
        <v>42418</v>
      </c>
      <c r="B113">
        <v>0.51939999999999997</v>
      </c>
      <c r="C113">
        <f t="shared" si="20"/>
        <v>-0.27650090541858202</v>
      </c>
      <c r="D113">
        <v>2.0508999999999999</v>
      </c>
      <c r="E113">
        <v>1.7396</v>
      </c>
      <c r="F113">
        <v>9.8940000000000001</v>
      </c>
      <c r="G113">
        <f t="shared" si="16"/>
        <v>11.633599999999999</v>
      </c>
      <c r="H113">
        <f t="shared" si="17"/>
        <v>22.031204599999999</v>
      </c>
      <c r="I113" s="15">
        <f t="shared" si="18"/>
        <v>5.456463490587371E-4</v>
      </c>
      <c r="J113">
        <f t="shared" si="19"/>
        <v>1.0005456463490587</v>
      </c>
      <c r="K113">
        <f t="shared" si="21"/>
        <v>-0.27704655176764076</v>
      </c>
      <c r="L113" s="34">
        <f t="shared" si="22"/>
        <v>7.6754791846340056E-2</v>
      </c>
      <c r="M113" s="7"/>
      <c r="N113" s="7"/>
      <c r="O113" s="7">
        <f t="shared" si="23"/>
        <v>-2.5360183120231539</v>
      </c>
      <c r="P113" s="7"/>
      <c r="Q113" s="7">
        <f t="shared" si="24"/>
        <v>-2.5360183120231539</v>
      </c>
      <c r="R113" s="7">
        <f t="shared" si="25"/>
        <v>119</v>
      </c>
      <c r="S113" s="7">
        <f t="shared" si="26"/>
        <v>-2.5360183120231539</v>
      </c>
      <c r="T113" s="7">
        <f t="shared" si="27"/>
        <v>119</v>
      </c>
      <c r="U113">
        <v>110</v>
      </c>
      <c r="V113">
        <f t="shared" si="28"/>
        <v>0.48347107438016534</v>
      </c>
      <c r="W113">
        <f>SUM($V$4:V113)/U113</f>
        <v>1.2471825694966191E-2</v>
      </c>
      <c r="X113">
        <f t="shared" si="29"/>
        <v>1.5554643616561893E-3</v>
      </c>
      <c r="Z113">
        <f t="shared" si="30"/>
        <v>0.48347107438016534</v>
      </c>
      <c r="AA113">
        <f>SUM($Z$4:Z113)/U113</f>
        <v>1.1269722013523671E-2</v>
      </c>
      <c r="AB113">
        <f t="shared" si="31"/>
        <v>1.2700663426210002E-3</v>
      </c>
    </row>
    <row r="114" spans="1:29" ht="15.75" x14ac:dyDescent="0.25">
      <c r="A114" s="4">
        <v>42419</v>
      </c>
      <c r="B114">
        <v>0.56130000000000002</v>
      </c>
      <c r="C114">
        <f t="shared" si="20"/>
        <v>8.0670003850596944E-2</v>
      </c>
      <c r="D114">
        <v>2.0512999999999999</v>
      </c>
      <c r="E114">
        <v>1.7448999999999999</v>
      </c>
      <c r="F114">
        <v>9.8934999999999995</v>
      </c>
      <c r="G114">
        <f t="shared" si="16"/>
        <v>11.638399999999999</v>
      </c>
      <c r="H114">
        <f t="shared" si="17"/>
        <v>22.039436549999998</v>
      </c>
      <c r="I114" s="15">
        <f t="shared" si="18"/>
        <v>5.4583125942553323E-4</v>
      </c>
      <c r="J114">
        <f t="shared" si="19"/>
        <v>1.0005458312594255</v>
      </c>
      <c r="K114">
        <f t="shared" si="21"/>
        <v>8.0124172591171411E-2</v>
      </c>
      <c r="L114" s="34">
        <f t="shared" si="22"/>
        <v>6.4198830334198237E-3</v>
      </c>
      <c r="M114" s="7"/>
      <c r="N114" s="7"/>
      <c r="O114" s="7">
        <f t="shared" si="23"/>
        <v>0.739891273362693</v>
      </c>
      <c r="P114" s="7"/>
      <c r="Q114" s="7">
        <f t="shared" si="24"/>
        <v>0.739891273362693</v>
      </c>
      <c r="R114" s="7">
        <f t="shared" si="25"/>
        <v>20</v>
      </c>
      <c r="S114" s="7">
        <f t="shared" si="26"/>
        <v>0.739891273362693</v>
      </c>
      <c r="T114" s="7">
        <f t="shared" si="27"/>
        <v>20</v>
      </c>
      <c r="U114">
        <v>111</v>
      </c>
      <c r="V114">
        <f t="shared" si="28"/>
        <v>-0.33471074380165289</v>
      </c>
      <c r="W114">
        <f>SUM($V$4:V114)/U114</f>
        <v>9.3440547986002546E-3</v>
      </c>
      <c r="X114">
        <f t="shared" si="29"/>
        <v>8.8105099716328497E-4</v>
      </c>
      <c r="Z114">
        <f t="shared" si="30"/>
        <v>-0.33471074380165289</v>
      </c>
      <c r="AA114">
        <f>SUM($Z$4:Z114)/U114</f>
        <v>8.1527808800536117E-3</v>
      </c>
      <c r="AB114">
        <f t="shared" si="31"/>
        <v>6.7072089133423816E-4</v>
      </c>
    </row>
    <row r="115" spans="1:29" ht="15.75" x14ac:dyDescent="0.25">
      <c r="A115" s="4">
        <v>42422</v>
      </c>
      <c r="B115">
        <v>0.66</v>
      </c>
      <c r="C115">
        <f t="shared" si="20"/>
        <v>0.17584179583110637</v>
      </c>
      <c r="D115">
        <v>2.0971000000000002</v>
      </c>
      <c r="E115">
        <v>1.7518</v>
      </c>
      <c r="F115">
        <v>9.9993999999999996</v>
      </c>
      <c r="G115">
        <f t="shared" si="16"/>
        <v>11.751199999999999</v>
      </c>
      <c r="H115">
        <f t="shared" si="17"/>
        <v>22.721541739999999</v>
      </c>
      <c r="I115" s="15">
        <f t="shared" si="18"/>
        <v>5.6111000615777229E-4</v>
      </c>
      <c r="J115">
        <f t="shared" si="19"/>
        <v>1.0005611100061578</v>
      </c>
      <c r="K115">
        <f t="shared" si="21"/>
        <v>0.1752806858249486</v>
      </c>
      <c r="L115" s="34">
        <f t="shared" si="22"/>
        <v>3.0723318823264338E-2</v>
      </c>
      <c r="M115" s="7"/>
      <c r="N115" s="7"/>
      <c r="O115" s="7">
        <f t="shared" si="23"/>
        <v>1.6127904303663576</v>
      </c>
      <c r="P115" s="7"/>
      <c r="Q115" s="7">
        <f t="shared" si="24"/>
        <v>1.6127904303663576</v>
      </c>
      <c r="R115" s="7">
        <f t="shared" si="25"/>
        <v>6</v>
      </c>
      <c r="S115" s="7">
        <f t="shared" si="26"/>
        <v>1.6127904303663576</v>
      </c>
      <c r="T115" s="7">
        <f t="shared" si="27"/>
        <v>6</v>
      </c>
      <c r="U115">
        <v>112</v>
      </c>
      <c r="V115">
        <f t="shared" si="28"/>
        <v>-0.45041322314049587</v>
      </c>
      <c r="W115">
        <f>SUM($V$4:V115)/U115</f>
        <v>5.2390791027154687E-3</v>
      </c>
      <c r="X115">
        <f t="shared" si="29"/>
        <v>2.7947003478046462E-4</v>
      </c>
      <c r="Z115">
        <f t="shared" si="30"/>
        <v>-0.45041322314049587</v>
      </c>
      <c r="AA115">
        <f>SUM($Z$4:Z115)/U115</f>
        <v>4.0584415584415633E-3</v>
      </c>
      <c r="AB115">
        <f t="shared" si="31"/>
        <v>1.6770419662981686E-4</v>
      </c>
    </row>
    <row r="116" spans="1:29" ht="15.75" x14ac:dyDescent="0.25">
      <c r="A116" s="4">
        <v>42423</v>
      </c>
      <c r="B116">
        <v>0.5595</v>
      </c>
      <c r="C116">
        <f t="shared" si="20"/>
        <v>-0.15227272727272731</v>
      </c>
      <c r="D116">
        <v>2.1343000000000001</v>
      </c>
      <c r="E116">
        <v>1.7225000000000001</v>
      </c>
      <c r="F116">
        <v>9.9373000000000005</v>
      </c>
      <c r="G116">
        <f t="shared" si="16"/>
        <v>11.659800000000001</v>
      </c>
      <c r="H116">
        <f t="shared" si="17"/>
        <v>22.931679390000003</v>
      </c>
      <c r="I116" s="15">
        <f t="shared" si="18"/>
        <v>5.6579990290694937E-4</v>
      </c>
      <c r="J116">
        <f t="shared" si="19"/>
        <v>1.0005657999029069</v>
      </c>
      <c r="K116">
        <f t="shared" si="21"/>
        <v>-0.15283852717563426</v>
      </c>
      <c r="L116" s="34">
        <f t="shared" si="22"/>
        <v>2.3359615389217093E-2</v>
      </c>
      <c r="M116" s="7"/>
      <c r="N116" s="7"/>
      <c r="O116" s="7">
        <f t="shared" si="23"/>
        <v>-1.3966190244503698</v>
      </c>
      <c r="P116" s="7"/>
      <c r="Q116" s="7">
        <f t="shared" si="24"/>
        <v>-1.3966190244503698</v>
      </c>
      <c r="R116" s="7">
        <f t="shared" si="25"/>
        <v>112</v>
      </c>
      <c r="S116" s="7">
        <f t="shared" si="26"/>
        <v>-1.3966190244503698</v>
      </c>
      <c r="T116" s="7">
        <f t="shared" si="27"/>
        <v>112</v>
      </c>
      <c r="U116">
        <v>113</v>
      </c>
      <c r="V116">
        <f t="shared" si="28"/>
        <v>0.42561983471074383</v>
      </c>
      <c r="W116">
        <f>SUM($V$4:V116)/U116</f>
        <v>8.9592627806626222E-3</v>
      </c>
      <c r="X116">
        <f t="shared" si="29"/>
        <v>8.2457527470411083E-4</v>
      </c>
      <c r="Z116">
        <f t="shared" si="30"/>
        <v>0.42561983471074383</v>
      </c>
      <c r="AA116">
        <f>SUM($Z$4:Z116)/U116</f>
        <v>7.7890733562495477E-3</v>
      </c>
      <c r="AB116">
        <f t="shared" si="31"/>
        <v>6.2324290942192143E-4</v>
      </c>
    </row>
    <row r="117" spans="1:29" ht="15.75" x14ac:dyDescent="0.25">
      <c r="A117" s="4">
        <v>42424</v>
      </c>
      <c r="B117">
        <v>0.64249999999999996</v>
      </c>
      <c r="C117">
        <f t="shared" si="20"/>
        <v>0.14834673815907054</v>
      </c>
      <c r="D117">
        <v>2.1494</v>
      </c>
      <c r="E117">
        <v>1.7484</v>
      </c>
      <c r="F117">
        <v>9.8519000000000005</v>
      </c>
      <c r="G117">
        <f t="shared" si="16"/>
        <v>11.600300000000001</v>
      </c>
      <c r="H117">
        <f t="shared" si="17"/>
        <v>22.92407386</v>
      </c>
      <c r="I117" s="15">
        <f t="shared" si="18"/>
        <v>5.6563030056033803E-4</v>
      </c>
      <c r="J117">
        <f t="shared" si="19"/>
        <v>1.0005656303005603</v>
      </c>
      <c r="K117">
        <f t="shared" si="21"/>
        <v>0.1477811078585102</v>
      </c>
      <c r="L117" s="34">
        <f t="shared" si="22"/>
        <v>2.1839255839888626E-2</v>
      </c>
      <c r="M117" s="7"/>
      <c r="N117" s="7"/>
      <c r="O117" s="7">
        <f t="shared" si="23"/>
        <v>1.3606105337368779</v>
      </c>
      <c r="P117" s="7"/>
      <c r="Q117" s="7">
        <f t="shared" si="24"/>
        <v>1.3606105337368779</v>
      </c>
      <c r="R117" s="7">
        <f t="shared" si="25"/>
        <v>9</v>
      </c>
      <c r="S117" s="7">
        <f t="shared" si="26"/>
        <v>1.3606105337368779</v>
      </c>
      <c r="T117" s="7">
        <f t="shared" si="27"/>
        <v>9</v>
      </c>
      <c r="U117">
        <v>114</v>
      </c>
      <c r="V117">
        <f t="shared" si="28"/>
        <v>-0.42561983471074383</v>
      </c>
      <c r="W117">
        <f>SUM($V$4:V117)/U117</f>
        <v>5.1471654342467761E-3</v>
      </c>
      <c r="X117">
        <f t="shared" si="29"/>
        <v>2.7456705171414065E-4</v>
      </c>
      <c r="Z117">
        <f t="shared" si="30"/>
        <v>-0.42561983471074383</v>
      </c>
      <c r="AA117">
        <f>SUM($Z$4:Z117)/U117</f>
        <v>3.9872408293460965E-3</v>
      </c>
      <c r="AB117">
        <f t="shared" si="31"/>
        <v>1.647620177415744E-4</v>
      </c>
    </row>
    <row r="118" spans="1:29" ht="15.75" x14ac:dyDescent="0.25">
      <c r="A118" s="4">
        <v>42425</v>
      </c>
      <c r="B118">
        <v>0.59940000000000004</v>
      </c>
      <c r="C118">
        <f t="shared" si="20"/>
        <v>-6.7081712062256688E-2</v>
      </c>
      <c r="D118">
        <v>2.1259000000000001</v>
      </c>
      <c r="E118">
        <v>1.7157</v>
      </c>
      <c r="F118">
        <v>9.8271999999999995</v>
      </c>
      <c r="G118">
        <f t="shared" si="16"/>
        <v>11.542899999999999</v>
      </c>
      <c r="H118">
        <f t="shared" si="17"/>
        <v>22.607344480000002</v>
      </c>
      <c r="I118" s="15">
        <f t="shared" si="18"/>
        <v>5.5855796764547883E-4</v>
      </c>
      <c r="J118">
        <f t="shared" si="19"/>
        <v>1.0005585579676455</v>
      </c>
      <c r="K118">
        <f t="shared" si="21"/>
        <v>-6.7640270029902166E-2</v>
      </c>
      <c r="L118" s="34">
        <f t="shared" si="22"/>
        <v>4.575206129718081E-3</v>
      </c>
      <c r="M118" s="7"/>
      <c r="N118" s="7"/>
      <c r="O118" s="7">
        <f t="shared" si="23"/>
        <v>-0.61526181961035498</v>
      </c>
      <c r="P118" s="7"/>
      <c r="Q118" s="7">
        <f t="shared" si="24"/>
        <v>-0.61526181961035498</v>
      </c>
      <c r="R118" s="7">
        <f t="shared" si="25"/>
        <v>90</v>
      </c>
      <c r="S118" s="7">
        <f t="shared" si="26"/>
        <v>-0.61526181961035498</v>
      </c>
      <c r="T118" s="7">
        <f t="shared" si="27"/>
        <v>90</v>
      </c>
      <c r="U118">
        <v>115</v>
      </c>
      <c r="V118">
        <f t="shared" si="28"/>
        <v>0.24380165289256195</v>
      </c>
      <c r="W118">
        <f>SUM($V$4:V118)/U118</f>
        <v>7.2224218469277776E-3</v>
      </c>
      <c r="X118">
        <f t="shared" si="29"/>
        <v>5.4534439941115087E-4</v>
      </c>
      <c r="Z118">
        <f t="shared" si="30"/>
        <v>0.24380165289256195</v>
      </c>
      <c r="AA118">
        <f>SUM($Z$4:Z118)/U118</f>
        <v>6.0725835429392781E-3</v>
      </c>
      <c r="AB118">
        <f t="shared" si="31"/>
        <v>3.8552465017157727E-4</v>
      </c>
    </row>
    <row r="119" spans="1:29" ht="15.75" x14ac:dyDescent="0.25">
      <c r="A119" s="4">
        <v>42426</v>
      </c>
      <c r="B119">
        <v>0.65</v>
      </c>
      <c r="C119">
        <f t="shared" si="20"/>
        <v>8.4417751084417708E-2</v>
      </c>
      <c r="D119">
        <v>2.1212</v>
      </c>
      <c r="E119">
        <v>1.7623</v>
      </c>
      <c r="F119">
        <v>9.8553999999999995</v>
      </c>
      <c r="G119">
        <f t="shared" si="16"/>
        <v>11.617699999999999</v>
      </c>
      <c r="H119">
        <f t="shared" si="17"/>
        <v>22.667574479999999</v>
      </c>
      <c r="I119" s="15">
        <f t="shared" si="18"/>
        <v>5.5990426088614598E-4</v>
      </c>
      <c r="J119">
        <f t="shared" si="19"/>
        <v>1.0005599042608861</v>
      </c>
      <c r="K119">
        <f t="shared" si="21"/>
        <v>8.3857846823531562E-2</v>
      </c>
      <c r="L119" s="34">
        <f t="shared" si="22"/>
        <v>7.0321384738788826E-3</v>
      </c>
      <c r="M119" s="7"/>
      <c r="N119" s="7"/>
      <c r="O119" s="7">
        <f t="shared" si="23"/>
        <v>0.77426496049191007</v>
      </c>
      <c r="P119" s="7"/>
      <c r="Q119" s="7">
        <f t="shared" si="24"/>
        <v>0.77426496049191007</v>
      </c>
      <c r="R119" s="7">
        <f t="shared" si="25"/>
        <v>18</v>
      </c>
      <c r="S119" s="7">
        <f t="shared" si="26"/>
        <v>0.77426496049191007</v>
      </c>
      <c r="T119" s="7">
        <f t="shared" si="27"/>
        <v>18</v>
      </c>
      <c r="U119">
        <v>116</v>
      </c>
      <c r="V119">
        <f t="shared" si="28"/>
        <v>-0.3512396694214876</v>
      </c>
      <c r="W119">
        <f>SUM($V$4:V119)/U119</f>
        <v>4.1322314049586795E-3</v>
      </c>
      <c r="X119">
        <f t="shared" si="29"/>
        <v>1.8006718368715515E-4</v>
      </c>
      <c r="Z119">
        <f t="shared" si="30"/>
        <v>-0.3512396694214876</v>
      </c>
      <c r="AA119">
        <f>SUM($Z$4:Z119)/U119</f>
        <v>2.9923055001424945E-3</v>
      </c>
      <c r="AB119">
        <f t="shared" si="31"/>
        <v>9.4422863265202796E-5</v>
      </c>
    </row>
    <row r="120" spans="1:29" ht="15.75" x14ac:dyDescent="0.25">
      <c r="A120" s="4">
        <v>42429</v>
      </c>
      <c r="B120">
        <v>0.59040000000000004</v>
      </c>
      <c r="C120">
        <f t="shared" si="20"/>
        <v>-9.169230769230767E-2</v>
      </c>
      <c r="D120">
        <v>2.1326000000000001</v>
      </c>
      <c r="E120">
        <v>1.7347000000000001</v>
      </c>
      <c r="F120">
        <v>9.8697999999999997</v>
      </c>
      <c r="G120">
        <f t="shared" si="16"/>
        <v>11.6045</v>
      </c>
      <c r="H120">
        <f t="shared" si="17"/>
        <v>22.783035479999999</v>
      </c>
      <c r="I120" s="15">
        <f t="shared" si="18"/>
        <v>5.6248326489449774E-4</v>
      </c>
      <c r="J120">
        <f t="shared" si="19"/>
        <v>1.0005624832648945</v>
      </c>
      <c r="K120">
        <f t="shared" si="21"/>
        <v>-9.2254790957202168E-2</v>
      </c>
      <c r="L120" s="34">
        <f t="shared" si="22"/>
        <v>8.5109464545570709E-3</v>
      </c>
      <c r="M120" s="7"/>
      <c r="N120" s="7"/>
      <c r="O120" s="7">
        <f t="shared" si="23"/>
        <v>-0.84098593104905806</v>
      </c>
      <c r="P120" s="7"/>
      <c r="Q120" s="7">
        <f t="shared" si="24"/>
        <v>-0.84098593104905806</v>
      </c>
      <c r="R120" s="7">
        <f t="shared" si="25"/>
        <v>105</v>
      </c>
      <c r="S120" s="7">
        <f t="shared" si="26"/>
        <v>-0.84098593104905806</v>
      </c>
      <c r="T120" s="7">
        <f t="shared" si="27"/>
        <v>105</v>
      </c>
      <c r="U120">
        <v>117</v>
      </c>
      <c r="V120">
        <f t="shared" si="28"/>
        <v>0.36776859504132231</v>
      </c>
      <c r="W120">
        <f>SUM($V$4:V120)/U120</f>
        <v>7.2402345129617875E-3</v>
      </c>
      <c r="X120">
        <f t="shared" si="29"/>
        <v>5.5756877353762841E-4</v>
      </c>
      <c r="Z120">
        <f t="shared" si="30"/>
        <v>0.36776859504132231</v>
      </c>
      <c r="AA120">
        <f>SUM($Z$4:Z120)/U120</f>
        <v>6.1100515645970228E-3</v>
      </c>
      <c r="AB120">
        <f t="shared" si="31"/>
        <v>3.9708449311618544E-4</v>
      </c>
    </row>
    <row r="121" spans="1:29" ht="15.75" x14ac:dyDescent="0.25">
      <c r="A121" s="4">
        <v>42430</v>
      </c>
      <c r="B121">
        <v>0.60660000000000003</v>
      </c>
      <c r="C121">
        <f t="shared" si="20"/>
        <v>2.7439024390243889E-2</v>
      </c>
      <c r="D121">
        <v>2.1200999999999999</v>
      </c>
      <c r="E121">
        <v>1.8249</v>
      </c>
      <c r="F121">
        <v>9.7735000000000003</v>
      </c>
      <c r="G121">
        <f t="shared" si="16"/>
        <v>11.5984</v>
      </c>
      <c r="H121">
        <f t="shared" si="17"/>
        <v>22.545697349999998</v>
      </c>
      <c r="I121" s="15">
        <f t="shared" si="18"/>
        <v>5.5717931477783367E-4</v>
      </c>
      <c r="J121">
        <f t="shared" si="19"/>
        <v>1.0005571793147778</v>
      </c>
      <c r="K121">
        <f t="shared" si="21"/>
        <v>2.6881845075466055E-2</v>
      </c>
      <c r="L121" s="34">
        <f t="shared" si="22"/>
        <v>7.2263359466135854E-4</v>
      </c>
      <c r="M121" s="7"/>
      <c r="N121" s="7"/>
      <c r="O121" s="7">
        <f t="shared" si="23"/>
        <v>0.25166596909462413</v>
      </c>
      <c r="P121" s="7"/>
      <c r="Q121" s="7">
        <f t="shared" si="24"/>
        <v>0.25166596909462413</v>
      </c>
      <c r="R121" s="7">
        <f t="shared" si="25"/>
        <v>41</v>
      </c>
      <c r="S121" s="7">
        <f t="shared" si="26"/>
        <v>0.25166596909462413</v>
      </c>
      <c r="T121" s="7">
        <f t="shared" si="27"/>
        <v>40</v>
      </c>
      <c r="U121">
        <v>118</v>
      </c>
      <c r="V121">
        <f t="shared" si="28"/>
        <v>-0.16115702479338845</v>
      </c>
      <c r="W121">
        <f>SUM($V$4:V121)/U121</f>
        <v>5.8131390951113616E-3</v>
      </c>
      <c r="X121">
        <f t="shared" si="29"/>
        <v>3.6250228767411202E-4</v>
      </c>
      <c r="Z121">
        <f t="shared" si="30"/>
        <v>-0.16942148760330578</v>
      </c>
      <c r="AA121">
        <f>SUM($Z$4:Z121)/U121</f>
        <v>4.6224961479198806E-3</v>
      </c>
      <c r="AB121">
        <f t="shared" si="31"/>
        <v>2.2921468502082068E-4</v>
      </c>
    </row>
    <row r="122" spans="1:29" s="27" customFormat="1" ht="16.5" thickBot="1" x14ac:dyDescent="0.3">
      <c r="A122" s="26">
        <v>42431</v>
      </c>
      <c r="B122" s="27">
        <v>0.82</v>
      </c>
      <c r="C122" s="27">
        <f t="shared" si="20"/>
        <v>0.35179690075832493</v>
      </c>
      <c r="D122">
        <v>2.1526999999999998</v>
      </c>
      <c r="E122" s="27">
        <v>1.8406</v>
      </c>
      <c r="F122" s="27">
        <v>9.7406000000000006</v>
      </c>
      <c r="G122">
        <f t="shared" si="16"/>
        <v>11.581200000000001</v>
      </c>
      <c r="H122">
        <f t="shared" si="17"/>
        <v>22.809189619999998</v>
      </c>
      <c r="I122" s="15">
        <f t="shared" si="18"/>
        <v>5.6306712298748174E-4</v>
      </c>
      <c r="J122" s="27">
        <f t="shared" si="19"/>
        <v>1.0005630671229875</v>
      </c>
      <c r="K122" s="27">
        <f t="shared" si="21"/>
        <v>0.35123383363533744</v>
      </c>
      <c r="L122" s="36">
        <f t="shared" si="22"/>
        <v>0.1233652058901759</v>
      </c>
      <c r="O122" s="27">
        <f t="shared" si="23"/>
        <v>3.2266201120951088</v>
      </c>
      <c r="Q122" s="7">
        <f t="shared" si="24"/>
        <v>3.2266201120951088</v>
      </c>
      <c r="R122" s="7">
        <f t="shared" si="25"/>
        <v>2</v>
      </c>
      <c r="S122" s="7">
        <f t="shared" si="26"/>
        <v>3.2266201120951088</v>
      </c>
      <c r="T122" s="7">
        <f t="shared" si="27"/>
        <v>2</v>
      </c>
      <c r="U122">
        <v>119</v>
      </c>
      <c r="V122">
        <f t="shared" si="28"/>
        <v>-0.48347107438016529</v>
      </c>
      <c r="W122">
        <f>SUM($V$4:V122)/U122</f>
        <v>1.7015070491006334E-3</v>
      </c>
      <c r="X122">
        <f t="shared" si="29"/>
        <v>3.1320002030778023E-5</v>
      </c>
      <c r="Z122">
        <f t="shared" si="30"/>
        <v>-0.48347107438016529</v>
      </c>
      <c r="AA122">
        <f>SUM($Z$4:Z122)/U122</f>
        <v>5.2086950482672749E-4</v>
      </c>
      <c r="AB122">
        <f t="shared" si="31"/>
        <v>2.9350272623594904E-6</v>
      </c>
    </row>
    <row r="123" spans="1:29" ht="16.5" thickBot="1" x14ac:dyDescent="0.3">
      <c r="A123" s="4">
        <v>42432</v>
      </c>
      <c r="B123">
        <v>1.1400000000000001</v>
      </c>
      <c r="C123">
        <f t="shared" si="20"/>
        <v>0.39024390243902463</v>
      </c>
      <c r="D123">
        <v>2.1833</v>
      </c>
      <c r="E123">
        <v>1.8336999999999999</v>
      </c>
      <c r="F123">
        <v>9.6869999999999994</v>
      </c>
      <c r="G123">
        <f t="shared" si="16"/>
        <v>11.5207</v>
      </c>
      <c r="H123">
        <f t="shared" si="17"/>
        <v>22.9833271</v>
      </c>
      <c r="I123" s="15">
        <f t="shared" si="18"/>
        <v>5.6695136350248809E-4</v>
      </c>
      <c r="J123">
        <f t="shared" si="19"/>
        <v>1.0005669513635025</v>
      </c>
      <c r="K123">
        <f t="shared" si="21"/>
        <v>0.38967695107552214</v>
      </c>
      <c r="L123" s="34">
        <f t="shared" si="22"/>
        <v>0.15184812619951488</v>
      </c>
      <c r="M123" s="7"/>
      <c r="N123" s="7"/>
      <c r="O123" s="7">
        <f t="shared" si="23"/>
        <v>3.5792493382346584</v>
      </c>
      <c r="P123" s="29" t="s">
        <v>62</v>
      </c>
      <c r="Q123" s="11">
        <f>'[1]CAPM Adj Return'!$K$19</f>
        <v>0.59666988615444283</v>
      </c>
      <c r="R123" s="7">
        <f t="shared" si="25"/>
        <v>26</v>
      </c>
      <c r="S123" s="11">
        <f>'[1]CAPM Adj Return'!$K$20</f>
        <v>0.18222051757399266</v>
      </c>
      <c r="T123" s="7">
        <f t="shared" si="27"/>
        <v>43</v>
      </c>
      <c r="U123">
        <v>120</v>
      </c>
      <c r="V123">
        <f t="shared" si="28"/>
        <v>-0.28512396694214875</v>
      </c>
      <c r="W123">
        <f>SUM($V$4:V123)/U123</f>
        <v>-6.8870523415977822E-4</v>
      </c>
      <c r="X123">
        <f t="shared" si="29"/>
        <v>5.1743443588262721E-6</v>
      </c>
      <c r="Y123" s="7" t="s">
        <v>71</v>
      </c>
      <c r="Z123">
        <f t="shared" si="30"/>
        <v>-0.14462809917355374</v>
      </c>
      <c r="AA123">
        <f>SUM($Z$4:Z123)/U123</f>
        <v>-6.8870523415977638E-4</v>
      </c>
      <c r="AB123">
        <f t="shared" si="31"/>
        <v>5.1743443588262441E-6</v>
      </c>
      <c r="AC123" s="7" t="s">
        <v>71</v>
      </c>
    </row>
    <row r="124" spans="1:29" ht="15.75" x14ac:dyDescent="0.25">
      <c r="A124" s="4">
        <v>42433</v>
      </c>
      <c r="B124">
        <v>1.41</v>
      </c>
      <c r="C124">
        <f t="shared" si="20"/>
        <v>0.23684210526315769</v>
      </c>
      <c r="D124">
        <v>2.1993</v>
      </c>
      <c r="E124">
        <v>1.8740999999999999</v>
      </c>
      <c r="F124">
        <v>9.6580999999999992</v>
      </c>
      <c r="G124">
        <f t="shared" si="16"/>
        <v>11.5322</v>
      </c>
      <c r="H124">
        <f t="shared" si="17"/>
        <v>23.115159329999997</v>
      </c>
      <c r="I124" s="15">
        <f t="shared" si="18"/>
        <v>5.6988831395554662E-4</v>
      </c>
      <c r="J124">
        <f t="shared" si="19"/>
        <v>1.0005698883139555</v>
      </c>
      <c r="K124">
        <f t="shared" si="21"/>
        <v>0.23627221694920214</v>
      </c>
      <c r="L124" s="34">
        <f t="shared" si="22"/>
        <v>5.5824560502090843E-2</v>
      </c>
      <c r="M124" s="7"/>
      <c r="N124" s="7"/>
      <c r="O124" s="7">
        <f t="shared" si="23"/>
        <v>2.1722746806062285</v>
      </c>
      <c r="P124" s="7"/>
      <c r="Q124" s="7"/>
      <c r="R124" s="7"/>
      <c r="S124" s="7"/>
      <c r="T124" s="7"/>
      <c r="X124">
        <f>SUM(X4:X123)</f>
        <v>0.21253917633804437</v>
      </c>
      <c r="Y124">
        <f>SQRT(X124/U123)</f>
        <v>4.2085149433226873E-2</v>
      </c>
      <c r="AB124">
        <f>SUM(AB4:AB123)</f>
        <v>0.20245627691476845</v>
      </c>
      <c r="AC124">
        <f>SQRT(AB124/U123)</f>
        <v>4.107475673642394E-2</v>
      </c>
    </row>
    <row r="125" spans="1:29" ht="15.75" x14ac:dyDescent="0.25">
      <c r="A125" s="4">
        <v>42436</v>
      </c>
      <c r="B125">
        <v>2.17</v>
      </c>
      <c r="C125">
        <f t="shared" si="20"/>
        <v>0.53900709219858156</v>
      </c>
      <c r="D125">
        <v>2.2092999999999998</v>
      </c>
      <c r="E125">
        <v>1.9056999999999999</v>
      </c>
      <c r="F125">
        <v>9.7253000000000007</v>
      </c>
      <c r="G125">
        <f t="shared" si="16"/>
        <v>11.631</v>
      </c>
      <c r="H125">
        <f t="shared" si="17"/>
        <v>23.391805290000001</v>
      </c>
      <c r="I125" s="15">
        <f t="shared" si="18"/>
        <v>5.7604123321342016E-4</v>
      </c>
      <c r="J125">
        <f t="shared" si="19"/>
        <v>1.0005760412332134</v>
      </c>
      <c r="K125">
        <f t="shared" si="21"/>
        <v>0.53843105096536814</v>
      </c>
      <c r="L125" s="34">
        <f t="shared" si="22"/>
        <v>0.28990799664367084</v>
      </c>
      <c r="M125" s="7"/>
      <c r="N125" s="7"/>
      <c r="O125" s="7">
        <f t="shared" si="23"/>
        <v>4.9436794937673714</v>
      </c>
      <c r="P125" s="7"/>
      <c r="Q125" s="7"/>
      <c r="R125" s="7"/>
      <c r="S125" s="7"/>
      <c r="T125" s="7"/>
    </row>
    <row r="126" spans="1:29" ht="15.75" x14ac:dyDescent="0.25">
      <c r="A126" s="4">
        <v>42437</v>
      </c>
      <c r="B126">
        <v>1.31</v>
      </c>
      <c r="C126">
        <f t="shared" si="20"/>
        <v>-0.39631336405529949</v>
      </c>
      <c r="D126">
        <v>2.3102999999999998</v>
      </c>
      <c r="E126">
        <v>1.8287</v>
      </c>
      <c r="F126">
        <v>9.7931000000000008</v>
      </c>
      <c r="G126">
        <f t="shared" si="16"/>
        <v>11.6218</v>
      </c>
      <c r="H126">
        <f t="shared" si="17"/>
        <v>24.453698930000002</v>
      </c>
      <c r="I126" s="15">
        <f t="shared" si="18"/>
        <v>5.9953187922290319E-4</v>
      </c>
      <c r="J126">
        <f t="shared" si="19"/>
        <v>1.0005995318792229</v>
      </c>
      <c r="K126">
        <f t="shared" si="21"/>
        <v>-0.39691289593452239</v>
      </c>
      <c r="L126" s="34">
        <f t="shared" si="22"/>
        <v>0.15753984695912901</v>
      </c>
      <c r="M126" s="7"/>
      <c r="N126" s="7"/>
      <c r="O126" s="7">
        <f t="shared" si="23"/>
        <v>-3.6349173866979827</v>
      </c>
      <c r="P126" s="7"/>
      <c r="Q126" s="7"/>
      <c r="R126" s="7"/>
      <c r="S126" s="7"/>
      <c r="T126" s="7"/>
      <c r="V126" s="7" t="s">
        <v>68</v>
      </c>
      <c r="W126">
        <f>W123</f>
        <v>-6.8870523415977822E-4</v>
      </c>
      <c r="Z126" s="7" t="s">
        <v>68</v>
      </c>
      <c r="AA126">
        <f>AA123</f>
        <v>-6.8870523415977638E-4</v>
      </c>
    </row>
    <row r="127" spans="1:29" ht="15.75" x14ac:dyDescent="0.25">
      <c r="A127" s="4">
        <v>42438</v>
      </c>
      <c r="B127">
        <v>1.32</v>
      </c>
      <c r="C127">
        <f t="shared" si="20"/>
        <v>7.6335877862595486E-3</v>
      </c>
      <c r="D127">
        <v>2.3102</v>
      </c>
      <c r="E127">
        <v>1.8759999999999999</v>
      </c>
      <c r="F127">
        <v>9.8123000000000005</v>
      </c>
      <c r="G127">
        <f t="shared" si="16"/>
        <v>11.6883</v>
      </c>
      <c r="H127">
        <f t="shared" si="17"/>
        <v>24.544375460000001</v>
      </c>
      <c r="I127" s="15">
        <f t="shared" si="18"/>
        <v>6.0152850550143633E-4</v>
      </c>
      <c r="J127">
        <f t="shared" si="19"/>
        <v>1.0006015285055014</v>
      </c>
      <c r="K127">
        <f t="shared" si="21"/>
        <v>7.0320592807581123E-3</v>
      </c>
      <c r="L127" s="34">
        <f t="shared" si="22"/>
        <v>4.9449857728096299E-5</v>
      </c>
      <c r="M127" s="7"/>
      <c r="N127" s="7"/>
      <c r="O127" s="7">
        <f t="shared" si="23"/>
        <v>7.0013942207834468E-2</v>
      </c>
      <c r="P127" s="7"/>
      <c r="Q127" s="7"/>
      <c r="R127" s="7"/>
      <c r="S127" s="7"/>
      <c r="T127" s="7"/>
      <c r="V127" s="7" t="s">
        <v>69</v>
      </c>
      <c r="W127">
        <f>X124</f>
        <v>0.21253917633804437</v>
      </c>
      <c r="Z127" s="7" t="s">
        <v>69</v>
      </c>
      <c r="AA127">
        <f>AB124</f>
        <v>0.20245627691476845</v>
      </c>
    </row>
    <row r="128" spans="1:29" ht="15.75" x14ac:dyDescent="0.25">
      <c r="A128" s="4">
        <v>42439</v>
      </c>
      <c r="B128">
        <v>1.23</v>
      </c>
      <c r="C128">
        <f t="shared" si="20"/>
        <v>-6.8181818181818232E-2</v>
      </c>
      <c r="D128">
        <v>2.3102</v>
      </c>
      <c r="E128">
        <v>1.9323000000000001</v>
      </c>
      <c r="F128">
        <v>9.8018999999999998</v>
      </c>
      <c r="G128">
        <f t="shared" si="16"/>
        <v>11.7342</v>
      </c>
      <c r="H128">
        <f t="shared" si="17"/>
        <v>24.576649380000003</v>
      </c>
      <c r="I128" s="15">
        <f t="shared" si="18"/>
        <v>6.0223880218379655E-4</v>
      </c>
      <c r="J128">
        <f t="shared" si="19"/>
        <v>1.0006022388021838</v>
      </c>
      <c r="K128">
        <f t="shared" si="21"/>
        <v>-6.8784056984002029E-2</v>
      </c>
      <c r="L128" s="34">
        <f t="shared" si="22"/>
        <v>4.7312464951784379E-3</v>
      </c>
      <c r="M128" s="7"/>
      <c r="N128" s="7"/>
      <c r="O128" s="7">
        <f t="shared" si="23"/>
        <v>-0.62535180199270324</v>
      </c>
      <c r="P128" s="7"/>
      <c r="Q128" s="7"/>
      <c r="R128" s="7"/>
      <c r="S128" s="7"/>
      <c r="T128" s="7"/>
      <c r="V128" s="7" t="s">
        <v>70</v>
      </c>
      <c r="W128">
        <f>Y124</f>
        <v>4.2085149433226873E-2</v>
      </c>
      <c r="Z128" s="7" t="s">
        <v>70</v>
      </c>
      <c r="AA128">
        <f>AC124</f>
        <v>4.107475673642394E-2</v>
      </c>
    </row>
    <row r="129" spans="1:20" ht="15.75" x14ac:dyDescent="0.25">
      <c r="A129" s="4">
        <v>42440</v>
      </c>
      <c r="B129">
        <v>1.54</v>
      </c>
      <c r="C129">
        <f t="shared" si="20"/>
        <v>0.25203252032520329</v>
      </c>
      <c r="D129">
        <v>2.3908</v>
      </c>
      <c r="E129">
        <v>1.9839</v>
      </c>
      <c r="F129">
        <v>9.7341999999999995</v>
      </c>
      <c r="G129">
        <f t="shared" si="16"/>
        <v>11.7181</v>
      </c>
      <c r="H129">
        <f t="shared" si="17"/>
        <v>25.256425359999998</v>
      </c>
      <c r="I129" s="15">
        <f t="shared" si="18"/>
        <v>6.1715708349918685E-4</v>
      </c>
      <c r="J129">
        <f t="shared" si="19"/>
        <v>1.0006171570834992</v>
      </c>
      <c r="K129">
        <f t="shared" si="21"/>
        <v>0.2514153632417041</v>
      </c>
      <c r="L129" s="34">
        <f t="shared" si="22"/>
        <v>6.3209684873958019E-2</v>
      </c>
      <c r="M129" s="7"/>
      <c r="N129" s="7"/>
      <c r="O129" s="7">
        <f t="shared" si="23"/>
        <v>2.3115985309432157</v>
      </c>
      <c r="P129" s="7"/>
      <c r="Q129" s="7"/>
      <c r="R129" s="7"/>
      <c r="S129" s="7"/>
      <c r="T129" s="7"/>
    </row>
    <row r="130" spans="1:20" ht="15.75" x14ac:dyDescent="0.25">
      <c r="A130" s="4">
        <v>42443</v>
      </c>
      <c r="B130">
        <v>1.6600000000000001</v>
      </c>
      <c r="C130">
        <f t="shared" si="20"/>
        <v>7.792207792207799E-2</v>
      </c>
      <c r="D130">
        <v>2.3982999999999999</v>
      </c>
      <c r="E130">
        <v>1.9592000000000001</v>
      </c>
      <c r="F130">
        <v>9.7222000000000008</v>
      </c>
      <c r="G130">
        <f t="shared" si="16"/>
        <v>11.6814</v>
      </c>
      <c r="H130">
        <f t="shared" si="17"/>
        <v>25.27595226</v>
      </c>
      <c r="I130" s="15">
        <f t="shared" si="18"/>
        <v>6.1758442454862283E-4</v>
      </c>
      <c r="J130">
        <f t="shared" si="19"/>
        <v>1.0006175844245486</v>
      </c>
      <c r="K130">
        <f t="shared" si="21"/>
        <v>7.7304493497529367E-2</v>
      </c>
      <c r="L130" s="34">
        <f t="shared" si="22"/>
        <v>5.9759847149095605E-3</v>
      </c>
      <c r="M130" s="7"/>
      <c r="N130" s="7"/>
      <c r="O130" s="7">
        <f t="shared" si="23"/>
        <v>0.71468777370594661</v>
      </c>
      <c r="P130" s="7"/>
      <c r="Q130" s="7"/>
      <c r="R130" s="7"/>
      <c r="S130" s="7"/>
      <c r="T130" s="7"/>
    </row>
    <row r="131" spans="1:20" ht="15.75" x14ac:dyDescent="0.25">
      <c r="A131" s="4">
        <v>42444</v>
      </c>
      <c r="B131">
        <v>1.69</v>
      </c>
      <c r="C131">
        <f t="shared" si="20"/>
        <v>1.8072289156626387E-2</v>
      </c>
      <c r="D131">
        <v>2.4049</v>
      </c>
      <c r="E131">
        <v>1.9699</v>
      </c>
      <c r="F131">
        <v>9.7213999999999992</v>
      </c>
      <c r="G131">
        <f t="shared" si="16"/>
        <v>11.691299999999998</v>
      </c>
      <c r="H131">
        <f t="shared" si="17"/>
        <v>25.348894859999998</v>
      </c>
      <c r="I131" s="15">
        <f t="shared" si="18"/>
        <v>6.1918016676565379E-4</v>
      </c>
      <c r="J131">
        <f t="shared" si="19"/>
        <v>1.0006191801667657</v>
      </c>
      <c r="K131">
        <f t="shared" si="21"/>
        <v>1.7453108989860733E-2</v>
      </c>
      <c r="L131" s="34">
        <f t="shared" si="22"/>
        <v>3.0461101341195757E-4</v>
      </c>
      <c r="M131" s="7"/>
      <c r="N131" s="7"/>
      <c r="O131" s="7">
        <f t="shared" si="23"/>
        <v>0.1657558993233659</v>
      </c>
      <c r="P131" s="7"/>
      <c r="Q131" s="7"/>
      <c r="R131" s="7"/>
      <c r="S131" s="7"/>
      <c r="T131" s="7"/>
    </row>
    <row r="132" spans="1:20" ht="15.75" x14ac:dyDescent="0.25">
      <c r="A132" s="4">
        <v>42445</v>
      </c>
      <c r="B132">
        <v>1.5899999999999999</v>
      </c>
      <c r="C132">
        <f t="shared" si="20"/>
        <v>-5.9171597633136147E-2</v>
      </c>
      <c r="D132">
        <v>2.3957000000000002</v>
      </c>
      <c r="E132">
        <v>1.9081000000000001</v>
      </c>
      <c r="F132">
        <v>9.6991999999999994</v>
      </c>
      <c r="G132">
        <f t="shared" ref="G132:G195" si="32">E132+F132</f>
        <v>11.607299999999999</v>
      </c>
      <c r="H132">
        <f t="shared" ref="H132:H195" si="33">E132+D132*(G132-E132)</f>
        <v>25.144473439999995</v>
      </c>
      <c r="I132" s="15">
        <f t="shared" ref="I132:I195" si="34">(((H132/100)+1)^(1/365)-1)</f>
        <v>6.1470576221434037E-4</v>
      </c>
      <c r="J132">
        <f t="shared" ref="J132:J195" si="35">1+I132</f>
        <v>1.0006147057622143</v>
      </c>
      <c r="K132">
        <f t="shared" si="21"/>
        <v>-5.9786303395350487E-2</v>
      </c>
      <c r="L132" s="34">
        <f t="shared" si="22"/>
        <v>3.5744020736808973E-3</v>
      </c>
      <c r="M132" s="7"/>
      <c r="N132" s="7"/>
      <c r="O132" s="7">
        <f t="shared" si="23"/>
        <v>-0.54271162303114284</v>
      </c>
      <c r="P132" s="7"/>
      <c r="Q132" s="7"/>
      <c r="R132" s="7"/>
      <c r="S132" s="7"/>
    </row>
    <row r="133" spans="1:20" ht="15.75" x14ac:dyDescent="0.25">
      <c r="A133" s="4">
        <v>42446</v>
      </c>
      <c r="B133">
        <v>1.53</v>
      </c>
      <c r="C133">
        <f t="shared" ref="C133:C196" si="36">(B133-B132)/B132</f>
        <v>-3.7735849056603668E-2</v>
      </c>
      <c r="D133">
        <v>2.3879000000000001</v>
      </c>
      <c r="E133">
        <v>1.8957999999999999</v>
      </c>
      <c r="F133">
        <v>9.6675000000000004</v>
      </c>
      <c r="G133">
        <f t="shared" si="32"/>
        <v>11.5633</v>
      </c>
      <c r="H133">
        <f t="shared" si="33"/>
        <v>24.980823250000004</v>
      </c>
      <c r="I133" s="15">
        <f t="shared" si="34"/>
        <v>6.1111850768114095E-4</v>
      </c>
      <c r="J133">
        <f t="shared" si="35"/>
        <v>1.0006111185076811</v>
      </c>
      <c r="K133">
        <f t="shared" ref="K133:K196" si="37">C133-I133</f>
        <v>-3.8346967564284809E-2</v>
      </c>
      <c r="L133" s="34">
        <f t="shared" ref="L133:L196" si="38">K133^2</f>
        <v>1.4704899213763111E-3</v>
      </c>
      <c r="M133" s="7"/>
      <c r="N133" s="7"/>
      <c r="O133" s="7">
        <f t="shared" ref="O133:O196" si="39">C133/$N$3</f>
        <v>-0.34610665770665211</v>
      </c>
      <c r="P133" s="7"/>
      <c r="Q133" s="7"/>
      <c r="R133" s="7"/>
    </row>
    <row r="134" spans="1:20" ht="15.75" x14ac:dyDescent="0.25">
      <c r="A134" s="4">
        <v>42447</v>
      </c>
      <c r="B134">
        <v>1.19</v>
      </c>
      <c r="C134">
        <f t="shared" si="36"/>
        <v>-0.22222222222222227</v>
      </c>
      <c r="D134">
        <v>2.3624000000000001</v>
      </c>
      <c r="E134">
        <v>1.8732</v>
      </c>
      <c r="F134">
        <v>9.6438000000000006</v>
      </c>
      <c r="G134">
        <f t="shared" si="32"/>
        <v>11.517000000000001</v>
      </c>
      <c r="H134">
        <f t="shared" si="33"/>
        <v>24.655713120000001</v>
      </c>
      <c r="I134" s="15">
        <f t="shared" si="34"/>
        <v>6.0397809183698747E-4</v>
      </c>
      <c r="J134">
        <f t="shared" si="35"/>
        <v>1.000603978091837</v>
      </c>
      <c r="K134">
        <f t="shared" si="37"/>
        <v>-0.22282620031405925</v>
      </c>
      <c r="L134" s="34">
        <f t="shared" si="38"/>
        <v>4.9651515546401258E-2</v>
      </c>
      <c r="M134" s="7"/>
      <c r="N134" s="7"/>
      <c r="O134" s="7">
        <f t="shared" si="39"/>
        <v>-2.0381836509391795</v>
      </c>
      <c r="P134" s="7"/>
      <c r="Q134" s="7"/>
      <c r="R134" s="7"/>
    </row>
    <row r="135" spans="1:20" ht="15.75" x14ac:dyDescent="0.25">
      <c r="A135" s="4">
        <v>42450</v>
      </c>
      <c r="B135">
        <v>1.27</v>
      </c>
      <c r="C135">
        <f t="shared" si="36"/>
        <v>6.7226890756302587E-2</v>
      </c>
      <c r="D135">
        <v>2.3681000000000001</v>
      </c>
      <c r="E135">
        <v>1.9155</v>
      </c>
      <c r="F135">
        <v>9.6305999999999994</v>
      </c>
      <c r="G135">
        <f t="shared" si="32"/>
        <v>11.546099999999999</v>
      </c>
      <c r="H135">
        <f t="shared" si="33"/>
        <v>24.721723860000001</v>
      </c>
      <c r="I135" s="15">
        <f t="shared" si="34"/>
        <v>6.0542939160468379E-4</v>
      </c>
      <c r="J135">
        <f t="shared" si="35"/>
        <v>1.0006054293916047</v>
      </c>
      <c r="K135">
        <f t="shared" si="37"/>
        <v>6.6621461364697904E-2</v>
      </c>
      <c r="L135" s="34">
        <f t="shared" si="38"/>
        <v>4.4384191143679351E-3</v>
      </c>
      <c r="M135" s="7"/>
      <c r="N135" s="7"/>
      <c r="O135" s="7">
        <f t="shared" si="39"/>
        <v>0.61659337339336573</v>
      </c>
      <c r="P135" s="7"/>
      <c r="Q135" s="7"/>
      <c r="R135" s="7"/>
    </row>
    <row r="136" spans="1:20" ht="15.75" x14ac:dyDescent="0.25">
      <c r="A136" s="4">
        <v>42451</v>
      </c>
      <c r="B136">
        <v>1.18</v>
      </c>
      <c r="C136">
        <f t="shared" si="36"/>
        <v>-7.0866141732283533E-2</v>
      </c>
      <c r="D136">
        <v>2.3727999999999998</v>
      </c>
      <c r="E136">
        <v>1.9403000000000001</v>
      </c>
      <c r="F136">
        <v>9.6295999999999999</v>
      </c>
      <c r="G136">
        <f t="shared" si="32"/>
        <v>11.569900000000001</v>
      </c>
      <c r="H136">
        <f t="shared" si="33"/>
        <v>24.789414879999999</v>
      </c>
      <c r="I136" s="15">
        <f t="shared" si="34"/>
        <v>6.069168383981971E-4</v>
      </c>
      <c r="J136">
        <f t="shared" si="35"/>
        <v>1.0006069168383982</v>
      </c>
      <c r="K136">
        <f t="shared" si="37"/>
        <v>-7.147305857068173E-2</v>
      </c>
      <c r="L136" s="34">
        <f t="shared" si="38"/>
        <v>5.1083981014481009E-3</v>
      </c>
      <c r="O136" s="7">
        <f t="shared" si="39"/>
        <v>-0.64997195167745547</v>
      </c>
    </row>
    <row r="137" spans="1:20" ht="15.75" x14ac:dyDescent="0.25">
      <c r="A137" s="4">
        <v>42452</v>
      </c>
      <c r="B137">
        <v>1</v>
      </c>
      <c r="C137">
        <f t="shared" si="36"/>
        <v>-0.15254237288135589</v>
      </c>
      <c r="D137">
        <v>2.3942000000000001</v>
      </c>
      <c r="E137">
        <v>1.8786</v>
      </c>
      <c r="F137">
        <v>9.6488999999999994</v>
      </c>
      <c r="G137">
        <f t="shared" si="32"/>
        <v>11.5275</v>
      </c>
      <c r="H137">
        <f t="shared" si="33"/>
        <v>24.979996379999999</v>
      </c>
      <c r="I137" s="15">
        <f t="shared" si="34"/>
        <v>6.1110037058531574E-4</v>
      </c>
      <c r="J137">
        <f t="shared" si="35"/>
        <v>1.0006111003705853</v>
      </c>
      <c r="K137">
        <f t="shared" si="37"/>
        <v>-0.1531534732519412</v>
      </c>
      <c r="L137" s="34">
        <f t="shared" si="38"/>
        <v>2.3455986369133069E-2</v>
      </c>
      <c r="O137" s="7">
        <f t="shared" si="39"/>
        <v>-1.3990921671701142</v>
      </c>
    </row>
    <row r="138" spans="1:20" ht="15.75" x14ac:dyDescent="0.25">
      <c r="A138" s="4">
        <v>42453</v>
      </c>
      <c r="B138">
        <v>1.03</v>
      </c>
      <c r="C138">
        <f t="shared" si="36"/>
        <v>3.0000000000000027E-2</v>
      </c>
      <c r="D138">
        <v>2.3936999999999999</v>
      </c>
      <c r="E138">
        <v>1.9</v>
      </c>
      <c r="F138">
        <v>9.6529000000000007</v>
      </c>
      <c r="G138">
        <f t="shared" si="32"/>
        <v>11.552900000000001</v>
      </c>
      <c r="H138">
        <f t="shared" si="33"/>
        <v>25.006146730000001</v>
      </c>
      <c r="I138" s="15">
        <f t="shared" si="34"/>
        <v>6.1167391115524161E-4</v>
      </c>
      <c r="J138">
        <f t="shared" si="35"/>
        <v>1.0006116739111552</v>
      </c>
      <c r="K138">
        <f t="shared" si="37"/>
        <v>2.9388326088844785E-2</v>
      </c>
      <c r="L138" s="34">
        <f t="shared" si="38"/>
        <v>8.6367371030427506E-4</v>
      </c>
      <c r="O138" s="7">
        <f t="shared" si="39"/>
        <v>0.27515479287678946</v>
      </c>
    </row>
    <row r="139" spans="1:20" ht="15.75" x14ac:dyDescent="0.25">
      <c r="A139" s="4">
        <v>42457</v>
      </c>
      <c r="B139">
        <v>0.96719999999999995</v>
      </c>
      <c r="C139">
        <f t="shared" si="36"/>
        <v>-6.0970873786407843E-2</v>
      </c>
      <c r="D139">
        <v>2.3948</v>
      </c>
      <c r="E139">
        <v>1.8860000000000001</v>
      </c>
      <c r="F139">
        <v>9.6549999999999994</v>
      </c>
      <c r="G139">
        <f t="shared" si="32"/>
        <v>11.541</v>
      </c>
      <c r="H139">
        <f t="shared" si="33"/>
        <v>25.007794000000004</v>
      </c>
      <c r="I139" s="15">
        <f t="shared" si="34"/>
        <v>6.1171003577364935E-4</v>
      </c>
      <c r="J139">
        <f t="shared" si="35"/>
        <v>1.0006117100357736</v>
      </c>
      <c r="K139">
        <f t="shared" si="37"/>
        <v>-6.1582583822181493E-2</v>
      </c>
      <c r="L139" s="34">
        <f t="shared" si="38"/>
        <v>3.7924146302160096E-3</v>
      </c>
      <c r="O139" s="7">
        <f t="shared" si="39"/>
        <v>-0.55921427160719683</v>
      </c>
    </row>
    <row r="140" spans="1:20" ht="15.75" x14ac:dyDescent="0.25">
      <c r="A140" s="4">
        <v>42458</v>
      </c>
      <c r="B140">
        <v>0.86370000000000002</v>
      </c>
      <c r="C140">
        <f t="shared" si="36"/>
        <v>-0.10700992555831258</v>
      </c>
      <c r="D140">
        <v>2.3631000000000002</v>
      </c>
      <c r="E140">
        <v>1.8035000000000001</v>
      </c>
      <c r="F140">
        <v>9.6253999999999991</v>
      </c>
      <c r="G140">
        <f t="shared" si="32"/>
        <v>11.428899999999999</v>
      </c>
      <c r="H140">
        <f t="shared" si="33"/>
        <v>24.549282739999999</v>
      </c>
      <c r="I140" s="15">
        <f t="shared" si="34"/>
        <v>6.0163651861500078E-4</v>
      </c>
      <c r="J140">
        <f t="shared" si="35"/>
        <v>1.000601636518615</v>
      </c>
      <c r="K140">
        <f t="shared" si="37"/>
        <v>-0.10761156207692758</v>
      </c>
      <c r="L140" s="34">
        <f t="shared" si="38"/>
        <v>1.1580248292636439E-2</v>
      </c>
      <c r="O140" s="7">
        <f t="shared" si="39"/>
        <v>-0.98147646342527095</v>
      </c>
    </row>
    <row r="141" spans="1:20" ht="15.75" x14ac:dyDescent="0.25">
      <c r="A141" s="4">
        <v>42459</v>
      </c>
      <c r="B141">
        <v>0.85360000000000003</v>
      </c>
      <c r="C141">
        <f t="shared" si="36"/>
        <v>-1.1693875188144029E-2</v>
      </c>
      <c r="D141">
        <v>2.3613</v>
      </c>
      <c r="E141">
        <v>1.8228</v>
      </c>
      <c r="F141">
        <v>9.6190999999999995</v>
      </c>
      <c r="G141">
        <f t="shared" si="32"/>
        <v>11.4419</v>
      </c>
      <c r="H141">
        <f t="shared" si="33"/>
        <v>24.536380829999999</v>
      </c>
      <c r="I141" s="15">
        <f t="shared" si="34"/>
        <v>6.0135252828330543E-4</v>
      </c>
      <c r="J141">
        <f t="shared" si="35"/>
        <v>1.0006013525282833</v>
      </c>
      <c r="K141">
        <f t="shared" si="37"/>
        <v>-1.2295227716427335E-2</v>
      </c>
      <c r="L141" s="34">
        <f t="shared" si="38"/>
        <v>1.5117262459880294E-4</v>
      </c>
      <c r="O141" s="7">
        <f t="shared" si="39"/>
        <v>-0.10725419351069315</v>
      </c>
    </row>
    <row r="142" spans="1:20" ht="15.75" x14ac:dyDescent="0.25">
      <c r="A142" s="4">
        <v>42460</v>
      </c>
      <c r="B142">
        <v>0.76829999999999998</v>
      </c>
      <c r="C142">
        <f t="shared" si="36"/>
        <v>-9.992970946579198E-2</v>
      </c>
      <c r="D142">
        <v>2.3662999999999998</v>
      </c>
      <c r="E142">
        <v>1.7686999999999999</v>
      </c>
      <c r="F142">
        <v>9.6257000000000001</v>
      </c>
      <c r="G142">
        <f t="shared" si="32"/>
        <v>11.394400000000001</v>
      </c>
      <c r="H142">
        <f t="shared" si="33"/>
        <v>24.545993910000004</v>
      </c>
      <c r="I142" s="15">
        <f t="shared" si="34"/>
        <v>6.0156412933487502E-4</v>
      </c>
      <c r="J142">
        <f t="shared" si="35"/>
        <v>1.0006015641293349</v>
      </c>
      <c r="K142">
        <f t="shared" si="37"/>
        <v>-0.10053127359512685</v>
      </c>
      <c r="L142" s="34">
        <f t="shared" si="38"/>
        <v>1.0106536970658249E-2</v>
      </c>
      <c r="O142" s="7">
        <f t="shared" si="39"/>
        <v>-0.91653795034325714</v>
      </c>
    </row>
    <row r="143" spans="1:20" ht="15.75" x14ac:dyDescent="0.25">
      <c r="A143" s="4">
        <v>42461</v>
      </c>
      <c r="B143">
        <v>0.77500000000000002</v>
      </c>
      <c r="C143">
        <f t="shared" si="36"/>
        <v>8.7205518677600409E-3</v>
      </c>
      <c r="D143">
        <v>2.3649</v>
      </c>
      <c r="E143">
        <v>1.7705</v>
      </c>
      <c r="F143">
        <v>9.6029</v>
      </c>
      <c r="G143">
        <f t="shared" si="32"/>
        <v>11.3734</v>
      </c>
      <c r="H143">
        <f t="shared" si="33"/>
        <v>24.480398209999997</v>
      </c>
      <c r="I143" s="15">
        <f t="shared" si="34"/>
        <v>6.0011992714348317E-4</v>
      </c>
      <c r="J143">
        <f t="shared" si="35"/>
        <v>1.0006001199271435</v>
      </c>
      <c r="K143">
        <f t="shared" si="37"/>
        <v>8.1204319406165577E-3</v>
      </c>
      <c r="L143" s="34">
        <f t="shared" si="38"/>
        <v>6.594141490218559E-5</v>
      </c>
      <c r="O143" s="7">
        <f t="shared" si="39"/>
        <v>7.9983388098160371E-2</v>
      </c>
    </row>
    <row r="144" spans="1:20" ht="15.75" x14ac:dyDescent="0.25">
      <c r="A144" s="4">
        <v>42464</v>
      </c>
      <c r="B144">
        <v>0.73040000000000005</v>
      </c>
      <c r="C144">
        <f t="shared" si="36"/>
        <v>-5.7548387096774158E-2</v>
      </c>
      <c r="D144">
        <v>2.3729</v>
      </c>
      <c r="E144">
        <v>1.7618</v>
      </c>
      <c r="F144">
        <v>9.5993999999999993</v>
      </c>
      <c r="G144">
        <f t="shared" si="32"/>
        <v>11.3612</v>
      </c>
      <c r="H144">
        <f t="shared" si="33"/>
        <v>24.540216259999998</v>
      </c>
      <c r="I144" s="15">
        <f t="shared" si="34"/>
        <v>6.0143695489744964E-4</v>
      </c>
      <c r="J144">
        <f t="shared" si="35"/>
        <v>1.0006014369548974</v>
      </c>
      <c r="K144">
        <f t="shared" si="37"/>
        <v>-5.8149824051671607E-2</v>
      </c>
      <c r="L144" s="34">
        <f t="shared" si="38"/>
        <v>3.3814020372403657E-3</v>
      </c>
      <c r="O144" s="7">
        <f t="shared" si="39"/>
        <v>-0.52782381773353937</v>
      </c>
    </row>
    <row r="145" spans="1:15" ht="15.75" x14ac:dyDescent="0.25">
      <c r="A145" s="4">
        <v>42465</v>
      </c>
      <c r="B145">
        <v>0.66579999999999995</v>
      </c>
      <c r="C145">
        <f t="shared" si="36"/>
        <v>-8.8444687842278338E-2</v>
      </c>
      <c r="D145">
        <v>2.3881999999999999</v>
      </c>
      <c r="E145">
        <v>1.7201</v>
      </c>
      <c r="F145">
        <v>9.6488999999999994</v>
      </c>
      <c r="G145">
        <f t="shared" si="32"/>
        <v>11.369</v>
      </c>
      <c r="H145">
        <f t="shared" si="33"/>
        <v>24.763602979999995</v>
      </c>
      <c r="I145" s="15">
        <f t="shared" si="34"/>
        <v>6.0634974099560424E-4</v>
      </c>
      <c r="J145">
        <f t="shared" si="35"/>
        <v>1.0006063497409956</v>
      </c>
      <c r="K145">
        <f t="shared" si="37"/>
        <v>-8.9051037583273943E-2</v>
      </c>
      <c r="L145" s="34">
        <f t="shared" si="38"/>
        <v>7.9300872946576687E-3</v>
      </c>
      <c r="O145" s="7">
        <f t="shared" si="39"/>
        <v>-0.81119932547647911</v>
      </c>
    </row>
    <row r="146" spans="1:15" ht="15.75" x14ac:dyDescent="0.25">
      <c r="A146" s="4">
        <v>42466</v>
      </c>
      <c r="B146">
        <v>0.73850000000000005</v>
      </c>
      <c r="C146">
        <f t="shared" si="36"/>
        <v>0.10919194953439487</v>
      </c>
      <c r="D146">
        <v>2.4098999999999999</v>
      </c>
      <c r="E146">
        <v>1.7549000000000001</v>
      </c>
      <c r="F146">
        <v>9.5945</v>
      </c>
      <c r="G146">
        <f t="shared" si="32"/>
        <v>11.349399999999999</v>
      </c>
      <c r="H146">
        <f t="shared" si="33"/>
        <v>24.876685549999998</v>
      </c>
      <c r="I146" s="15">
        <f t="shared" si="34"/>
        <v>6.0883334269656864E-4</v>
      </c>
      <c r="J146">
        <f t="shared" si="35"/>
        <v>1.0006088333426966</v>
      </c>
      <c r="K146">
        <f t="shared" si="37"/>
        <v>0.1085831161916983</v>
      </c>
      <c r="L146" s="34">
        <f t="shared" si="38"/>
        <v>1.1790293121899855E-2</v>
      </c>
      <c r="O146" s="7">
        <f t="shared" si="39"/>
        <v>1.001489608598308</v>
      </c>
    </row>
    <row r="147" spans="1:15" ht="15.75" x14ac:dyDescent="0.25">
      <c r="A147" s="4">
        <v>42467</v>
      </c>
      <c r="B147">
        <v>0.69020000000000004</v>
      </c>
      <c r="C147">
        <f t="shared" si="36"/>
        <v>-6.5402843601895744E-2</v>
      </c>
      <c r="D147">
        <v>2.4195000000000002</v>
      </c>
      <c r="E147">
        <v>1.6888999999999998</v>
      </c>
      <c r="F147">
        <v>9.6379999999999999</v>
      </c>
      <c r="G147">
        <f t="shared" si="32"/>
        <v>11.3269</v>
      </c>
      <c r="H147">
        <f t="shared" si="33"/>
        <v>25.008041000000002</v>
      </c>
      <c r="I147" s="15">
        <f t="shared" si="34"/>
        <v>6.117154524407642E-4</v>
      </c>
      <c r="J147">
        <f t="shared" si="35"/>
        <v>1.0006117154524408</v>
      </c>
      <c r="K147">
        <f t="shared" si="37"/>
        <v>-6.6014559054336508E-2</v>
      </c>
      <c r="L147" s="34">
        <f t="shared" si="38"/>
        <v>4.3579220071384818E-3</v>
      </c>
      <c r="O147" s="7">
        <f t="shared" si="39"/>
        <v>-0.59986352949442201</v>
      </c>
    </row>
    <row r="148" spans="1:15" ht="15.75" x14ac:dyDescent="0.25">
      <c r="A148" s="4">
        <v>42468</v>
      </c>
      <c r="B148">
        <v>0.76139999999999997</v>
      </c>
      <c r="C148">
        <f t="shared" si="36"/>
        <v>0.10315850478122272</v>
      </c>
      <c r="D148">
        <v>2.4222999999999999</v>
      </c>
      <c r="E148">
        <v>1.7166999999999999</v>
      </c>
      <c r="F148">
        <v>9.6385000000000005</v>
      </c>
      <c r="G148">
        <f t="shared" si="32"/>
        <v>11.3552</v>
      </c>
      <c r="H148">
        <f t="shared" si="33"/>
        <v>25.064038549999999</v>
      </c>
      <c r="I148" s="15">
        <f t="shared" si="34"/>
        <v>6.1294319358129457E-4</v>
      </c>
      <c r="J148">
        <f t="shared" si="35"/>
        <v>1.0006129431935813</v>
      </c>
      <c r="K148">
        <f t="shared" si="37"/>
        <v>0.10254556158764143</v>
      </c>
      <c r="L148" s="34">
        <f t="shared" si="38"/>
        <v>1.0515592201324761E-2</v>
      </c>
      <c r="O148" s="7">
        <f t="shared" si="39"/>
        <v>0.94615190055188692</v>
      </c>
    </row>
    <row r="149" spans="1:15" ht="15.75" x14ac:dyDescent="0.25">
      <c r="A149" s="4">
        <v>42471</v>
      </c>
      <c r="B149">
        <v>0.95350000000000001</v>
      </c>
      <c r="C149">
        <f t="shared" si="36"/>
        <v>0.25229839768846868</v>
      </c>
      <c r="D149">
        <v>2.4464000000000001</v>
      </c>
      <c r="E149">
        <v>1.7254</v>
      </c>
      <c r="F149">
        <v>9.5801999999999996</v>
      </c>
      <c r="G149">
        <f t="shared" si="32"/>
        <v>11.3056</v>
      </c>
      <c r="H149">
        <f t="shared" si="33"/>
        <v>25.162401280000001</v>
      </c>
      <c r="I149" s="15">
        <f t="shared" si="34"/>
        <v>6.1509846075580299E-4</v>
      </c>
      <c r="J149">
        <f t="shared" si="35"/>
        <v>1.0006150984607558</v>
      </c>
      <c r="K149">
        <f t="shared" si="37"/>
        <v>0.25168329922771288</v>
      </c>
      <c r="L149" s="34">
        <f t="shared" si="38"/>
        <v>6.3344483110146454E-2</v>
      </c>
      <c r="O149" s="7">
        <f t="shared" si="39"/>
        <v>2.3140371119705465</v>
      </c>
    </row>
    <row r="150" spans="1:15" ht="15.75" x14ac:dyDescent="0.25">
      <c r="A150" s="4">
        <v>42472</v>
      </c>
      <c r="B150">
        <v>1.1499999999999999</v>
      </c>
      <c r="C150">
        <f t="shared" si="36"/>
        <v>0.20608285264813833</v>
      </c>
      <c r="D150">
        <v>2.4891000000000001</v>
      </c>
      <c r="E150">
        <v>1.7761</v>
      </c>
      <c r="F150">
        <v>9.5440000000000005</v>
      </c>
      <c r="G150">
        <f t="shared" si="32"/>
        <v>11.3201</v>
      </c>
      <c r="H150">
        <f t="shared" si="33"/>
        <v>25.532070400000002</v>
      </c>
      <c r="I150" s="15">
        <f t="shared" si="34"/>
        <v>6.2318336105970928E-4</v>
      </c>
      <c r="J150">
        <f t="shared" si="35"/>
        <v>1.0006231833610597</v>
      </c>
      <c r="K150">
        <f t="shared" si="37"/>
        <v>0.20545966928707862</v>
      </c>
      <c r="L150" s="34">
        <f t="shared" si="38"/>
        <v>4.221367570355572E-2</v>
      </c>
      <c r="O150" s="7">
        <f t="shared" si="39"/>
        <v>1.8901561545285457</v>
      </c>
    </row>
    <row r="151" spans="1:15" ht="15.75" x14ac:dyDescent="0.25">
      <c r="A151" s="4">
        <v>42473</v>
      </c>
      <c r="B151">
        <v>1.1100000000000001</v>
      </c>
      <c r="C151">
        <f t="shared" si="36"/>
        <v>-3.4782608695652015E-2</v>
      </c>
      <c r="D151">
        <v>2.4756999999999998</v>
      </c>
      <c r="E151">
        <v>1.7639</v>
      </c>
      <c r="F151">
        <v>9.5025999999999993</v>
      </c>
      <c r="G151">
        <f t="shared" si="32"/>
        <v>11.266499999999999</v>
      </c>
      <c r="H151">
        <f t="shared" si="33"/>
        <v>25.289486819999997</v>
      </c>
      <c r="I151" s="15">
        <f t="shared" si="34"/>
        <v>6.1788058584366645E-4</v>
      </c>
      <c r="J151">
        <f t="shared" si="35"/>
        <v>1.0006178805858437</v>
      </c>
      <c r="K151">
        <f t="shared" si="37"/>
        <v>-3.5400489281495681E-2</v>
      </c>
      <c r="L151" s="34">
        <f t="shared" si="38"/>
        <v>1.2531946413692906E-3</v>
      </c>
      <c r="O151" s="7">
        <f t="shared" si="39"/>
        <v>-0.31902004971221792</v>
      </c>
    </row>
    <row r="152" spans="1:15" ht="15.75" x14ac:dyDescent="0.25">
      <c r="A152" s="4">
        <v>42474</v>
      </c>
      <c r="B152">
        <v>1.04</v>
      </c>
      <c r="C152">
        <f t="shared" si="36"/>
        <v>-6.3063063063063113E-2</v>
      </c>
      <c r="D152">
        <v>2.4759000000000002</v>
      </c>
      <c r="E152">
        <v>1.7919</v>
      </c>
      <c r="F152">
        <v>9.4893000000000001</v>
      </c>
      <c r="G152">
        <f t="shared" si="32"/>
        <v>11.2812</v>
      </c>
      <c r="H152">
        <f t="shared" si="33"/>
        <v>25.28645787</v>
      </c>
      <c r="I152" s="15">
        <f t="shared" si="34"/>
        <v>6.1781430956675543E-4</v>
      </c>
      <c r="J152">
        <f t="shared" si="35"/>
        <v>1.0006178143095668</v>
      </c>
      <c r="K152">
        <f t="shared" si="37"/>
        <v>-6.3680877372629868E-2</v>
      </c>
      <c r="L152" s="34">
        <f t="shared" si="38"/>
        <v>4.0552541429479229E-3</v>
      </c>
      <c r="O152" s="7">
        <f t="shared" si="39"/>
        <v>-0.57840346850976754</v>
      </c>
    </row>
    <row r="153" spans="1:15" ht="15.75" x14ac:dyDescent="0.25">
      <c r="A153" s="4">
        <v>42475</v>
      </c>
      <c r="B153">
        <v>1.1000000000000001</v>
      </c>
      <c r="C153">
        <f t="shared" si="36"/>
        <v>5.7692307692307744E-2</v>
      </c>
      <c r="D153">
        <v>2.4741</v>
      </c>
      <c r="E153">
        <v>1.7518</v>
      </c>
      <c r="F153">
        <v>9.4956999999999994</v>
      </c>
      <c r="G153">
        <f t="shared" si="32"/>
        <v>11.247499999999999</v>
      </c>
      <c r="H153">
        <f t="shared" si="33"/>
        <v>25.245111369999996</v>
      </c>
      <c r="I153" s="15">
        <f t="shared" si="34"/>
        <v>6.1690944941572567E-4</v>
      </c>
      <c r="J153">
        <f t="shared" si="35"/>
        <v>1.0006169094494157</v>
      </c>
      <c r="K153">
        <f t="shared" si="37"/>
        <v>5.7075398242892018E-2</v>
      </c>
      <c r="L153" s="34">
        <f t="shared" si="38"/>
        <v>3.2576010845847213E-3</v>
      </c>
      <c r="O153" s="7">
        <f t="shared" si="39"/>
        <v>0.52914383245536434</v>
      </c>
    </row>
    <row r="154" spans="1:15" ht="15.75" x14ac:dyDescent="0.25">
      <c r="A154" s="4">
        <v>42478</v>
      </c>
      <c r="B154">
        <v>1</v>
      </c>
      <c r="C154">
        <f t="shared" si="36"/>
        <v>-9.0909090909090981E-2</v>
      </c>
      <c r="D154">
        <v>2.4575</v>
      </c>
      <c r="E154">
        <v>1.7711000000000001</v>
      </c>
      <c r="F154">
        <v>9.4754000000000005</v>
      </c>
      <c r="G154">
        <f t="shared" si="32"/>
        <v>11.246500000000001</v>
      </c>
      <c r="H154">
        <f t="shared" si="33"/>
        <v>25.056895500000003</v>
      </c>
      <c r="I154" s="15">
        <f t="shared" si="34"/>
        <v>6.1278661337471618E-4</v>
      </c>
      <c r="J154">
        <f t="shared" si="35"/>
        <v>1.0006127866133747</v>
      </c>
      <c r="K154">
        <f t="shared" si="37"/>
        <v>-9.1521877522465697E-2</v>
      </c>
      <c r="L154" s="34">
        <f t="shared" si="38"/>
        <v>8.3762540652372111E-3</v>
      </c>
      <c r="O154" s="7">
        <f t="shared" si="39"/>
        <v>-0.83380240265693761</v>
      </c>
    </row>
    <row r="155" spans="1:15" ht="15.75" x14ac:dyDescent="0.25">
      <c r="A155" s="4">
        <v>42479</v>
      </c>
      <c r="B155">
        <v>1.0900000000000001</v>
      </c>
      <c r="C155">
        <f t="shared" si="36"/>
        <v>9.000000000000008E-2</v>
      </c>
      <c r="D155">
        <v>2.4634</v>
      </c>
      <c r="E155">
        <v>1.7850999999999999</v>
      </c>
      <c r="F155">
        <v>9.4419000000000004</v>
      </c>
      <c r="G155">
        <f t="shared" si="32"/>
        <v>11.227</v>
      </c>
      <c r="H155">
        <f t="shared" si="33"/>
        <v>25.044276460000003</v>
      </c>
      <c r="I155" s="15">
        <f t="shared" si="34"/>
        <v>6.1250997418094144E-4</v>
      </c>
      <c r="J155">
        <f t="shared" si="35"/>
        <v>1.0006125099741809</v>
      </c>
      <c r="K155">
        <f t="shared" si="37"/>
        <v>8.9387490025819138E-2</v>
      </c>
      <c r="L155" s="34">
        <f t="shared" si="38"/>
        <v>7.9901233731159167E-3</v>
      </c>
      <c r="O155" s="7">
        <f t="shared" si="39"/>
        <v>0.82546437863036837</v>
      </c>
    </row>
    <row r="156" spans="1:15" ht="15.75" x14ac:dyDescent="0.25">
      <c r="A156" s="4">
        <v>42480</v>
      </c>
      <c r="B156">
        <v>1.1100000000000001</v>
      </c>
      <c r="C156">
        <f t="shared" si="36"/>
        <v>1.8348623853211024E-2</v>
      </c>
      <c r="D156">
        <v>2.4636</v>
      </c>
      <c r="E156">
        <v>1.845</v>
      </c>
      <c r="F156">
        <v>9.4580000000000002</v>
      </c>
      <c r="G156">
        <f t="shared" si="32"/>
        <v>11.303000000000001</v>
      </c>
      <c r="H156">
        <f t="shared" si="33"/>
        <v>25.145728800000001</v>
      </c>
      <c r="I156" s="15">
        <f t="shared" si="34"/>
        <v>6.1473326194594335E-4</v>
      </c>
      <c r="J156">
        <f t="shared" si="35"/>
        <v>1.0006147332619459</v>
      </c>
      <c r="K156">
        <f t="shared" si="37"/>
        <v>1.7733890591265081E-2</v>
      </c>
      <c r="L156" s="34">
        <f t="shared" si="38"/>
        <v>3.1449087550296017E-4</v>
      </c>
      <c r="O156" s="7">
        <f t="shared" si="39"/>
        <v>0.1682903931968131</v>
      </c>
    </row>
    <row r="157" spans="1:15" ht="15.75" x14ac:dyDescent="0.25">
      <c r="A157" s="4">
        <v>42481</v>
      </c>
      <c r="B157">
        <v>1.1200000000000001</v>
      </c>
      <c r="C157">
        <f t="shared" si="36"/>
        <v>9.0090090090090159E-3</v>
      </c>
      <c r="D157">
        <v>2.4603000000000002</v>
      </c>
      <c r="E157">
        <v>1.861</v>
      </c>
      <c r="F157">
        <v>9.5104000000000006</v>
      </c>
      <c r="G157">
        <f t="shared" si="32"/>
        <v>11.371400000000001</v>
      </c>
      <c r="H157">
        <f t="shared" si="33"/>
        <v>25.259437120000005</v>
      </c>
      <c r="I157" s="15">
        <f t="shared" si="34"/>
        <v>6.1722299940458747E-4</v>
      </c>
      <c r="J157">
        <f t="shared" si="35"/>
        <v>1.0006172229994046</v>
      </c>
      <c r="K157">
        <f t="shared" si="37"/>
        <v>8.3917860096044284E-3</v>
      </c>
      <c r="L157" s="34">
        <f t="shared" si="38"/>
        <v>7.0422072430992611E-5</v>
      </c>
      <c r="O157" s="7">
        <f t="shared" si="39"/>
        <v>8.2629066929966785E-2</v>
      </c>
    </row>
    <row r="158" spans="1:15" ht="15.75" x14ac:dyDescent="0.25">
      <c r="A158" s="4">
        <v>42482</v>
      </c>
      <c r="B158">
        <v>1.1400000000000001</v>
      </c>
      <c r="C158">
        <f t="shared" si="36"/>
        <v>1.785714285714287E-2</v>
      </c>
      <c r="D158">
        <v>2.4611999999999998</v>
      </c>
      <c r="E158">
        <v>1.8877999999999999</v>
      </c>
      <c r="F158">
        <v>9.4959000000000007</v>
      </c>
      <c r="G158">
        <f t="shared" si="32"/>
        <v>11.383700000000001</v>
      </c>
      <c r="H158">
        <f t="shared" si="33"/>
        <v>25.259109079999998</v>
      </c>
      <c r="I158" s="15">
        <f t="shared" si="34"/>
        <v>6.1721581994045316E-4</v>
      </c>
      <c r="J158">
        <f t="shared" si="35"/>
        <v>1.0006172158199405</v>
      </c>
      <c r="K158">
        <f t="shared" si="37"/>
        <v>1.7239927037202417E-2</v>
      </c>
      <c r="L158" s="34">
        <f t="shared" si="38"/>
        <v>2.9721508424806288E-4</v>
      </c>
      <c r="O158" s="7">
        <f t="shared" si="39"/>
        <v>0.16378261480761275</v>
      </c>
    </row>
    <row r="159" spans="1:15" ht="15.75" x14ac:dyDescent="0.25">
      <c r="A159" s="4">
        <v>42485</v>
      </c>
      <c r="B159">
        <v>1.1000000000000001</v>
      </c>
      <c r="C159">
        <f t="shared" si="36"/>
        <v>-3.508771929824564E-2</v>
      </c>
      <c r="D159">
        <v>2.4620000000000002</v>
      </c>
      <c r="E159">
        <v>1.9127999999999998</v>
      </c>
      <c r="F159">
        <v>9.4892000000000003</v>
      </c>
      <c r="G159">
        <f t="shared" si="32"/>
        <v>11.402000000000001</v>
      </c>
      <c r="H159">
        <f t="shared" si="33"/>
        <v>25.275210400000002</v>
      </c>
      <c r="I159" s="15">
        <f t="shared" si="34"/>
        <v>6.1756819035241328E-4</v>
      </c>
      <c r="J159">
        <f t="shared" si="35"/>
        <v>1.0006175681903524</v>
      </c>
      <c r="K159">
        <f t="shared" si="37"/>
        <v>-3.5705287488598053E-2</v>
      </c>
      <c r="L159" s="34">
        <f t="shared" si="38"/>
        <v>1.2748675546434367E-3</v>
      </c>
      <c r="O159" s="7">
        <f t="shared" si="39"/>
        <v>-0.32181847120092327</v>
      </c>
    </row>
    <row r="160" spans="1:15" ht="15.75" x14ac:dyDescent="0.25">
      <c r="A160" s="4">
        <v>42486</v>
      </c>
      <c r="B160">
        <v>1.08</v>
      </c>
      <c r="C160">
        <f t="shared" si="36"/>
        <v>-1.8181818181818195E-2</v>
      </c>
      <c r="D160">
        <v>2.4638999999999998</v>
      </c>
      <c r="E160">
        <v>1.9271</v>
      </c>
      <c r="F160">
        <v>9.4634</v>
      </c>
      <c r="G160">
        <f t="shared" si="32"/>
        <v>11.390499999999999</v>
      </c>
      <c r="H160">
        <f t="shared" si="33"/>
        <v>25.243971259999999</v>
      </c>
      <c r="I160" s="15">
        <f t="shared" si="34"/>
        <v>6.1688449410879365E-4</v>
      </c>
      <c r="J160">
        <f t="shared" si="35"/>
        <v>1.0006168844941088</v>
      </c>
      <c r="K160">
        <f t="shared" si="37"/>
        <v>-1.8798702675926988E-2</v>
      </c>
      <c r="L160" s="34">
        <f t="shared" si="38"/>
        <v>3.5339122229790452E-4</v>
      </c>
      <c r="O160" s="7">
        <f t="shared" si="39"/>
        <v>-0.16676048053138751</v>
      </c>
    </row>
    <row r="161" spans="1:15" ht="15.75" x14ac:dyDescent="0.25">
      <c r="A161" s="4">
        <v>42487</v>
      </c>
      <c r="B161">
        <v>1.04</v>
      </c>
      <c r="C161">
        <f t="shared" si="36"/>
        <v>-3.703703703703707E-2</v>
      </c>
      <c r="D161">
        <v>2.4626000000000001</v>
      </c>
      <c r="E161">
        <v>1.8508</v>
      </c>
      <c r="F161">
        <v>9.3933</v>
      </c>
      <c r="G161">
        <f t="shared" si="32"/>
        <v>11.2441</v>
      </c>
      <c r="H161">
        <f t="shared" si="33"/>
        <v>24.982740580000002</v>
      </c>
      <c r="I161" s="15">
        <f t="shared" si="34"/>
        <v>6.1116056316423695E-4</v>
      </c>
      <c r="J161">
        <f t="shared" si="35"/>
        <v>1.0006111605631642</v>
      </c>
      <c r="K161">
        <f t="shared" si="37"/>
        <v>-3.7648197600201307E-2</v>
      </c>
      <c r="L161" s="34">
        <f t="shared" si="38"/>
        <v>1.4173867825438035E-3</v>
      </c>
      <c r="O161" s="7">
        <f t="shared" si="39"/>
        <v>-0.3396972751565302</v>
      </c>
    </row>
    <row r="162" spans="1:15" ht="15.75" x14ac:dyDescent="0.25">
      <c r="A162" s="4">
        <v>42488</v>
      </c>
      <c r="B162">
        <v>0.97019999999999995</v>
      </c>
      <c r="C162">
        <f t="shared" si="36"/>
        <v>-6.7115384615384688E-2</v>
      </c>
      <c r="D162">
        <v>2.4722</v>
      </c>
      <c r="E162">
        <v>1.8243</v>
      </c>
      <c r="F162">
        <v>9.4239999999999995</v>
      </c>
      <c r="G162">
        <f t="shared" si="32"/>
        <v>11.2483</v>
      </c>
      <c r="H162">
        <f t="shared" si="33"/>
        <v>25.1223128</v>
      </c>
      <c r="I162" s="15">
        <f t="shared" si="34"/>
        <v>6.1422026919455419E-4</v>
      </c>
      <c r="J162">
        <f t="shared" si="35"/>
        <v>1.0006142202691946</v>
      </c>
      <c r="K162">
        <f t="shared" si="37"/>
        <v>-6.7729604884579242E-2</v>
      </c>
      <c r="L162" s="34">
        <f t="shared" si="38"/>
        <v>4.58729937782122E-3</v>
      </c>
      <c r="O162" s="7">
        <f t="shared" si="39"/>
        <v>-0.6155706584230739</v>
      </c>
    </row>
    <row r="163" spans="1:15" ht="15.75" x14ac:dyDescent="0.25">
      <c r="A163" s="4">
        <v>42489</v>
      </c>
      <c r="B163">
        <v>1.01</v>
      </c>
      <c r="C163">
        <f t="shared" si="36"/>
        <v>4.1022469593898228E-2</v>
      </c>
      <c r="D163">
        <v>2.4630000000000001</v>
      </c>
      <c r="E163">
        <v>1.8332999999999999</v>
      </c>
      <c r="F163">
        <v>9.4735999999999994</v>
      </c>
      <c r="G163">
        <f t="shared" si="32"/>
        <v>11.306899999999999</v>
      </c>
      <c r="H163">
        <f t="shared" si="33"/>
        <v>25.166776800000001</v>
      </c>
      <c r="I163" s="15">
        <f t="shared" si="34"/>
        <v>6.1519429537115755E-4</v>
      </c>
      <c r="J163">
        <f t="shared" si="35"/>
        <v>1.0006151942953712</v>
      </c>
      <c r="K163">
        <f t="shared" si="37"/>
        <v>4.0407275298527071E-2</v>
      </c>
      <c r="L163" s="34">
        <f t="shared" si="38"/>
        <v>1.632747897050956E-3</v>
      </c>
      <c r="O163" s="7">
        <f t="shared" si="39"/>
        <v>0.37625097081344833</v>
      </c>
    </row>
    <row r="164" spans="1:15" ht="15.75" x14ac:dyDescent="0.25">
      <c r="A164" s="4">
        <v>42492</v>
      </c>
      <c r="B164">
        <v>1.01</v>
      </c>
      <c r="C164">
        <f t="shared" si="36"/>
        <v>0</v>
      </c>
      <c r="D164">
        <v>2.4601999999999999</v>
      </c>
      <c r="E164">
        <v>1.8723000000000001</v>
      </c>
      <c r="F164">
        <v>9.49</v>
      </c>
      <c r="G164">
        <f t="shared" si="32"/>
        <v>11.362300000000001</v>
      </c>
      <c r="H164">
        <f t="shared" si="33"/>
        <v>25.219598000000005</v>
      </c>
      <c r="I164" s="15">
        <f t="shared" si="34"/>
        <v>6.163509456131866E-4</v>
      </c>
      <c r="J164">
        <f t="shared" si="35"/>
        <v>1.0006163509456132</v>
      </c>
      <c r="K164">
        <f t="shared" si="37"/>
        <v>-6.163509456131866E-4</v>
      </c>
      <c r="L164" s="34">
        <f t="shared" si="38"/>
        <v>3.7988848815826929E-7</v>
      </c>
      <c r="O164" s="7">
        <f t="shared" si="39"/>
        <v>0</v>
      </c>
    </row>
    <row r="165" spans="1:15" ht="15.75" x14ac:dyDescent="0.25">
      <c r="A165" s="4">
        <v>42493</v>
      </c>
      <c r="B165">
        <v>0.9375</v>
      </c>
      <c r="C165">
        <f t="shared" si="36"/>
        <v>-7.178217821782179E-2</v>
      </c>
      <c r="D165">
        <v>2.4708000000000001</v>
      </c>
      <c r="E165">
        <v>1.7963</v>
      </c>
      <c r="F165">
        <v>9.5214999999999996</v>
      </c>
      <c r="G165">
        <f t="shared" si="32"/>
        <v>11.3178</v>
      </c>
      <c r="H165">
        <f t="shared" si="33"/>
        <v>25.322022199999999</v>
      </c>
      <c r="I165" s="15">
        <f t="shared" si="34"/>
        <v>6.1859238983585918E-4</v>
      </c>
      <c r="J165">
        <f t="shared" si="35"/>
        <v>1.0006185923898359</v>
      </c>
      <c r="K165">
        <f t="shared" si="37"/>
        <v>-7.240077060765765E-2</v>
      </c>
      <c r="L165" s="34">
        <f t="shared" si="38"/>
        <v>5.2418715845826639E-3</v>
      </c>
      <c r="O165" s="7">
        <f t="shared" si="39"/>
        <v>-0.65837367932565083</v>
      </c>
    </row>
    <row r="166" spans="1:15" ht="15.75" x14ac:dyDescent="0.25">
      <c r="A166" s="4">
        <v>42494</v>
      </c>
      <c r="B166">
        <v>0.87</v>
      </c>
      <c r="C166">
        <f t="shared" si="36"/>
        <v>-7.2000000000000008E-2</v>
      </c>
      <c r="D166">
        <v>2.4788999999999999</v>
      </c>
      <c r="E166">
        <v>1.7751999999999999</v>
      </c>
      <c r="F166">
        <v>9.5252999999999997</v>
      </c>
      <c r="G166">
        <f t="shared" si="32"/>
        <v>11.3005</v>
      </c>
      <c r="H166">
        <f t="shared" si="33"/>
        <v>25.387466169999996</v>
      </c>
      <c r="I166" s="15">
        <f t="shared" si="34"/>
        <v>6.2002360485857722E-4</v>
      </c>
      <c r="J166">
        <f t="shared" si="35"/>
        <v>1.0006200236048586</v>
      </c>
      <c r="K166">
        <f t="shared" si="37"/>
        <v>-7.2620023604858586E-2</v>
      </c>
      <c r="L166" s="34">
        <f t="shared" si="38"/>
        <v>5.273667828370218E-3</v>
      </c>
      <c r="O166" s="7">
        <f t="shared" si="39"/>
        <v>-0.66037150290429414</v>
      </c>
    </row>
    <row r="167" spans="1:15" ht="15.75" x14ac:dyDescent="0.25">
      <c r="A167" s="4">
        <v>42495</v>
      </c>
      <c r="B167">
        <v>0.84</v>
      </c>
      <c r="C167">
        <f t="shared" si="36"/>
        <v>-3.4482758620689689E-2</v>
      </c>
      <c r="D167">
        <v>2.4792000000000001</v>
      </c>
      <c r="E167">
        <v>1.7452999999999999</v>
      </c>
      <c r="F167">
        <v>9.5158000000000005</v>
      </c>
      <c r="G167">
        <f t="shared" si="32"/>
        <v>11.261100000000001</v>
      </c>
      <c r="H167">
        <f t="shared" si="33"/>
        <v>25.336871360000004</v>
      </c>
      <c r="I167" s="15">
        <f t="shared" si="34"/>
        <v>6.1891719620654762E-4</v>
      </c>
      <c r="J167">
        <f t="shared" si="35"/>
        <v>1.0006189171962065</v>
      </c>
      <c r="K167">
        <f t="shared" si="37"/>
        <v>-3.5101675816896237E-2</v>
      </c>
      <c r="L167" s="34">
        <f t="shared" si="38"/>
        <v>1.2321276451544782E-3</v>
      </c>
      <c r="O167" s="7">
        <f t="shared" si="39"/>
        <v>-0.31626987686987296</v>
      </c>
    </row>
    <row r="168" spans="1:15" ht="15.75" x14ac:dyDescent="0.25">
      <c r="A168" s="4">
        <v>42496</v>
      </c>
      <c r="B168">
        <v>0.89129999999999998</v>
      </c>
      <c r="C168">
        <f t="shared" si="36"/>
        <v>6.1071428571428589E-2</v>
      </c>
      <c r="D168">
        <v>2.4855999999999998</v>
      </c>
      <c r="E168">
        <v>1.7789000000000001</v>
      </c>
      <c r="F168">
        <v>9.4887999999999995</v>
      </c>
      <c r="G168">
        <f t="shared" si="32"/>
        <v>11.2677</v>
      </c>
      <c r="H168">
        <f t="shared" si="33"/>
        <v>25.364261279999997</v>
      </c>
      <c r="I168" s="15">
        <f t="shared" si="34"/>
        <v>6.1951621498868015E-4</v>
      </c>
      <c r="J168">
        <f t="shared" si="35"/>
        <v>1.0006195162149887</v>
      </c>
      <c r="K168">
        <f t="shared" si="37"/>
        <v>6.0451912356439909E-2</v>
      </c>
      <c r="L168" s="34">
        <f t="shared" si="38"/>
        <v>3.654433707550692E-3</v>
      </c>
      <c r="O168" s="7">
        <f t="shared" si="39"/>
        <v>0.56013654264203527</v>
      </c>
    </row>
    <row r="169" spans="1:15" ht="15.75" x14ac:dyDescent="0.25">
      <c r="A169" s="4">
        <v>42499</v>
      </c>
      <c r="B169">
        <v>0.8</v>
      </c>
      <c r="C169">
        <f t="shared" si="36"/>
        <v>-0.10243464602266346</v>
      </c>
      <c r="D169">
        <v>2.4872999999999998</v>
      </c>
      <c r="E169">
        <v>1.7507000000000001</v>
      </c>
      <c r="F169">
        <v>9.4780999999999995</v>
      </c>
      <c r="G169">
        <f t="shared" si="32"/>
        <v>11.2288</v>
      </c>
      <c r="H169">
        <f t="shared" si="33"/>
        <v>25.325578129999997</v>
      </c>
      <c r="I169" s="15">
        <f t="shared" si="34"/>
        <v>6.1867017474837027E-4</v>
      </c>
      <c r="J169">
        <f t="shared" si="35"/>
        <v>1.0006186701747484</v>
      </c>
      <c r="K169">
        <f t="shared" si="37"/>
        <v>-0.10305331619741183</v>
      </c>
      <c r="L169" s="34">
        <f t="shared" si="38"/>
        <v>1.0619985979283743E-2</v>
      </c>
      <c r="O169" s="7">
        <f t="shared" si="39"/>
        <v>-0.93951279365910612</v>
      </c>
    </row>
    <row r="170" spans="1:15" ht="15.75" x14ac:dyDescent="0.25">
      <c r="A170" s="4">
        <v>42500</v>
      </c>
      <c r="B170">
        <v>0.73499999999999999</v>
      </c>
      <c r="C170">
        <f t="shared" si="36"/>
        <v>-8.1250000000000072E-2</v>
      </c>
      <c r="D170">
        <v>2.4571000000000001</v>
      </c>
      <c r="E170">
        <v>1.7612999999999999</v>
      </c>
      <c r="F170">
        <v>9.4285999999999994</v>
      </c>
      <c r="G170">
        <f t="shared" si="32"/>
        <v>11.1899</v>
      </c>
      <c r="H170">
        <f t="shared" si="33"/>
        <v>24.928313059999997</v>
      </c>
      <c r="I170" s="15">
        <f t="shared" si="34"/>
        <v>6.0996647800126702E-4</v>
      </c>
      <c r="J170">
        <f t="shared" si="35"/>
        <v>1.0006099664780013</v>
      </c>
      <c r="K170">
        <f t="shared" si="37"/>
        <v>-8.1859966478001339E-2</v>
      </c>
      <c r="L170" s="34">
        <f t="shared" si="38"/>
        <v>6.7010541117795029E-3</v>
      </c>
      <c r="O170" s="7">
        <f t="shared" si="39"/>
        <v>-0.74521089737463808</v>
      </c>
    </row>
    <row r="171" spans="1:15" ht="15.75" x14ac:dyDescent="0.25">
      <c r="A171" s="4">
        <v>42501</v>
      </c>
      <c r="B171">
        <v>0.76</v>
      </c>
      <c r="C171">
        <f t="shared" si="36"/>
        <v>3.4013605442176902E-2</v>
      </c>
      <c r="D171">
        <v>2.4426000000000001</v>
      </c>
      <c r="E171">
        <v>1.7366999999999999</v>
      </c>
      <c r="F171">
        <v>9.4644999999999992</v>
      </c>
      <c r="G171">
        <f t="shared" si="32"/>
        <v>11.2012</v>
      </c>
      <c r="H171">
        <f t="shared" si="33"/>
        <v>24.854687700000003</v>
      </c>
      <c r="I171" s="15">
        <f t="shared" si="34"/>
        <v>6.0835038566775523E-4</v>
      </c>
      <c r="J171">
        <f t="shared" si="35"/>
        <v>1.0006083503856678</v>
      </c>
      <c r="K171">
        <f t="shared" si="37"/>
        <v>3.3405255056509146E-2</v>
      </c>
      <c r="L171" s="34">
        <f t="shared" si="38"/>
        <v>1.1159110653904299E-3</v>
      </c>
      <c r="O171" s="7">
        <f t="shared" si="39"/>
        <v>0.31196688534783384</v>
      </c>
    </row>
    <row r="172" spans="1:15" ht="15.75" x14ac:dyDescent="0.25">
      <c r="A172" s="4">
        <v>42502</v>
      </c>
      <c r="B172">
        <v>0.71540000000000004</v>
      </c>
      <c r="C172">
        <f t="shared" si="36"/>
        <v>-5.8684210526315755E-2</v>
      </c>
      <c r="D172">
        <v>2.4430999999999998</v>
      </c>
      <c r="E172">
        <v>1.7516</v>
      </c>
      <c r="F172">
        <v>9.4581999999999997</v>
      </c>
      <c r="G172">
        <f t="shared" si="32"/>
        <v>11.2098</v>
      </c>
      <c r="H172">
        <f t="shared" si="33"/>
        <v>24.858928419999998</v>
      </c>
      <c r="I172" s="15">
        <f t="shared" si="34"/>
        <v>6.0844349616573368E-4</v>
      </c>
      <c r="J172">
        <f t="shared" si="35"/>
        <v>1.0006084434961657</v>
      </c>
      <c r="K172">
        <f t="shared" si="37"/>
        <v>-5.9292654022481489E-2</v>
      </c>
      <c r="L172" s="34">
        <f t="shared" si="38"/>
        <v>3.5156188210296903E-3</v>
      </c>
      <c r="O172" s="7">
        <f t="shared" si="39"/>
        <v>-0.53824139308354346</v>
      </c>
    </row>
    <row r="173" spans="1:15" ht="15.75" x14ac:dyDescent="0.25">
      <c r="A173" s="4">
        <v>42503</v>
      </c>
      <c r="B173">
        <v>0.73140000000000005</v>
      </c>
      <c r="C173">
        <f t="shared" si="36"/>
        <v>2.2365110427732756E-2</v>
      </c>
      <c r="D173">
        <v>2.4331999999999998</v>
      </c>
      <c r="E173">
        <v>1.7000999999999999</v>
      </c>
      <c r="F173">
        <v>9.5114000000000001</v>
      </c>
      <c r="G173">
        <f t="shared" si="32"/>
        <v>11.211500000000001</v>
      </c>
      <c r="H173">
        <f t="shared" si="33"/>
        <v>24.84323848</v>
      </c>
      <c r="I173" s="15">
        <f t="shared" si="34"/>
        <v>6.0809898746705393E-4</v>
      </c>
      <c r="J173">
        <f t="shared" si="35"/>
        <v>1.0006080989874671</v>
      </c>
      <c r="K173">
        <f t="shared" si="37"/>
        <v>2.1757011440265702E-2</v>
      </c>
      <c r="L173" s="34">
        <f t="shared" si="38"/>
        <v>4.7336754681185262E-4</v>
      </c>
      <c r="O173" s="7">
        <f t="shared" si="39"/>
        <v>0.20512891091364416</v>
      </c>
    </row>
    <row r="174" spans="1:15" ht="15.75" x14ac:dyDescent="0.25">
      <c r="A174" s="4">
        <v>42506</v>
      </c>
      <c r="B174">
        <v>0.6552</v>
      </c>
      <c r="C174">
        <f t="shared" si="36"/>
        <v>-0.10418375717801483</v>
      </c>
      <c r="D174">
        <v>2.4083999999999999</v>
      </c>
      <c r="E174">
        <v>1.7532999999999999</v>
      </c>
      <c r="F174">
        <v>9.4962999999999997</v>
      </c>
      <c r="G174">
        <f t="shared" si="32"/>
        <v>11.249599999999999</v>
      </c>
      <c r="H174">
        <f t="shared" si="33"/>
        <v>24.624188919999998</v>
      </c>
      <c r="I174" s="15">
        <f t="shared" si="34"/>
        <v>6.032847362538174E-4</v>
      </c>
      <c r="J174">
        <f t="shared" si="35"/>
        <v>1.0006032847362538</v>
      </c>
      <c r="K174">
        <f t="shared" si="37"/>
        <v>-0.10478704191426864</v>
      </c>
      <c r="L174" s="34">
        <f t="shared" si="38"/>
        <v>1.0980324153142694E-2</v>
      </c>
      <c r="O174" s="7">
        <f t="shared" si="39"/>
        <v>-0.95555533758141231</v>
      </c>
    </row>
    <row r="175" spans="1:15" ht="15.75" x14ac:dyDescent="0.25">
      <c r="A175" s="4">
        <v>42507</v>
      </c>
      <c r="B175">
        <v>0.68079999999999996</v>
      </c>
      <c r="C175">
        <f t="shared" si="36"/>
        <v>3.9072039072039003E-2</v>
      </c>
      <c r="D175">
        <v>2.3944999999999999</v>
      </c>
      <c r="E175">
        <v>1.7723</v>
      </c>
      <c r="F175">
        <v>9.5393000000000008</v>
      </c>
      <c r="G175">
        <f t="shared" si="32"/>
        <v>11.3116</v>
      </c>
      <c r="H175">
        <f t="shared" si="33"/>
        <v>24.614153850000001</v>
      </c>
      <c r="I175" s="15">
        <f t="shared" si="34"/>
        <v>6.0306398429843533E-4</v>
      </c>
      <c r="J175">
        <f t="shared" si="35"/>
        <v>1.0006030639842984</v>
      </c>
      <c r="K175">
        <f t="shared" si="37"/>
        <v>3.8468975087740567E-2</v>
      </c>
      <c r="L175" s="34">
        <f t="shared" si="38"/>
        <v>1.4798620443012044E-3</v>
      </c>
      <c r="O175" s="7">
        <f t="shared" si="39"/>
        <v>0.35836196060469022</v>
      </c>
    </row>
    <row r="176" spans="1:15" ht="15.75" x14ac:dyDescent="0.25">
      <c r="A176" s="4">
        <v>42508</v>
      </c>
      <c r="B176">
        <v>0.67230000000000001</v>
      </c>
      <c r="C176">
        <f t="shared" si="36"/>
        <v>-1.2485311398354806E-2</v>
      </c>
      <c r="D176">
        <v>2.3944999999999999</v>
      </c>
      <c r="E176">
        <v>1.8538000000000001</v>
      </c>
      <c r="F176">
        <v>9.5470000000000006</v>
      </c>
      <c r="G176">
        <f t="shared" si="32"/>
        <v>11.4008</v>
      </c>
      <c r="H176">
        <f t="shared" si="33"/>
        <v>24.714091499999999</v>
      </c>
      <c r="I176" s="15">
        <f t="shared" si="34"/>
        <v>6.0526162713636644E-4</v>
      </c>
      <c r="J176">
        <f t="shared" si="35"/>
        <v>1.0006052616271364</v>
      </c>
      <c r="K176">
        <f t="shared" si="37"/>
        <v>-1.3090573025491173E-2</v>
      </c>
      <c r="L176" s="34">
        <f t="shared" si="38"/>
        <v>1.7136310213571713E-4</v>
      </c>
      <c r="O176" s="7">
        <f t="shared" si="39"/>
        <v>-0.11451310906055107</v>
      </c>
    </row>
    <row r="177" spans="1:15" ht="15.75" x14ac:dyDescent="0.25">
      <c r="A177" s="4">
        <v>42509</v>
      </c>
      <c r="B177">
        <v>0.60829999999999995</v>
      </c>
      <c r="C177">
        <f t="shared" si="36"/>
        <v>-9.5195597203629412E-2</v>
      </c>
      <c r="D177">
        <v>2.4022999999999999</v>
      </c>
      <c r="E177">
        <v>1.8487</v>
      </c>
      <c r="F177">
        <v>9.5595999999999997</v>
      </c>
      <c r="G177">
        <f t="shared" si="32"/>
        <v>11.408300000000001</v>
      </c>
      <c r="H177">
        <f t="shared" si="33"/>
        <v>24.81372708</v>
      </c>
      <c r="I177" s="15">
        <f t="shared" si="34"/>
        <v>6.0745087984148682E-4</v>
      </c>
      <c r="J177">
        <f t="shared" si="35"/>
        <v>1.0006074508798415</v>
      </c>
      <c r="K177">
        <f t="shared" si="37"/>
        <v>-9.5803048083470899E-2</v>
      </c>
      <c r="L177" s="34">
        <f t="shared" si="38"/>
        <v>9.1782240220838369E-3</v>
      </c>
      <c r="O177" s="7">
        <f t="shared" si="39"/>
        <v>-0.87311749437823016</v>
      </c>
    </row>
    <row r="178" spans="1:15" ht="15.75" x14ac:dyDescent="0.25">
      <c r="A178" s="4">
        <v>42510</v>
      </c>
      <c r="B178">
        <v>0.6</v>
      </c>
      <c r="C178">
        <f t="shared" si="36"/>
        <v>-1.3644583264836387E-2</v>
      </c>
      <c r="D178">
        <v>2.3984000000000001</v>
      </c>
      <c r="E178">
        <v>1.8384</v>
      </c>
      <c r="F178">
        <v>9.5379000000000005</v>
      </c>
      <c r="G178">
        <f t="shared" si="32"/>
        <v>11.376300000000001</v>
      </c>
      <c r="H178">
        <f t="shared" si="33"/>
        <v>24.714099360000002</v>
      </c>
      <c r="I178" s="15">
        <f t="shared" si="34"/>
        <v>6.0526179990993967E-4</v>
      </c>
      <c r="J178">
        <f t="shared" si="35"/>
        <v>1.0006052617999099</v>
      </c>
      <c r="K178">
        <f t="shared" si="37"/>
        <v>-1.4249845064746327E-2</v>
      </c>
      <c r="L178" s="34">
        <f t="shared" si="38"/>
        <v>2.0305808436927526E-4</v>
      </c>
      <c r="O178" s="7">
        <f t="shared" si="39"/>
        <v>-0.12514574940420534</v>
      </c>
    </row>
    <row r="179" spans="1:15" ht="15.75" x14ac:dyDescent="0.25">
      <c r="A179" s="4">
        <v>42513</v>
      </c>
      <c r="B179">
        <v>0.55220000000000002</v>
      </c>
      <c r="C179">
        <f t="shared" si="36"/>
        <v>-7.9666666666666594E-2</v>
      </c>
      <c r="D179">
        <v>2.4070999999999998</v>
      </c>
      <c r="E179">
        <v>1.835</v>
      </c>
      <c r="F179">
        <v>9.5592000000000006</v>
      </c>
      <c r="G179">
        <f t="shared" si="32"/>
        <v>11.394200000000001</v>
      </c>
      <c r="H179">
        <f t="shared" si="33"/>
        <v>24.844950319999999</v>
      </c>
      <c r="I179" s="15">
        <f t="shared" si="34"/>
        <v>6.0813657694769319E-4</v>
      </c>
      <c r="J179">
        <f t="shared" si="35"/>
        <v>1.0006081365769477</v>
      </c>
      <c r="K179">
        <f t="shared" si="37"/>
        <v>-8.0274803243614287E-2</v>
      </c>
      <c r="L179" s="34">
        <f t="shared" si="38"/>
        <v>6.4440440358009866E-3</v>
      </c>
      <c r="O179" s="7">
        <f t="shared" si="39"/>
        <v>-0.73068883886169511</v>
      </c>
    </row>
    <row r="180" spans="1:15" ht="15.75" x14ac:dyDescent="0.25">
      <c r="A180" s="4">
        <v>42514</v>
      </c>
      <c r="B180">
        <v>0.57269999999999999</v>
      </c>
      <c r="C180">
        <f t="shared" si="36"/>
        <v>3.7124230351321917E-2</v>
      </c>
      <c r="D180">
        <v>2.4102000000000001</v>
      </c>
      <c r="E180">
        <v>1.8629</v>
      </c>
      <c r="F180">
        <v>9.4677000000000007</v>
      </c>
      <c r="G180">
        <f t="shared" si="32"/>
        <v>11.3306</v>
      </c>
      <c r="H180">
        <f t="shared" si="33"/>
        <v>24.681950540000003</v>
      </c>
      <c r="I180" s="15">
        <f t="shared" si="34"/>
        <v>6.0455503459322379E-4</v>
      </c>
      <c r="J180">
        <f t="shared" si="35"/>
        <v>1.0006045550345932</v>
      </c>
      <c r="K180">
        <f t="shared" si="37"/>
        <v>3.6519675316728693E-2</v>
      </c>
      <c r="L180" s="34">
        <f t="shared" si="38"/>
        <v>1.333686685239283E-3</v>
      </c>
      <c r="O180" s="7">
        <f t="shared" si="39"/>
        <v>0.34049699710093978</v>
      </c>
    </row>
    <row r="181" spans="1:15" ht="15.75" x14ac:dyDescent="0.25">
      <c r="A181" s="4">
        <v>42515</v>
      </c>
      <c r="B181">
        <v>0.65980000000000005</v>
      </c>
      <c r="C181">
        <f t="shared" si="36"/>
        <v>0.15208660729876039</v>
      </c>
      <c r="D181">
        <v>2.4329000000000001</v>
      </c>
      <c r="E181">
        <v>1.8664000000000001</v>
      </c>
      <c r="F181">
        <v>9.4141999999999992</v>
      </c>
      <c r="G181">
        <f t="shared" si="32"/>
        <v>11.2806</v>
      </c>
      <c r="H181">
        <f t="shared" si="33"/>
        <v>24.770207179999996</v>
      </c>
      <c r="I181" s="15">
        <f t="shared" si="34"/>
        <v>6.0649484895547445E-4</v>
      </c>
      <c r="J181">
        <f t="shared" si="35"/>
        <v>1.0006064948489555</v>
      </c>
      <c r="K181">
        <f t="shared" si="37"/>
        <v>0.15148011244980492</v>
      </c>
      <c r="L181" s="34">
        <f t="shared" si="38"/>
        <v>2.2946224467805542E-2</v>
      </c>
      <c r="O181" s="7">
        <f t="shared" si="39"/>
        <v>1.394911964354133</v>
      </c>
    </row>
    <row r="182" spans="1:15" ht="15.75" x14ac:dyDescent="0.25">
      <c r="A182" s="4">
        <v>42516</v>
      </c>
      <c r="B182">
        <v>0.79110000000000003</v>
      </c>
      <c r="C182">
        <f t="shared" si="36"/>
        <v>0.19899969687784172</v>
      </c>
      <c r="D182">
        <v>2.4308000000000001</v>
      </c>
      <c r="E182">
        <v>1.8282</v>
      </c>
      <c r="F182">
        <v>9.4054000000000002</v>
      </c>
      <c r="G182">
        <f t="shared" si="32"/>
        <v>11.233600000000001</v>
      </c>
      <c r="H182">
        <f t="shared" si="33"/>
        <v>24.690846319999999</v>
      </c>
      <c r="I182" s="15">
        <f t="shared" si="34"/>
        <v>6.0475061917109052E-4</v>
      </c>
      <c r="J182">
        <f t="shared" si="35"/>
        <v>1.0006047506191711</v>
      </c>
      <c r="K182">
        <f t="shared" si="37"/>
        <v>0.19839494625867063</v>
      </c>
      <c r="L182" s="34">
        <f t="shared" si="38"/>
        <v>3.9360554700980807E-2</v>
      </c>
      <c r="O182" s="7">
        <f t="shared" si="39"/>
        <v>1.8251906792322123</v>
      </c>
    </row>
    <row r="183" spans="1:15" ht="15.75" x14ac:dyDescent="0.25">
      <c r="A183" s="4">
        <v>42517</v>
      </c>
      <c r="B183">
        <v>0.72499999999999998</v>
      </c>
      <c r="C183">
        <f t="shared" si="36"/>
        <v>-8.3554544305397604E-2</v>
      </c>
      <c r="D183">
        <v>2.4218999999999999</v>
      </c>
      <c r="E183">
        <v>1.851</v>
      </c>
      <c r="F183">
        <v>9.3812999999999995</v>
      </c>
      <c r="G183">
        <f t="shared" si="32"/>
        <v>11.232299999999999</v>
      </c>
      <c r="H183">
        <f t="shared" si="33"/>
        <v>24.571570469999997</v>
      </c>
      <c r="I183" s="15">
        <f t="shared" si="34"/>
        <v>6.0212703577255944E-4</v>
      </c>
      <c r="J183">
        <f t="shared" si="35"/>
        <v>1.0006021270357726</v>
      </c>
      <c r="K183">
        <f t="shared" si="37"/>
        <v>-8.4156671341170164E-2</v>
      </c>
      <c r="L183" s="34">
        <f t="shared" si="38"/>
        <v>7.0823453312257312E-3</v>
      </c>
      <c r="O183" s="7">
        <f t="shared" si="39"/>
        <v>-0.76634777774220619</v>
      </c>
    </row>
    <row r="184" spans="1:15" ht="15.75" x14ac:dyDescent="0.25">
      <c r="A184" s="4">
        <v>42521</v>
      </c>
      <c r="B184">
        <v>0.74009999999999998</v>
      </c>
      <c r="C184">
        <f t="shared" si="36"/>
        <v>2.0827586206896554E-2</v>
      </c>
      <c r="D184">
        <v>2.4218000000000002</v>
      </c>
      <c r="E184">
        <v>1.8458000000000001</v>
      </c>
      <c r="F184">
        <v>9.3932000000000002</v>
      </c>
      <c r="G184">
        <f t="shared" si="32"/>
        <v>11.239000000000001</v>
      </c>
      <c r="H184">
        <f t="shared" si="33"/>
        <v>24.594251760000002</v>
      </c>
      <c r="I184" s="15">
        <f t="shared" si="34"/>
        <v>6.0262612470984855E-4</v>
      </c>
      <c r="J184">
        <f t="shared" si="35"/>
        <v>1.0006026261247098</v>
      </c>
      <c r="K184">
        <f t="shared" si="37"/>
        <v>2.0224960082186706E-2</v>
      </c>
      <c r="L184" s="34">
        <f t="shared" si="38"/>
        <v>4.0904901032604566E-4</v>
      </c>
      <c r="O184" s="7">
        <f t="shared" si="39"/>
        <v>0.19102700562940308</v>
      </c>
    </row>
    <row r="185" spans="1:15" ht="15.75" x14ac:dyDescent="0.25">
      <c r="A185" s="4">
        <v>42522</v>
      </c>
      <c r="B185">
        <v>0.76339999999999997</v>
      </c>
      <c r="C185">
        <f t="shared" si="36"/>
        <v>3.1482232130793118E-2</v>
      </c>
      <c r="D185">
        <v>2.4224999999999999</v>
      </c>
      <c r="E185">
        <v>1.8353999999999999</v>
      </c>
      <c r="F185">
        <v>9.3933999999999997</v>
      </c>
      <c r="G185">
        <f t="shared" si="32"/>
        <v>11.2288</v>
      </c>
      <c r="H185">
        <f t="shared" si="33"/>
        <v>24.590911499999997</v>
      </c>
      <c r="I185" s="15">
        <f t="shared" si="34"/>
        <v>6.02552629870301E-4</v>
      </c>
      <c r="J185">
        <f t="shared" si="35"/>
        <v>1.0006025526298703</v>
      </c>
      <c r="K185">
        <f t="shared" si="37"/>
        <v>3.0879679500922817E-2</v>
      </c>
      <c r="L185" s="34">
        <f t="shared" si="38"/>
        <v>9.535546060797129E-4</v>
      </c>
      <c r="O185" s="7">
        <f t="shared" si="39"/>
        <v>0.28874956870824597</v>
      </c>
    </row>
    <row r="186" spans="1:15" ht="15.75" x14ac:dyDescent="0.25">
      <c r="A186" s="4">
        <v>42523</v>
      </c>
      <c r="B186">
        <v>0.78220000000000001</v>
      </c>
      <c r="C186">
        <f t="shared" si="36"/>
        <v>2.4626670159811421E-2</v>
      </c>
      <c r="D186">
        <v>2.4239000000000002</v>
      </c>
      <c r="E186">
        <v>1.7989000000000002</v>
      </c>
      <c r="F186">
        <v>9.3824000000000005</v>
      </c>
      <c r="G186">
        <f t="shared" si="32"/>
        <v>11.1813</v>
      </c>
      <c r="H186">
        <f t="shared" si="33"/>
        <v>24.540899360000001</v>
      </c>
      <c r="I186" s="15">
        <f t="shared" si="34"/>
        <v>6.014519912236338E-4</v>
      </c>
      <c r="J186">
        <f t="shared" si="35"/>
        <v>1.0006014519912236</v>
      </c>
      <c r="K186">
        <f t="shared" si="37"/>
        <v>2.4025218168587787E-2</v>
      </c>
      <c r="L186" s="34">
        <f t="shared" si="38"/>
        <v>5.7721110804824071E-4</v>
      </c>
      <c r="O186" s="7">
        <f t="shared" si="39"/>
        <v>0.22587154423559722</v>
      </c>
    </row>
    <row r="187" spans="1:15" ht="15.75" x14ac:dyDescent="0.25">
      <c r="A187" s="4">
        <v>42524</v>
      </c>
      <c r="B187">
        <v>0.75990000000000002</v>
      </c>
      <c r="C187">
        <f t="shared" si="36"/>
        <v>-2.8509332651495762E-2</v>
      </c>
      <c r="D187">
        <v>2.4249999999999998</v>
      </c>
      <c r="E187">
        <v>1.7004000000000001</v>
      </c>
      <c r="F187">
        <v>9.3874999999999993</v>
      </c>
      <c r="G187">
        <f t="shared" si="32"/>
        <v>11.087899999999999</v>
      </c>
      <c r="H187">
        <f t="shared" si="33"/>
        <v>24.465087499999996</v>
      </c>
      <c r="I187" s="15">
        <f t="shared" si="34"/>
        <v>5.9978272627514428E-4</v>
      </c>
      <c r="J187">
        <f t="shared" si="35"/>
        <v>1.0005997827262751</v>
      </c>
      <c r="K187">
        <f t="shared" si="37"/>
        <v>-2.9109115377770906E-2</v>
      </c>
      <c r="L187" s="34">
        <f t="shared" si="38"/>
        <v>8.473405980763786E-4</v>
      </c>
      <c r="O187" s="7">
        <f t="shared" si="39"/>
        <v>-0.26148265069259335</v>
      </c>
    </row>
    <row r="188" spans="1:15" ht="15.75" x14ac:dyDescent="0.25">
      <c r="A188" s="4">
        <v>42527</v>
      </c>
      <c r="B188">
        <v>0.82189999999999996</v>
      </c>
      <c r="C188">
        <f t="shared" si="36"/>
        <v>8.1589682853006898E-2</v>
      </c>
      <c r="D188">
        <v>2.4363999999999999</v>
      </c>
      <c r="E188">
        <v>1.7366999999999999</v>
      </c>
      <c r="F188">
        <v>9.3839000000000006</v>
      </c>
      <c r="G188">
        <f t="shared" si="32"/>
        <v>11.1206</v>
      </c>
      <c r="H188">
        <f t="shared" si="33"/>
        <v>24.599633959999998</v>
      </c>
      <c r="I188" s="15">
        <f t="shared" si="34"/>
        <v>6.0274454367048591E-4</v>
      </c>
      <c r="J188">
        <f t="shared" si="35"/>
        <v>1.0006027445436705</v>
      </c>
      <c r="K188">
        <f t="shared" si="37"/>
        <v>8.0986938309336412E-2</v>
      </c>
      <c r="L188" s="34">
        <f t="shared" si="38"/>
        <v>6.5588841767202618E-3</v>
      </c>
      <c r="O188" s="7">
        <f t="shared" si="39"/>
        <v>0.74832640954340113</v>
      </c>
    </row>
    <row r="189" spans="1:15" ht="15.75" x14ac:dyDescent="0.25">
      <c r="A189" s="4">
        <v>42528</v>
      </c>
      <c r="B189">
        <v>0.80300000000000005</v>
      </c>
      <c r="C189">
        <f t="shared" si="36"/>
        <v>-2.2995498235795008E-2</v>
      </c>
      <c r="D189">
        <v>2.4359000000000002</v>
      </c>
      <c r="E189">
        <v>1.7177</v>
      </c>
      <c r="F189">
        <v>9.3703000000000003</v>
      </c>
      <c r="G189">
        <f t="shared" si="32"/>
        <v>11.088000000000001</v>
      </c>
      <c r="H189">
        <f t="shared" si="33"/>
        <v>24.542813770000002</v>
      </c>
      <c r="I189" s="15">
        <f t="shared" si="34"/>
        <v>6.0149413057941636E-4</v>
      </c>
      <c r="J189">
        <f t="shared" si="35"/>
        <v>1.0006014941305794</v>
      </c>
      <c r="K189">
        <f t="shared" si="37"/>
        <v>-2.3596992366374425E-2</v>
      </c>
      <c r="L189" s="34">
        <f t="shared" si="38"/>
        <v>5.5681804873873282E-4</v>
      </c>
      <c r="O189" s="7">
        <f t="shared" si="39"/>
        <v>-0.21091071847229156</v>
      </c>
    </row>
    <row r="190" spans="1:15" ht="15.75" x14ac:dyDescent="0.25">
      <c r="A190" s="4">
        <v>42529</v>
      </c>
      <c r="B190">
        <v>0.84489999999999998</v>
      </c>
      <c r="C190">
        <f t="shared" si="36"/>
        <v>5.2179327521793196E-2</v>
      </c>
      <c r="D190">
        <v>2.4394</v>
      </c>
      <c r="E190">
        <v>1.7021999999999999</v>
      </c>
      <c r="F190">
        <v>9.3521000000000001</v>
      </c>
      <c r="G190">
        <f t="shared" si="32"/>
        <v>11.0543</v>
      </c>
      <c r="H190">
        <f t="shared" si="33"/>
        <v>24.515712740000001</v>
      </c>
      <c r="I190" s="15">
        <f t="shared" si="34"/>
        <v>6.0089753156300496E-4</v>
      </c>
      <c r="J190">
        <f t="shared" si="35"/>
        <v>1.000600897531563</v>
      </c>
      <c r="K190">
        <f t="shared" si="37"/>
        <v>5.1578429990230192E-2</v>
      </c>
      <c r="L190" s="34">
        <f t="shared" si="38"/>
        <v>2.6603344402570772E-3</v>
      </c>
      <c r="O190" s="7">
        <f t="shared" si="39"/>
        <v>0.47857973522363845</v>
      </c>
    </row>
    <row r="191" spans="1:15" ht="15.75" x14ac:dyDescent="0.25">
      <c r="A191" s="4">
        <v>42530</v>
      </c>
      <c r="B191">
        <v>0.91400000000000003</v>
      </c>
      <c r="C191">
        <f t="shared" si="36"/>
        <v>8.1784826606699085E-2</v>
      </c>
      <c r="D191">
        <v>2.4352999999999998</v>
      </c>
      <c r="E191">
        <v>1.6867000000000001</v>
      </c>
      <c r="F191">
        <v>9.3236000000000008</v>
      </c>
      <c r="G191">
        <f t="shared" si="32"/>
        <v>11.010300000000001</v>
      </c>
      <c r="H191">
        <f t="shared" si="33"/>
        <v>24.392463079999999</v>
      </c>
      <c r="I191" s="15">
        <f t="shared" si="34"/>
        <v>5.9818269284961367E-4</v>
      </c>
      <c r="J191">
        <f t="shared" si="35"/>
        <v>1.0005981826928496</v>
      </c>
      <c r="K191">
        <f t="shared" si="37"/>
        <v>8.1186643913849471E-2</v>
      </c>
      <c r="L191" s="34">
        <f t="shared" si="38"/>
        <v>6.5912711499941917E-3</v>
      </c>
      <c r="O191" s="7">
        <f t="shared" si="39"/>
        <v>0.75011623418101347</v>
      </c>
    </row>
    <row r="192" spans="1:15" ht="15.75" x14ac:dyDescent="0.25">
      <c r="A192" s="4">
        <v>42531</v>
      </c>
      <c r="B192">
        <v>0.8538</v>
      </c>
      <c r="C192">
        <f t="shared" si="36"/>
        <v>-6.5864332603938758E-2</v>
      </c>
      <c r="D192">
        <v>2.4443000000000001</v>
      </c>
      <c r="E192">
        <v>1.6404000000000001</v>
      </c>
      <c r="F192">
        <v>9.3557000000000006</v>
      </c>
      <c r="G192">
        <f t="shared" si="32"/>
        <v>10.9961</v>
      </c>
      <c r="H192">
        <f t="shared" si="33"/>
        <v>24.508537510000004</v>
      </c>
      <c r="I192" s="15">
        <f t="shared" si="34"/>
        <v>6.0073955517814248E-4</v>
      </c>
      <c r="J192">
        <f t="shared" si="35"/>
        <v>1.0006007395551781</v>
      </c>
      <c r="K192">
        <f t="shared" si="37"/>
        <v>-6.64650721591169E-2</v>
      </c>
      <c r="L192" s="34">
        <f t="shared" si="38"/>
        <v>4.4176058171166164E-3</v>
      </c>
      <c r="O192" s="7">
        <f t="shared" si="39"/>
        <v>-0.60409622652015738</v>
      </c>
    </row>
    <row r="193" spans="1:15" ht="15.75" x14ac:dyDescent="0.25">
      <c r="A193" s="4">
        <v>42534</v>
      </c>
      <c r="B193">
        <v>0.82950000000000002</v>
      </c>
      <c r="C193">
        <f t="shared" si="36"/>
        <v>-2.8460997891777921E-2</v>
      </c>
      <c r="D193">
        <v>2.4500999999999999</v>
      </c>
      <c r="E193">
        <v>1.6095999999999999</v>
      </c>
      <c r="F193">
        <v>9.3658000000000001</v>
      </c>
      <c r="G193">
        <f t="shared" si="32"/>
        <v>10.9754</v>
      </c>
      <c r="H193">
        <f t="shared" si="33"/>
        <v>24.556746579999999</v>
      </c>
      <c r="I193" s="15">
        <f t="shared" si="34"/>
        <v>6.0180079549931875E-4</v>
      </c>
      <c r="J193">
        <f t="shared" si="35"/>
        <v>1.0006018007954993</v>
      </c>
      <c r="K193">
        <f t="shared" si="37"/>
        <v>-2.9062798687277239E-2</v>
      </c>
      <c r="L193" s="34">
        <f t="shared" si="38"/>
        <v>8.4464626753720366E-4</v>
      </c>
      <c r="O193" s="7">
        <f t="shared" si="39"/>
        <v>-0.26103933266596291</v>
      </c>
    </row>
    <row r="194" spans="1:15" ht="15.75" x14ac:dyDescent="0.25">
      <c r="A194" s="4">
        <v>42535</v>
      </c>
      <c r="B194">
        <v>0.80220000000000002</v>
      </c>
      <c r="C194">
        <f t="shared" si="36"/>
        <v>-3.2911392405063279E-2</v>
      </c>
      <c r="D194">
        <v>2.4516</v>
      </c>
      <c r="E194">
        <v>1.613</v>
      </c>
      <c r="F194">
        <v>9.3811</v>
      </c>
      <c r="G194">
        <f t="shared" si="32"/>
        <v>10.9941</v>
      </c>
      <c r="H194">
        <f t="shared" si="33"/>
        <v>24.611704759999999</v>
      </c>
      <c r="I194" s="15">
        <f t="shared" si="34"/>
        <v>6.0301010640695374E-4</v>
      </c>
      <c r="J194">
        <f t="shared" si="35"/>
        <v>1.000603010106407</v>
      </c>
      <c r="K194">
        <f t="shared" si="37"/>
        <v>-3.3514402511470233E-2</v>
      </c>
      <c r="L194" s="34">
        <f t="shared" si="38"/>
        <v>1.1232151757008422E-3</v>
      </c>
      <c r="O194" s="7">
        <f t="shared" si="39"/>
        <v>-0.3018575786833973</v>
      </c>
    </row>
    <row r="195" spans="1:15" ht="15.75" x14ac:dyDescent="0.25">
      <c r="A195" s="4">
        <v>42536</v>
      </c>
      <c r="B195">
        <v>0.84860000000000002</v>
      </c>
      <c r="C195">
        <f t="shared" si="36"/>
        <v>5.7840937422089247E-2</v>
      </c>
      <c r="D195">
        <v>2.4483999999999999</v>
      </c>
      <c r="E195">
        <v>1.5720000000000001</v>
      </c>
      <c r="F195">
        <v>9.4040999999999997</v>
      </c>
      <c r="G195">
        <f t="shared" si="32"/>
        <v>10.976099999999999</v>
      </c>
      <c r="H195">
        <f t="shared" si="33"/>
        <v>24.596998439999997</v>
      </c>
      <c r="I195" s="15">
        <f t="shared" si="34"/>
        <v>6.0268655769668555E-4</v>
      </c>
      <c r="J195">
        <f t="shared" si="35"/>
        <v>1.0006026865576967</v>
      </c>
      <c r="K195">
        <f t="shared" si="37"/>
        <v>5.7238250864392562E-2</v>
      </c>
      <c r="L195" s="34">
        <f t="shared" si="38"/>
        <v>3.2762173620151359E-3</v>
      </c>
      <c r="O195" s="7">
        <f t="shared" si="39"/>
        <v>0.53050703853914305</v>
      </c>
    </row>
    <row r="196" spans="1:15" ht="15.75" x14ac:dyDescent="0.25">
      <c r="A196" s="4">
        <v>42537</v>
      </c>
      <c r="B196">
        <v>0.80030000000000001</v>
      </c>
      <c r="C196">
        <f t="shared" si="36"/>
        <v>-5.6917275512609014E-2</v>
      </c>
      <c r="D196">
        <v>2.4441000000000002</v>
      </c>
      <c r="E196">
        <v>1.5788</v>
      </c>
      <c r="F196">
        <v>9.3867999999999991</v>
      </c>
      <c r="G196">
        <f t="shared" ref="G196:G243" si="40">E196+F196</f>
        <v>10.965599999999998</v>
      </c>
      <c r="H196">
        <f t="shared" ref="H196:H243" si="41">E196+D196*(G196-E196)</f>
        <v>24.52107788</v>
      </c>
      <c r="I196" s="15">
        <f t="shared" ref="I196:I243" si="42">(((H196/100)+1)^(1/365)-1)</f>
        <v>6.0101564942915964E-4</v>
      </c>
      <c r="J196">
        <f t="shared" ref="J196:J243" si="43">1+I196</f>
        <v>1.0006010156494292</v>
      </c>
      <c r="K196">
        <f t="shared" si="37"/>
        <v>-5.7518291162038174E-2</v>
      </c>
      <c r="L196" s="34">
        <f t="shared" si="38"/>
        <v>3.3083538182009987E-3</v>
      </c>
      <c r="O196" s="7">
        <f t="shared" si="39"/>
        <v>-0.5220353718261026</v>
      </c>
    </row>
    <row r="197" spans="1:15" ht="15.75" x14ac:dyDescent="0.25">
      <c r="A197" s="4">
        <v>42538</v>
      </c>
      <c r="B197">
        <v>0.82169999999999999</v>
      </c>
      <c r="C197">
        <f t="shared" ref="C197:C243" si="44">(B197-B196)/B196</f>
        <v>2.6739972510308602E-2</v>
      </c>
      <c r="D197">
        <v>2.4413999999999998</v>
      </c>
      <c r="E197">
        <v>1.6078000000000001</v>
      </c>
      <c r="F197">
        <v>9.3932000000000002</v>
      </c>
      <c r="G197">
        <f t="shared" si="40"/>
        <v>11.001000000000001</v>
      </c>
      <c r="H197">
        <f t="shared" si="41"/>
        <v>24.540358479999998</v>
      </c>
      <c r="I197" s="15">
        <f t="shared" si="42"/>
        <v>6.0144008543594474E-4</v>
      </c>
      <c r="J197">
        <f t="shared" si="43"/>
        <v>1.0006014400854359</v>
      </c>
      <c r="K197">
        <f t="shared" ref="K197:K243" si="45">C197-I197</f>
        <v>2.6138532424872657E-2</v>
      </c>
      <c r="L197" s="34">
        <f t="shared" ref="L197:L243" si="46">K197^2</f>
        <v>6.8322287732611924E-4</v>
      </c>
      <c r="O197" s="7">
        <f t="shared" ref="O197:O243" si="47">C197/$N$3</f>
        <v>0.24525438658683335</v>
      </c>
    </row>
    <row r="198" spans="1:15" ht="15.75" x14ac:dyDescent="0.25">
      <c r="A198" s="4">
        <v>42541</v>
      </c>
      <c r="B198">
        <v>0.8</v>
      </c>
      <c r="C198">
        <f t="shared" si="44"/>
        <v>-2.6408664962881759E-2</v>
      </c>
      <c r="D198">
        <v>2.4378000000000002</v>
      </c>
      <c r="E198">
        <v>1.6886000000000001</v>
      </c>
      <c r="F198">
        <v>9.3604000000000003</v>
      </c>
      <c r="G198">
        <f t="shared" si="40"/>
        <v>11.048999999999999</v>
      </c>
      <c r="H198">
        <f t="shared" si="41"/>
        <v>24.50738312</v>
      </c>
      <c r="I198" s="15">
        <f t="shared" si="42"/>
        <v>6.007141382309289E-4</v>
      </c>
      <c r="J198">
        <f t="shared" si="43"/>
        <v>1.0006007141382309</v>
      </c>
      <c r="K198">
        <f t="shared" si="45"/>
        <v>-2.7009379101112688E-2</v>
      </c>
      <c r="L198" s="34">
        <f t="shared" si="46"/>
        <v>7.2950655942762282E-4</v>
      </c>
      <c r="O198" s="7">
        <f t="shared" si="47"/>
        <v>-0.24221569126714168</v>
      </c>
    </row>
    <row r="199" spans="1:15" ht="15.75" x14ac:dyDescent="0.25">
      <c r="A199" s="4">
        <v>42542</v>
      </c>
      <c r="B199">
        <v>0.76270000000000004</v>
      </c>
      <c r="C199">
        <f t="shared" si="44"/>
        <v>-4.6625E-2</v>
      </c>
      <c r="D199">
        <v>2.4346999999999999</v>
      </c>
      <c r="E199">
        <v>1.7059</v>
      </c>
      <c r="F199">
        <v>9.3422999999999998</v>
      </c>
      <c r="G199">
        <f t="shared" si="40"/>
        <v>11.0482</v>
      </c>
      <c r="H199">
        <f t="shared" si="41"/>
        <v>24.451597809999999</v>
      </c>
      <c r="I199" s="15">
        <f t="shared" si="42"/>
        <v>5.9948559700795379E-4</v>
      </c>
      <c r="J199">
        <f t="shared" si="43"/>
        <v>1.000599485597008</v>
      </c>
      <c r="K199">
        <f t="shared" si="45"/>
        <v>-4.7224485597007954E-2</v>
      </c>
      <c r="L199" s="34">
        <f t="shared" si="46"/>
        <v>2.2301520399020118E-3</v>
      </c>
      <c r="O199" s="7">
        <f t="shared" si="47"/>
        <v>-0.42763640726267654</v>
      </c>
    </row>
    <row r="200" spans="1:15" ht="15.75" x14ac:dyDescent="0.25">
      <c r="A200" s="4">
        <v>42543</v>
      </c>
      <c r="B200">
        <v>0.8</v>
      </c>
      <c r="C200">
        <f t="shared" si="44"/>
        <v>4.8905205192080761E-2</v>
      </c>
      <c r="D200">
        <v>2.4323000000000001</v>
      </c>
      <c r="E200">
        <v>1.6852</v>
      </c>
      <c r="F200">
        <v>9.3613</v>
      </c>
      <c r="G200">
        <f t="shared" si="40"/>
        <v>11.0465</v>
      </c>
      <c r="H200">
        <f t="shared" si="41"/>
        <v>24.454689989999999</v>
      </c>
      <c r="I200" s="15">
        <f t="shared" si="42"/>
        <v>5.9955370942943453E-4</v>
      </c>
      <c r="J200">
        <f t="shared" si="43"/>
        <v>1.0005995537094294</v>
      </c>
      <c r="K200">
        <f t="shared" si="45"/>
        <v>4.8305651482651327E-2</v>
      </c>
      <c r="L200" s="34">
        <f t="shared" si="46"/>
        <v>2.3334359651633742E-3</v>
      </c>
      <c r="O200" s="7">
        <f t="shared" si="47"/>
        <v>0.44855005350746191</v>
      </c>
    </row>
    <row r="201" spans="1:15" ht="15.75" x14ac:dyDescent="0.25">
      <c r="A201" s="4">
        <v>42544</v>
      </c>
      <c r="B201">
        <v>0.81630000000000003</v>
      </c>
      <c r="C201">
        <f t="shared" si="44"/>
        <v>2.0374999999999976E-2</v>
      </c>
      <c r="D201">
        <v>2.4295</v>
      </c>
      <c r="E201">
        <v>1.7458</v>
      </c>
      <c r="F201">
        <v>9.3138000000000005</v>
      </c>
      <c r="G201">
        <f t="shared" si="40"/>
        <v>11.0596</v>
      </c>
      <c r="H201">
        <f t="shared" si="41"/>
        <v>24.373677100000002</v>
      </c>
      <c r="I201" s="15">
        <f t="shared" si="42"/>
        <v>5.9776865567173765E-4</v>
      </c>
      <c r="J201">
        <f t="shared" si="43"/>
        <v>1.0005977686556717</v>
      </c>
      <c r="K201">
        <f t="shared" si="45"/>
        <v>1.9777231344328239E-2</v>
      </c>
      <c r="L201" s="34">
        <f t="shared" si="46"/>
        <v>3.9113887964707937E-4</v>
      </c>
      <c r="O201" s="7">
        <f t="shared" si="47"/>
        <v>0.18687596349548577</v>
      </c>
    </row>
    <row r="202" spans="1:15" ht="15.75" x14ac:dyDescent="0.25">
      <c r="A202" s="4">
        <v>42545</v>
      </c>
      <c r="B202">
        <v>0.75</v>
      </c>
      <c r="C202">
        <f t="shared" si="44"/>
        <v>-8.1220139654538795E-2</v>
      </c>
      <c r="D202">
        <v>2.4156</v>
      </c>
      <c r="E202">
        <v>1.5598999999999998</v>
      </c>
      <c r="F202">
        <v>9.4140999999999995</v>
      </c>
      <c r="G202">
        <f t="shared" si="40"/>
        <v>10.974</v>
      </c>
      <c r="H202">
        <f t="shared" si="41"/>
        <v>24.300599960000003</v>
      </c>
      <c r="I202" s="15">
        <f t="shared" si="42"/>
        <v>5.9615746476460174E-4</v>
      </c>
      <c r="J202">
        <f t="shared" si="43"/>
        <v>1.0005961574647646</v>
      </c>
      <c r="K202">
        <f t="shared" si="45"/>
        <v>-8.1816297119303397E-2</v>
      </c>
      <c r="L202" s="34">
        <f t="shared" si="46"/>
        <v>6.6939064743141334E-3</v>
      </c>
      <c r="O202" s="7">
        <f t="shared" si="47"/>
        <v>-0.74493702346895052</v>
      </c>
    </row>
    <row r="203" spans="1:15" ht="15.75" x14ac:dyDescent="0.25">
      <c r="A203" s="4">
        <v>42548</v>
      </c>
      <c r="B203">
        <v>0.71630000000000005</v>
      </c>
      <c r="C203">
        <f t="shared" si="44"/>
        <v>-4.493333333333327E-2</v>
      </c>
      <c r="D203">
        <v>2.4123999999999999</v>
      </c>
      <c r="E203">
        <v>1.4377</v>
      </c>
      <c r="F203">
        <v>9.5195000000000007</v>
      </c>
      <c r="G203">
        <f t="shared" si="40"/>
        <v>10.9572</v>
      </c>
      <c r="H203">
        <f t="shared" si="41"/>
        <v>24.402541800000002</v>
      </c>
      <c r="I203" s="15">
        <f t="shared" si="42"/>
        <v>5.9840479901440702E-4</v>
      </c>
      <c r="J203">
        <f t="shared" si="43"/>
        <v>1.0005984047990144</v>
      </c>
      <c r="K203">
        <f t="shared" si="45"/>
        <v>-4.5531738132347677E-2</v>
      </c>
      <c r="L203" s="34">
        <f t="shared" si="46"/>
        <v>2.0731391773526836E-3</v>
      </c>
      <c r="O203" s="7">
        <f t="shared" si="47"/>
        <v>-0.41212073421990147</v>
      </c>
    </row>
    <row r="204" spans="1:15" ht="15.75" x14ac:dyDescent="0.25">
      <c r="A204" s="4">
        <v>42549</v>
      </c>
      <c r="B204">
        <v>0.72399999999999998</v>
      </c>
      <c r="C204">
        <f t="shared" si="44"/>
        <v>1.0749685885801939E-2</v>
      </c>
      <c r="D204">
        <v>2.4007999999999998</v>
      </c>
      <c r="E204">
        <v>1.4663999999999999</v>
      </c>
      <c r="F204">
        <v>9.4581</v>
      </c>
      <c r="G204">
        <f t="shared" si="40"/>
        <v>10.9245</v>
      </c>
      <c r="H204">
        <f t="shared" si="41"/>
        <v>24.173406479999997</v>
      </c>
      <c r="I204" s="15">
        <f t="shared" si="42"/>
        <v>5.9335087279754894E-4</v>
      </c>
      <c r="J204">
        <f t="shared" si="43"/>
        <v>1.0005933508727975</v>
      </c>
      <c r="K204">
        <f t="shared" si="45"/>
        <v>1.015633501300439E-2</v>
      </c>
      <c r="L204" s="34">
        <f t="shared" si="46"/>
        <v>1.0315114089637888E-4</v>
      </c>
      <c r="O204" s="7">
        <f t="shared" si="47"/>
        <v>9.8594253113279226E-2</v>
      </c>
    </row>
    <row r="205" spans="1:15" ht="15.75" x14ac:dyDescent="0.25">
      <c r="A205" s="4">
        <v>42550</v>
      </c>
      <c r="B205">
        <v>0.71840000000000004</v>
      </c>
      <c r="C205">
        <f t="shared" si="44"/>
        <v>-7.7348066298341695E-3</v>
      </c>
      <c r="D205">
        <v>2.3833000000000002</v>
      </c>
      <c r="E205">
        <v>1.5154999999999998</v>
      </c>
      <c r="F205">
        <v>9.3857999999999997</v>
      </c>
      <c r="G205">
        <f t="shared" si="40"/>
        <v>10.901299999999999</v>
      </c>
      <c r="H205">
        <f t="shared" si="41"/>
        <v>23.884677140000001</v>
      </c>
      <c r="I205" s="15">
        <f t="shared" si="42"/>
        <v>5.8696925061174632E-4</v>
      </c>
      <c r="J205">
        <f t="shared" si="43"/>
        <v>1.0005869692506117</v>
      </c>
      <c r="K205">
        <f t="shared" si="45"/>
        <v>-8.3217758804459158E-3</v>
      </c>
      <c r="L205" s="34">
        <f t="shared" si="46"/>
        <v>6.9251953804371399E-5</v>
      </c>
      <c r="O205" s="7">
        <f t="shared" si="47"/>
        <v>-7.0942303872467888E-2</v>
      </c>
    </row>
    <row r="206" spans="1:15" ht="15.75" x14ac:dyDescent="0.25">
      <c r="A206" s="4">
        <v>42551</v>
      </c>
      <c r="B206">
        <v>0.66049999999999998</v>
      </c>
      <c r="C206">
        <f t="shared" si="44"/>
        <v>-8.0595768374164892E-2</v>
      </c>
      <c r="D206">
        <v>2.35</v>
      </c>
      <c r="E206">
        <v>1.4697</v>
      </c>
      <c r="F206">
        <v>9.3078000000000003</v>
      </c>
      <c r="G206">
        <f t="shared" si="40"/>
        <v>10.7775</v>
      </c>
      <c r="H206">
        <f t="shared" si="41"/>
        <v>23.343030000000002</v>
      </c>
      <c r="I206" s="15">
        <f t="shared" si="42"/>
        <v>5.7495741513324816E-4</v>
      </c>
      <c r="J206">
        <f t="shared" si="43"/>
        <v>1.0005749574151332</v>
      </c>
      <c r="K206">
        <f t="shared" si="45"/>
        <v>-8.117072578929814E-2</v>
      </c>
      <c r="L206" s="34">
        <f t="shared" si="46"/>
        <v>6.5886867251614299E-3</v>
      </c>
      <c r="O206" s="7">
        <f t="shared" si="47"/>
        <v>-0.73921039845796732</v>
      </c>
    </row>
    <row r="207" spans="1:15" ht="15.75" x14ac:dyDescent="0.25">
      <c r="A207" s="4">
        <v>42552</v>
      </c>
      <c r="B207">
        <v>0.70930000000000004</v>
      </c>
      <c r="C207">
        <f t="shared" si="44"/>
        <v>7.3883421650265055E-2</v>
      </c>
      <c r="D207">
        <v>2.3565999999999998</v>
      </c>
      <c r="E207">
        <v>1.4440999999999999</v>
      </c>
      <c r="F207">
        <v>9.2975999999999992</v>
      </c>
      <c r="G207">
        <f t="shared" si="40"/>
        <v>10.7417</v>
      </c>
      <c r="H207">
        <f t="shared" si="41"/>
        <v>23.354824159999996</v>
      </c>
      <c r="I207" s="15">
        <f t="shared" si="42"/>
        <v>5.7521952807260135E-4</v>
      </c>
      <c r="J207">
        <f t="shared" si="43"/>
        <v>1.0005752195280726</v>
      </c>
      <c r="K207">
        <f t="shared" si="45"/>
        <v>7.3308202122192453E-2</v>
      </c>
      <c r="L207" s="34">
        <f t="shared" si="46"/>
        <v>5.3740924983882218E-3</v>
      </c>
      <c r="O207" s="7">
        <f t="shared" si="47"/>
        <v>0.6776459193735721</v>
      </c>
    </row>
    <row r="208" spans="1:15" ht="15.75" x14ac:dyDescent="0.25">
      <c r="A208" s="4">
        <v>42556</v>
      </c>
      <c r="B208">
        <v>0.6694</v>
      </c>
      <c r="C208">
        <f t="shared" si="44"/>
        <v>-5.6252643451290066E-2</v>
      </c>
      <c r="D208">
        <v>2.3574000000000002</v>
      </c>
      <c r="E208">
        <v>1.375</v>
      </c>
      <c r="F208">
        <v>9.3173999999999992</v>
      </c>
      <c r="G208">
        <f t="shared" si="40"/>
        <v>10.692399999999999</v>
      </c>
      <c r="H208">
        <f t="shared" si="41"/>
        <v>23.339838759999999</v>
      </c>
      <c r="I208" s="15">
        <f t="shared" si="42"/>
        <v>5.7488648884684856E-4</v>
      </c>
      <c r="J208">
        <f t="shared" si="43"/>
        <v>1.0005748864888468</v>
      </c>
      <c r="K208">
        <f t="shared" si="45"/>
        <v>-5.6827529940136914E-2</v>
      </c>
      <c r="L208" s="34">
        <f t="shared" si="46"/>
        <v>3.2293681590971576E-3</v>
      </c>
      <c r="O208" s="7">
        <f t="shared" si="47"/>
        <v>-0.5159394819203863</v>
      </c>
    </row>
    <row r="209" spans="1:15" ht="15.75" x14ac:dyDescent="0.25">
      <c r="A209" s="4">
        <v>42557</v>
      </c>
      <c r="B209">
        <v>0.66</v>
      </c>
      <c r="C209">
        <f t="shared" si="44"/>
        <v>-1.40424260531819E-2</v>
      </c>
      <c r="D209">
        <v>2.3546</v>
      </c>
      <c r="E209">
        <v>1.3682000000000001</v>
      </c>
      <c r="F209">
        <v>9.2883999999999993</v>
      </c>
      <c r="G209">
        <f t="shared" si="40"/>
        <v>10.656599999999999</v>
      </c>
      <c r="H209">
        <f t="shared" si="41"/>
        <v>23.238666640000002</v>
      </c>
      <c r="I209" s="15">
        <f t="shared" si="42"/>
        <v>5.7263695827214356E-4</v>
      </c>
      <c r="J209">
        <f t="shared" si="43"/>
        <v>1.0005726369582721</v>
      </c>
      <c r="K209">
        <f t="shared" si="45"/>
        <v>-1.4615063011454044E-2</v>
      </c>
      <c r="L209" s="34">
        <f t="shared" si="46"/>
        <v>2.1360006682877213E-4</v>
      </c>
      <c r="O209" s="7">
        <f t="shared" si="47"/>
        <v>-0.1287946944050298</v>
      </c>
    </row>
    <row r="210" spans="1:15" ht="15.75" x14ac:dyDescent="0.25">
      <c r="A210" s="4">
        <v>42558</v>
      </c>
      <c r="B210">
        <v>0.65</v>
      </c>
      <c r="C210">
        <f t="shared" si="44"/>
        <v>-1.5151515151515164E-2</v>
      </c>
      <c r="D210">
        <v>2.3548</v>
      </c>
      <c r="E210">
        <v>1.385</v>
      </c>
      <c r="F210">
        <v>9.2897999999999996</v>
      </c>
      <c r="G210">
        <f t="shared" si="40"/>
        <v>10.674799999999999</v>
      </c>
      <c r="H210">
        <f t="shared" si="41"/>
        <v>23.26062104</v>
      </c>
      <c r="I210" s="15">
        <f t="shared" si="42"/>
        <v>5.7312526393871188E-4</v>
      </c>
      <c r="J210">
        <f t="shared" si="43"/>
        <v>1.0005731252639387</v>
      </c>
      <c r="K210">
        <f t="shared" si="45"/>
        <v>-1.5724640415453878E-2</v>
      </c>
      <c r="L210" s="34">
        <f t="shared" si="46"/>
        <v>2.4726431619532548E-4</v>
      </c>
      <c r="O210" s="7">
        <f t="shared" si="47"/>
        <v>-0.13896706710948961</v>
      </c>
    </row>
    <row r="211" spans="1:15" ht="15.75" x14ac:dyDescent="0.25">
      <c r="A211" s="4">
        <v>42559</v>
      </c>
      <c r="B211">
        <v>0.66090000000000004</v>
      </c>
      <c r="C211">
        <f t="shared" si="44"/>
        <v>1.67692307692308E-2</v>
      </c>
      <c r="D211">
        <v>2.3509000000000002</v>
      </c>
      <c r="E211">
        <v>1.3578999999999999</v>
      </c>
      <c r="F211">
        <v>9.2227999999999994</v>
      </c>
      <c r="G211">
        <f t="shared" si="40"/>
        <v>10.5807</v>
      </c>
      <c r="H211">
        <f t="shared" si="41"/>
        <v>23.039780520000001</v>
      </c>
      <c r="I211" s="15">
        <f t="shared" si="42"/>
        <v>5.6820941356305887E-4</v>
      </c>
      <c r="J211">
        <f t="shared" si="43"/>
        <v>1.0005682094135631</v>
      </c>
      <c r="K211">
        <f t="shared" si="45"/>
        <v>1.6201021355667741E-2</v>
      </c>
      <c r="L211" s="34">
        <f t="shared" si="46"/>
        <v>2.6247309296680222E-4</v>
      </c>
      <c r="O211" s="7">
        <f t="shared" si="47"/>
        <v>0.15380447396702604</v>
      </c>
    </row>
    <row r="212" spans="1:15" ht="15.75" x14ac:dyDescent="0.25">
      <c r="A212" s="4">
        <v>42562</v>
      </c>
      <c r="B212">
        <v>0.63090000000000002</v>
      </c>
      <c r="C212">
        <f t="shared" si="44"/>
        <v>-4.5392646391284652E-2</v>
      </c>
      <c r="D212">
        <v>2.3454000000000002</v>
      </c>
      <c r="E212">
        <v>1.4302999999999999</v>
      </c>
      <c r="F212">
        <v>9.2844999999999995</v>
      </c>
      <c r="G212">
        <f t="shared" si="40"/>
        <v>10.7148</v>
      </c>
      <c r="H212">
        <f t="shared" si="41"/>
        <v>23.206166300000003</v>
      </c>
      <c r="I212" s="15">
        <f t="shared" si="42"/>
        <v>5.7191393248645639E-4</v>
      </c>
      <c r="J212">
        <f t="shared" si="43"/>
        <v>1.0005719139324865</v>
      </c>
      <c r="K212">
        <f t="shared" si="45"/>
        <v>-4.5964560323771109E-2</v>
      </c>
      <c r="L212" s="34">
        <f t="shared" si="46"/>
        <v>2.1127408057575931E-3</v>
      </c>
      <c r="O212" s="7">
        <f t="shared" si="47"/>
        <v>-0.41633347386410868</v>
      </c>
    </row>
    <row r="213" spans="1:15" ht="15.75" x14ac:dyDescent="0.25">
      <c r="A213" s="4">
        <v>42563</v>
      </c>
      <c r="B213">
        <v>0.65600000000000003</v>
      </c>
      <c r="C213">
        <f t="shared" si="44"/>
        <v>3.9784434934220972E-2</v>
      </c>
      <c r="D213">
        <v>2.3511000000000002</v>
      </c>
      <c r="E213">
        <v>1.51</v>
      </c>
      <c r="F213">
        <v>9.2727000000000004</v>
      </c>
      <c r="G213">
        <f t="shared" si="40"/>
        <v>10.7827</v>
      </c>
      <c r="H213">
        <f t="shared" si="41"/>
        <v>23.311044970000005</v>
      </c>
      <c r="I213" s="15">
        <f t="shared" si="42"/>
        <v>5.7424645528247886E-4</v>
      </c>
      <c r="J213">
        <f t="shared" si="43"/>
        <v>1.0005742464552825</v>
      </c>
      <c r="K213">
        <f t="shared" si="45"/>
        <v>3.9210188478938493E-2</v>
      </c>
      <c r="L213" s="34">
        <f t="shared" si="46"/>
        <v>1.537438880553881E-3</v>
      </c>
      <c r="O213" s="7">
        <f t="shared" si="47"/>
        <v>0.36489593180152224</v>
      </c>
    </row>
    <row r="214" spans="1:15" ht="15.75" x14ac:dyDescent="0.25">
      <c r="A214" s="4">
        <v>42564</v>
      </c>
      <c r="B214">
        <v>0.65180000000000005</v>
      </c>
      <c r="C214">
        <f t="shared" si="44"/>
        <v>-6.4024390243902158E-3</v>
      </c>
      <c r="D214">
        <v>2.3511000000000002</v>
      </c>
      <c r="E214">
        <v>1.4742999999999999</v>
      </c>
      <c r="F214">
        <v>9.2149000000000001</v>
      </c>
      <c r="G214">
        <f t="shared" si="40"/>
        <v>10.6892</v>
      </c>
      <c r="H214">
        <f t="shared" si="41"/>
        <v>23.139451390000001</v>
      </c>
      <c r="I214" s="15">
        <f t="shared" si="42"/>
        <v>5.7042914878624451E-4</v>
      </c>
      <c r="J214">
        <f t="shared" si="43"/>
        <v>1.0005704291487862</v>
      </c>
      <c r="K214">
        <f t="shared" si="45"/>
        <v>-6.9728681731764603E-3</v>
      </c>
      <c r="L214" s="34">
        <f t="shared" si="46"/>
        <v>4.8620890560497226E-5</v>
      </c>
      <c r="O214" s="7">
        <f t="shared" si="47"/>
        <v>-5.8722059455412069E-2</v>
      </c>
    </row>
    <row r="215" spans="1:15" ht="15.75" x14ac:dyDescent="0.25">
      <c r="A215" s="4">
        <v>42565</v>
      </c>
      <c r="B215">
        <v>0.64590000000000003</v>
      </c>
      <c r="C215">
        <f t="shared" si="44"/>
        <v>-9.0518563976680205E-3</v>
      </c>
      <c r="D215">
        <v>2.3490000000000002</v>
      </c>
      <c r="E215">
        <v>1.5356000000000001</v>
      </c>
      <c r="F215">
        <v>9.1925000000000008</v>
      </c>
      <c r="G215">
        <f t="shared" si="40"/>
        <v>10.728100000000001</v>
      </c>
      <c r="H215">
        <f t="shared" si="41"/>
        <v>23.128782500000003</v>
      </c>
      <c r="I215" s="15">
        <f t="shared" si="42"/>
        <v>5.7019163130189732E-4</v>
      </c>
      <c r="J215">
        <f t="shared" si="43"/>
        <v>1.0005701916313019</v>
      </c>
      <c r="K215">
        <f t="shared" si="45"/>
        <v>-9.6220480289699178E-3</v>
      </c>
      <c r="L215" s="34">
        <f t="shared" si="46"/>
        <v>9.2583808271803875E-5</v>
      </c>
      <c r="O215" s="7">
        <f t="shared" si="47"/>
        <v>-8.3022055741692774E-2</v>
      </c>
    </row>
    <row r="216" spans="1:15" ht="15.75" x14ac:dyDescent="0.25">
      <c r="A216" s="4">
        <v>42566</v>
      </c>
      <c r="B216">
        <v>0.64600000000000002</v>
      </c>
      <c r="C216">
        <f t="shared" si="44"/>
        <v>1.5482272797644989E-4</v>
      </c>
      <c r="D216">
        <v>2.3475000000000001</v>
      </c>
      <c r="E216">
        <v>1.5508999999999999</v>
      </c>
      <c r="F216">
        <v>9.1815999999999995</v>
      </c>
      <c r="G216">
        <f t="shared" si="40"/>
        <v>10.7325</v>
      </c>
      <c r="H216">
        <f t="shared" si="41"/>
        <v>23.104706</v>
      </c>
      <c r="I216" s="15">
        <f t="shared" si="42"/>
        <v>5.696555498111433E-4</v>
      </c>
      <c r="J216">
        <f t="shared" si="43"/>
        <v>1.0005696555498111</v>
      </c>
      <c r="K216">
        <f t="shared" si="45"/>
        <v>-4.1483282183469341E-4</v>
      </c>
      <c r="L216" s="34">
        <f t="shared" si="46"/>
        <v>1.7208627007133449E-7</v>
      </c>
      <c r="O216" s="7">
        <f t="shared" si="47"/>
        <v>1.4200071882993182E-3</v>
      </c>
    </row>
    <row r="217" spans="1:15" ht="15.75" x14ac:dyDescent="0.25">
      <c r="A217" s="4">
        <v>42569</v>
      </c>
      <c r="B217">
        <v>0.66979999999999995</v>
      </c>
      <c r="C217">
        <f t="shared" si="44"/>
        <v>3.6842105263157787E-2</v>
      </c>
      <c r="D217">
        <v>2.3483999999999998</v>
      </c>
      <c r="E217">
        <v>1.5817999999999999</v>
      </c>
      <c r="F217">
        <v>9.1454000000000004</v>
      </c>
      <c r="G217">
        <f t="shared" si="40"/>
        <v>10.7272</v>
      </c>
      <c r="H217">
        <f t="shared" si="41"/>
        <v>23.058857360000001</v>
      </c>
      <c r="I217" s="15">
        <f t="shared" si="42"/>
        <v>5.6863440595122938E-4</v>
      </c>
      <c r="J217">
        <f t="shared" si="43"/>
        <v>1.0005686344059512</v>
      </c>
      <c r="K217">
        <f t="shared" si="45"/>
        <v>3.6273470857206558E-2</v>
      </c>
      <c r="L217" s="34">
        <f t="shared" si="46"/>
        <v>1.3157646880286135E-3</v>
      </c>
      <c r="O217" s="7">
        <f t="shared" si="47"/>
        <v>0.33790939476096821</v>
      </c>
    </row>
    <row r="218" spans="1:15" ht="15.75" x14ac:dyDescent="0.25">
      <c r="A218" s="4">
        <v>42570</v>
      </c>
      <c r="B218">
        <v>0.66790000000000005</v>
      </c>
      <c r="C218">
        <f t="shared" si="44"/>
        <v>-2.8366676619885067E-3</v>
      </c>
      <c r="D218">
        <v>2.3483000000000001</v>
      </c>
      <c r="E218">
        <v>1.5526</v>
      </c>
      <c r="F218">
        <v>9.1315000000000008</v>
      </c>
      <c r="G218">
        <f t="shared" si="40"/>
        <v>10.684100000000001</v>
      </c>
      <c r="H218">
        <f t="shared" si="41"/>
        <v>22.996101450000005</v>
      </c>
      <c r="I218" s="15">
        <f t="shared" si="42"/>
        <v>5.6723608703945771E-4</v>
      </c>
      <c r="J218">
        <f t="shared" si="43"/>
        <v>1.0005672360870395</v>
      </c>
      <c r="K218">
        <f t="shared" si="45"/>
        <v>-3.4039037490279644E-3</v>
      </c>
      <c r="L218" s="34">
        <f t="shared" si="46"/>
        <v>1.1586560732646632E-5</v>
      </c>
      <c r="O218" s="7">
        <f t="shared" si="47"/>
        <v>-2.6017423433157782E-2</v>
      </c>
    </row>
    <row r="219" spans="1:15" ht="15.75" x14ac:dyDescent="0.25">
      <c r="A219" s="4">
        <v>42571</v>
      </c>
      <c r="B219">
        <v>0.70030000000000003</v>
      </c>
      <c r="C219">
        <f t="shared" si="44"/>
        <v>4.8510256026351221E-2</v>
      </c>
      <c r="D219">
        <v>2.3521999999999998</v>
      </c>
      <c r="E219">
        <v>1.5800999999999998</v>
      </c>
      <c r="F219">
        <v>9.1210000000000004</v>
      </c>
      <c r="G219">
        <f t="shared" si="40"/>
        <v>10.7011</v>
      </c>
      <c r="H219">
        <f t="shared" si="41"/>
        <v>23.034516199999999</v>
      </c>
      <c r="I219" s="15">
        <f t="shared" si="42"/>
        <v>5.6809212387420871E-4</v>
      </c>
      <c r="J219">
        <f t="shared" si="43"/>
        <v>1.0005680921238742</v>
      </c>
      <c r="K219">
        <f t="shared" si="45"/>
        <v>4.7942163902477013E-2</v>
      </c>
      <c r="L219" s="34">
        <f t="shared" si="46"/>
        <v>2.2984510796519699E-3</v>
      </c>
      <c r="O219" s="7">
        <f t="shared" si="47"/>
        <v>0.44492764831102283</v>
      </c>
    </row>
    <row r="220" spans="1:15" ht="15.75" x14ac:dyDescent="0.25">
      <c r="A220" s="4">
        <v>42572</v>
      </c>
      <c r="B220">
        <v>0.67900000000000005</v>
      </c>
      <c r="C220">
        <f t="shared" si="44"/>
        <v>-3.0415536198771933E-2</v>
      </c>
      <c r="D220">
        <v>2.3538000000000001</v>
      </c>
      <c r="E220">
        <v>1.556</v>
      </c>
      <c r="F220">
        <v>9.1776999999999997</v>
      </c>
      <c r="G220">
        <f t="shared" si="40"/>
        <v>10.733699999999999</v>
      </c>
      <c r="H220">
        <f t="shared" si="41"/>
        <v>23.158470259999998</v>
      </c>
      <c r="I220" s="15">
        <f t="shared" si="42"/>
        <v>5.7085250783850405E-4</v>
      </c>
      <c r="J220">
        <f t="shared" si="43"/>
        <v>1.0005708525078385</v>
      </c>
      <c r="K220">
        <f t="shared" si="45"/>
        <v>-3.0986388706610437E-2</v>
      </c>
      <c r="L220" s="34">
        <f t="shared" si="46"/>
        <v>9.6015628507715479E-4</v>
      </c>
      <c r="O220" s="7">
        <f t="shared" si="47"/>
        <v>-0.27896601876698585</v>
      </c>
    </row>
    <row r="221" spans="1:15" ht="15.75" x14ac:dyDescent="0.25">
      <c r="A221" s="4">
        <v>42573</v>
      </c>
      <c r="B221">
        <v>0.65400000000000003</v>
      </c>
      <c r="C221">
        <f t="shared" si="44"/>
        <v>-3.6818851251840971E-2</v>
      </c>
      <c r="D221">
        <v>2.3481000000000001</v>
      </c>
      <c r="E221">
        <v>1.5663</v>
      </c>
      <c r="F221">
        <v>9.1327999999999996</v>
      </c>
      <c r="G221">
        <f t="shared" si="40"/>
        <v>10.6991</v>
      </c>
      <c r="H221">
        <f t="shared" si="41"/>
        <v>23.011027679999998</v>
      </c>
      <c r="I221" s="15">
        <f t="shared" si="42"/>
        <v>5.6756873580665612E-4</v>
      </c>
      <c r="J221">
        <f t="shared" si="43"/>
        <v>1.0005675687358067</v>
      </c>
      <c r="K221">
        <f t="shared" si="45"/>
        <v>-3.7386419987647627E-2</v>
      </c>
      <c r="L221" s="34">
        <f t="shared" si="46"/>
        <v>1.3977443994927781E-3</v>
      </c>
      <c r="O221" s="7">
        <f t="shared" si="47"/>
        <v>-0.3376961130053871</v>
      </c>
    </row>
    <row r="222" spans="1:15" ht="15.75" x14ac:dyDescent="0.25">
      <c r="A222" s="4">
        <v>42576</v>
      </c>
      <c r="B222">
        <v>0.59399999999999997</v>
      </c>
      <c r="C222">
        <f t="shared" si="44"/>
        <v>-9.174311926605512E-2</v>
      </c>
      <c r="D222">
        <v>2.3544</v>
      </c>
      <c r="E222">
        <v>1.5731000000000002</v>
      </c>
      <c r="F222">
        <v>9.1539000000000001</v>
      </c>
      <c r="G222">
        <f t="shared" si="40"/>
        <v>10.727</v>
      </c>
      <c r="H222">
        <f t="shared" si="41"/>
        <v>23.12504216</v>
      </c>
      <c r="I222" s="15">
        <f t="shared" si="42"/>
        <v>5.7010835666049253E-4</v>
      </c>
      <c r="J222">
        <f t="shared" si="43"/>
        <v>1.0005701083566605</v>
      </c>
      <c r="K222">
        <f t="shared" si="45"/>
        <v>-9.2313227622715613E-2</v>
      </c>
      <c r="L222" s="34">
        <f t="shared" si="46"/>
        <v>8.5217319941233056E-3</v>
      </c>
      <c r="O222" s="7">
        <f t="shared" si="47"/>
        <v>-0.84145196598406546</v>
      </c>
    </row>
    <row r="223" spans="1:15" ht="15.75" x14ac:dyDescent="0.25">
      <c r="A223" s="4">
        <v>42577</v>
      </c>
      <c r="B223">
        <v>0.65610000000000002</v>
      </c>
      <c r="C223">
        <f t="shared" si="44"/>
        <v>0.10454545454545462</v>
      </c>
      <c r="D223">
        <v>2.3546</v>
      </c>
      <c r="E223">
        <v>1.5611000000000002</v>
      </c>
      <c r="F223">
        <v>9.1428999999999991</v>
      </c>
      <c r="G223">
        <f t="shared" si="40"/>
        <v>10.703999999999999</v>
      </c>
      <c r="H223">
        <f t="shared" si="41"/>
        <v>23.088972339999998</v>
      </c>
      <c r="I223" s="15">
        <f t="shared" si="42"/>
        <v>5.6930517147368853E-4</v>
      </c>
      <c r="J223">
        <f t="shared" si="43"/>
        <v>1.0005693051714737</v>
      </c>
      <c r="K223">
        <f t="shared" si="45"/>
        <v>0.10397614937398093</v>
      </c>
      <c r="L223" s="34">
        <f t="shared" si="46"/>
        <v>1.0811039638640395E-2</v>
      </c>
      <c r="O223" s="7">
        <f t="shared" si="47"/>
        <v>0.95887276305547819</v>
      </c>
    </row>
    <row r="224" spans="1:15" ht="15.75" x14ac:dyDescent="0.25">
      <c r="A224" s="4">
        <v>42578</v>
      </c>
      <c r="B224">
        <v>0.62609999999999999</v>
      </c>
      <c r="C224">
        <f t="shared" si="44"/>
        <v>-4.5724737082761813E-2</v>
      </c>
      <c r="D224">
        <v>2.3559000000000001</v>
      </c>
      <c r="E224">
        <v>1.4976</v>
      </c>
      <c r="F224">
        <v>9.1475000000000009</v>
      </c>
      <c r="G224">
        <f t="shared" si="40"/>
        <v>10.645100000000001</v>
      </c>
      <c r="H224">
        <f t="shared" si="41"/>
        <v>23.048195250000003</v>
      </c>
      <c r="I224" s="15">
        <f t="shared" si="42"/>
        <v>5.6839688437637648E-4</v>
      </c>
      <c r="J224">
        <f t="shared" si="43"/>
        <v>1.0005683968843764</v>
      </c>
      <c r="K224">
        <f t="shared" si="45"/>
        <v>-4.6293133967138189E-2</v>
      </c>
      <c r="L224" s="34">
        <f t="shared" si="46"/>
        <v>2.1430542524994035E-3</v>
      </c>
      <c r="O224" s="7">
        <f t="shared" si="47"/>
        <v>-0.41937935204509896</v>
      </c>
    </row>
    <row r="225" spans="1:15" ht="15.75" x14ac:dyDescent="0.25">
      <c r="A225" s="4">
        <v>42579</v>
      </c>
      <c r="B225">
        <v>0.64</v>
      </c>
      <c r="C225">
        <f t="shared" si="44"/>
        <v>2.220092636958956E-2</v>
      </c>
      <c r="D225">
        <v>2.3565999999999998</v>
      </c>
      <c r="E225">
        <v>1.5044</v>
      </c>
      <c r="F225">
        <v>9.1533999999999995</v>
      </c>
      <c r="G225">
        <f t="shared" si="40"/>
        <v>10.6578</v>
      </c>
      <c r="H225">
        <f t="shared" si="41"/>
        <v>23.075302439999998</v>
      </c>
      <c r="I225" s="15">
        <f t="shared" si="42"/>
        <v>5.6900071546217568E-4</v>
      </c>
      <c r="J225">
        <f t="shared" si="43"/>
        <v>1.0005690007154622</v>
      </c>
      <c r="K225">
        <f t="shared" si="45"/>
        <v>2.1631925654127384E-2</v>
      </c>
      <c r="L225" s="34">
        <f t="shared" si="46"/>
        <v>4.6794020750569445E-4</v>
      </c>
      <c r="O225" s="7">
        <f t="shared" si="47"/>
        <v>0.20362304322990876</v>
      </c>
    </row>
    <row r="226" spans="1:15" ht="15.75" x14ac:dyDescent="0.25">
      <c r="A226" s="4">
        <v>42580</v>
      </c>
      <c r="B226">
        <v>0.64839999999999998</v>
      </c>
      <c r="C226">
        <f t="shared" si="44"/>
        <v>1.3124999999999942E-2</v>
      </c>
      <c r="D226">
        <v>2.3588</v>
      </c>
      <c r="E226">
        <v>1.4531000000000001</v>
      </c>
      <c r="F226">
        <v>9.1183999999999994</v>
      </c>
      <c r="G226">
        <f t="shared" si="40"/>
        <v>10.5715</v>
      </c>
      <c r="H226">
        <f t="shared" si="41"/>
        <v>22.96158192</v>
      </c>
      <c r="I226" s="15">
        <f t="shared" si="42"/>
        <v>5.6646662406900639E-4</v>
      </c>
      <c r="J226">
        <f t="shared" si="43"/>
        <v>1.000566466624069</v>
      </c>
      <c r="K226">
        <f t="shared" si="45"/>
        <v>1.2558533375930936E-2</v>
      </c>
      <c r="L226" s="34">
        <f t="shared" si="46"/>
        <v>1.5771676055437126E-4</v>
      </c>
      <c r="O226" s="7">
        <f t="shared" si="47"/>
        <v>0.12038022188359475</v>
      </c>
    </row>
    <row r="227" spans="1:15" ht="15.75" x14ac:dyDescent="0.25">
      <c r="A227" s="4">
        <v>42583</v>
      </c>
      <c r="B227">
        <v>0.65</v>
      </c>
      <c r="C227">
        <f t="shared" si="44"/>
        <v>2.4676125848242534E-3</v>
      </c>
      <c r="D227">
        <v>2.3713000000000002</v>
      </c>
      <c r="E227">
        <v>1.5213999999999999</v>
      </c>
      <c r="F227">
        <v>9.0931999999999995</v>
      </c>
      <c r="G227">
        <f t="shared" si="40"/>
        <v>10.614599999999999</v>
      </c>
      <c r="H227">
        <f t="shared" si="41"/>
        <v>23.08410516</v>
      </c>
      <c r="I227" s="15">
        <f t="shared" si="42"/>
        <v>5.6919677350686371E-4</v>
      </c>
      <c r="J227">
        <f t="shared" si="43"/>
        <v>1.0005691967735069</v>
      </c>
      <c r="K227">
        <f t="shared" si="45"/>
        <v>1.8984158113173897E-3</v>
      </c>
      <c r="L227" s="34">
        <f t="shared" si="46"/>
        <v>3.6039825926598629E-6</v>
      </c>
      <c r="O227" s="7">
        <f t="shared" si="47"/>
        <v>2.263251432258253E-2</v>
      </c>
    </row>
    <row r="228" spans="1:15" ht="15.75" x14ac:dyDescent="0.25">
      <c r="A228" s="4">
        <v>42584</v>
      </c>
      <c r="B228">
        <v>0.65</v>
      </c>
      <c r="C228">
        <f t="shared" si="44"/>
        <v>0</v>
      </c>
      <c r="D228">
        <v>2.3656000000000001</v>
      </c>
      <c r="E228">
        <v>1.5558000000000001</v>
      </c>
      <c r="F228">
        <v>9.1205999999999996</v>
      </c>
      <c r="G228">
        <f t="shared" si="40"/>
        <v>10.676399999999999</v>
      </c>
      <c r="H228">
        <f t="shared" si="41"/>
        <v>23.131491360000002</v>
      </c>
      <c r="I228" s="15">
        <f t="shared" si="42"/>
        <v>5.7025193957693787E-4</v>
      </c>
      <c r="J228">
        <f t="shared" si="43"/>
        <v>1.0005702519395769</v>
      </c>
      <c r="K228">
        <f t="shared" si="45"/>
        <v>-5.7025193957693787E-4</v>
      </c>
      <c r="L228" s="34">
        <f t="shared" si="46"/>
        <v>3.2518727459125962E-7</v>
      </c>
      <c r="O228" s="7">
        <f t="shared" si="47"/>
        <v>0</v>
      </c>
    </row>
    <row r="229" spans="1:15" ht="15.75" x14ac:dyDescent="0.25">
      <c r="A229" s="4">
        <v>42585</v>
      </c>
      <c r="B229">
        <v>0.61280000000000001</v>
      </c>
      <c r="C229">
        <f t="shared" si="44"/>
        <v>-5.7230769230769245E-2</v>
      </c>
      <c r="D229">
        <v>2.3614999999999999</v>
      </c>
      <c r="E229">
        <v>1.542</v>
      </c>
      <c r="F229">
        <v>9.1319999999999997</v>
      </c>
      <c r="G229">
        <f t="shared" si="40"/>
        <v>10.673999999999999</v>
      </c>
      <c r="H229">
        <f t="shared" si="41"/>
        <v>23.107218</v>
      </c>
      <c r="I229" s="15">
        <f t="shared" si="42"/>
        <v>5.6971148627704693E-4</v>
      </c>
      <c r="J229">
        <f t="shared" si="43"/>
        <v>1.000569711486277</v>
      </c>
      <c r="K229">
        <f t="shared" si="45"/>
        <v>-5.7800480717046292E-2</v>
      </c>
      <c r="L229" s="34">
        <f t="shared" si="46"/>
        <v>3.3408955711216404E-3</v>
      </c>
      <c r="O229" s="7">
        <f t="shared" si="47"/>
        <v>-0.52491068179572109</v>
      </c>
    </row>
    <row r="230" spans="1:15" ht="15.75" x14ac:dyDescent="0.25">
      <c r="A230" s="4">
        <v>42586</v>
      </c>
      <c r="B230">
        <v>0.6</v>
      </c>
      <c r="C230">
        <f t="shared" si="44"/>
        <v>-2.0887728459530082E-2</v>
      </c>
      <c r="D230">
        <v>2.3614999999999999</v>
      </c>
      <c r="E230">
        <v>1.5007999999999999</v>
      </c>
      <c r="F230">
        <v>9.1257999999999999</v>
      </c>
      <c r="G230">
        <f t="shared" si="40"/>
        <v>10.6266</v>
      </c>
      <c r="H230">
        <f t="shared" si="41"/>
        <v>23.051376699999999</v>
      </c>
      <c r="I230" s="15">
        <f t="shared" si="42"/>
        <v>5.6846776020869072E-4</v>
      </c>
      <c r="J230">
        <f t="shared" si="43"/>
        <v>1.0005684677602087</v>
      </c>
      <c r="K230">
        <f t="shared" si="45"/>
        <v>-2.1456196219738773E-2</v>
      </c>
      <c r="L230" s="34">
        <f t="shared" si="46"/>
        <v>4.6036835621993241E-4</v>
      </c>
      <c r="O230" s="7">
        <f t="shared" si="47"/>
        <v>-0.19157861993162051</v>
      </c>
    </row>
    <row r="231" spans="1:15" ht="15.75" x14ac:dyDescent="0.25">
      <c r="A231" s="4">
        <v>42587</v>
      </c>
      <c r="B231">
        <v>0.59850000000000003</v>
      </c>
      <c r="C231">
        <f t="shared" si="44"/>
        <v>-2.4999999999999098E-3</v>
      </c>
      <c r="D231">
        <v>2.3574000000000002</v>
      </c>
      <c r="E231">
        <v>1.5885</v>
      </c>
      <c r="F231">
        <v>9.0888000000000009</v>
      </c>
      <c r="G231">
        <f t="shared" si="40"/>
        <v>10.677300000000001</v>
      </c>
      <c r="H231">
        <f t="shared" si="41"/>
        <v>23.014437120000004</v>
      </c>
      <c r="I231" s="15">
        <f t="shared" si="42"/>
        <v>5.6764471357984014E-4</v>
      </c>
      <c r="J231">
        <f t="shared" si="43"/>
        <v>1.0005676447135798</v>
      </c>
      <c r="K231">
        <f t="shared" si="45"/>
        <v>-3.06764471357975E-3</v>
      </c>
      <c r="L231" s="34">
        <f t="shared" si="46"/>
        <v>9.4104440887537869E-6</v>
      </c>
      <c r="O231" s="7">
        <f t="shared" si="47"/>
        <v>-2.2929566073064941E-2</v>
      </c>
    </row>
    <row r="232" spans="1:15" ht="15.75" x14ac:dyDescent="0.25">
      <c r="A232" s="4">
        <v>42590</v>
      </c>
      <c r="B232">
        <v>0.59189999999999998</v>
      </c>
      <c r="C232">
        <f t="shared" si="44"/>
        <v>-1.1027568922305848E-2</v>
      </c>
      <c r="D232">
        <v>2.3475999999999999</v>
      </c>
      <c r="E232">
        <v>1.5920000000000001</v>
      </c>
      <c r="F232">
        <v>9.0937000000000001</v>
      </c>
      <c r="G232">
        <f t="shared" si="40"/>
        <v>10.685700000000001</v>
      </c>
      <c r="H232">
        <f t="shared" si="41"/>
        <v>22.940370119999997</v>
      </c>
      <c r="I232" s="15">
        <f t="shared" si="42"/>
        <v>5.6599369226506546E-4</v>
      </c>
      <c r="J232">
        <f t="shared" si="43"/>
        <v>1.0005659936922651</v>
      </c>
      <c r="K232">
        <f t="shared" si="45"/>
        <v>-1.1593562614570913E-2</v>
      </c>
      <c r="L232" s="34">
        <f t="shared" si="46"/>
        <v>1.3441069409797634E-4</v>
      </c>
      <c r="O232" s="7">
        <f t="shared" si="47"/>
        <v>-0.10114294809171943</v>
      </c>
    </row>
    <row r="233" spans="1:15" ht="15.75" x14ac:dyDescent="0.25">
      <c r="A233" s="4">
        <v>42591</v>
      </c>
      <c r="B233">
        <v>0.57869999999999999</v>
      </c>
      <c r="C233">
        <f t="shared" si="44"/>
        <v>-2.230106436898123E-2</v>
      </c>
      <c r="D233">
        <v>2.3445999999999998</v>
      </c>
      <c r="E233">
        <v>1.5470000000000002</v>
      </c>
      <c r="F233">
        <v>9.0922999999999998</v>
      </c>
      <c r="G233">
        <f t="shared" si="40"/>
        <v>10.6393</v>
      </c>
      <c r="H233">
        <f t="shared" si="41"/>
        <v>22.86480658</v>
      </c>
      <c r="I233" s="15">
        <f t="shared" si="42"/>
        <v>5.6430828916620435E-4</v>
      </c>
      <c r="J233">
        <f t="shared" si="43"/>
        <v>1.0005643082891662</v>
      </c>
      <c r="K233">
        <f t="shared" si="45"/>
        <v>-2.2865372658147434E-2</v>
      </c>
      <c r="L233" s="34">
        <f t="shared" si="46"/>
        <v>5.228252667959563E-4</v>
      </c>
      <c r="O233" s="7">
        <f t="shared" si="47"/>
        <v>-0.20454149157929913</v>
      </c>
    </row>
    <row r="234" spans="1:15" ht="15.75" x14ac:dyDescent="0.25">
      <c r="A234" s="4">
        <v>42592</v>
      </c>
      <c r="B234">
        <v>0.56999999999999995</v>
      </c>
      <c r="C234">
        <f t="shared" si="44"/>
        <v>-1.5033696215655852E-2</v>
      </c>
      <c r="D234">
        <v>2.3449</v>
      </c>
      <c r="E234">
        <v>1.5074000000000001</v>
      </c>
      <c r="F234">
        <v>9.0939999999999994</v>
      </c>
      <c r="G234">
        <f t="shared" si="40"/>
        <v>10.6014</v>
      </c>
      <c r="H234">
        <f t="shared" si="41"/>
        <v>22.8319206</v>
      </c>
      <c r="I234" s="15">
        <f t="shared" si="42"/>
        <v>5.6357446265375977E-4</v>
      </c>
      <c r="J234">
        <f t="shared" si="43"/>
        <v>1.0005635744626538</v>
      </c>
      <c r="K234">
        <f t="shared" si="45"/>
        <v>-1.5597270678309611E-2</v>
      </c>
      <c r="L234" s="34">
        <f t="shared" si="46"/>
        <v>2.4327485261245677E-4</v>
      </c>
      <c r="O234" s="7">
        <f t="shared" si="47"/>
        <v>-0.13788645227971186</v>
      </c>
    </row>
    <row r="235" spans="1:15" ht="15.75" x14ac:dyDescent="0.25">
      <c r="A235" s="4">
        <v>42593</v>
      </c>
      <c r="B235">
        <v>0.56079999999999997</v>
      </c>
      <c r="C235">
        <f t="shared" si="44"/>
        <v>-1.6140350877192958E-2</v>
      </c>
      <c r="D235">
        <v>2.3425000000000002</v>
      </c>
      <c r="E235">
        <v>1.5592999999999999</v>
      </c>
      <c r="F235">
        <v>9.0793999999999997</v>
      </c>
      <c r="G235">
        <f t="shared" si="40"/>
        <v>10.6387</v>
      </c>
      <c r="H235">
        <f t="shared" si="41"/>
        <v>22.827794500000003</v>
      </c>
      <c r="I235" s="15">
        <f t="shared" si="42"/>
        <v>5.63482377926805E-4</v>
      </c>
      <c r="J235">
        <f t="shared" si="43"/>
        <v>1.0005634823779268</v>
      </c>
      <c r="K235">
        <f t="shared" si="45"/>
        <v>-1.6703833255119763E-2</v>
      </c>
      <c r="L235" s="34">
        <f t="shared" si="46"/>
        <v>2.7901804541484492E-4</v>
      </c>
      <c r="O235" s="7">
        <f t="shared" si="47"/>
        <v>-0.14803649675242439</v>
      </c>
    </row>
    <row r="236" spans="1:15" ht="15.75" x14ac:dyDescent="0.25">
      <c r="A236" s="4">
        <v>42594</v>
      </c>
      <c r="B236">
        <v>0.56999999999999995</v>
      </c>
      <c r="C236">
        <f t="shared" si="44"/>
        <v>1.6405135520684712E-2</v>
      </c>
      <c r="D236">
        <v>2.3401000000000001</v>
      </c>
      <c r="E236">
        <v>1.5135000000000001</v>
      </c>
      <c r="F236">
        <v>9.1094000000000008</v>
      </c>
      <c r="G236">
        <f t="shared" si="40"/>
        <v>10.622900000000001</v>
      </c>
      <c r="H236">
        <f t="shared" si="41"/>
        <v>22.830406940000003</v>
      </c>
      <c r="I236" s="15">
        <f t="shared" si="42"/>
        <v>5.6354068172503879E-4</v>
      </c>
      <c r="J236">
        <f t="shared" si="43"/>
        <v>1.000563540681725</v>
      </c>
      <c r="K236">
        <f t="shared" si="45"/>
        <v>1.5841594838959673E-2</v>
      </c>
      <c r="L236" s="34">
        <f t="shared" si="46"/>
        <v>2.5095612704175373E-4</v>
      </c>
      <c r="O236" s="7">
        <f t="shared" si="47"/>
        <v>0.1504650555436553</v>
      </c>
    </row>
    <row r="237" spans="1:15" ht="15.75" x14ac:dyDescent="0.25">
      <c r="A237" s="4">
        <v>42597</v>
      </c>
      <c r="B237">
        <v>0.61870000000000003</v>
      </c>
      <c r="C237">
        <f t="shared" si="44"/>
        <v>8.5438596491228216E-2</v>
      </c>
      <c r="D237">
        <v>2.3529</v>
      </c>
      <c r="E237">
        <v>1.5575999999999999</v>
      </c>
      <c r="F237">
        <v>9.1056000000000008</v>
      </c>
      <c r="G237">
        <f t="shared" si="40"/>
        <v>10.6632</v>
      </c>
      <c r="H237">
        <f t="shared" si="41"/>
        <v>22.982166239999998</v>
      </c>
      <c r="I237" s="15">
        <f t="shared" si="42"/>
        <v>5.6692548799097686E-4</v>
      </c>
      <c r="J237">
        <f t="shared" si="43"/>
        <v>1.000566925487991</v>
      </c>
      <c r="K237">
        <f t="shared" si="45"/>
        <v>8.487167100323724E-2</v>
      </c>
      <c r="L237" s="34">
        <f t="shared" si="46"/>
        <v>7.2032005388817412E-3</v>
      </c>
      <c r="O237" s="7">
        <f t="shared" si="47"/>
        <v>0.78362797737424894</v>
      </c>
    </row>
    <row r="238" spans="1:15" ht="15.75" x14ac:dyDescent="0.25">
      <c r="A238" s="4">
        <v>42598</v>
      </c>
      <c r="B238">
        <v>0.61</v>
      </c>
      <c r="C238">
        <f t="shared" si="44"/>
        <v>-1.4061742363019299E-2</v>
      </c>
      <c r="D238">
        <v>2.3574999999999999</v>
      </c>
      <c r="E238">
        <v>1.5746</v>
      </c>
      <c r="F238">
        <v>9.1153999999999993</v>
      </c>
      <c r="G238">
        <f t="shared" si="40"/>
        <v>10.69</v>
      </c>
      <c r="H238">
        <f t="shared" si="41"/>
        <v>23.064155499999998</v>
      </c>
      <c r="I238" s="15">
        <f t="shared" si="42"/>
        <v>5.6875242585308072E-4</v>
      </c>
      <c r="J238">
        <f t="shared" si="43"/>
        <v>1.0005687524258531</v>
      </c>
      <c r="K238">
        <f t="shared" si="45"/>
        <v>-1.463049478887238E-2</v>
      </c>
      <c r="L238" s="34">
        <f t="shared" si="46"/>
        <v>2.1405137776722187E-4</v>
      </c>
      <c r="O238" s="7">
        <f t="shared" si="47"/>
        <v>-0.1289718602461116</v>
      </c>
    </row>
    <row r="239" spans="1:15" ht="15.75" x14ac:dyDescent="0.25">
      <c r="A239" s="4">
        <v>42599</v>
      </c>
      <c r="B239">
        <v>0.60899999999999999</v>
      </c>
      <c r="C239">
        <f t="shared" si="44"/>
        <v>-1.6393442622950835E-3</v>
      </c>
      <c r="D239">
        <v>2.3574000000000002</v>
      </c>
      <c r="E239">
        <v>1.5491000000000001</v>
      </c>
      <c r="F239">
        <v>9.0801999999999996</v>
      </c>
      <c r="G239">
        <f t="shared" si="40"/>
        <v>10.629300000000001</v>
      </c>
      <c r="H239">
        <f t="shared" si="41"/>
        <v>22.954763480000004</v>
      </c>
      <c r="I239" s="15">
        <f t="shared" si="42"/>
        <v>5.6631461109013514E-4</v>
      </c>
      <c r="J239">
        <f t="shared" si="43"/>
        <v>1.0005663146110901</v>
      </c>
      <c r="K239">
        <f t="shared" si="45"/>
        <v>-2.2056588733852184E-3</v>
      </c>
      <c r="L239" s="34">
        <f t="shared" si="46"/>
        <v>4.8649310657429505E-6</v>
      </c>
      <c r="O239" s="7">
        <f t="shared" si="47"/>
        <v>-1.503578103151855E-2</v>
      </c>
    </row>
    <row r="240" spans="1:15" ht="15.75" x14ac:dyDescent="0.25">
      <c r="A240" s="4">
        <v>42600</v>
      </c>
      <c r="B240">
        <v>0.61609999999999998</v>
      </c>
      <c r="C240">
        <f t="shared" si="44"/>
        <v>1.1658456486042685E-2</v>
      </c>
      <c r="D240">
        <v>2.3578000000000001</v>
      </c>
      <c r="E240">
        <v>1.5356000000000001</v>
      </c>
      <c r="F240">
        <v>9.0690000000000008</v>
      </c>
      <c r="G240">
        <f t="shared" si="40"/>
        <v>10.604600000000001</v>
      </c>
      <c r="H240">
        <f t="shared" si="41"/>
        <v>22.918488200000002</v>
      </c>
      <c r="I240" s="15">
        <f t="shared" si="42"/>
        <v>5.6550573439118068E-4</v>
      </c>
      <c r="J240">
        <f t="shared" si="43"/>
        <v>1.0005655057343912</v>
      </c>
      <c r="K240">
        <f t="shared" si="45"/>
        <v>1.1092950751651504E-2</v>
      </c>
      <c r="L240" s="34">
        <f t="shared" si="46"/>
        <v>1.2305355637856567E-4</v>
      </c>
      <c r="O240" s="7">
        <f t="shared" si="47"/>
        <v>0.10692933932267115</v>
      </c>
    </row>
    <row r="241" spans="1:15" ht="15.75" x14ac:dyDescent="0.25">
      <c r="A241" s="4">
        <v>42601</v>
      </c>
      <c r="B241">
        <v>0.62260000000000004</v>
      </c>
      <c r="C241">
        <f t="shared" si="44"/>
        <v>1.0550235351404093E-2</v>
      </c>
      <c r="D241">
        <v>2.3540000000000001</v>
      </c>
      <c r="E241">
        <v>1.5781000000000001</v>
      </c>
      <c r="F241">
        <v>9.0805000000000007</v>
      </c>
      <c r="G241">
        <f t="shared" si="40"/>
        <v>10.6586</v>
      </c>
      <c r="H241">
        <f t="shared" si="41"/>
        <v>22.953597000000002</v>
      </c>
      <c r="I241" s="15">
        <f t="shared" si="42"/>
        <v>5.6628860428498129E-4</v>
      </c>
      <c r="J241">
        <f t="shared" si="43"/>
        <v>1.000566288604285</v>
      </c>
      <c r="K241">
        <f t="shared" si="45"/>
        <v>9.9839467471191119E-3</v>
      </c>
      <c r="L241" s="34">
        <f t="shared" si="46"/>
        <v>9.9679192649310301E-5</v>
      </c>
      <c r="O241" s="7">
        <f t="shared" si="47"/>
        <v>9.676492743056575E-2</v>
      </c>
    </row>
    <row r="242" spans="1:15" ht="15.75" x14ac:dyDescent="0.25">
      <c r="A242" s="4">
        <v>42604</v>
      </c>
      <c r="B242">
        <v>0.6</v>
      </c>
      <c r="C242">
        <f t="shared" si="44"/>
        <v>-3.6299389656280219E-2</v>
      </c>
      <c r="D242">
        <v>2.3532999999999999</v>
      </c>
      <c r="E242">
        <v>1.5424</v>
      </c>
      <c r="F242">
        <v>9.1072000000000006</v>
      </c>
      <c r="G242">
        <f t="shared" si="40"/>
        <v>10.649600000000001</v>
      </c>
      <c r="H242">
        <f t="shared" si="41"/>
        <v>22.974373760000002</v>
      </c>
      <c r="I242" s="15">
        <f t="shared" si="42"/>
        <v>5.6675178769527434E-4</v>
      </c>
      <c r="J242">
        <f t="shared" si="43"/>
        <v>1.0005667517876953</v>
      </c>
      <c r="K242">
        <f t="shared" si="45"/>
        <v>-3.6866141443975493E-2</v>
      </c>
      <c r="L242" s="34">
        <f t="shared" si="46"/>
        <v>1.3591123849672074E-3</v>
      </c>
      <c r="O242" s="7">
        <f t="shared" si="47"/>
        <v>-0.33293170141425493</v>
      </c>
    </row>
    <row r="243" spans="1:15" ht="15.75" x14ac:dyDescent="0.25">
      <c r="A243" s="4">
        <v>42605</v>
      </c>
      <c r="B243">
        <v>0.6</v>
      </c>
      <c r="C243">
        <f t="shared" si="44"/>
        <v>0</v>
      </c>
      <c r="D243">
        <v>2.3512</v>
      </c>
      <c r="E243">
        <v>1.5457999999999998</v>
      </c>
      <c r="F243">
        <v>9.1029</v>
      </c>
      <c r="G243">
        <f t="shared" si="40"/>
        <v>10.6487</v>
      </c>
      <c r="H243">
        <f t="shared" si="41"/>
        <v>22.94853848</v>
      </c>
      <c r="I243" s="15">
        <f t="shared" si="42"/>
        <v>5.6617582115459086E-4</v>
      </c>
      <c r="J243">
        <f t="shared" si="43"/>
        <v>1.0005661758211546</v>
      </c>
      <c r="K243">
        <f t="shared" si="45"/>
        <v>-5.6617582115459086E-4</v>
      </c>
      <c r="L243" s="34">
        <f t="shared" si="46"/>
        <v>3.2055506046007524E-7</v>
      </c>
      <c r="O243" s="7">
        <f t="shared" si="47"/>
        <v>0</v>
      </c>
    </row>
    <row r="244" spans="1:15" x14ac:dyDescent="0.25">
      <c r="A244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REXX</vt:lpstr>
      <vt:lpstr>Rexx</vt:lpstr>
      <vt:lpstr>Actual Returns</vt:lpstr>
      <vt:lpstr>Mean Adj Return</vt:lpstr>
      <vt:lpstr>GSAR</vt:lpstr>
      <vt:lpstr>Market Adj Return</vt:lpstr>
      <vt:lpstr>GSAR Mark</vt:lpstr>
      <vt:lpstr>Capm Adj Return</vt:lpstr>
      <vt:lpstr>GSAR Capm</vt:lpstr>
      <vt:lpstr>Cover TSLA</vt:lpstr>
      <vt:lpstr>Tesla</vt:lpstr>
      <vt:lpstr>Actual Returns (2)</vt:lpstr>
      <vt:lpstr>Mean Adj Return (2)</vt:lpstr>
      <vt:lpstr>GSAR (2)</vt:lpstr>
      <vt:lpstr>Market Adj Return (2)</vt:lpstr>
      <vt:lpstr>GSAR Mark (2)</vt:lpstr>
      <vt:lpstr>CAPM Adj Return (2)</vt:lpstr>
      <vt:lpstr>GSAR Capm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Vryghem</dc:creator>
  <cp:lastModifiedBy>Arthur Vryghem</cp:lastModifiedBy>
  <dcterms:created xsi:type="dcterms:W3CDTF">2017-05-13T13:57:56Z</dcterms:created>
  <dcterms:modified xsi:type="dcterms:W3CDTF">2017-05-30T08:01:10Z</dcterms:modified>
</cp:coreProperties>
</file>